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waquier\Desktop\"/>
    </mc:Choice>
  </mc:AlternateContent>
  <bookViews>
    <workbookView xWindow="0" yWindow="0" windowWidth="1917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20" i="1" l="1"/>
  <c r="E1320" i="1" s="1"/>
  <c r="F1320" i="1" s="1"/>
  <c r="G1320" i="1" s="1"/>
  <c r="H1320" i="1" s="1"/>
  <c r="I1320" i="1" s="1"/>
  <c r="H1319" i="1"/>
  <c r="I1319" i="1" s="1"/>
  <c r="E1319" i="1"/>
  <c r="F1319" i="1" s="1"/>
  <c r="G1319" i="1" s="1"/>
  <c r="D1319" i="1"/>
  <c r="F1318" i="1"/>
  <c r="G1318" i="1" s="1"/>
  <c r="H1318" i="1" s="1"/>
  <c r="I1318" i="1" s="1"/>
  <c r="D1318" i="1"/>
  <c r="E1318" i="1" s="1"/>
  <c r="D1317" i="1"/>
  <c r="E1317" i="1" s="1"/>
  <c r="F1317" i="1" s="1"/>
  <c r="G1317" i="1" s="1"/>
  <c r="H1317" i="1" s="1"/>
  <c r="I1317" i="1" s="1"/>
  <c r="D1316" i="1"/>
  <c r="E1316" i="1" s="1"/>
  <c r="F1316" i="1" s="1"/>
  <c r="G1316" i="1" s="1"/>
  <c r="H1316" i="1" s="1"/>
  <c r="I1316" i="1" s="1"/>
  <c r="H1315" i="1"/>
  <c r="I1315" i="1" s="1"/>
  <c r="E1315" i="1"/>
  <c r="F1315" i="1" s="1"/>
  <c r="G1315" i="1" s="1"/>
  <c r="D1315" i="1"/>
  <c r="F1314" i="1"/>
  <c r="G1314" i="1" s="1"/>
  <c r="H1314" i="1" s="1"/>
  <c r="I1314" i="1" s="1"/>
  <c r="D1314" i="1"/>
  <c r="E1314" i="1" s="1"/>
  <c r="D1313" i="1"/>
  <c r="E1313" i="1" s="1"/>
  <c r="F1313" i="1" s="1"/>
  <c r="G1313" i="1" s="1"/>
  <c r="H1313" i="1" s="1"/>
  <c r="I1313" i="1" s="1"/>
  <c r="D1312" i="1"/>
  <c r="E1312" i="1" s="1"/>
  <c r="F1312" i="1" s="1"/>
  <c r="G1312" i="1" s="1"/>
  <c r="H1312" i="1" s="1"/>
  <c r="I1312" i="1" s="1"/>
  <c r="H1311" i="1"/>
  <c r="I1311" i="1" s="1"/>
  <c r="E1311" i="1"/>
  <c r="F1311" i="1" s="1"/>
  <c r="G1311" i="1" s="1"/>
  <c r="D1311" i="1"/>
  <c r="D1310" i="1"/>
  <c r="E1310" i="1" s="1"/>
  <c r="F1310" i="1" s="1"/>
  <c r="G1310" i="1" s="1"/>
  <c r="H1310" i="1" s="1"/>
  <c r="I1310" i="1" s="1"/>
  <c r="D1309" i="1"/>
  <c r="E1309" i="1" s="1"/>
  <c r="F1309" i="1" s="1"/>
  <c r="G1309" i="1" s="1"/>
  <c r="H1309" i="1" s="1"/>
  <c r="I1309" i="1" s="1"/>
  <c r="D1308" i="1"/>
  <c r="E1308" i="1" s="1"/>
  <c r="F1308" i="1" s="1"/>
  <c r="G1308" i="1" s="1"/>
  <c r="H1308" i="1" s="1"/>
  <c r="I1308" i="1" s="1"/>
  <c r="E1307" i="1"/>
  <c r="F1307" i="1" s="1"/>
  <c r="G1307" i="1" s="1"/>
  <c r="H1307" i="1" s="1"/>
  <c r="I1307" i="1" s="1"/>
  <c r="D1307" i="1"/>
  <c r="H1306" i="1"/>
  <c r="I1306" i="1" s="1"/>
  <c r="D1306" i="1"/>
  <c r="E1306" i="1" s="1"/>
  <c r="F1306" i="1" s="1"/>
  <c r="G1306" i="1" s="1"/>
  <c r="D1305" i="1"/>
  <c r="E1305" i="1" s="1"/>
  <c r="F1305" i="1" s="1"/>
  <c r="G1305" i="1" s="1"/>
  <c r="H1305" i="1" s="1"/>
  <c r="I1305" i="1" s="1"/>
  <c r="D1304" i="1"/>
  <c r="E1304" i="1" s="1"/>
  <c r="F1304" i="1" s="1"/>
  <c r="G1304" i="1" s="1"/>
  <c r="H1304" i="1" s="1"/>
  <c r="I1304" i="1" s="1"/>
  <c r="F1303" i="1"/>
  <c r="G1303" i="1" s="1"/>
  <c r="H1303" i="1" s="1"/>
  <c r="I1303" i="1" s="1"/>
  <c r="E1303" i="1"/>
  <c r="D1303" i="1"/>
  <c r="F1302" i="1"/>
  <c r="G1302" i="1" s="1"/>
  <c r="H1302" i="1" s="1"/>
  <c r="I1302" i="1" s="1"/>
  <c r="D1302" i="1"/>
  <c r="E1302" i="1" s="1"/>
  <c r="D1301" i="1"/>
  <c r="E1301" i="1" s="1"/>
  <c r="F1301" i="1" s="1"/>
  <c r="G1301" i="1" s="1"/>
  <c r="H1301" i="1" s="1"/>
  <c r="I1301" i="1" s="1"/>
  <c r="D1300" i="1"/>
  <c r="E1300" i="1" s="1"/>
  <c r="F1300" i="1" s="1"/>
  <c r="G1300" i="1" s="1"/>
  <c r="H1300" i="1" s="1"/>
  <c r="I1300" i="1" s="1"/>
  <c r="E1299" i="1"/>
  <c r="F1299" i="1" s="1"/>
  <c r="G1299" i="1" s="1"/>
  <c r="H1299" i="1" s="1"/>
  <c r="I1299" i="1" s="1"/>
  <c r="D1299" i="1"/>
  <c r="H1298" i="1"/>
  <c r="I1298" i="1" s="1"/>
  <c r="F1298" i="1"/>
  <c r="G1298" i="1" s="1"/>
  <c r="D1298" i="1"/>
  <c r="E1298" i="1" s="1"/>
  <c r="F1297" i="1"/>
  <c r="G1297" i="1" s="1"/>
  <c r="H1297" i="1" s="1"/>
  <c r="I1297" i="1" s="1"/>
  <c r="D1297" i="1"/>
  <c r="E1297" i="1" s="1"/>
  <c r="G1296" i="1"/>
  <c r="H1296" i="1" s="1"/>
  <c r="I1296" i="1" s="1"/>
  <c r="F1296" i="1"/>
  <c r="D1296" i="1"/>
  <c r="E1296" i="1" s="1"/>
  <c r="D1295" i="1"/>
  <c r="E1295" i="1" s="1"/>
  <c r="F1295" i="1" s="1"/>
  <c r="G1295" i="1" s="1"/>
  <c r="H1295" i="1" s="1"/>
  <c r="I1295" i="1" s="1"/>
  <c r="F1294" i="1"/>
  <c r="G1294" i="1" s="1"/>
  <c r="H1294" i="1" s="1"/>
  <c r="I1294" i="1" s="1"/>
  <c r="D1294" i="1"/>
  <c r="E1294" i="1" s="1"/>
  <c r="F1293" i="1"/>
  <c r="G1293" i="1" s="1"/>
  <c r="H1293" i="1" s="1"/>
  <c r="I1293" i="1" s="1"/>
  <c r="D1293" i="1"/>
  <c r="E1293" i="1" s="1"/>
  <c r="D1292" i="1"/>
  <c r="E1292" i="1" s="1"/>
  <c r="F1292" i="1" s="1"/>
  <c r="G1292" i="1" s="1"/>
  <c r="H1292" i="1" s="1"/>
  <c r="I1292" i="1" s="1"/>
  <c r="D1291" i="1"/>
  <c r="E1291" i="1" s="1"/>
  <c r="F1291" i="1" s="1"/>
  <c r="G1291" i="1" s="1"/>
  <c r="H1291" i="1" s="1"/>
  <c r="I1291" i="1" s="1"/>
  <c r="D1290" i="1"/>
  <c r="E1290" i="1" s="1"/>
  <c r="F1290" i="1" s="1"/>
  <c r="G1290" i="1" s="1"/>
  <c r="H1290" i="1" s="1"/>
  <c r="I1290" i="1" s="1"/>
  <c r="I1289" i="1"/>
  <c r="D1289" i="1"/>
  <c r="E1289" i="1" s="1"/>
  <c r="F1289" i="1" s="1"/>
  <c r="G1289" i="1" s="1"/>
  <c r="H1289" i="1" s="1"/>
  <c r="D1288" i="1"/>
  <c r="E1288" i="1" s="1"/>
  <c r="F1288" i="1" s="1"/>
  <c r="G1288" i="1" s="1"/>
  <c r="H1288" i="1" s="1"/>
  <c r="I1288" i="1" s="1"/>
  <c r="H1287" i="1"/>
  <c r="I1287" i="1" s="1"/>
  <c r="D1287" i="1"/>
  <c r="E1287" i="1" s="1"/>
  <c r="F1287" i="1" s="1"/>
  <c r="G1287" i="1" s="1"/>
  <c r="F1286" i="1"/>
  <c r="G1286" i="1" s="1"/>
  <c r="H1286" i="1" s="1"/>
  <c r="I1286" i="1" s="1"/>
  <c r="D1286" i="1"/>
  <c r="E1286" i="1" s="1"/>
  <c r="D1285" i="1"/>
  <c r="E1285" i="1" s="1"/>
  <c r="F1285" i="1" s="1"/>
  <c r="G1285" i="1" s="1"/>
  <c r="H1285" i="1" s="1"/>
  <c r="I1285" i="1" s="1"/>
  <c r="F1284" i="1"/>
  <c r="G1284" i="1" s="1"/>
  <c r="H1284" i="1" s="1"/>
  <c r="I1284" i="1" s="1"/>
  <c r="D1284" i="1"/>
  <c r="E1284" i="1" s="1"/>
  <c r="D1283" i="1"/>
  <c r="E1283" i="1" s="1"/>
  <c r="F1283" i="1" s="1"/>
  <c r="G1283" i="1" s="1"/>
  <c r="H1283" i="1" s="1"/>
  <c r="I1283" i="1" s="1"/>
  <c r="F1282" i="1"/>
  <c r="G1282" i="1" s="1"/>
  <c r="H1282" i="1" s="1"/>
  <c r="I1282" i="1" s="1"/>
  <c r="D1282" i="1"/>
  <c r="E1282" i="1" s="1"/>
  <c r="F1281" i="1"/>
  <c r="G1281" i="1" s="1"/>
  <c r="H1281" i="1" s="1"/>
  <c r="I1281" i="1" s="1"/>
  <c r="D1281" i="1"/>
  <c r="E1281" i="1" s="1"/>
  <c r="D1280" i="1"/>
  <c r="E1280" i="1" s="1"/>
  <c r="F1280" i="1" s="1"/>
  <c r="G1280" i="1" s="1"/>
  <c r="H1280" i="1" s="1"/>
  <c r="I1280" i="1" s="1"/>
  <c r="F1279" i="1"/>
  <c r="G1279" i="1" s="1"/>
  <c r="H1279" i="1" s="1"/>
  <c r="I1279" i="1" s="1"/>
  <c r="E1279" i="1"/>
  <c r="D1279" i="1"/>
  <c r="F1278" i="1"/>
  <c r="G1278" i="1" s="1"/>
  <c r="H1278" i="1" s="1"/>
  <c r="I1278" i="1" s="1"/>
  <c r="D1278" i="1"/>
  <c r="E1278" i="1" s="1"/>
  <c r="D1277" i="1"/>
  <c r="E1277" i="1" s="1"/>
  <c r="F1277" i="1" s="1"/>
  <c r="G1277" i="1" s="1"/>
  <c r="H1277" i="1" s="1"/>
  <c r="I1277" i="1" s="1"/>
  <c r="F1276" i="1"/>
  <c r="G1276" i="1" s="1"/>
  <c r="H1276" i="1" s="1"/>
  <c r="I1276" i="1" s="1"/>
  <c r="D1276" i="1"/>
  <c r="E1276" i="1" s="1"/>
  <c r="H1275" i="1"/>
  <c r="I1275" i="1" s="1"/>
  <c r="E1275" i="1"/>
  <c r="F1275" i="1" s="1"/>
  <c r="G1275" i="1" s="1"/>
  <c r="D1275" i="1"/>
  <c r="D1274" i="1"/>
  <c r="E1274" i="1" s="1"/>
  <c r="F1274" i="1" s="1"/>
  <c r="G1274" i="1" s="1"/>
  <c r="H1274" i="1" s="1"/>
  <c r="I1274" i="1" s="1"/>
  <c r="D1273" i="1"/>
  <c r="E1273" i="1" s="1"/>
  <c r="F1273" i="1" s="1"/>
  <c r="G1273" i="1" s="1"/>
  <c r="H1273" i="1" s="1"/>
  <c r="I1273" i="1" s="1"/>
  <c r="D1272" i="1"/>
  <c r="E1272" i="1" s="1"/>
  <c r="F1272" i="1" s="1"/>
  <c r="G1272" i="1" s="1"/>
  <c r="H1272" i="1" s="1"/>
  <c r="I1272" i="1" s="1"/>
  <c r="H1271" i="1"/>
  <c r="I1271" i="1" s="1"/>
  <c r="F1271" i="1"/>
  <c r="G1271" i="1" s="1"/>
  <c r="D1271" i="1"/>
  <c r="E1271" i="1" s="1"/>
  <c r="D1270" i="1"/>
  <c r="E1270" i="1" s="1"/>
  <c r="F1270" i="1" s="1"/>
  <c r="G1270" i="1" s="1"/>
  <c r="H1270" i="1" s="1"/>
  <c r="I1270" i="1" s="1"/>
  <c r="F1269" i="1"/>
  <c r="G1269" i="1" s="1"/>
  <c r="H1269" i="1" s="1"/>
  <c r="I1269" i="1" s="1"/>
  <c r="D1269" i="1"/>
  <c r="E1269" i="1" s="1"/>
  <c r="H1268" i="1"/>
  <c r="I1268" i="1" s="1"/>
  <c r="G1268" i="1"/>
  <c r="D1268" i="1"/>
  <c r="E1268" i="1" s="1"/>
  <c r="F1268" i="1" s="1"/>
  <c r="F1267" i="1"/>
  <c r="G1267" i="1" s="1"/>
  <c r="H1267" i="1" s="1"/>
  <c r="I1267" i="1" s="1"/>
  <c r="E1267" i="1"/>
  <c r="D1267" i="1"/>
  <c r="H1266" i="1"/>
  <c r="I1266" i="1" s="1"/>
  <c r="F1266" i="1"/>
  <c r="G1266" i="1" s="1"/>
  <c r="D1266" i="1"/>
  <c r="E1266" i="1" s="1"/>
  <c r="D1265" i="1"/>
  <c r="E1265" i="1" s="1"/>
  <c r="F1265" i="1" s="1"/>
  <c r="G1265" i="1" s="1"/>
  <c r="H1265" i="1" s="1"/>
  <c r="I1265" i="1" s="1"/>
  <c r="F1264" i="1"/>
  <c r="G1264" i="1" s="1"/>
  <c r="H1264" i="1" s="1"/>
  <c r="I1264" i="1" s="1"/>
  <c r="D1264" i="1"/>
  <c r="E1264" i="1" s="1"/>
  <c r="F1263" i="1"/>
  <c r="G1263" i="1" s="1"/>
  <c r="H1263" i="1" s="1"/>
  <c r="I1263" i="1" s="1"/>
  <c r="E1263" i="1"/>
  <c r="D1263" i="1"/>
  <c r="D1262" i="1"/>
  <c r="E1262" i="1" s="1"/>
  <c r="F1262" i="1" s="1"/>
  <c r="G1262" i="1" s="1"/>
  <c r="H1262" i="1" s="1"/>
  <c r="I1262" i="1" s="1"/>
  <c r="D1261" i="1"/>
  <c r="E1261" i="1" s="1"/>
  <c r="F1261" i="1" s="1"/>
  <c r="G1261" i="1" s="1"/>
  <c r="H1261" i="1" s="1"/>
  <c r="I1261" i="1" s="1"/>
  <c r="F1260" i="1"/>
  <c r="G1260" i="1" s="1"/>
  <c r="H1260" i="1" s="1"/>
  <c r="I1260" i="1" s="1"/>
  <c r="D1260" i="1"/>
  <c r="E1260" i="1" s="1"/>
  <c r="D1259" i="1"/>
  <c r="E1259" i="1" s="1"/>
  <c r="F1259" i="1" s="1"/>
  <c r="G1259" i="1" s="1"/>
  <c r="H1259" i="1" s="1"/>
  <c r="I1259" i="1" s="1"/>
  <c r="H1258" i="1"/>
  <c r="I1258" i="1" s="1"/>
  <c r="D1258" i="1"/>
  <c r="E1258" i="1" s="1"/>
  <c r="F1258" i="1" s="1"/>
  <c r="G1258" i="1" s="1"/>
  <c r="D1257" i="1"/>
  <c r="E1257" i="1" s="1"/>
  <c r="F1257" i="1" s="1"/>
  <c r="G1257" i="1" s="1"/>
  <c r="H1257" i="1" s="1"/>
  <c r="I1257" i="1" s="1"/>
  <c r="H1256" i="1"/>
  <c r="I1256" i="1" s="1"/>
  <c r="G1256" i="1"/>
  <c r="D1256" i="1"/>
  <c r="E1256" i="1" s="1"/>
  <c r="F1256" i="1" s="1"/>
  <c r="D1255" i="1"/>
  <c r="E1255" i="1" s="1"/>
  <c r="F1255" i="1" s="1"/>
  <c r="G1255" i="1" s="1"/>
  <c r="H1255" i="1" s="1"/>
  <c r="I1255" i="1" s="1"/>
  <c r="F1254" i="1"/>
  <c r="G1254" i="1" s="1"/>
  <c r="H1254" i="1" s="1"/>
  <c r="I1254" i="1" s="1"/>
  <c r="D1254" i="1"/>
  <c r="E1254" i="1" s="1"/>
  <c r="I1253" i="1"/>
  <c r="H1253" i="1"/>
  <c r="D1253" i="1"/>
  <c r="E1253" i="1" s="1"/>
  <c r="F1253" i="1" s="1"/>
  <c r="G1253" i="1" s="1"/>
  <c r="G1252" i="1"/>
  <c r="H1252" i="1" s="1"/>
  <c r="I1252" i="1" s="1"/>
  <c r="F1252" i="1"/>
  <c r="D1252" i="1"/>
  <c r="E1252" i="1" s="1"/>
  <c r="F1251" i="1"/>
  <c r="G1251" i="1" s="1"/>
  <c r="H1251" i="1" s="1"/>
  <c r="I1251" i="1" s="1"/>
  <c r="D1251" i="1"/>
  <c r="E1251" i="1" s="1"/>
  <c r="D1250" i="1"/>
  <c r="E1250" i="1" s="1"/>
  <c r="F1250" i="1" s="1"/>
  <c r="G1250" i="1" s="1"/>
  <c r="H1250" i="1" s="1"/>
  <c r="I1250" i="1" s="1"/>
  <c r="F1249" i="1"/>
  <c r="G1249" i="1" s="1"/>
  <c r="H1249" i="1" s="1"/>
  <c r="I1249" i="1" s="1"/>
  <c r="D1249" i="1"/>
  <c r="E1249" i="1" s="1"/>
  <c r="G1248" i="1"/>
  <c r="H1248" i="1" s="1"/>
  <c r="I1248" i="1" s="1"/>
  <c r="F1248" i="1"/>
  <c r="D1248" i="1"/>
  <c r="E1248" i="1" s="1"/>
  <c r="E1247" i="1"/>
  <c r="F1247" i="1" s="1"/>
  <c r="G1247" i="1" s="1"/>
  <c r="H1247" i="1" s="1"/>
  <c r="I1247" i="1" s="1"/>
  <c r="D1247" i="1"/>
  <c r="F1246" i="1"/>
  <c r="G1246" i="1" s="1"/>
  <c r="H1246" i="1" s="1"/>
  <c r="I1246" i="1" s="1"/>
  <c r="D1246" i="1"/>
  <c r="E1246" i="1" s="1"/>
  <c r="I1245" i="1"/>
  <c r="F1245" i="1"/>
  <c r="G1245" i="1" s="1"/>
  <c r="H1245" i="1" s="1"/>
  <c r="D1245" i="1"/>
  <c r="E1245" i="1" s="1"/>
  <c r="D1244" i="1"/>
  <c r="E1244" i="1" s="1"/>
  <c r="F1244" i="1" s="1"/>
  <c r="G1244" i="1" s="1"/>
  <c r="H1244" i="1" s="1"/>
  <c r="I1244" i="1" s="1"/>
  <c r="E1243" i="1"/>
  <c r="F1243" i="1" s="1"/>
  <c r="G1243" i="1" s="1"/>
  <c r="H1243" i="1" s="1"/>
  <c r="I1243" i="1" s="1"/>
  <c r="D1243" i="1"/>
  <c r="D1242" i="1"/>
  <c r="E1242" i="1" s="1"/>
  <c r="F1242" i="1" s="1"/>
  <c r="G1242" i="1" s="1"/>
  <c r="H1242" i="1" s="1"/>
  <c r="I1242" i="1" s="1"/>
  <c r="D1241" i="1"/>
  <c r="E1241" i="1" s="1"/>
  <c r="F1241" i="1" s="1"/>
  <c r="G1241" i="1" s="1"/>
  <c r="H1241" i="1" s="1"/>
  <c r="I1241" i="1" s="1"/>
  <c r="H1240" i="1"/>
  <c r="I1240" i="1" s="1"/>
  <c r="D1240" i="1"/>
  <c r="E1240" i="1" s="1"/>
  <c r="F1240" i="1" s="1"/>
  <c r="G1240" i="1" s="1"/>
  <c r="D1239" i="1"/>
  <c r="E1239" i="1" s="1"/>
  <c r="F1239" i="1" s="1"/>
  <c r="G1239" i="1" s="1"/>
  <c r="H1239" i="1" s="1"/>
  <c r="I1239" i="1" s="1"/>
  <c r="H1238" i="1"/>
  <c r="I1238" i="1" s="1"/>
  <c r="D1238" i="1"/>
  <c r="E1238" i="1" s="1"/>
  <c r="F1238" i="1" s="1"/>
  <c r="G1238" i="1" s="1"/>
  <c r="H1237" i="1"/>
  <c r="I1237" i="1" s="1"/>
  <c r="F1237" i="1"/>
  <c r="G1237" i="1" s="1"/>
  <c r="D1237" i="1"/>
  <c r="E1237" i="1" s="1"/>
  <c r="G1236" i="1"/>
  <c r="H1236" i="1" s="1"/>
  <c r="I1236" i="1" s="1"/>
  <c r="D1236" i="1"/>
  <c r="E1236" i="1" s="1"/>
  <c r="F1236" i="1" s="1"/>
  <c r="E1235" i="1"/>
  <c r="F1235" i="1" s="1"/>
  <c r="G1235" i="1" s="1"/>
  <c r="H1235" i="1" s="1"/>
  <c r="I1235" i="1" s="1"/>
  <c r="D1235" i="1"/>
  <c r="F1234" i="1"/>
  <c r="G1234" i="1" s="1"/>
  <c r="H1234" i="1" s="1"/>
  <c r="I1234" i="1" s="1"/>
  <c r="D1234" i="1"/>
  <c r="E1234" i="1" s="1"/>
  <c r="D1233" i="1"/>
  <c r="E1233" i="1" s="1"/>
  <c r="F1233" i="1" s="1"/>
  <c r="G1233" i="1" s="1"/>
  <c r="H1233" i="1" s="1"/>
  <c r="I1233" i="1" s="1"/>
  <c r="D1232" i="1"/>
  <c r="E1232" i="1" s="1"/>
  <c r="F1232" i="1" s="1"/>
  <c r="G1232" i="1" s="1"/>
  <c r="H1232" i="1" s="1"/>
  <c r="I1232" i="1" s="1"/>
  <c r="D1231" i="1"/>
  <c r="E1231" i="1" s="1"/>
  <c r="F1231" i="1" s="1"/>
  <c r="G1231" i="1" s="1"/>
  <c r="H1231" i="1" s="1"/>
  <c r="I1231" i="1" s="1"/>
  <c r="F1230" i="1"/>
  <c r="G1230" i="1" s="1"/>
  <c r="H1230" i="1" s="1"/>
  <c r="I1230" i="1" s="1"/>
  <c r="D1230" i="1"/>
  <c r="E1230" i="1" s="1"/>
  <c r="H1229" i="1"/>
  <c r="I1229" i="1" s="1"/>
  <c r="F1229" i="1"/>
  <c r="G1229" i="1" s="1"/>
  <c r="D1229" i="1"/>
  <c r="E1229" i="1" s="1"/>
  <c r="D1228" i="1"/>
  <c r="E1228" i="1" s="1"/>
  <c r="F1228" i="1" s="1"/>
  <c r="G1228" i="1" s="1"/>
  <c r="H1228" i="1" s="1"/>
  <c r="I1228" i="1" s="1"/>
  <c r="D1227" i="1"/>
  <c r="E1227" i="1" s="1"/>
  <c r="F1227" i="1" s="1"/>
  <c r="G1227" i="1" s="1"/>
  <c r="H1227" i="1" s="1"/>
  <c r="I1227" i="1" s="1"/>
  <c r="D1226" i="1"/>
  <c r="E1226" i="1" s="1"/>
  <c r="F1226" i="1" s="1"/>
  <c r="G1226" i="1" s="1"/>
  <c r="H1226" i="1" s="1"/>
  <c r="I1226" i="1" s="1"/>
  <c r="E1225" i="1"/>
  <c r="F1225" i="1" s="1"/>
  <c r="G1225" i="1" s="1"/>
  <c r="H1225" i="1" s="1"/>
  <c r="I1225" i="1" s="1"/>
  <c r="D1225" i="1"/>
  <c r="D1224" i="1"/>
  <c r="E1224" i="1" s="1"/>
  <c r="F1224" i="1" s="1"/>
  <c r="G1224" i="1" s="1"/>
  <c r="H1224" i="1" s="1"/>
  <c r="I1224" i="1" s="1"/>
  <c r="F1223" i="1"/>
  <c r="G1223" i="1" s="1"/>
  <c r="H1223" i="1" s="1"/>
  <c r="I1223" i="1" s="1"/>
  <c r="E1223" i="1"/>
  <c r="D1223" i="1"/>
  <c r="D1222" i="1"/>
  <c r="E1222" i="1" s="1"/>
  <c r="F1222" i="1" s="1"/>
  <c r="G1222" i="1" s="1"/>
  <c r="H1222" i="1" s="1"/>
  <c r="I1222" i="1" s="1"/>
  <c r="D1221" i="1"/>
  <c r="E1221" i="1" s="1"/>
  <c r="F1221" i="1" s="1"/>
  <c r="G1221" i="1" s="1"/>
  <c r="H1221" i="1" s="1"/>
  <c r="I1221" i="1" s="1"/>
  <c r="D1220" i="1"/>
  <c r="E1220" i="1" s="1"/>
  <c r="F1220" i="1" s="1"/>
  <c r="G1220" i="1" s="1"/>
  <c r="H1220" i="1" s="1"/>
  <c r="I1220" i="1" s="1"/>
  <c r="D1219" i="1"/>
  <c r="E1219" i="1" s="1"/>
  <c r="F1219" i="1" s="1"/>
  <c r="G1219" i="1" s="1"/>
  <c r="H1219" i="1" s="1"/>
  <c r="I1219" i="1" s="1"/>
  <c r="D1218" i="1"/>
  <c r="E1218" i="1" s="1"/>
  <c r="F1218" i="1" s="1"/>
  <c r="G1218" i="1" s="1"/>
  <c r="H1218" i="1" s="1"/>
  <c r="I1218" i="1" s="1"/>
  <c r="D1217" i="1"/>
  <c r="E1217" i="1" s="1"/>
  <c r="F1217" i="1" s="1"/>
  <c r="G1217" i="1" s="1"/>
  <c r="H1217" i="1" s="1"/>
  <c r="I1217" i="1" s="1"/>
  <c r="D1216" i="1"/>
  <c r="E1216" i="1" s="1"/>
  <c r="F1216" i="1" s="1"/>
  <c r="G1216" i="1" s="1"/>
  <c r="H1216" i="1" s="1"/>
  <c r="I1216" i="1" s="1"/>
  <c r="D1215" i="1"/>
  <c r="E1215" i="1" s="1"/>
  <c r="F1215" i="1" s="1"/>
  <c r="G1215" i="1" s="1"/>
  <c r="H1215" i="1" s="1"/>
  <c r="I1215" i="1" s="1"/>
  <c r="F1214" i="1"/>
  <c r="G1214" i="1" s="1"/>
  <c r="H1214" i="1" s="1"/>
  <c r="I1214" i="1" s="1"/>
  <c r="D1214" i="1"/>
  <c r="E1214" i="1" s="1"/>
  <c r="F1213" i="1"/>
  <c r="G1213" i="1" s="1"/>
  <c r="H1213" i="1" s="1"/>
  <c r="I1213" i="1" s="1"/>
  <c r="E1213" i="1"/>
  <c r="D1213" i="1"/>
  <c r="D1212" i="1"/>
  <c r="E1212" i="1" s="1"/>
  <c r="F1212" i="1" s="1"/>
  <c r="G1212" i="1" s="1"/>
  <c r="H1212" i="1" s="1"/>
  <c r="I1212" i="1" s="1"/>
  <c r="F1211" i="1"/>
  <c r="G1211" i="1" s="1"/>
  <c r="H1211" i="1" s="1"/>
  <c r="I1211" i="1" s="1"/>
  <c r="E1211" i="1"/>
  <c r="D1211" i="1"/>
  <c r="D1210" i="1"/>
  <c r="E1210" i="1" s="1"/>
  <c r="F1210" i="1" s="1"/>
  <c r="G1210" i="1" s="1"/>
  <c r="H1210" i="1" s="1"/>
  <c r="I1210" i="1" s="1"/>
  <c r="H1209" i="1"/>
  <c r="I1209" i="1" s="1"/>
  <c r="F1209" i="1"/>
  <c r="G1209" i="1" s="1"/>
  <c r="E1209" i="1"/>
  <c r="D1209" i="1"/>
  <c r="D1208" i="1"/>
  <c r="E1208" i="1" s="1"/>
  <c r="F1208" i="1" s="1"/>
  <c r="G1208" i="1" s="1"/>
  <c r="H1208" i="1" s="1"/>
  <c r="I1208" i="1" s="1"/>
  <c r="F1207" i="1"/>
  <c r="G1207" i="1" s="1"/>
  <c r="H1207" i="1" s="1"/>
  <c r="I1207" i="1" s="1"/>
  <c r="D1207" i="1"/>
  <c r="E1207" i="1" s="1"/>
  <c r="D1206" i="1"/>
  <c r="E1206" i="1" s="1"/>
  <c r="F1206" i="1" s="1"/>
  <c r="G1206" i="1" s="1"/>
  <c r="H1206" i="1" s="1"/>
  <c r="I1206" i="1" s="1"/>
  <c r="H1205" i="1"/>
  <c r="I1205" i="1" s="1"/>
  <c r="D1205" i="1"/>
  <c r="E1205" i="1" s="1"/>
  <c r="F1205" i="1" s="1"/>
  <c r="G1205" i="1" s="1"/>
  <c r="F1204" i="1"/>
  <c r="G1204" i="1" s="1"/>
  <c r="H1204" i="1" s="1"/>
  <c r="I1204" i="1" s="1"/>
  <c r="E1204" i="1"/>
  <c r="D1204" i="1"/>
  <c r="D1203" i="1"/>
  <c r="E1203" i="1" s="1"/>
  <c r="F1203" i="1" s="1"/>
  <c r="G1203" i="1" s="1"/>
  <c r="H1203" i="1" s="1"/>
  <c r="I1203" i="1" s="1"/>
  <c r="D1202" i="1"/>
  <c r="E1202" i="1" s="1"/>
  <c r="F1202" i="1" s="1"/>
  <c r="G1202" i="1" s="1"/>
  <c r="H1202" i="1" s="1"/>
  <c r="I1202" i="1" s="1"/>
  <c r="D1201" i="1"/>
  <c r="E1201" i="1" s="1"/>
  <c r="F1201" i="1" s="1"/>
  <c r="G1201" i="1" s="1"/>
  <c r="H1201" i="1" s="1"/>
  <c r="I1201" i="1" s="1"/>
  <c r="F1200" i="1"/>
  <c r="G1200" i="1" s="1"/>
  <c r="H1200" i="1" s="1"/>
  <c r="I1200" i="1" s="1"/>
  <c r="D1200" i="1"/>
  <c r="E1200" i="1" s="1"/>
  <c r="H1199" i="1"/>
  <c r="I1199" i="1" s="1"/>
  <c r="G1199" i="1"/>
  <c r="D1199" i="1"/>
  <c r="E1199" i="1" s="1"/>
  <c r="F1199" i="1" s="1"/>
  <c r="F1198" i="1"/>
  <c r="G1198" i="1" s="1"/>
  <c r="H1198" i="1" s="1"/>
  <c r="I1198" i="1" s="1"/>
  <c r="E1198" i="1"/>
  <c r="D1198" i="1"/>
  <c r="F1197" i="1"/>
  <c r="G1197" i="1" s="1"/>
  <c r="H1197" i="1" s="1"/>
  <c r="I1197" i="1" s="1"/>
  <c r="D1197" i="1"/>
  <c r="E1197" i="1" s="1"/>
  <c r="D1196" i="1"/>
  <c r="E1196" i="1" s="1"/>
  <c r="F1196" i="1" s="1"/>
  <c r="G1196" i="1" s="1"/>
  <c r="H1196" i="1" s="1"/>
  <c r="I1196" i="1" s="1"/>
  <c r="F1195" i="1"/>
  <c r="G1195" i="1" s="1"/>
  <c r="H1195" i="1" s="1"/>
  <c r="I1195" i="1" s="1"/>
  <c r="D1195" i="1"/>
  <c r="E1195" i="1" s="1"/>
  <c r="D1194" i="1"/>
  <c r="E1194" i="1" s="1"/>
  <c r="F1194" i="1" s="1"/>
  <c r="G1194" i="1" s="1"/>
  <c r="H1194" i="1" s="1"/>
  <c r="I1194" i="1" s="1"/>
  <c r="D1193" i="1"/>
  <c r="E1193" i="1" s="1"/>
  <c r="F1193" i="1" s="1"/>
  <c r="G1193" i="1" s="1"/>
  <c r="H1193" i="1" s="1"/>
  <c r="I1193" i="1" s="1"/>
  <c r="D1192" i="1"/>
  <c r="E1192" i="1" s="1"/>
  <c r="F1192" i="1" s="1"/>
  <c r="G1192" i="1" s="1"/>
  <c r="H1192" i="1" s="1"/>
  <c r="I1192" i="1" s="1"/>
  <c r="I1191" i="1"/>
  <c r="G1191" i="1"/>
  <c r="H1191" i="1" s="1"/>
  <c r="F1191" i="1"/>
  <c r="D1191" i="1"/>
  <c r="E1191" i="1" s="1"/>
  <c r="D1190" i="1"/>
  <c r="E1190" i="1" s="1"/>
  <c r="F1190" i="1" s="1"/>
  <c r="G1190" i="1" s="1"/>
  <c r="H1190" i="1" s="1"/>
  <c r="I1190" i="1" s="1"/>
  <c r="E1189" i="1"/>
  <c r="F1189" i="1" s="1"/>
  <c r="G1189" i="1" s="1"/>
  <c r="H1189" i="1" s="1"/>
  <c r="I1189" i="1" s="1"/>
  <c r="D1189" i="1"/>
  <c r="E1188" i="1"/>
  <c r="F1188" i="1" s="1"/>
  <c r="G1188" i="1" s="1"/>
  <c r="H1188" i="1" s="1"/>
  <c r="I1188" i="1" s="1"/>
  <c r="D1188" i="1"/>
  <c r="G1187" i="1"/>
  <c r="H1187" i="1" s="1"/>
  <c r="I1187" i="1" s="1"/>
  <c r="F1187" i="1"/>
  <c r="D1187" i="1"/>
  <c r="E1187" i="1" s="1"/>
  <c r="F1186" i="1"/>
  <c r="G1186" i="1" s="1"/>
  <c r="H1186" i="1" s="1"/>
  <c r="I1186" i="1" s="1"/>
  <c r="E1186" i="1"/>
  <c r="D1186" i="1"/>
  <c r="F1185" i="1"/>
  <c r="G1185" i="1" s="1"/>
  <c r="H1185" i="1" s="1"/>
  <c r="I1185" i="1" s="1"/>
  <c r="E1185" i="1"/>
  <c r="D1185" i="1"/>
  <c r="H1184" i="1"/>
  <c r="I1184" i="1" s="1"/>
  <c r="F1184" i="1"/>
  <c r="G1184" i="1" s="1"/>
  <c r="E1184" i="1"/>
  <c r="D1184" i="1"/>
  <c r="D1183" i="1"/>
  <c r="E1183" i="1" s="1"/>
  <c r="F1183" i="1" s="1"/>
  <c r="G1183" i="1" s="1"/>
  <c r="H1183" i="1" s="1"/>
  <c r="I1183" i="1" s="1"/>
  <c r="I1182" i="1"/>
  <c r="E1182" i="1"/>
  <c r="F1182" i="1" s="1"/>
  <c r="G1182" i="1" s="1"/>
  <c r="H1182" i="1" s="1"/>
  <c r="D1182" i="1"/>
  <c r="E1181" i="1"/>
  <c r="F1181" i="1" s="1"/>
  <c r="G1181" i="1" s="1"/>
  <c r="H1181" i="1" s="1"/>
  <c r="I1181" i="1" s="1"/>
  <c r="D1181" i="1"/>
  <c r="E1180" i="1"/>
  <c r="F1180" i="1" s="1"/>
  <c r="G1180" i="1" s="1"/>
  <c r="H1180" i="1" s="1"/>
  <c r="I1180" i="1" s="1"/>
  <c r="D1180" i="1"/>
  <c r="F1179" i="1"/>
  <c r="G1179" i="1" s="1"/>
  <c r="H1179" i="1" s="1"/>
  <c r="I1179" i="1" s="1"/>
  <c r="D1179" i="1"/>
  <c r="E1179" i="1" s="1"/>
  <c r="F1178" i="1"/>
  <c r="G1178" i="1" s="1"/>
  <c r="H1178" i="1" s="1"/>
  <c r="I1178" i="1" s="1"/>
  <c r="E1178" i="1"/>
  <c r="D1178" i="1"/>
  <c r="G1177" i="1"/>
  <c r="H1177" i="1" s="1"/>
  <c r="I1177" i="1" s="1"/>
  <c r="E1177" i="1"/>
  <c r="F1177" i="1" s="1"/>
  <c r="D1177" i="1"/>
  <c r="H1176" i="1"/>
  <c r="I1176" i="1" s="1"/>
  <c r="E1176" i="1"/>
  <c r="F1176" i="1" s="1"/>
  <c r="G1176" i="1" s="1"/>
  <c r="D1176" i="1"/>
  <c r="G1175" i="1"/>
  <c r="H1175" i="1" s="1"/>
  <c r="I1175" i="1" s="1"/>
  <c r="F1175" i="1"/>
  <c r="D1175" i="1"/>
  <c r="E1175" i="1" s="1"/>
  <c r="H1174" i="1"/>
  <c r="I1174" i="1" s="1"/>
  <c r="G1174" i="1"/>
  <c r="E1174" i="1"/>
  <c r="F1174" i="1" s="1"/>
  <c r="D1174" i="1"/>
  <c r="G1173" i="1"/>
  <c r="H1173" i="1" s="1"/>
  <c r="I1173" i="1" s="1"/>
  <c r="E1173" i="1"/>
  <c r="F1173" i="1" s="1"/>
  <c r="D1173" i="1"/>
  <c r="F1172" i="1"/>
  <c r="G1172" i="1" s="1"/>
  <c r="H1172" i="1" s="1"/>
  <c r="I1172" i="1" s="1"/>
  <c r="E1172" i="1"/>
  <c r="D1172" i="1"/>
  <c r="D1171" i="1"/>
  <c r="E1171" i="1" s="1"/>
  <c r="F1171" i="1" s="1"/>
  <c r="G1171" i="1" s="1"/>
  <c r="H1171" i="1" s="1"/>
  <c r="I1171" i="1" s="1"/>
  <c r="G1170" i="1"/>
  <c r="H1170" i="1" s="1"/>
  <c r="I1170" i="1" s="1"/>
  <c r="E1170" i="1"/>
  <c r="F1170" i="1" s="1"/>
  <c r="D1170" i="1"/>
  <c r="E1169" i="1"/>
  <c r="F1169" i="1" s="1"/>
  <c r="G1169" i="1" s="1"/>
  <c r="H1169" i="1" s="1"/>
  <c r="I1169" i="1" s="1"/>
  <c r="D1169" i="1"/>
  <c r="H1168" i="1"/>
  <c r="I1168" i="1" s="1"/>
  <c r="F1168" i="1"/>
  <c r="G1168" i="1" s="1"/>
  <c r="D1168" i="1"/>
  <c r="E1168" i="1" s="1"/>
  <c r="D1167" i="1"/>
  <c r="E1167" i="1" s="1"/>
  <c r="F1167" i="1" s="1"/>
  <c r="G1167" i="1" s="1"/>
  <c r="H1167" i="1" s="1"/>
  <c r="I1167" i="1" s="1"/>
  <c r="F1166" i="1"/>
  <c r="G1166" i="1" s="1"/>
  <c r="H1166" i="1" s="1"/>
  <c r="I1166" i="1" s="1"/>
  <c r="E1166" i="1"/>
  <c r="D1166" i="1"/>
  <c r="D1165" i="1"/>
  <c r="E1165" i="1" s="1"/>
  <c r="F1165" i="1" s="1"/>
  <c r="G1165" i="1" s="1"/>
  <c r="H1165" i="1" s="1"/>
  <c r="I1165" i="1" s="1"/>
  <c r="F1164" i="1"/>
  <c r="G1164" i="1" s="1"/>
  <c r="H1164" i="1" s="1"/>
  <c r="I1164" i="1" s="1"/>
  <c r="D1164" i="1"/>
  <c r="E1164" i="1" s="1"/>
  <c r="D1163" i="1"/>
  <c r="E1163" i="1" s="1"/>
  <c r="F1163" i="1" s="1"/>
  <c r="G1163" i="1" s="1"/>
  <c r="H1163" i="1" s="1"/>
  <c r="I1163" i="1" s="1"/>
  <c r="D1162" i="1"/>
  <c r="E1162" i="1" s="1"/>
  <c r="F1162" i="1" s="1"/>
  <c r="G1162" i="1" s="1"/>
  <c r="H1162" i="1" s="1"/>
  <c r="I1162" i="1" s="1"/>
  <c r="D1161" i="1"/>
  <c r="E1161" i="1" s="1"/>
  <c r="F1161" i="1" s="1"/>
  <c r="G1161" i="1" s="1"/>
  <c r="H1161" i="1" s="1"/>
  <c r="I1161" i="1" s="1"/>
  <c r="D1160" i="1"/>
  <c r="E1160" i="1" s="1"/>
  <c r="F1160" i="1" s="1"/>
  <c r="G1160" i="1" s="1"/>
  <c r="H1160" i="1" s="1"/>
  <c r="I1160" i="1" s="1"/>
  <c r="F1159" i="1"/>
  <c r="G1159" i="1" s="1"/>
  <c r="H1159" i="1" s="1"/>
  <c r="I1159" i="1" s="1"/>
  <c r="D1159" i="1"/>
  <c r="E1159" i="1" s="1"/>
  <c r="F1158" i="1"/>
  <c r="G1158" i="1" s="1"/>
  <c r="H1158" i="1" s="1"/>
  <c r="I1158" i="1" s="1"/>
  <c r="D1158" i="1"/>
  <c r="E1158" i="1" s="1"/>
  <c r="E1157" i="1"/>
  <c r="F1157" i="1" s="1"/>
  <c r="G1157" i="1" s="1"/>
  <c r="H1157" i="1" s="1"/>
  <c r="I1157" i="1" s="1"/>
  <c r="D1157" i="1"/>
  <c r="E1156" i="1"/>
  <c r="F1156" i="1" s="1"/>
  <c r="G1156" i="1" s="1"/>
  <c r="H1156" i="1" s="1"/>
  <c r="I1156" i="1" s="1"/>
  <c r="D1156" i="1"/>
  <c r="G1155" i="1"/>
  <c r="H1155" i="1" s="1"/>
  <c r="I1155" i="1" s="1"/>
  <c r="F1155" i="1"/>
  <c r="D1155" i="1"/>
  <c r="E1155" i="1" s="1"/>
  <c r="D1154" i="1"/>
  <c r="E1154" i="1" s="1"/>
  <c r="F1154" i="1" s="1"/>
  <c r="G1154" i="1" s="1"/>
  <c r="H1154" i="1" s="1"/>
  <c r="I1154" i="1" s="1"/>
  <c r="H1153" i="1"/>
  <c r="I1153" i="1" s="1"/>
  <c r="E1153" i="1"/>
  <c r="F1153" i="1" s="1"/>
  <c r="G1153" i="1" s="1"/>
  <c r="D1153" i="1"/>
  <c r="E1152" i="1"/>
  <c r="F1152" i="1" s="1"/>
  <c r="G1152" i="1" s="1"/>
  <c r="H1152" i="1" s="1"/>
  <c r="I1152" i="1" s="1"/>
  <c r="D1152" i="1"/>
  <c r="F1151" i="1"/>
  <c r="G1151" i="1" s="1"/>
  <c r="H1151" i="1" s="1"/>
  <c r="I1151" i="1" s="1"/>
  <c r="D1151" i="1"/>
  <c r="E1151" i="1" s="1"/>
  <c r="F1150" i="1"/>
  <c r="G1150" i="1" s="1"/>
  <c r="H1150" i="1" s="1"/>
  <c r="I1150" i="1" s="1"/>
  <c r="D1150" i="1"/>
  <c r="E1150" i="1" s="1"/>
  <c r="E1149" i="1"/>
  <c r="F1149" i="1" s="1"/>
  <c r="G1149" i="1" s="1"/>
  <c r="H1149" i="1" s="1"/>
  <c r="I1149" i="1" s="1"/>
  <c r="D1149" i="1"/>
  <c r="E1148" i="1"/>
  <c r="F1148" i="1" s="1"/>
  <c r="G1148" i="1" s="1"/>
  <c r="H1148" i="1" s="1"/>
  <c r="I1148" i="1" s="1"/>
  <c r="D1148" i="1"/>
  <c r="D1147" i="1"/>
  <c r="E1147" i="1" s="1"/>
  <c r="F1147" i="1" s="1"/>
  <c r="G1147" i="1" s="1"/>
  <c r="H1147" i="1" s="1"/>
  <c r="I1147" i="1" s="1"/>
  <c r="G1146" i="1"/>
  <c r="H1146" i="1" s="1"/>
  <c r="I1146" i="1" s="1"/>
  <c r="F1146" i="1"/>
  <c r="E1146" i="1"/>
  <c r="D1146" i="1"/>
  <c r="H1145" i="1"/>
  <c r="I1145" i="1" s="1"/>
  <c r="D1145" i="1"/>
  <c r="E1145" i="1" s="1"/>
  <c r="F1145" i="1" s="1"/>
  <c r="G1145" i="1" s="1"/>
  <c r="I1144" i="1"/>
  <c r="D1144" i="1"/>
  <c r="E1144" i="1" s="1"/>
  <c r="F1144" i="1" s="1"/>
  <c r="G1144" i="1" s="1"/>
  <c r="H1144" i="1" s="1"/>
  <c r="H1143" i="1"/>
  <c r="I1143" i="1" s="1"/>
  <c r="G1143" i="1"/>
  <c r="F1143" i="1"/>
  <c r="D1143" i="1"/>
  <c r="E1143" i="1" s="1"/>
  <c r="D1142" i="1"/>
  <c r="E1142" i="1" s="1"/>
  <c r="F1142" i="1" s="1"/>
  <c r="G1142" i="1" s="1"/>
  <c r="H1142" i="1" s="1"/>
  <c r="I1142" i="1" s="1"/>
  <c r="E1141" i="1"/>
  <c r="F1141" i="1" s="1"/>
  <c r="G1141" i="1" s="1"/>
  <c r="H1141" i="1" s="1"/>
  <c r="I1141" i="1" s="1"/>
  <c r="D1141" i="1"/>
  <c r="E1140" i="1"/>
  <c r="F1140" i="1" s="1"/>
  <c r="G1140" i="1" s="1"/>
  <c r="H1140" i="1" s="1"/>
  <c r="I1140" i="1" s="1"/>
  <c r="D1140" i="1"/>
  <c r="D1139" i="1"/>
  <c r="E1139" i="1" s="1"/>
  <c r="F1139" i="1" s="1"/>
  <c r="G1139" i="1" s="1"/>
  <c r="H1139" i="1" s="1"/>
  <c r="I1139" i="1" s="1"/>
  <c r="D1138" i="1"/>
  <c r="E1138" i="1" s="1"/>
  <c r="F1138" i="1" s="1"/>
  <c r="G1138" i="1" s="1"/>
  <c r="H1138" i="1" s="1"/>
  <c r="I1138" i="1" s="1"/>
  <c r="E1137" i="1"/>
  <c r="F1137" i="1" s="1"/>
  <c r="G1137" i="1" s="1"/>
  <c r="H1137" i="1" s="1"/>
  <c r="I1137" i="1" s="1"/>
  <c r="D1137" i="1"/>
  <c r="D1136" i="1"/>
  <c r="E1136" i="1" s="1"/>
  <c r="F1136" i="1" s="1"/>
  <c r="G1136" i="1" s="1"/>
  <c r="H1136" i="1" s="1"/>
  <c r="I1136" i="1" s="1"/>
  <c r="I1135" i="1"/>
  <c r="D1135" i="1"/>
  <c r="E1135" i="1" s="1"/>
  <c r="F1135" i="1" s="1"/>
  <c r="G1135" i="1" s="1"/>
  <c r="H1135" i="1" s="1"/>
  <c r="E1134" i="1"/>
  <c r="F1134" i="1" s="1"/>
  <c r="G1134" i="1" s="1"/>
  <c r="H1134" i="1" s="1"/>
  <c r="I1134" i="1" s="1"/>
  <c r="D1134" i="1"/>
  <c r="D1133" i="1"/>
  <c r="E1133" i="1" s="1"/>
  <c r="F1133" i="1" s="1"/>
  <c r="G1133" i="1" s="1"/>
  <c r="H1133" i="1" s="1"/>
  <c r="I1133" i="1" s="1"/>
  <c r="I1132" i="1"/>
  <c r="H1132" i="1"/>
  <c r="D1132" i="1"/>
  <c r="E1132" i="1" s="1"/>
  <c r="F1132" i="1" s="1"/>
  <c r="G1132" i="1" s="1"/>
  <c r="F1131" i="1"/>
  <c r="G1131" i="1" s="1"/>
  <c r="H1131" i="1" s="1"/>
  <c r="I1131" i="1" s="1"/>
  <c r="D1131" i="1"/>
  <c r="E1131" i="1" s="1"/>
  <c r="D1130" i="1"/>
  <c r="E1130" i="1" s="1"/>
  <c r="F1130" i="1" s="1"/>
  <c r="G1130" i="1" s="1"/>
  <c r="H1130" i="1" s="1"/>
  <c r="I1130" i="1" s="1"/>
  <c r="D1129" i="1"/>
  <c r="E1129" i="1" s="1"/>
  <c r="F1129" i="1" s="1"/>
  <c r="G1129" i="1" s="1"/>
  <c r="H1129" i="1" s="1"/>
  <c r="I1129" i="1" s="1"/>
  <c r="D1128" i="1"/>
  <c r="E1128" i="1" s="1"/>
  <c r="F1128" i="1" s="1"/>
  <c r="G1128" i="1" s="1"/>
  <c r="H1128" i="1" s="1"/>
  <c r="I1128" i="1" s="1"/>
  <c r="G1127" i="1"/>
  <c r="H1127" i="1" s="1"/>
  <c r="I1127" i="1" s="1"/>
  <c r="F1127" i="1"/>
  <c r="D1127" i="1"/>
  <c r="E1127" i="1" s="1"/>
  <c r="D1126" i="1"/>
  <c r="E1126" i="1" s="1"/>
  <c r="F1126" i="1" s="1"/>
  <c r="G1126" i="1" s="1"/>
  <c r="H1126" i="1" s="1"/>
  <c r="I1126" i="1" s="1"/>
  <c r="F1125" i="1"/>
  <c r="G1125" i="1" s="1"/>
  <c r="H1125" i="1" s="1"/>
  <c r="I1125" i="1" s="1"/>
  <c r="D1125" i="1"/>
  <c r="E1125" i="1" s="1"/>
  <c r="F1124" i="1"/>
  <c r="G1124" i="1" s="1"/>
  <c r="H1124" i="1" s="1"/>
  <c r="I1124" i="1" s="1"/>
  <c r="E1124" i="1"/>
  <c r="D1124" i="1"/>
  <c r="G1123" i="1"/>
  <c r="H1123" i="1" s="1"/>
  <c r="I1123" i="1" s="1"/>
  <c r="D1123" i="1"/>
  <c r="E1123" i="1" s="1"/>
  <c r="F1123" i="1" s="1"/>
  <c r="D1122" i="1"/>
  <c r="E1122" i="1" s="1"/>
  <c r="F1122" i="1" s="1"/>
  <c r="G1122" i="1" s="1"/>
  <c r="H1122" i="1" s="1"/>
  <c r="I1122" i="1" s="1"/>
  <c r="F1121" i="1"/>
  <c r="G1121" i="1" s="1"/>
  <c r="H1121" i="1" s="1"/>
  <c r="I1121" i="1" s="1"/>
  <c r="E1121" i="1"/>
  <c r="D1121" i="1"/>
  <c r="H1120" i="1"/>
  <c r="I1120" i="1" s="1"/>
  <c r="F1120" i="1"/>
  <c r="G1120" i="1" s="1"/>
  <c r="D1120" i="1"/>
  <c r="E1120" i="1" s="1"/>
  <c r="F1119" i="1"/>
  <c r="G1119" i="1" s="1"/>
  <c r="H1119" i="1" s="1"/>
  <c r="I1119" i="1" s="1"/>
  <c r="D1119" i="1"/>
  <c r="E1119" i="1" s="1"/>
  <c r="E1118" i="1"/>
  <c r="F1118" i="1" s="1"/>
  <c r="G1118" i="1" s="1"/>
  <c r="H1118" i="1" s="1"/>
  <c r="I1118" i="1" s="1"/>
  <c r="D1118" i="1"/>
  <c r="F1117" i="1"/>
  <c r="G1117" i="1" s="1"/>
  <c r="H1117" i="1" s="1"/>
  <c r="I1117" i="1" s="1"/>
  <c r="D1117" i="1"/>
  <c r="E1117" i="1" s="1"/>
  <c r="H1116" i="1"/>
  <c r="I1116" i="1" s="1"/>
  <c r="E1116" i="1"/>
  <c r="F1116" i="1" s="1"/>
  <c r="G1116" i="1" s="1"/>
  <c r="D1116" i="1"/>
  <c r="D1115" i="1"/>
  <c r="E1115" i="1" s="1"/>
  <c r="F1115" i="1" s="1"/>
  <c r="G1115" i="1" s="1"/>
  <c r="H1115" i="1" s="1"/>
  <c r="I1115" i="1" s="1"/>
  <c r="D1114" i="1"/>
  <c r="E1114" i="1" s="1"/>
  <c r="F1114" i="1" s="1"/>
  <c r="G1114" i="1" s="1"/>
  <c r="H1114" i="1" s="1"/>
  <c r="I1114" i="1" s="1"/>
  <c r="D1113" i="1"/>
  <c r="E1113" i="1" s="1"/>
  <c r="F1113" i="1" s="1"/>
  <c r="G1113" i="1" s="1"/>
  <c r="H1113" i="1" s="1"/>
  <c r="I1113" i="1" s="1"/>
  <c r="D1112" i="1"/>
  <c r="E1112" i="1" s="1"/>
  <c r="F1112" i="1" s="1"/>
  <c r="G1112" i="1" s="1"/>
  <c r="H1112" i="1" s="1"/>
  <c r="I1112" i="1" s="1"/>
  <c r="F1111" i="1"/>
  <c r="G1111" i="1" s="1"/>
  <c r="H1111" i="1" s="1"/>
  <c r="I1111" i="1" s="1"/>
  <c r="D1111" i="1"/>
  <c r="E1111" i="1" s="1"/>
  <c r="D1110" i="1"/>
  <c r="E1110" i="1" s="1"/>
  <c r="F1110" i="1" s="1"/>
  <c r="G1110" i="1" s="1"/>
  <c r="H1110" i="1" s="1"/>
  <c r="I1110" i="1" s="1"/>
  <c r="E1109" i="1"/>
  <c r="F1109" i="1" s="1"/>
  <c r="G1109" i="1" s="1"/>
  <c r="H1109" i="1" s="1"/>
  <c r="I1109" i="1" s="1"/>
  <c r="D1109" i="1"/>
  <c r="D1108" i="1"/>
  <c r="E1108" i="1" s="1"/>
  <c r="F1108" i="1" s="1"/>
  <c r="G1108" i="1" s="1"/>
  <c r="H1108" i="1" s="1"/>
  <c r="I1108" i="1" s="1"/>
  <c r="I1107" i="1"/>
  <c r="E1107" i="1"/>
  <c r="F1107" i="1" s="1"/>
  <c r="G1107" i="1" s="1"/>
  <c r="H1107" i="1" s="1"/>
  <c r="D1107" i="1"/>
  <c r="D1106" i="1"/>
  <c r="E1106" i="1" s="1"/>
  <c r="F1106" i="1" s="1"/>
  <c r="G1106" i="1" s="1"/>
  <c r="H1106" i="1" s="1"/>
  <c r="I1106" i="1" s="1"/>
  <c r="E1105" i="1"/>
  <c r="F1105" i="1" s="1"/>
  <c r="G1105" i="1" s="1"/>
  <c r="H1105" i="1" s="1"/>
  <c r="I1105" i="1" s="1"/>
  <c r="D1105" i="1"/>
  <c r="D1104" i="1"/>
  <c r="E1104" i="1" s="1"/>
  <c r="F1104" i="1" s="1"/>
  <c r="G1104" i="1" s="1"/>
  <c r="H1104" i="1" s="1"/>
  <c r="I1104" i="1" s="1"/>
  <c r="E1103" i="1"/>
  <c r="F1103" i="1" s="1"/>
  <c r="G1103" i="1" s="1"/>
  <c r="H1103" i="1" s="1"/>
  <c r="I1103" i="1" s="1"/>
  <c r="D1103" i="1"/>
  <c r="G1102" i="1"/>
  <c r="H1102" i="1" s="1"/>
  <c r="I1102" i="1" s="1"/>
  <c r="E1102" i="1"/>
  <c r="F1102" i="1" s="1"/>
  <c r="D1102" i="1"/>
  <c r="E1101" i="1"/>
  <c r="F1101" i="1" s="1"/>
  <c r="G1101" i="1" s="1"/>
  <c r="H1101" i="1" s="1"/>
  <c r="I1101" i="1" s="1"/>
  <c r="D1101" i="1"/>
  <c r="H1100" i="1"/>
  <c r="I1100" i="1" s="1"/>
  <c r="G1100" i="1"/>
  <c r="D1100" i="1"/>
  <c r="E1100" i="1" s="1"/>
  <c r="F1100" i="1" s="1"/>
  <c r="G1099" i="1"/>
  <c r="H1099" i="1" s="1"/>
  <c r="I1099" i="1" s="1"/>
  <c r="F1099" i="1"/>
  <c r="E1099" i="1"/>
  <c r="D1099" i="1"/>
  <c r="G1098" i="1"/>
  <c r="H1098" i="1" s="1"/>
  <c r="I1098" i="1" s="1"/>
  <c r="D1098" i="1"/>
  <c r="E1098" i="1" s="1"/>
  <c r="F1098" i="1" s="1"/>
  <c r="I1097" i="1"/>
  <c r="F1097" i="1"/>
  <c r="G1097" i="1" s="1"/>
  <c r="H1097" i="1" s="1"/>
  <c r="E1097" i="1"/>
  <c r="D1097" i="1"/>
  <c r="I1096" i="1"/>
  <c r="D1096" i="1"/>
  <c r="E1096" i="1" s="1"/>
  <c r="F1096" i="1" s="1"/>
  <c r="G1096" i="1" s="1"/>
  <c r="H1096" i="1" s="1"/>
  <c r="E1095" i="1"/>
  <c r="F1095" i="1" s="1"/>
  <c r="G1095" i="1" s="1"/>
  <c r="H1095" i="1" s="1"/>
  <c r="I1095" i="1" s="1"/>
  <c r="D1095" i="1"/>
  <c r="E1094" i="1"/>
  <c r="F1094" i="1" s="1"/>
  <c r="G1094" i="1" s="1"/>
  <c r="H1094" i="1" s="1"/>
  <c r="I1094" i="1" s="1"/>
  <c r="D1094" i="1"/>
  <c r="F1093" i="1"/>
  <c r="G1093" i="1" s="1"/>
  <c r="H1093" i="1" s="1"/>
  <c r="I1093" i="1" s="1"/>
  <c r="E1093" i="1"/>
  <c r="D1093" i="1"/>
  <c r="H1092" i="1"/>
  <c r="I1092" i="1" s="1"/>
  <c r="G1092" i="1"/>
  <c r="D1092" i="1"/>
  <c r="E1092" i="1" s="1"/>
  <c r="F1092" i="1" s="1"/>
  <c r="H1091" i="1"/>
  <c r="I1091" i="1" s="1"/>
  <c r="E1091" i="1"/>
  <c r="F1091" i="1" s="1"/>
  <c r="G1091" i="1" s="1"/>
  <c r="D1091" i="1"/>
  <c r="H1090" i="1"/>
  <c r="I1090" i="1" s="1"/>
  <c r="E1090" i="1"/>
  <c r="F1090" i="1" s="1"/>
  <c r="G1090" i="1" s="1"/>
  <c r="D1090" i="1"/>
  <c r="E1089" i="1"/>
  <c r="F1089" i="1" s="1"/>
  <c r="G1089" i="1" s="1"/>
  <c r="H1089" i="1" s="1"/>
  <c r="I1089" i="1" s="1"/>
  <c r="D1089" i="1"/>
  <c r="D1088" i="1"/>
  <c r="E1088" i="1" s="1"/>
  <c r="F1088" i="1" s="1"/>
  <c r="G1088" i="1" s="1"/>
  <c r="H1088" i="1" s="1"/>
  <c r="I1088" i="1" s="1"/>
  <c r="D1087" i="1"/>
  <c r="E1087" i="1" s="1"/>
  <c r="F1087" i="1" s="1"/>
  <c r="G1087" i="1" s="1"/>
  <c r="H1087" i="1" s="1"/>
  <c r="I1087" i="1" s="1"/>
  <c r="E1086" i="1"/>
  <c r="F1086" i="1" s="1"/>
  <c r="G1086" i="1" s="1"/>
  <c r="H1086" i="1" s="1"/>
  <c r="I1086" i="1" s="1"/>
  <c r="D1086" i="1"/>
  <c r="F1085" i="1"/>
  <c r="G1085" i="1" s="1"/>
  <c r="H1085" i="1" s="1"/>
  <c r="I1085" i="1" s="1"/>
  <c r="D1085" i="1"/>
  <c r="E1085" i="1" s="1"/>
  <c r="H1084" i="1"/>
  <c r="I1084" i="1" s="1"/>
  <c r="D1084" i="1"/>
  <c r="E1084" i="1" s="1"/>
  <c r="F1084" i="1" s="1"/>
  <c r="G1084" i="1" s="1"/>
  <c r="E1083" i="1"/>
  <c r="F1083" i="1" s="1"/>
  <c r="G1083" i="1" s="1"/>
  <c r="H1083" i="1" s="1"/>
  <c r="I1083" i="1" s="1"/>
  <c r="D1083" i="1"/>
  <c r="D1082" i="1"/>
  <c r="E1082" i="1" s="1"/>
  <c r="F1082" i="1" s="1"/>
  <c r="G1082" i="1" s="1"/>
  <c r="H1082" i="1" s="1"/>
  <c r="I1082" i="1" s="1"/>
  <c r="H1081" i="1"/>
  <c r="I1081" i="1" s="1"/>
  <c r="D1081" i="1"/>
  <c r="E1081" i="1" s="1"/>
  <c r="F1081" i="1" s="1"/>
  <c r="G1081" i="1" s="1"/>
  <c r="F1080" i="1"/>
  <c r="G1080" i="1" s="1"/>
  <c r="H1080" i="1" s="1"/>
  <c r="I1080" i="1" s="1"/>
  <c r="D1080" i="1"/>
  <c r="E1080" i="1" s="1"/>
  <c r="F1079" i="1"/>
  <c r="G1079" i="1" s="1"/>
  <c r="H1079" i="1" s="1"/>
  <c r="I1079" i="1" s="1"/>
  <c r="D1079" i="1"/>
  <c r="E1079" i="1" s="1"/>
  <c r="D1078" i="1"/>
  <c r="E1078" i="1" s="1"/>
  <c r="F1078" i="1" s="1"/>
  <c r="G1078" i="1" s="1"/>
  <c r="H1078" i="1" s="1"/>
  <c r="I1078" i="1" s="1"/>
  <c r="D1077" i="1"/>
  <c r="E1077" i="1" s="1"/>
  <c r="F1077" i="1" s="1"/>
  <c r="G1077" i="1" s="1"/>
  <c r="H1077" i="1" s="1"/>
  <c r="I1077" i="1" s="1"/>
  <c r="G1076" i="1"/>
  <c r="H1076" i="1" s="1"/>
  <c r="I1076" i="1" s="1"/>
  <c r="F1076" i="1"/>
  <c r="D1076" i="1"/>
  <c r="E1076" i="1" s="1"/>
  <c r="D1075" i="1"/>
  <c r="E1075" i="1" s="1"/>
  <c r="F1075" i="1" s="1"/>
  <c r="G1075" i="1" s="1"/>
  <c r="H1075" i="1" s="1"/>
  <c r="I1075" i="1" s="1"/>
  <c r="D1074" i="1"/>
  <c r="E1074" i="1" s="1"/>
  <c r="F1074" i="1" s="1"/>
  <c r="G1074" i="1" s="1"/>
  <c r="H1074" i="1" s="1"/>
  <c r="I1074" i="1" s="1"/>
  <c r="E1073" i="1"/>
  <c r="F1073" i="1" s="1"/>
  <c r="G1073" i="1" s="1"/>
  <c r="H1073" i="1" s="1"/>
  <c r="I1073" i="1" s="1"/>
  <c r="D1073" i="1"/>
  <c r="G1072" i="1"/>
  <c r="H1072" i="1" s="1"/>
  <c r="I1072" i="1" s="1"/>
  <c r="D1072" i="1"/>
  <c r="E1072" i="1" s="1"/>
  <c r="F1072" i="1" s="1"/>
  <c r="D1071" i="1"/>
  <c r="E1071" i="1" s="1"/>
  <c r="F1071" i="1" s="1"/>
  <c r="G1071" i="1" s="1"/>
  <c r="H1071" i="1" s="1"/>
  <c r="I1071" i="1" s="1"/>
  <c r="F1070" i="1"/>
  <c r="G1070" i="1" s="1"/>
  <c r="H1070" i="1" s="1"/>
  <c r="I1070" i="1" s="1"/>
  <c r="E1070" i="1"/>
  <c r="D1070" i="1"/>
  <c r="F1069" i="1"/>
  <c r="G1069" i="1" s="1"/>
  <c r="H1069" i="1" s="1"/>
  <c r="I1069" i="1" s="1"/>
  <c r="D1069" i="1"/>
  <c r="E1069" i="1" s="1"/>
  <c r="D1068" i="1"/>
  <c r="E1068" i="1" s="1"/>
  <c r="F1068" i="1" s="1"/>
  <c r="G1068" i="1" s="1"/>
  <c r="H1068" i="1" s="1"/>
  <c r="I1068" i="1" s="1"/>
  <c r="E1067" i="1"/>
  <c r="F1067" i="1" s="1"/>
  <c r="G1067" i="1" s="1"/>
  <c r="H1067" i="1" s="1"/>
  <c r="I1067" i="1" s="1"/>
  <c r="D1067" i="1"/>
  <c r="D1066" i="1"/>
  <c r="E1066" i="1" s="1"/>
  <c r="F1066" i="1" s="1"/>
  <c r="G1066" i="1" s="1"/>
  <c r="H1066" i="1" s="1"/>
  <c r="I1066" i="1" s="1"/>
  <c r="D1065" i="1"/>
  <c r="E1065" i="1" s="1"/>
  <c r="F1065" i="1" s="1"/>
  <c r="G1065" i="1" s="1"/>
  <c r="H1065" i="1" s="1"/>
  <c r="I1065" i="1" s="1"/>
  <c r="I1064" i="1"/>
  <c r="F1064" i="1"/>
  <c r="G1064" i="1" s="1"/>
  <c r="H1064" i="1" s="1"/>
  <c r="D1064" i="1"/>
  <c r="E1064" i="1" s="1"/>
  <c r="G1063" i="1"/>
  <c r="H1063" i="1" s="1"/>
  <c r="I1063" i="1" s="1"/>
  <c r="F1063" i="1"/>
  <c r="D1063" i="1"/>
  <c r="E1063" i="1" s="1"/>
  <c r="G1062" i="1"/>
  <c r="H1062" i="1" s="1"/>
  <c r="I1062" i="1" s="1"/>
  <c r="D1062" i="1"/>
  <c r="E1062" i="1" s="1"/>
  <c r="F1062" i="1" s="1"/>
  <c r="E1061" i="1"/>
  <c r="F1061" i="1" s="1"/>
  <c r="G1061" i="1" s="1"/>
  <c r="H1061" i="1" s="1"/>
  <c r="I1061" i="1" s="1"/>
  <c r="D1061" i="1"/>
  <c r="F1060" i="1"/>
  <c r="G1060" i="1" s="1"/>
  <c r="H1060" i="1" s="1"/>
  <c r="I1060" i="1" s="1"/>
  <c r="D1060" i="1"/>
  <c r="E1060" i="1" s="1"/>
  <c r="D1059" i="1"/>
  <c r="E1059" i="1" s="1"/>
  <c r="F1059" i="1" s="1"/>
  <c r="G1059" i="1" s="1"/>
  <c r="H1059" i="1" s="1"/>
  <c r="I1059" i="1" s="1"/>
  <c r="D1058" i="1"/>
  <c r="E1058" i="1" s="1"/>
  <c r="F1058" i="1" s="1"/>
  <c r="G1058" i="1" s="1"/>
  <c r="H1058" i="1" s="1"/>
  <c r="I1058" i="1" s="1"/>
  <c r="F1057" i="1"/>
  <c r="G1057" i="1" s="1"/>
  <c r="H1057" i="1" s="1"/>
  <c r="I1057" i="1" s="1"/>
  <c r="D1057" i="1"/>
  <c r="E1057" i="1" s="1"/>
  <c r="D1056" i="1"/>
  <c r="E1056" i="1" s="1"/>
  <c r="F1056" i="1" s="1"/>
  <c r="G1056" i="1" s="1"/>
  <c r="H1056" i="1" s="1"/>
  <c r="I1056" i="1" s="1"/>
  <c r="H1055" i="1"/>
  <c r="I1055" i="1" s="1"/>
  <c r="F1055" i="1"/>
  <c r="G1055" i="1" s="1"/>
  <c r="D1055" i="1"/>
  <c r="E1055" i="1" s="1"/>
  <c r="H1054" i="1"/>
  <c r="I1054" i="1" s="1"/>
  <c r="D1054" i="1"/>
  <c r="E1054" i="1" s="1"/>
  <c r="F1054" i="1" s="1"/>
  <c r="G1054" i="1" s="1"/>
  <c r="F1053" i="1"/>
  <c r="G1053" i="1" s="1"/>
  <c r="H1053" i="1" s="1"/>
  <c r="I1053" i="1" s="1"/>
  <c r="D1053" i="1"/>
  <c r="E1053" i="1" s="1"/>
  <c r="D1052" i="1"/>
  <c r="E1052" i="1" s="1"/>
  <c r="F1052" i="1" s="1"/>
  <c r="G1052" i="1" s="1"/>
  <c r="H1052" i="1" s="1"/>
  <c r="I1052" i="1" s="1"/>
  <c r="F1051" i="1"/>
  <c r="G1051" i="1" s="1"/>
  <c r="H1051" i="1" s="1"/>
  <c r="I1051" i="1" s="1"/>
  <c r="D1051" i="1"/>
  <c r="E1051" i="1" s="1"/>
  <c r="H1050" i="1"/>
  <c r="I1050" i="1" s="1"/>
  <c r="D1050" i="1"/>
  <c r="E1050" i="1" s="1"/>
  <c r="F1050" i="1" s="1"/>
  <c r="G1050" i="1" s="1"/>
  <c r="F1049" i="1"/>
  <c r="G1049" i="1" s="1"/>
  <c r="H1049" i="1" s="1"/>
  <c r="I1049" i="1" s="1"/>
  <c r="D1049" i="1"/>
  <c r="E1049" i="1" s="1"/>
  <c r="H1048" i="1"/>
  <c r="I1048" i="1" s="1"/>
  <c r="D1048" i="1"/>
  <c r="E1048" i="1" s="1"/>
  <c r="F1048" i="1" s="1"/>
  <c r="G1048" i="1" s="1"/>
  <c r="F1047" i="1"/>
  <c r="G1047" i="1" s="1"/>
  <c r="H1047" i="1" s="1"/>
  <c r="I1047" i="1" s="1"/>
  <c r="D1047" i="1"/>
  <c r="E1047" i="1" s="1"/>
  <c r="D1046" i="1"/>
  <c r="E1046" i="1" s="1"/>
  <c r="F1046" i="1" s="1"/>
  <c r="G1046" i="1" s="1"/>
  <c r="H1046" i="1" s="1"/>
  <c r="I1046" i="1" s="1"/>
  <c r="F1045" i="1"/>
  <c r="G1045" i="1" s="1"/>
  <c r="H1045" i="1" s="1"/>
  <c r="I1045" i="1" s="1"/>
  <c r="D1045" i="1"/>
  <c r="E1045" i="1" s="1"/>
  <c r="I1044" i="1"/>
  <c r="H1044" i="1"/>
  <c r="D1044" i="1"/>
  <c r="E1044" i="1" s="1"/>
  <c r="F1044" i="1" s="1"/>
  <c r="G1044" i="1" s="1"/>
  <c r="F1043" i="1"/>
  <c r="G1043" i="1" s="1"/>
  <c r="H1043" i="1" s="1"/>
  <c r="I1043" i="1" s="1"/>
  <c r="D1043" i="1"/>
  <c r="E1043" i="1" s="1"/>
  <c r="E1042" i="1"/>
  <c r="F1042" i="1" s="1"/>
  <c r="G1042" i="1" s="1"/>
  <c r="H1042" i="1" s="1"/>
  <c r="I1042" i="1" s="1"/>
  <c r="D1042" i="1"/>
  <c r="F1041" i="1"/>
  <c r="G1041" i="1" s="1"/>
  <c r="H1041" i="1" s="1"/>
  <c r="I1041" i="1" s="1"/>
  <c r="D1041" i="1"/>
  <c r="E1041" i="1" s="1"/>
  <c r="H1040" i="1"/>
  <c r="I1040" i="1" s="1"/>
  <c r="D1040" i="1"/>
  <c r="E1040" i="1" s="1"/>
  <c r="F1040" i="1" s="1"/>
  <c r="G1040" i="1" s="1"/>
  <c r="F1039" i="1"/>
  <c r="G1039" i="1" s="1"/>
  <c r="H1039" i="1" s="1"/>
  <c r="I1039" i="1" s="1"/>
  <c r="D1039" i="1"/>
  <c r="E1039" i="1" s="1"/>
  <c r="D1038" i="1"/>
  <c r="E1038" i="1" s="1"/>
  <c r="F1038" i="1" s="1"/>
  <c r="G1038" i="1" s="1"/>
  <c r="H1038" i="1" s="1"/>
  <c r="I1038" i="1" s="1"/>
  <c r="F1037" i="1"/>
  <c r="G1037" i="1" s="1"/>
  <c r="H1037" i="1" s="1"/>
  <c r="I1037" i="1" s="1"/>
  <c r="D1037" i="1"/>
  <c r="E1037" i="1" s="1"/>
  <c r="I1036" i="1"/>
  <c r="H1036" i="1"/>
  <c r="D1036" i="1"/>
  <c r="E1036" i="1" s="1"/>
  <c r="F1036" i="1" s="1"/>
  <c r="G1036" i="1" s="1"/>
  <c r="F1035" i="1"/>
  <c r="G1035" i="1" s="1"/>
  <c r="H1035" i="1" s="1"/>
  <c r="I1035" i="1" s="1"/>
  <c r="D1035" i="1"/>
  <c r="E1035" i="1" s="1"/>
  <c r="E1034" i="1"/>
  <c r="F1034" i="1" s="1"/>
  <c r="G1034" i="1" s="1"/>
  <c r="H1034" i="1" s="1"/>
  <c r="I1034" i="1" s="1"/>
  <c r="D1034" i="1"/>
  <c r="D1033" i="1"/>
  <c r="E1033" i="1" s="1"/>
  <c r="F1033" i="1" s="1"/>
  <c r="G1033" i="1" s="1"/>
  <c r="H1033" i="1" s="1"/>
  <c r="I1033" i="1" s="1"/>
  <c r="F1032" i="1"/>
  <c r="G1032" i="1" s="1"/>
  <c r="H1032" i="1" s="1"/>
  <c r="I1032" i="1" s="1"/>
  <c r="E1032" i="1"/>
  <c r="D1032" i="1"/>
  <c r="H1031" i="1"/>
  <c r="I1031" i="1" s="1"/>
  <c r="F1031" i="1"/>
  <c r="G1031" i="1" s="1"/>
  <c r="D1031" i="1"/>
  <c r="E1031" i="1" s="1"/>
  <c r="D1030" i="1"/>
  <c r="E1030" i="1" s="1"/>
  <c r="F1030" i="1" s="1"/>
  <c r="G1030" i="1" s="1"/>
  <c r="H1030" i="1" s="1"/>
  <c r="I1030" i="1" s="1"/>
  <c r="G1029" i="1"/>
  <c r="H1029" i="1" s="1"/>
  <c r="I1029" i="1" s="1"/>
  <c r="F1029" i="1"/>
  <c r="D1029" i="1"/>
  <c r="E1029" i="1" s="1"/>
  <c r="I1028" i="1"/>
  <c r="H1028" i="1"/>
  <c r="E1028" i="1"/>
  <c r="F1028" i="1" s="1"/>
  <c r="G1028" i="1" s="1"/>
  <c r="D1028" i="1"/>
  <c r="H1027" i="1"/>
  <c r="I1027" i="1" s="1"/>
  <c r="G1027" i="1"/>
  <c r="D1027" i="1"/>
  <c r="E1027" i="1" s="1"/>
  <c r="F1027" i="1" s="1"/>
  <c r="I1026" i="1"/>
  <c r="F1026" i="1"/>
  <c r="G1026" i="1" s="1"/>
  <c r="H1026" i="1" s="1"/>
  <c r="E1026" i="1"/>
  <c r="D1026" i="1"/>
  <c r="F1025" i="1"/>
  <c r="G1025" i="1" s="1"/>
  <c r="H1025" i="1" s="1"/>
  <c r="I1025" i="1" s="1"/>
  <c r="D1025" i="1"/>
  <c r="E1025" i="1" s="1"/>
  <c r="F1024" i="1"/>
  <c r="G1024" i="1" s="1"/>
  <c r="H1024" i="1" s="1"/>
  <c r="I1024" i="1" s="1"/>
  <c r="E1024" i="1"/>
  <c r="D1024" i="1"/>
  <c r="G1023" i="1"/>
  <c r="H1023" i="1" s="1"/>
  <c r="I1023" i="1" s="1"/>
  <c r="F1023" i="1"/>
  <c r="D1023" i="1"/>
  <c r="E1023" i="1" s="1"/>
  <c r="G1022" i="1"/>
  <c r="H1022" i="1" s="1"/>
  <c r="I1022" i="1" s="1"/>
  <c r="F1022" i="1"/>
  <c r="D1022" i="1"/>
  <c r="E1022" i="1" s="1"/>
  <c r="E1021" i="1"/>
  <c r="F1021" i="1" s="1"/>
  <c r="G1021" i="1" s="1"/>
  <c r="H1021" i="1" s="1"/>
  <c r="I1021" i="1" s="1"/>
  <c r="D1021" i="1"/>
  <c r="F1020" i="1"/>
  <c r="G1020" i="1" s="1"/>
  <c r="H1020" i="1" s="1"/>
  <c r="I1020" i="1" s="1"/>
  <c r="E1020" i="1"/>
  <c r="D1020" i="1"/>
  <c r="G1019" i="1"/>
  <c r="H1019" i="1" s="1"/>
  <c r="I1019" i="1" s="1"/>
  <c r="F1019" i="1"/>
  <c r="D1019" i="1"/>
  <c r="E1019" i="1" s="1"/>
  <c r="I1018" i="1"/>
  <c r="H1018" i="1"/>
  <c r="F1018" i="1"/>
  <c r="G1018" i="1" s="1"/>
  <c r="E1018" i="1"/>
  <c r="D1018" i="1"/>
  <c r="H1017" i="1"/>
  <c r="I1017" i="1" s="1"/>
  <c r="F1017" i="1"/>
  <c r="G1017" i="1" s="1"/>
  <c r="E1017" i="1"/>
  <c r="D1017" i="1"/>
  <c r="I1016" i="1"/>
  <c r="H1016" i="1"/>
  <c r="F1016" i="1"/>
  <c r="G1016" i="1" s="1"/>
  <c r="E1016" i="1"/>
  <c r="D1016" i="1"/>
  <c r="F1015" i="1"/>
  <c r="G1015" i="1" s="1"/>
  <c r="H1015" i="1" s="1"/>
  <c r="I1015" i="1" s="1"/>
  <c r="D1015" i="1"/>
  <c r="E1015" i="1" s="1"/>
  <c r="E1014" i="1"/>
  <c r="F1014" i="1" s="1"/>
  <c r="G1014" i="1" s="1"/>
  <c r="H1014" i="1" s="1"/>
  <c r="I1014" i="1" s="1"/>
  <c r="D1014" i="1"/>
  <c r="G1013" i="1"/>
  <c r="H1013" i="1" s="1"/>
  <c r="I1013" i="1" s="1"/>
  <c r="F1013" i="1"/>
  <c r="E1013" i="1"/>
  <c r="D1013" i="1"/>
  <c r="H1012" i="1"/>
  <c r="I1012" i="1" s="1"/>
  <c r="E1012" i="1"/>
  <c r="F1012" i="1" s="1"/>
  <c r="G1012" i="1" s="1"/>
  <c r="D1012" i="1"/>
  <c r="I1011" i="1"/>
  <c r="H1011" i="1"/>
  <c r="F1011" i="1"/>
  <c r="G1011" i="1" s="1"/>
  <c r="D1011" i="1"/>
  <c r="E1011" i="1" s="1"/>
  <c r="G1010" i="1"/>
  <c r="H1010" i="1" s="1"/>
  <c r="I1010" i="1" s="1"/>
  <c r="F1010" i="1"/>
  <c r="E1010" i="1"/>
  <c r="D1010" i="1"/>
  <c r="H1009" i="1"/>
  <c r="I1009" i="1" s="1"/>
  <c r="G1009" i="1"/>
  <c r="E1009" i="1"/>
  <c r="F1009" i="1" s="1"/>
  <c r="D1009" i="1"/>
  <c r="D1008" i="1"/>
  <c r="E1008" i="1" s="1"/>
  <c r="F1008" i="1" s="1"/>
  <c r="G1008" i="1" s="1"/>
  <c r="H1008" i="1" s="1"/>
  <c r="I1008" i="1" s="1"/>
  <c r="H1007" i="1"/>
  <c r="I1007" i="1" s="1"/>
  <c r="G1007" i="1"/>
  <c r="F1007" i="1"/>
  <c r="D1007" i="1"/>
  <c r="E1007" i="1" s="1"/>
  <c r="D1006" i="1"/>
  <c r="E1006" i="1" s="1"/>
  <c r="F1006" i="1" s="1"/>
  <c r="G1006" i="1" s="1"/>
  <c r="H1006" i="1" s="1"/>
  <c r="I1006" i="1" s="1"/>
  <c r="H1005" i="1"/>
  <c r="I1005" i="1" s="1"/>
  <c r="G1005" i="1"/>
  <c r="E1005" i="1"/>
  <c r="F1005" i="1" s="1"/>
  <c r="D1005" i="1"/>
  <c r="D1004" i="1"/>
  <c r="E1004" i="1" s="1"/>
  <c r="F1004" i="1" s="1"/>
  <c r="G1004" i="1" s="1"/>
  <c r="H1004" i="1" s="1"/>
  <c r="I1004" i="1" s="1"/>
  <c r="H1003" i="1"/>
  <c r="I1003" i="1" s="1"/>
  <c r="G1003" i="1"/>
  <c r="D1003" i="1"/>
  <c r="E1003" i="1" s="1"/>
  <c r="F1003" i="1" s="1"/>
  <c r="D1002" i="1"/>
  <c r="E1002" i="1" s="1"/>
  <c r="F1002" i="1" s="1"/>
  <c r="G1002" i="1" s="1"/>
  <c r="H1002" i="1" s="1"/>
  <c r="I1002" i="1" s="1"/>
  <c r="G1001" i="1"/>
  <c r="H1001" i="1" s="1"/>
  <c r="I1001" i="1" s="1"/>
  <c r="F1001" i="1"/>
  <c r="E1001" i="1"/>
  <c r="D1001" i="1"/>
  <c r="H1000" i="1"/>
  <c r="I1000" i="1" s="1"/>
  <c r="F1000" i="1"/>
  <c r="G1000" i="1" s="1"/>
  <c r="D1000" i="1"/>
  <c r="E1000" i="1" s="1"/>
  <c r="I999" i="1"/>
  <c r="H999" i="1"/>
  <c r="G999" i="1"/>
  <c r="D999" i="1"/>
  <c r="E999" i="1" s="1"/>
  <c r="F999" i="1" s="1"/>
  <c r="D998" i="1"/>
  <c r="E998" i="1" s="1"/>
  <c r="F998" i="1" s="1"/>
  <c r="G998" i="1" s="1"/>
  <c r="H998" i="1" s="1"/>
  <c r="I998" i="1" s="1"/>
  <c r="G997" i="1"/>
  <c r="H997" i="1" s="1"/>
  <c r="I997" i="1" s="1"/>
  <c r="F997" i="1"/>
  <c r="D997" i="1"/>
  <c r="E997" i="1" s="1"/>
  <c r="H996" i="1"/>
  <c r="I996" i="1" s="1"/>
  <c r="F996" i="1"/>
  <c r="G996" i="1" s="1"/>
  <c r="D996" i="1"/>
  <c r="E996" i="1" s="1"/>
  <c r="G995" i="1"/>
  <c r="H995" i="1" s="1"/>
  <c r="I995" i="1" s="1"/>
  <c r="F995" i="1"/>
  <c r="D995" i="1"/>
  <c r="E995" i="1" s="1"/>
  <c r="G994" i="1"/>
  <c r="H994" i="1" s="1"/>
  <c r="I994" i="1" s="1"/>
  <c r="F994" i="1"/>
  <c r="D994" i="1"/>
  <c r="E994" i="1" s="1"/>
  <c r="H993" i="1"/>
  <c r="I993" i="1" s="1"/>
  <c r="G993" i="1"/>
  <c r="F993" i="1"/>
  <c r="D993" i="1"/>
  <c r="E993" i="1" s="1"/>
  <c r="F992" i="1"/>
  <c r="G992" i="1" s="1"/>
  <c r="H992" i="1" s="1"/>
  <c r="I992" i="1" s="1"/>
  <c r="E992" i="1"/>
  <c r="D992" i="1"/>
  <c r="G991" i="1"/>
  <c r="H991" i="1" s="1"/>
  <c r="I991" i="1" s="1"/>
  <c r="F991" i="1"/>
  <c r="D991" i="1"/>
  <c r="E991" i="1" s="1"/>
  <c r="H990" i="1"/>
  <c r="I990" i="1" s="1"/>
  <c r="D990" i="1"/>
  <c r="E990" i="1" s="1"/>
  <c r="F990" i="1" s="1"/>
  <c r="G990" i="1" s="1"/>
  <c r="H989" i="1"/>
  <c r="I989" i="1" s="1"/>
  <c r="F989" i="1"/>
  <c r="G989" i="1" s="1"/>
  <c r="E989" i="1"/>
  <c r="D989" i="1"/>
  <c r="I988" i="1"/>
  <c r="F988" i="1"/>
  <c r="G988" i="1" s="1"/>
  <c r="H988" i="1" s="1"/>
  <c r="E988" i="1"/>
  <c r="D988" i="1"/>
  <c r="I987" i="1"/>
  <c r="H987" i="1"/>
  <c r="G987" i="1"/>
  <c r="F987" i="1"/>
  <c r="D987" i="1"/>
  <c r="E987" i="1" s="1"/>
  <c r="F986" i="1"/>
  <c r="G986" i="1" s="1"/>
  <c r="H986" i="1" s="1"/>
  <c r="I986" i="1" s="1"/>
  <c r="E986" i="1"/>
  <c r="D986" i="1"/>
  <c r="E985" i="1"/>
  <c r="F985" i="1" s="1"/>
  <c r="G985" i="1" s="1"/>
  <c r="H985" i="1" s="1"/>
  <c r="I985" i="1" s="1"/>
  <c r="D985" i="1"/>
  <c r="F984" i="1"/>
  <c r="G984" i="1" s="1"/>
  <c r="H984" i="1" s="1"/>
  <c r="I984" i="1" s="1"/>
  <c r="E984" i="1"/>
  <c r="D984" i="1"/>
  <c r="H983" i="1"/>
  <c r="I983" i="1" s="1"/>
  <c r="F983" i="1"/>
  <c r="G983" i="1" s="1"/>
  <c r="D983" i="1"/>
  <c r="E983" i="1" s="1"/>
  <c r="F982" i="1"/>
  <c r="G982" i="1" s="1"/>
  <c r="H982" i="1" s="1"/>
  <c r="I982" i="1" s="1"/>
  <c r="E982" i="1"/>
  <c r="D982" i="1"/>
  <c r="H981" i="1"/>
  <c r="I981" i="1" s="1"/>
  <c r="E981" i="1"/>
  <c r="F981" i="1" s="1"/>
  <c r="G981" i="1" s="1"/>
  <c r="D981" i="1"/>
  <c r="I980" i="1"/>
  <c r="D980" i="1"/>
  <c r="E980" i="1" s="1"/>
  <c r="F980" i="1" s="1"/>
  <c r="G980" i="1" s="1"/>
  <c r="H980" i="1" s="1"/>
  <c r="F979" i="1"/>
  <c r="G979" i="1" s="1"/>
  <c r="H979" i="1" s="1"/>
  <c r="I979" i="1" s="1"/>
  <c r="D979" i="1"/>
  <c r="E979" i="1" s="1"/>
  <c r="H978" i="1"/>
  <c r="I978" i="1" s="1"/>
  <c r="E978" i="1"/>
  <c r="F978" i="1" s="1"/>
  <c r="G978" i="1" s="1"/>
  <c r="D978" i="1"/>
  <c r="G977" i="1"/>
  <c r="H977" i="1" s="1"/>
  <c r="I977" i="1" s="1"/>
  <c r="E977" i="1"/>
  <c r="F977" i="1" s="1"/>
  <c r="D977" i="1"/>
  <c r="E976" i="1"/>
  <c r="F976" i="1" s="1"/>
  <c r="G976" i="1" s="1"/>
  <c r="H976" i="1" s="1"/>
  <c r="I976" i="1" s="1"/>
  <c r="D976" i="1"/>
  <c r="G975" i="1"/>
  <c r="H975" i="1" s="1"/>
  <c r="I975" i="1" s="1"/>
  <c r="F975" i="1"/>
  <c r="D975" i="1"/>
  <c r="E975" i="1" s="1"/>
  <c r="E974" i="1"/>
  <c r="F974" i="1" s="1"/>
  <c r="G974" i="1" s="1"/>
  <c r="H974" i="1" s="1"/>
  <c r="I974" i="1" s="1"/>
  <c r="D974" i="1"/>
  <c r="E973" i="1"/>
  <c r="F973" i="1" s="1"/>
  <c r="G973" i="1" s="1"/>
  <c r="H973" i="1" s="1"/>
  <c r="I973" i="1" s="1"/>
  <c r="D973" i="1"/>
  <c r="E972" i="1"/>
  <c r="F972" i="1" s="1"/>
  <c r="G972" i="1" s="1"/>
  <c r="H972" i="1" s="1"/>
  <c r="I972" i="1" s="1"/>
  <c r="D972" i="1"/>
  <c r="D971" i="1"/>
  <c r="E971" i="1" s="1"/>
  <c r="F971" i="1" s="1"/>
  <c r="G971" i="1" s="1"/>
  <c r="H971" i="1" s="1"/>
  <c r="I971" i="1" s="1"/>
  <c r="I970" i="1"/>
  <c r="E970" i="1"/>
  <c r="F970" i="1" s="1"/>
  <c r="G970" i="1" s="1"/>
  <c r="H970" i="1" s="1"/>
  <c r="D970" i="1"/>
  <c r="E969" i="1"/>
  <c r="F969" i="1" s="1"/>
  <c r="G969" i="1" s="1"/>
  <c r="H969" i="1" s="1"/>
  <c r="I969" i="1" s="1"/>
  <c r="D969" i="1"/>
  <c r="D968" i="1"/>
  <c r="E968" i="1" s="1"/>
  <c r="F968" i="1" s="1"/>
  <c r="G968" i="1" s="1"/>
  <c r="H968" i="1" s="1"/>
  <c r="I968" i="1" s="1"/>
  <c r="G967" i="1"/>
  <c r="H967" i="1" s="1"/>
  <c r="I967" i="1" s="1"/>
  <c r="D967" i="1"/>
  <c r="E967" i="1" s="1"/>
  <c r="F967" i="1" s="1"/>
  <c r="E966" i="1"/>
  <c r="F966" i="1" s="1"/>
  <c r="G966" i="1" s="1"/>
  <c r="H966" i="1" s="1"/>
  <c r="I966" i="1" s="1"/>
  <c r="D966" i="1"/>
  <c r="F965" i="1"/>
  <c r="G965" i="1" s="1"/>
  <c r="H965" i="1" s="1"/>
  <c r="I965" i="1" s="1"/>
  <c r="D965" i="1"/>
  <c r="E965" i="1" s="1"/>
  <c r="D964" i="1"/>
  <c r="E964" i="1" s="1"/>
  <c r="F964" i="1" s="1"/>
  <c r="G964" i="1" s="1"/>
  <c r="H964" i="1" s="1"/>
  <c r="I964" i="1" s="1"/>
  <c r="F963" i="1"/>
  <c r="G963" i="1" s="1"/>
  <c r="H963" i="1" s="1"/>
  <c r="I963" i="1" s="1"/>
  <c r="D963" i="1"/>
  <c r="E963" i="1" s="1"/>
  <c r="I962" i="1"/>
  <c r="D962" i="1"/>
  <c r="E962" i="1" s="1"/>
  <c r="F962" i="1" s="1"/>
  <c r="G962" i="1" s="1"/>
  <c r="H962" i="1" s="1"/>
  <c r="F961" i="1"/>
  <c r="G961" i="1" s="1"/>
  <c r="H961" i="1" s="1"/>
  <c r="I961" i="1" s="1"/>
  <c r="D961" i="1"/>
  <c r="E961" i="1" s="1"/>
  <c r="D960" i="1"/>
  <c r="E960" i="1" s="1"/>
  <c r="F960" i="1" s="1"/>
  <c r="G960" i="1" s="1"/>
  <c r="H960" i="1" s="1"/>
  <c r="I960" i="1" s="1"/>
  <c r="F959" i="1"/>
  <c r="G959" i="1" s="1"/>
  <c r="H959" i="1" s="1"/>
  <c r="I959" i="1" s="1"/>
  <c r="D959" i="1"/>
  <c r="E959" i="1" s="1"/>
  <c r="I958" i="1"/>
  <c r="F958" i="1"/>
  <c r="G958" i="1" s="1"/>
  <c r="H958" i="1" s="1"/>
  <c r="D958" i="1"/>
  <c r="E958" i="1" s="1"/>
  <c r="D957" i="1"/>
  <c r="E957" i="1" s="1"/>
  <c r="F957" i="1" s="1"/>
  <c r="G957" i="1" s="1"/>
  <c r="H957" i="1" s="1"/>
  <c r="I957" i="1" s="1"/>
  <c r="E956" i="1"/>
  <c r="F956" i="1" s="1"/>
  <c r="G956" i="1" s="1"/>
  <c r="H956" i="1" s="1"/>
  <c r="I956" i="1" s="1"/>
  <c r="D956" i="1"/>
  <c r="F955" i="1"/>
  <c r="G955" i="1" s="1"/>
  <c r="H955" i="1" s="1"/>
  <c r="I955" i="1" s="1"/>
  <c r="D955" i="1"/>
  <c r="E955" i="1" s="1"/>
  <c r="D954" i="1"/>
  <c r="E954" i="1" s="1"/>
  <c r="F954" i="1" s="1"/>
  <c r="G954" i="1" s="1"/>
  <c r="H954" i="1" s="1"/>
  <c r="I954" i="1" s="1"/>
  <c r="H953" i="1"/>
  <c r="I953" i="1" s="1"/>
  <c r="F953" i="1"/>
  <c r="G953" i="1" s="1"/>
  <c r="E953" i="1"/>
  <c r="D953" i="1"/>
  <c r="I952" i="1"/>
  <c r="E952" i="1"/>
  <c r="F952" i="1" s="1"/>
  <c r="G952" i="1" s="1"/>
  <c r="H952" i="1" s="1"/>
  <c r="D952" i="1"/>
  <c r="I951" i="1"/>
  <c r="D951" i="1"/>
  <c r="E951" i="1" s="1"/>
  <c r="F951" i="1" s="1"/>
  <c r="G951" i="1" s="1"/>
  <c r="H951" i="1" s="1"/>
  <c r="E950" i="1"/>
  <c r="F950" i="1" s="1"/>
  <c r="G950" i="1" s="1"/>
  <c r="H950" i="1" s="1"/>
  <c r="I950" i="1" s="1"/>
  <c r="D950" i="1"/>
  <c r="F949" i="1"/>
  <c r="G949" i="1" s="1"/>
  <c r="H949" i="1" s="1"/>
  <c r="I949" i="1" s="1"/>
  <c r="E949" i="1"/>
  <c r="D949" i="1"/>
  <c r="I948" i="1"/>
  <c r="H948" i="1"/>
  <c r="E948" i="1"/>
  <c r="F948" i="1" s="1"/>
  <c r="G948" i="1" s="1"/>
  <c r="D948" i="1"/>
  <c r="H947" i="1"/>
  <c r="I947" i="1" s="1"/>
  <c r="F947" i="1"/>
  <c r="G947" i="1" s="1"/>
  <c r="D947" i="1"/>
  <c r="E947" i="1" s="1"/>
  <c r="G946" i="1"/>
  <c r="H946" i="1" s="1"/>
  <c r="I946" i="1" s="1"/>
  <c r="F946" i="1"/>
  <c r="E946" i="1"/>
  <c r="D946" i="1"/>
  <c r="D945" i="1"/>
  <c r="E945" i="1" s="1"/>
  <c r="F945" i="1" s="1"/>
  <c r="G945" i="1" s="1"/>
  <c r="H945" i="1" s="1"/>
  <c r="I945" i="1" s="1"/>
  <c r="I944" i="1"/>
  <c r="H944" i="1"/>
  <c r="E944" i="1"/>
  <c r="F944" i="1" s="1"/>
  <c r="G944" i="1" s="1"/>
  <c r="D944" i="1"/>
  <c r="D943" i="1"/>
  <c r="E943" i="1" s="1"/>
  <c r="F943" i="1" s="1"/>
  <c r="G943" i="1" s="1"/>
  <c r="H943" i="1" s="1"/>
  <c r="I943" i="1" s="1"/>
  <c r="G942" i="1"/>
  <c r="H942" i="1" s="1"/>
  <c r="I942" i="1" s="1"/>
  <c r="E942" i="1"/>
  <c r="F942" i="1" s="1"/>
  <c r="D942" i="1"/>
  <c r="H941" i="1"/>
  <c r="I941" i="1" s="1"/>
  <c r="D941" i="1"/>
  <c r="E941" i="1" s="1"/>
  <c r="F941" i="1" s="1"/>
  <c r="G941" i="1" s="1"/>
  <c r="F940" i="1"/>
  <c r="G940" i="1" s="1"/>
  <c r="H940" i="1" s="1"/>
  <c r="I940" i="1" s="1"/>
  <c r="E940" i="1"/>
  <c r="D940" i="1"/>
  <c r="H939" i="1"/>
  <c r="I939" i="1" s="1"/>
  <c r="G939" i="1"/>
  <c r="D939" i="1"/>
  <c r="E939" i="1" s="1"/>
  <c r="F939" i="1" s="1"/>
  <c r="G938" i="1"/>
  <c r="H938" i="1" s="1"/>
  <c r="I938" i="1" s="1"/>
  <c r="E938" i="1"/>
  <c r="F938" i="1" s="1"/>
  <c r="D938" i="1"/>
  <c r="G937" i="1"/>
  <c r="H937" i="1" s="1"/>
  <c r="I937" i="1" s="1"/>
  <c r="D937" i="1"/>
  <c r="E937" i="1" s="1"/>
  <c r="F937" i="1" s="1"/>
  <c r="H936" i="1"/>
  <c r="I936" i="1" s="1"/>
  <c r="F936" i="1"/>
  <c r="G936" i="1" s="1"/>
  <c r="D936" i="1"/>
  <c r="E936" i="1" s="1"/>
  <c r="H935" i="1"/>
  <c r="I935" i="1" s="1"/>
  <c r="G935" i="1"/>
  <c r="D935" i="1"/>
  <c r="E935" i="1" s="1"/>
  <c r="F935" i="1" s="1"/>
  <c r="F934" i="1"/>
  <c r="G934" i="1" s="1"/>
  <c r="H934" i="1" s="1"/>
  <c r="I934" i="1" s="1"/>
  <c r="E934" i="1"/>
  <c r="D934" i="1"/>
  <c r="G933" i="1"/>
  <c r="H933" i="1" s="1"/>
  <c r="I933" i="1" s="1"/>
  <c r="F933" i="1"/>
  <c r="D933" i="1"/>
  <c r="E933" i="1" s="1"/>
  <c r="F932" i="1"/>
  <c r="G932" i="1" s="1"/>
  <c r="H932" i="1" s="1"/>
  <c r="I932" i="1" s="1"/>
  <c r="D932" i="1"/>
  <c r="E932" i="1" s="1"/>
  <c r="G931" i="1"/>
  <c r="H931" i="1" s="1"/>
  <c r="I931" i="1" s="1"/>
  <c r="F931" i="1"/>
  <c r="D931" i="1"/>
  <c r="E931" i="1" s="1"/>
  <c r="D930" i="1"/>
  <c r="E930" i="1" s="1"/>
  <c r="F930" i="1" s="1"/>
  <c r="G930" i="1" s="1"/>
  <c r="H930" i="1" s="1"/>
  <c r="I930" i="1" s="1"/>
  <c r="G929" i="1"/>
  <c r="H929" i="1" s="1"/>
  <c r="I929" i="1" s="1"/>
  <c r="F929" i="1"/>
  <c r="D929" i="1"/>
  <c r="E929" i="1" s="1"/>
  <c r="H928" i="1"/>
  <c r="I928" i="1" s="1"/>
  <c r="F928" i="1"/>
  <c r="G928" i="1" s="1"/>
  <c r="E928" i="1"/>
  <c r="D928" i="1"/>
  <c r="I927" i="1"/>
  <c r="D927" i="1"/>
  <c r="E927" i="1" s="1"/>
  <c r="F927" i="1" s="1"/>
  <c r="G927" i="1" s="1"/>
  <c r="H927" i="1" s="1"/>
  <c r="G926" i="1"/>
  <c r="H926" i="1" s="1"/>
  <c r="I926" i="1" s="1"/>
  <c r="D926" i="1"/>
  <c r="E926" i="1" s="1"/>
  <c r="F926" i="1" s="1"/>
  <c r="E925" i="1"/>
  <c r="F925" i="1" s="1"/>
  <c r="G925" i="1" s="1"/>
  <c r="H925" i="1" s="1"/>
  <c r="I925" i="1" s="1"/>
  <c r="D925" i="1"/>
  <c r="E924" i="1"/>
  <c r="F924" i="1" s="1"/>
  <c r="G924" i="1" s="1"/>
  <c r="H924" i="1" s="1"/>
  <c r="I924" i="1" s="1"/>
  <c r="D924" i="1"/>
  <c r="H923" i="1"/>
  <c r="I923" i="1" s="1"/>
  <c r="G923" i="1"/>
  <c r="F923" i="1"/>
  <c r="D923" i="1"/>
  <c r="E923" i="1" s="1"/>
  <c r="D922" i="1"/>
  <c r="E922" i="1" s="1"/>
  <c r="F922" i="1" s="1"/>
  <c r="G922" i="1" s="1"/>
  <c r="H922" i="1" s="1"/>
  <c r="I922" i="1" s="1"/>
  <c r="F921" i="1"/>
  <c r="G921" i="1" s="1"/>
  <c r="H921" i="1" s="1"/>
  <c r="I921" i="1" s="1"/>
  <c r="D921" i="1"/>
  <c r="E921" i="1" s="1"/>
  <c r="E920" i="1"/>
  <c r="F920" i="1" s="1"/>
  <c r="G920" i="1" s="1"/>
  <c r="H920" i="1" s="1"/>
  <c r="I920" i="1" s="1"/>
  <c r="D920" i="1"/>
  <c r="G919" i="1"/>
  <c r="H919" i="1" s="1"/>
  <c r="I919" i="1" s="1"/>
  <c r="F919" i="1"/>
  <c r="D919" i="1"/>
  <c r="E919" i="1" s="1"/>
  <c r="F918" i="1"/>
  <c r="G918" i="1" s="1"/>
  <c r="H918" i="1" s="1"/>
  <c r="I918" i="1" s="1"/>
  <c r="E918" i="1"/>
  <c r="D918" i="1"/>
  <c r="H917" i="1"/>
  <c r="I917" i="1" s="1"/>
  <c r="E917" i="1"/>
  <c r="F917" i="1" s="1"/>
  <c r="G917" i="1" s="1"/>
  <c r="D917" i="1"/>
  <c r="I916" i="1"/>
  <c r="E916" i="1"/>
  <c r="F916" i="1" s="1"/>
  <c r="G916" i="1" s="1"/>
  <c r="H916" i="1" s="1"/>
  <c r="D916" i="1"/>
  <c r="F915" i="1"/>
  <c r="G915" i="1" s="1"/>
  <c r="H915" i="1" s="1"/>
  <c r="I915" i="1" s="1"/>
  <c r="D915" i="1"/>
  <c r="E915" i="1" s="1"/>
  <c r="I914" i="1"/>
  <c r="G914" i="1"/>
  <c r="H914" i="1" s="1"/>
  <c r="F914" i="1"/>
  <c r="E914" i="1"/>
  <c r="D914" i="1"/>
  <c r="G913" i="1"/>
  <c r="H913" i="1" s="1"/>
  <c r="I913" i="1" s="1"/>
  <c r="D913" i="1"/>
  <c r="E913" i="1" s="1"/>
  <c r="F913" i="1" s="1"/>
  <c r="D912" i="1"/>
  <c r="E912" i="1" s="1"/>
  <c r="F912" i="1" s="1"/>
  <c r="G912" i="1" s="1"/>
  <c r="H912" i="1" s="1"/>
  <c r="I912" i="1" s="1"/>
  <c r="F911" i="1"/>
  <c r="G911" i="1" s="1"/>
  <c r="H911" i="1" s="1"/>
  <c r="I911" i="1" s="1"/>
  <c r="D911" i="1"/>
  <c r="E911" i="1" s="1"/>
  <c r="D910" i="1"/>
  <c r="E910" i="1" s="1"/>
  <c r="F910" i="1" s="1"/>
  <c r="G910" i="1" s="1"/>
  <c r="H910" i="1" s="1"/>
  <c r="I910" i="1" s="1"/>
  <c r="G909" i="1"/>
  <c r="H909" i="1" s="1"/>
  <c r="I909" i="1" s="1"/>
  <c r="E909" i="1"/>
  <c r="F909" i="1" s="1"/>
  <c r="D909" i="1"/>
  <c r="F908" i="1"/>
  <c r="G908" i="1" s="1"/>
  <c r="H908" i="1" s="1"/>
  <c r="I908" i="1" s="1"/>
  <c r="E908" i="1"/>
  <c r="D908" i="1"/>
  <c r="H907" i="1"/>
  <c r="I907" i="1" s="1"/>
  <c r="D907" i="1"/>
  <c r="E907" i="1" s="1"/>
  <c r="F907" i="1" s="1"/>
  <c r="G907" i="1" s="1"/>
  <c r="G906" i="1"/>
  <c r="H906" i="1" s="1"/>
  <c r="I906" i="1" s="1"/>
  <c r="D906" i="1"/>
  <c r="E906" i="1" s="1"/>
  <c r="F906" i="1" s="1"/>
  <c r="H905" i="1"/>
  <c r="I905" i="1" s="1"/>
  <c r="F905" i="1"/>
  <c r="G905" i="1" s="1"/>
  <c r="D905" i="1"/>
  <c r="E905" i="1" s="1"/>
  <c r="E904" i="1"/>
  <c r="F904" i="1" s="1"/>
  <c r="G904" i="1" s="1"/>
  <c r="H904" i="1" s="1"/>
  <c r="I904" i="1" s="1"/>
  <c r="D904" i="1"/>
  <c r="D903" i="1"/>
  <c r="E903" i="1" s="1"/>
  <c r="F903" i="1" s="1"/>
  <c r="G903" i="1" s="1"/>
  <c r="H903" i="1" s="1"/>
  <c r="I903" i="1" s="1"/>
  <c r="D902" i="1"/>
  <c r="E902" i="1" s="1"/>
  <c r="F902" i="1" s="1"/>
  <c r="G902" i="1" s="1"/>
  <c r="H902" i="1" s="1"/>
  <c r="I902" i="1" s="1"/>
  <c r="G901" i="1"/>
  <c r="H901" i="1" s="1"/>
  <c r="I901" i="1" s="1"/>
  <c r="E901" i="1"/>
  <c r="F901" i="1" s="1"/>
  <c r="D901" i="1"/>
  <c r="H900" i="1"/>
  <c r="I900" i="1" s="1"/>
  <c r="D900" i="1"/>
  <c r="E900" i="1" s="1"/>
  <c r="F900" i="1" s="1"/>
  <c r="G900" i="1" s="1"/>
  <c r="D899" i="1"/>
  <c r="E899" i="1" s="1"/>
  <c r="F899" i="1" s="1"/>
  <c r="G899" i="1" s="1"/>
  <c r="H899" i="1" s="1"/>
  <c r="I899" i="1" s="1"/>
  <c r="I898" i="1"/>
  <c r="E898" i="1"/>
  <c r="F898" i="1" s="1"/>
  <c r="G898" i="1" s="1"/>
  <c r="H898" i="1" s="1"/>
  <c r="D898" i="1"/>
  <c r="H897" i="1"/>
  <c r="I897" i="1" s="1"/>
  <c r="F897" i="1"/>
  <c r="G897" i="1" s="1"/>
  <c r="D897" i="1"/>
  <c r="E897" i="1" s="1"/>
  <c r="F896" i="1"/>
  <c r="G896" i="1" s="1"/>
  <c r="H896" i="1" s="1"/>
  <c r="I896" i="1" s="1"/>
  <c r="D896" i="1"/>
  <c r="E896" i="1" s="1"/>
  <c r="F895" i="1"/>
  <c r="G895" i="1" s="1"/>
  <c r="H895" i="1" s="1"/>
  <c r="I895" i="1" s="1"/>
  <c r="D895" i="1"/>
  <c r="E895" i="1" s="1"/>
  <c r="H894" i="1"/>
  <c r="I894" i="1" s="1"/>
  <c r="G894" i="1"/>
  <c r="F894" i="1"/>
  <c r="D894" i="1"/>
  <c r="E894" i="1" s="1"/>
  <c r="G893" i="1"/>
  <c r="H893" i="1" s="1"/>
  <c r="I893" i="1" s="1"/>
  <c r="E893" i="1"/>
  <c r="F893" i="1" s="1"/>
  <c r="D893" i="1"/>
  <c r="I892" i="1"/>
  <c r="F892" i="1"/>
  <c r="G892" i="1" s="1"/>
  <c r="H892" i="1" s="1"/>
  <c r="D892" i="1"/>
  <c r="E892" i="1" s="1"/>
  <c r="D891" i="1"/>
  <c r="E891" i="1" s="1"/>
  <c r="F891" i="1" s="1"/>
  <c r="G891" i="1" s="1"/>
  <c r="H891" i="1" s="1"/>
  <c r="I891" i="1" s="1"/>
  <c r="G890" i="1"/>
  <c r="H890" i="1" s="1"/>
  <c r="I890" i="1" s="1"/>
  <c r="F890" i="1"/>
  <c r="D890" i="1"/>
  <c r="E890" i="1" s="1"/>
  <c r="D889" i="1"/>
  <c r="E889" i="1" s="1"/>
  <c r="F889" i="1" s="1"/>
  <c r="G889" i="1" s="1"/>
  <c r="H889" i="1" s="1"/>
  <c r="I889" i="1" s="1"/>
  <c r="E888" i="1"/>
  <c r="F888" i="1" s="1"/>
  <c r="G888" i="1" s="1"/>
  <c r="H888" i="1" s="1"/>
  <c r="I888" i="1" s="1"/>
  <c r="D888" i="1"/>
  <c r="F887" i="1"/>
  <c r="G887" i="1" s="1"/>
  <c r="H887" i="1" s="1"/>
  <c r="I887" i="1" s="1"/>
  <c r="D887" i="1"/>
  <c r="E887" i="1" s="1"/>
  <c r="G886" i="1"/>
  <c r="H886" i="1" s="1"/>
  <c r="I886" i="1" s="1"/>
  <c r="D886" i="1"/>
  <c r="E886" i="1" s="1"/>
  <c r="F886" i="1" s="1"/>
  <c r="G885" i="1"/>
  <c r="H885" i="1" s="1"/>
  <c r="I885" i="1" s="1"/>
  <c r="F885" i="1"/>
  <c r="D885" i="1"/>
  <c r="E885" i="1" s="1"/>
  <c r="H884" i="1"/>
  <c r="I884" i="1" s="1"/>
  <c r="E884" i="1"/>
  <c r="F884" i="1" s="1"/>
  <c r="G884" i="1" s="1"/>
  <c r="D884" i="1"/>
  <c r="E883" i="1"/>
  <c r="F883" i="1" s="1"/>
  <c r="G883" i="1" s="1"/>
  <c r="H883" i="1" s="1"/>
  <c r="I883" i="1" s="1"/>
  <c r="D883" i="1"/>
  <c r="F882" i="1"/>
  <c r="G882" i="1" s="1"/>
  <c r="H882" i="1" s="1"/>
  <c r="I882" i="1" s="1"/>
  <c r="D882" i="1"/>
  <c r="E882" i="1" s="1"/>
  <c r="F881" i="1"/>
  <c r="G881" i="1" s="1"/>
  <c r="H881" i="1" s="1"/>
  <c r="I881" i="1" s="1"/>
  <c r="D881" i="1"/>
  <c r="E881" i="1" s="1"/>
  <c r="G880" i="1"/>
  <c r="H880" i="1" s="1"/>
  <c r="I880" i="1" s="1"/>
  <c r="E880" i="1"/>
  <c r="F880" i="1" s="1"/>
  <c r="D880" i="1"/>
  <c r="I879" i="1"/>
  <c r="H879" i="1"/>
  <c r="E879" i="1"/>
  <c r="F879" i="1" s="1"/>
  <c r="G879" i="1" s="1"/>
  <c r="D879" i="1"/>
  <c r="H878" i="1"/>
  <c r="I878" i="1" s="1"/>
  <c r="F878" i="1"/>
  <c r="G878" i="1" s="1"/>
  <c r="D878" i="1"/>
  <c r="E878" i="1" s="1"/>
  <c r="G877" i="1"/>
  <c r="H877" i="1" s="1"/>
  <c r="I877" i="1" s="1"/>
  <c r="E877" i="1"/>
  <c r="F877" i="1" s="1"/>
  <c r="D877" i="1"/>
  <c r="G876" i="1"/>
  <c r="H876" i="1" s="1"/>
  <c r="I876" i="1" s="1"/>
  <c r="E876" i="1"/>
  <c r="F876" i="1" s="1"/>
  <c r="D876" i="1"/>
  <c r="E875" i="1"/>
  <c r="F875" i="1" s="1"/>
  <c r="G875" i="1" s="1"/>
  <c r="H875" i="1" s="1"/>
  <c r="I875" i="1" s="1"/>
  <c r="D875" i="1"/>
  <c r="H874" i="1"/>
  <c r="I874" i="1" s="1"/>
  <c r="F874" i="1"/>
  <c r="G874" i="1" s="1"/>
  <c r="D874" i="1"/>
  <c r="E874" i="1" s="1"/>
  <c r="E873" i="1"/>
  <c r="F873" i="1" s="1"/>
  <c r="G873" i="1" s="1"/>
  <c r="H873" i="1" s="1"/>
  <c r="I873" i="1" s="1"/>
  <c r="D873" i="1"/>
  <c r="D872" i="1"/>
  <c r="E872" i="1" s="1"/>
  <c r="F872" i="1" s="1"/>
  <c r="G872" i="1" s="1"/>
  <c r="H872" i="1" s="1"/>
  <c r="I872" i="1" s="1"/>
  <c r="F871" i="1"/>
  <c r="G871" i="1" s="1"/>
  <c r="H871" i="1" s="1"/>
  <c r="I871" i="1" s="1"/>
  <c r="E871" i="1"/>
  <c r="D871" i="1"/>
  <c r="I870" i="1"/>
  <c r="G870" i="1"/>
  <c r="H870" i="1" s="1"/>
  <c r="F870" i="1"/>
  <c r="D870" i="1"/>
  <c r="E870" i="1" s="1"/>
  <c r="G869" i="1"/>
  <c r="H869" i="1" s="1"/>
  <c r="I869" i="1" s="1"/>
  <c r="E869" i="1"/>
  <c r="F869" i="1" s="1"/>
  <c r="D869" i="1"/>
  <c r="H868" i="1"/>
  <c r="I868" i="1" s="1"/>
  <c r="G868" i="1"/>
  <c r="D868" i="1"/>
  <c r="E868" i="1" s="1"/>
  <c r="F868" i="1" s="1"/>
  <c r="I867" i="1"/>
  <c r="F867" i="1"/>
  <c r="G867" i="1" s="1"/>
  <c r="H867" i="1" s="1"/>
  <c r="E867" i="1"/>
  <c r="D867" i="1"/>
  <c r="G866" i="1"/>
  <c r="H866" i="1" s="1"/>
  <c r="I866" i="1" s="1"/>
  <c r="F866" i="1"/>
  <c r="D866" i="1"/>
  <c r="E866" i="1" s="1"/>
  <c r="E865" i="1"/>
  <c r="F865" i="1" s="1"/>
  <c r="G865" i="1" s="1"/>
  <c r="H865" i="1" s="1"/>
  <c r="I865" i="1" s="1"/>
  <c r="D865" i="1"/>
  <c r="G864" i="1"/>
  <c r="H864" i="1" s="1"/>
  <c r="I864" i="1" s="1"/>
  <c r="D864" i="1"/>
  <c r="E864" i="1" s="1"/>
  <c r="F864" i="1" s="1"/>
  <c r="F863" i="1"/>
  <c r="G863" i="1" s="1"/>
  <c r="H863" i="1" s="1"/>
  <c r="I863" i="1" s="1"/>
  <c r="E863" i="1"/>
  <c r="D863" i="1"/>
  <c r="D862" i="1"/>
  <c r="E862" i="1" s="1"/>
  <c r="F862" i="1" s="1"/>
  <c r="G862" i="1" s="1"/>
  <c r="H862" i="1" s="1"/>
  <c r="I862" i="1" s="1"/>
  <c r="E861" i="1"/>
  <c r="F861" i="1" s="1"/>
  <c r="G861" i="1" s="1"/>
  <c r="H861" i="1" s="1"/>
  <c r="I861" i="1" s="1"/>
  <c r="D861" i="1"/>
  <c r="H860" i="1"/>
  <c r="I860" i="1" s="1"/>
  <c r="E860" i="1"/>
  <c r="F860" i="1" s="1"/>
  <c r="G860" i="1" s="1"/>
  <c r="D860" i="1"/>
  <c r="H859" i="1"/>
  <c r="I859" i="1" s="1"/>
  <c r="F859" i="1"/>
  <c r="G859" i="1" s="1"/>
  <c r="E859" i="1"/>
  <c r="D859" i="1"/>
  <c r="G858" i="1"/>
  <c r="H858" i="1" s="1"/>
  <c r="I858" i="1" s="1"/>
  <c r="D858" i="1"/>
  <c r="E858" i="1" s="1"/>
  <c r="F858" i="1" s="1"/>
  <c r="F857" i="1"/>
  <c r="G857" i="1" s="1"/>
  <c r="H857" i="1" s="1"/>
  <c r="I857" i="1" s="1"/>
  <c r="D857" i="1"/>
  <c r="E857" i="1" s="1"/>
  <c r="E856" i="1"/>
  <c r="F856" i="1" s="1"/>
  <c r="G856" i="1" s="1"/>
  <c r="H856" i="1" s="1"/>
  <c r="I856" i="1" s="1"/>
  <c r="D856" i="1"/>
  <c r="H855" i="1"/>
  <c r="I855" i="1" s="1"/>
  <c r="E855" i="1"/>
  <c r="F855" i="1" s="1"/>
  <c r="G855" i="1" s="1"/>
  <c r="D855" i="1"/>
  <c r="H854" i="1"/>
  <c r="I854" i="1" s="1"/>
  <c r="G854" i="1"/>
  <c r="D854" i="1"/>
  <c r="E854" i="1" s="1"/>
  <c r="F854" i="1" s="1"/>
  <c r="E853" i="1"/>
  <c r="F853" i="1" s="1"/>
  <c r="G853" i="1" s="1"/>
  <c r="H853" i="1" s="1"/>
  <c r="I853" i="1" s="1"/>
  <c r="D853" i="1"/>
  <c r="E852" i="1"/>
  <c r="F852" i="1" s="1"/>
  <c r="G852" i="1" s="1"/>
  <c r="H852" i="1" s="1"/>
  <c r="I852" i="1" s="1"/>
  <c r="D852" i="1"/>
  <c r="F851" i="1"/>
  <c r="G851" i="1" s="1"/>
  <c r="H851" i="1" s="1"/>
  <c r="I851" i="1" s="1"/>
  <c r="D851" i="1"/>
  <c r="E851" i="1" s="1"/>
  <c r="H850" i="1"/>
  <c r="I850" i="1" s="1"/>
  <c r="G850" i="1"/>
  <c r="D850" i="1"/>
  <c r="E850" i="1" s="1"/>
  <c r="F850" i="1" s="1"/>
  <c r="G849" i="1"/>
  <c r="H849" i="1" s="1"/>
  <c r="I849" i="1" s="1"/>
  <c r="D849" i="1"/>
  <c r="E849" i="1" s="1"/>
  <c r="F849" i="1" s="1"/>
  <c r="D848" i="1"/>
  <c r="E848" i="1" s="1"/>
  <c r="F848" i="1" s="1"/>
  <c r="G848" i="1" s="1"/>
  <c r="H848" i="1" s="1"/>
  <c r="I848" i="1" s="1"/>
  <c r="D847" i="1"/>
  <c r="E847" i="1" s="1"/>
  <c r="F847" i="1" s="1"/>
  <c r="G847" i="1" s="1"/>
  <c r="H847" i="1" s="1"/>
  <c r="I847" i="1" s="1"/>
  <c r="G846" i="1"/>
  <c r="H846" i="1" s="1"/>
  <c r="I846" i="1" s="1"/>
  <c r="D846" i="1"/>
  <c r="E846" i="1" s="1"/>
  <c r="F846" i="1" s="1"/>
  <c r="D845" i="1"/>
  <c r="E845" i="1" s="1"/>
  <c r="F845" i="1" s="1"/>
  <c r="G845" i="1" s="1"/>
  <c r="H845" i="1" s="1"/>
  <c r="I845" i="1" s="1"/>
  <c r="G844" i="1"/>
  <c r="H844" i="1" s="1"/>
  <c r="I844" i="1" s="1"/>
  <c r="D844" i="1"/>
  <c r="E844" i="1" s="1"/>
  <c r="F844" i="1" s="1"/>
  <c r="F843" i="1"/>
  <c r="G843" i="1" s="1"/>
  <c r="H843" i="1" s="1"/>
  <c r="I843" i="1" s="1"/>
  <c r="D843" i="1"/>
  <c r="E843" i="1" s="1"/>
  <c r="F842" i="1"/>
  <c r="G842" i="1" s="1"/>
  <c r="H842" i="1" s="1"/>
  <c r="I842" i="1" s="1"/>
  <c r="D842" i="1"/>
  <c r="E842" i="1" s="1"/>
  <c r="D841" i="1"/>
  <c r="E841" i="1" s="1"/>
  <c r="F841" i="1" s="1"/>
  <c r="G841" i="1" s="1"/>
  <c r="H841" i="1" s="1"/>
  <c r="I841" i="1" s="1"/>
  <c r="D840" i="1"/>
  <c r="E840" i="1" s="1"/>
  <c r="F840" i="1" s="1"/>
  <c r="G840" i="1" s="1"/>
  <c r="H840" i="1" s="1"/>
  <c r="I840" i="1" s="1"/>
  <c r="F839" i="1"/>
  <c r="G839" i="1" s="1"/>
  <c r="H839" i="1" s="1"/>
  <c r="I839" i="1" s="1"/>
  <c r="E839" i="1"/>
  <c r="D839" i="1"/>
  <c r="F838" i="1"/>
  <c r="G838" i="1" s="1"/>
  <c r="H838" i="1" s="1"/>
  <c r="I838" i="1" s="1"/>
  <c r="D838" i="1"/>
  <c r="E838" i="1" s="1"/>
  <c r="D837" i="1"/>
  <c r="E837" i="1" s="1"/>
  <c r="F837" i="1" s="1"/>
  <c r="G837" i="1" s="1"/>
  <c r="H837" i="1" s="1"/>
  <c r="I837" i="1" s="1"/>
  <c r="H836" i="1"/>
  <c r="I836" i="1" s="1"/>
  <c r="E836" i="1"/>
  <c r="F836" i="1" s="1"/>
  <c r="G836" i="1" s="1"/>
  <c r="D836" i="1"/>
  <c r="F835" i="1"/>
  <c r="G835" i="1" s="1"/>
  <c r="H835" i="1" s="1"/>
  <c r="I835" i="1" s="1"/>
  <c r="E835" i="1"/>
  <c r="D835" i="1"/>
  <c r="I834" i="1"/>
  <c r="F834" i="1"/>
  <c r="G834" i="1" s="1"/>
  <c r="H834" i="1" s="1"/>
  <c r="D834" i="1"/>
  <c r="E834" i="1" s="1"/>
  <c r="E833" i="1"/>
  <c r="F833" i="1" s="1"/>
  <c r="G833" i="1" s="1"/>
  <c r="H833" i="1" s="1"/>
  <c r="I833" i="1" s="1"/>
  <c r="D833" i="1"/>
  <c r="F832" i="1"/>
  <c r="G832" i="1" s="1"/>
  <c r="H832" i="1" s="1"/>
  <c r="I832" i="1" s="1"/>
  <c r="E832" i="1"/>
  <c r="D832" i="1"/>
  <c r="E831" i="1"/>
  <c r="F831" i="1" s="1"/>
  <c r="G831" i="1" s="1"/>
  <c r="H831" i="1" s="1"/>
  <c r="I831" i="1" s="1"/>
  <c r="D831" i="1"/>
  <c r="H830" i="1"/>
  <c r="I830" i="1" s="1"/>
  <c r="F830" i="1"/>
  <c r="G830" i="1" s="1"/>
  <c r="D830" i="1"/>
  <c r="E830" i="1" s="1"/>
  <c r="E829" i="1"/>
  <c r="F829" i="1" s="1"/>
  <c r="G829" i="1" s="1"/>
  <c r="H829" i="1" s="1"/>
  <c r="I829" i="1" s="1"/>
  <c r="D829" i="1"/>
  <c r="E828" i="1"/>
  <c r="F828" i="1" s="1"/>
  <c r="G828" i="1" s="1"/>
  <c r="H828" i="1" s="1"/>
  <c r="I828" i="1" s="1"/>
  <c r="D828" i="1"/>
  <c r="E827" i="1"/>
  <c r="F827" i="1" s="1"/>
  <c r="G827" i="1" s="1"/>
  <c r="H827" i="1" s="1"/>
  <c r="I827" i="1" s="1"/>
  <c r="D827" i="1"/>
  <c r="D826" i="1"/>
  <c r="E826" i="1" s="1"/>
  <c r="F826" i="1" s="1"/>
  <c r="G826" i="1" s="1"/>
  <c r="H826" i="1" s="1"/>
  <c r="I826" i="1" s="1"/>
  <c r="G825" i="1"/>
  <c r="H825" i="1" s="1"/>
  <c r="I825" i="1" s="1"/>
  <c r="E825" i="1"/>
  <c r="F825" i="1" s="1"/>
  <c r="D825" i="1"/>
  <c r="E824" i="1"/>
  <c r="F824" i="1" s="1"/>
  <c r="G824" i="1" s="1"/>
  <c r="H824" i="1" s="1"/>
  <c r="I824" i="1" s="1"/>
  <c r="D824" i="1"/>
  <c r="E823" i="1"/>
  <c r="F823" i="1" s="1"/>
  <c r="G823" i="1" s="1"/>
  <c r="H823" i="1" s="1"/>
  <c r="I823" i="1" s="1"/>
  <c r="D823" i="1"/>
  <c r="G822" i="1"/>
  <c r="H822" i="1" s="1"/>
  <c r="I822" i="1" s="1"/>
  <c r="D822" i="1"/>
  <c r="E822" i="1" s="1"/>
  <c r="F822" i="1" s="1"/>
  <c r="G821" i="1"/>
  <c r="H821" i="1" s="1"/>
  <c r="I821" i="1" s="1"/>
  <c r="D821" i="1"/>
  <c r="E821" i="1" s="1"/>
  <c r="F821" i="1" s="1"/>
  <c r="D820" i="1"/>
  <c r="E820" i="1" s="1"/>
  <c r="F820" i="1" s="1"/>
  <c r="G820" i="1" s="1"/>
  <c r="H820" i="1" s="1"/>
  <c r="I820" i="1" s="1"/>
  <c r="D819" i="1"/>
  <c r="E819" i="1" s="1"/>
  <c r="F819" i="1" s="1"/>
  <c r="G819" i="1" s="1"/>
  <c r="H819" i="1" s="1"/>
  <c r="I819" i="1" s="1"/>
  <c r="G818" i="1"/>
  <c r="H818" i="1" s="1"/>
  <c r="I818" i="1" s="1"/>
  <c r="D818" i="1"/>
  <c r="E818" i="1" s="1"/>
  <c r="F818" i="1" s="1"/>
  <c r="I817" i="1"/>
  <c r="G817" i="1"/>
  <c r="H817" i="1" s="1"/>
  <c r="D817" i="1"/>
  <c r="E817" i="1" s="1"/>
  <c r="F817" i="1" s="1"/>
  <c r="G816" i="1"/>
  <c r="H816" i="1" s="1"/>
  <c r="I816" i="1" s="1"/>
  <c r="D816" i="1"/>
  <c r="E816" i="1" s="1"/>
  <c r="F816" i="1" s="1"/>
  <c r="D815" i="1"/>
  <c r="E815" i="1" s="1"/>
  <c r="F815" i="1" s="1"/>
  <c r="G815" i="1" s="1"/>
  <c r="H815" i="1" s="1"/>
  <c r="I815" i="1" s="1"/>
  <c r="D814" i="1"/>
  <c r="E814" i="1" s="1"/>
  <c r="F814" i="1" s="1"/>
  <c r="G814" i="1" s="1"/>
  <c r="H814" i="1" s="1"/>
  <c r="I814" i="1" s="1"/>
  <c r="G813" i="1"/>
  <c r="H813" i="1" s="1"/>
  <c r="I813" i="1" s="1"/>
  <c r="D813" i="1"/>
  <c r="E813" i="1" s="1"/>
  <c r="F813" i="1" s="1"/>
  <c r="G812" i="1"/>
  <c r="H812" i="1" s="1"/>
  <c r="I812" i="1" s="1"/>
  <c r="D812" i="1"/>
  <c r="E812" i="1" s="1"/>
  <c r="F812" i="1" s="1"/>
  <c r="D811" i="1"/>
  <c r="E811" i="1" s="1"/>
  <c r="F811" i="1" s="1"/>
  <c r="G811" i="1" s="1"/>
  <c r="H811" i="1" s="1"/>
  <c r="I811" i="1" s="1"/>
  <c r="F810" i="1"/>
  <c r="G810" i="1" s="1"/>
  <c r="H810" i="1" s="1"/>
  <c r="I810" i="1" s="1"/>
  <c r="D810" i="1"/>
  <c r="E810" i="1" s="1"/>
  <c r="G809" i="1"/>
  <c r="H809" i="1" s="1"/>
  <c r="I809" i="1" s="1"/>
  <c r="D809" i="1"/>
  <c r="E809" i="1" s="1"/>
  <c r="F809" i="1" s="1"/>
  <c r="D808" i="1"/>
  <c r="E808" i="1" s="1"/>
  <c r="F808" i="1" s="1"/>
  <c r="G808" i="1" s="1"/>
  <c r="H808" i="1" s="1"/>
  <c r="I808" i="1" s="1"/>
  <c r="E807" i="1"/>
  <c r="F807" i="1" s="1"/>
  <c r="G807" i="1" s="1"/>
  <c r="H807" i="1" s="1"/>
  <c r="I807" i="1" s="1"/>
  <c r="D807" i="1"/>
  <c r="F806" i="1"/>
  <c r="G806" i="1" s="1"/>
  <c r="H806" i="1" s="1"/>
  <c r="I806" i="1" s="1"/>
  <c r="D806" i="1"/>
  <c r="E806" i="1" s="1"/>
  <c r="F805" i="1"/>
  <c r="G805" i="1" s="1"/>
  <c r="H805" i="1" s="1"/>
  <c r="I805" i="1" s="1"/>
  <c r="D805" i="1"/>
  <c r="E805" i="1" s="1"/>
  <c r="H804" i="1"/>
  <c r="I804" i="1" s="1"/>
  <c r="E804" i="1"/>
  <c r="F804" i="1" s="1"/>
  <c r="G804" i="1" s="1"/>
  <c r="D804" i="1"/>
  <c r="F803" i="1"/>
  <c r="G803" i="1" s="1"/>
  <c r="H803" i="1" s="1"/>
  <c r="I803" i="1" s="1"/>
  <c r="E803" i="1"/>
  <c r="D803" i="1"/>
  <c r="I802" i="1"/>
  <c r="F802" i="1"/>
  <c r="G802" i="1" s="1"/>
  <c r="H802" i="1" s="1"/>
  <c r="D802" i="1"/>
  <c r="E802" i="1" s="1"/>
  <c r="H801" i="1"/>
  <c r="I801" i="1" s="1"/>
  <c r="F801" i="1"/>
  <c r="G801" i="1" s="1"/>
  <c r="E801" i="1"/>
  <c r="D801" i="1"/>
  <c r="E800" i="1"/>
  <c r="F800" i="1" s="1"/>
  <c r="G800" i="1" s="1"/>
  <c r="H800" i="1" s="1"/>
  <c r="I800" i="1" s="1"/>
  <c r="D800" i="1"/>
  <c r="I799" i="1"/>
  <c r="H799" i="1"/>
  <c r="E799" i="1"/>
  <c r="F799" i="1" s="1"/>
  <c r="G799" i="1" s="1"/>
  <c r="D799" i="1"/>
  <c r="H798" i="1"/>
  <c r="I798" i="1" s="1"/>
  <c r="F798" i="1"/>
  <c r="G798" i="1" s="1"/>
  <c r="D798" i="1"/>
  <c r="E798" i="1" s="1"/>
  <c r="F797" i="1"/>
  <c r="G797" i="1" s="1"/>
  <c r="H797" i="1" s="1"/>
  <c r="I797" i="1" s="1"/>
  <c r="E797" i="1"/>
  <c r="D797" i="1"/>
  <c r="G796" i="1"/>
  <c r="H796" i="1" s="1"/>
  <c r="I796" i="1" s="1"/>
  <c r="E796" i="1"/>
  <c r="F796" i="1" s="1"/>
  <c r="D796" i="1"/>
  <c r="E795" i="1"/>
  <c r="F795" i="1" s="1"/>
  <c r="G795" i="1" s="1"/>
  <c r="H795" i="1" s="1"/>
  <c r="I795" i="1" s="1"/>
  <c r="D795" i="1"/>
  <c r="F794" i="1"/>
  <c r="G794" i="1" s="1"/>
  <c r="H794" i="1" s="1"/>
  <c r="I794" i="1" s="1"/>
  <c r="D794" i="1"/>
  <c r="E794" i="1" s="1"/>
  <c r="H793" i="1"/>
  <c r="I793" i="1" s="1"/>
  <c r="E793" i="1"/>
  <c r="F793" i="1" s="1"/>
  <c r="G793" i="1" s="1"/>
  <c r="D793" i="1"/>
  <c r="E792" i="1"/>
  <c r="F792" i="1" s="1"/>
  <c r="G792" i="1" s="1"/>
  <c r="H792" i="1" s="1"/>
  <c r="I792" i="1" s="1"/>
  <c r="D792" i="1"/>
  <c r="D791" i="1"/>
  <c r="E791" i="1" s="1"/>
  <c r="F791" i="1" s="1"/>
  <c r="G791" i="1" s="1"/>
  <c r="H791" i="1" s="1"/>
  <c r="I791" i="1" s="1"/>
  <c r="G790" i="1"/>
  <c r="H790" i="1" s="1"/>
  <c r="I790" i="1" s="1"/>
  <c r="D790" i="1"/>
  <c r="E790" i="1" s="1"/>
  <c r="F790" i="1" s="1"/>
  <c r="F789" i="1"/>
  <c r="G789" i="1" s="1"/>
  <c r="H789" i="1" s="1"/>
  <c r="I789" i="1" s="1"/>
  <c r="E789" i="1"/>
  <c r="D789" i="1"/>
  <c r="G788" i="1"/>
  <c r="H788" i="1" s="1"/>
  <c r="I788" i="1" s="1"/>
  <c r="D788" i="1"/>
  <c r="E788" i="1" s="1"/>
  <c r="F788" i="1" s="1"/>
  <c r="H787" i="1"/>
  <c r="I787" i="1" s="1"/>
  <c r="F787" i="1"/>
  <c r="G787" i="1" s="1"/>
  <c r="D787" i="1"/>
  <c r="E787" i="1" s="1"/>
  <c r="F786" i="1"/>
  <c r="G786" i="1" s="1"/>
  <c r="H786" i="1" s="1"/>
  <c r="I786" i="1" s="1"/>
  <c r="D786" i="1"/>
  <c r="E786" i="1" s="1"/>
  <c r="G785" i="1"/>
  <c r="H785" i="1" s="1"/>
  <c r="I785" i="1" s="1"/>
  <c r="D785" i="1"/>
  <c r="E785" i="1" s="1"/>
  <c r="F785" i="1" s="1"/>
  <c r="G784" i="1"/>
  <c r="H784" i="1" s="1"/>
  <c r="I784" i="1" s="1"/>
  <c r="D784" i="1"/>
  <c r="E784" i="1" s="1"/>
  <c r="F784" i="1" s="1"/>
  <c r="E783" i="1"/>
  <c r="F783" i="1" s="1"/>
  <c r="G783" i="1" s="1"/>
  <c r="H783" i="1" s="1"/>
  <c r="I783" i="1" s="1"/>
  <c r="D783" i="1"/>
  <c r="F782" i="1"/>
  <c r="G782" i="1" s="1"/>
  <c r="H782" i="1" s="1"/>
  <c r="I782" i="1" s="1"/>
  <c r="D782" i="1"/>
  <c r="E782" i="1" s="1"/>
  <c r="G781" i="1"/>
  <c r="H781" i="1" s="1"/>
  <c r="I781" i="1" s="1"/>
  <c r="D781" i="1"/>
  <c r="E781" i="1" s="1"/>
  <c r="F781" i="1" s="1"/>
  <c r="G780" i="1"/>
  <c r="H780" i="1" s="1"/>
  <c r="I780" i="1" s="1"/>
  <c r="F780" i="1"/>
  <c r="D780" i="1"/>
  <c r="E780" i="1" s="1"/>
  <c r="I779" i="1"/>
  <c r="E779" i="1"/>
  <c r="F779" i="1" s="1"/>
  <c r="G779" i="1" s="1"/>
  <c r="H779" i="1" s="1"/>
  <c r="D779" i="1"/>
  <c r="F778" i="1"/>
  <c r="G778" i="1" s="1"/>
  <c r="H778" i="1" s="1"/>
  <c r="I778" i="1" s="1"/>
  <c r="D778" i="1"/>
  <c r="E778" i="1" s="1"/>
  <c r="F777" i="1"/>
  <c r="G777" i="1" s="1"/>
  <c r="H777" i="1" s="1"/>
  <c r="I777" i="1" s="1"/>
  <c r="E777" i="1"/>
  <c r="D777" i="1"/>
  <c r="D776" i="1"/>
  <c r="E776" i="1" s="1"/>
  <c r="F776" i="1" s="1"/>
  <c r="G776" i="1" s="1"/>
  <c r="H776" i="1" s="1"/>
  <c r="I776" i="1" s="1"/>
  <c r="H775" i="1"/>
  <c r="I775" i="1" s="1"/>
  <c r="F775" i="1"/>
  <c r="G775" i="1" s="1"/>
  <c r="E775" i="1"/>
  <c r="D775" i="1"/>
  <c r="G774" i="1"/>
  <c r="H774" i="1" s="1"/>
  <c r="I774" i="1" s="1"/>
  <c r="D774" i="1"/>
  <c r="E774" i="1" s="1"/>
  <c r="F774" i="1" s="1"/>
  <c r="F773" i="1"/>
  <c r="G773" i="1" s="1"/>
  <c r="H773" i="1" s="1"/>
  <c r="I773" i="1" s="1"/>
  <c r="E773" i="1"/>
  <c r="D773" i="1"/>
  <c r="E772" i="1"/>
  <c r="F772" i="1" s="1"/>
  <c r="G772" i="1" s="1"/>
  <c r="H772" i="1" s="1"/>
  <c r="I772" i="1" s="1"/>
  <c r="D772" i="1"/>
  <c r="H771" i="1"/>
  <c r="I771" i="1" s="1"/>
  <c r="E771" i="1"/>
  <c r="F771" i="1" s="1"/>
  <c r="G771" i="1" s="1"/>
  <c r="D771" i="1"/>
  <c r="D770" i="1"/>
  <c r="E770" i="1" s="1"/>
  <c r="F770" i="1" s="1"/>
  <c r="G770" i="1" s="1"/>
  <c r="H770" i="1" s="1"/>
  <c r="I770" i="1" s="1"/>
  <c r="E769" i="1"/>
  <c r="F769" i="1" s="1"/>
  <c r="G769" i="1" s="1"/>
  <c r="H769" i="1" s="1"/>
  <c r="I769" i="1" s="1"/>
  <c r="D769" i="1"/>
  <c r="G768" i="1"/>
  <c r="H768" i="1" s="1"/>
  <c r="I768" i="1" s="1"/>
  <c r="F768" i="1"/>
  <c r="D768" i="1"/>
  <c r="E768" i="1" s="1"/>
  <c r="H767" i="1"/>
  <c r="I767" i="1" s="1"/>
  <c r="E767" i="1"/>
  <c r="F767" i="1" s="1"/>
  <c r="G767" i="1" s="1"/>
  <c r="D767" i="1"/>
  <c r="I766" i="1"/>
  <c r="F766" i="1"/>
  <c r="G766" i="1" s="1"/>
  <c r="H766" i="1" s="1"/>
  <c r="D766" i="1"/>
  <c r="E766" i="1" s="1"/>
  <c r="G765" i="1"/>
  <c r="H765" i="1" s="1"/>
  <c r="I765" i="1" s="1"/>
  <c r="D765" i="1"/>
  <c r="E765" i="1" s="1"/>
  <c r="F765" i="1" s="1"/>
  <c r="G764" i="1"/>
  <c r="H764" i="1" s="1"/>
  <c r="I764" i="1" s="1"/>
  <c r="D764" i="1"/>
  <c r="E764" i="1" s="1"/>
  <c r="F764" i="1" s="1"/>
  <c r="I763" i="1"/>
  <c r="F763" i="1"/>
  <c r="G763" i="1" s="1"/>
  <c r="H763" i="1" s="1"/>
  <c r="E763" i="1"/>
  <c r="D763" i="1"/>
  <c r="F762" i="1"/>
  <c r="G762" i="1" s="1"/>
  <c r="H762" i="1" s="1"/>
  <c r="I762" i="1" s="1"/>
  <c r="D762" i="1"/>
  <c r="E762" i="1" s="1"/>
  <c r="G761" i="1"/>
  <c r="H761" i="1" s="1"/>
  <c r="I761" i="1" s="1"/>
  <c r="D761" i="1"/>
  <c r="E761" i="1" s="1"/>
  <c r="F761" i="1" s="1"/>
  <c r="F760" i="1"/>
  <c r="G760" i="1" s="1"/>
  <c r="H760" i="1" s="1"/>
  <c r="I760" i="1" s="1"/>
  <c r="D760" i="1"/>
  <c r="E760" i="1" s="1"/>
  <c r="F759" i="1"/>
  <c r="G759" i="1" s="1"/>
  <c r="H759" i="1" s="1"/>
  <c r="I759" i="1" s="1"/>
  <c r="D759" i="1"/>
  <c r="E759" i="1" s="1"/>
  <c r="I758" i="1"/>
  <c r="G758" i="1"/>
  <c r="H758" i="1" s="1"/>
  <c r="F758" i="1"/>
  <c r="D758" i="1"/>
  <c r="E758" i="1" s="1"/>
  <c r="G757" i="1"/>
  <c r="H757" i="1" s="1"/>
  <c r="I757" i="1" s="1"/>
  <c r="F757" i="1"/>
  <c r="D757" i="1"/>
  <c r="E757" i="1" s="1"/>
  <c r="H756" i="1"/>
  <c r="I756" i="1" s="1"/>
  <c r="F756" i="1"/>
  <c r="G756" i="1" s="1"/>
  <c r="D756" i="1"/>
  <c r="E756" i="1" s="1"/>
  <c r="E755" i="1"/>
  <c r="F755" i="1" s="1"/>
  <c r="G755" i="1" s="1"/>
  <c r="H755" i="1" s="1"/>
  <c r="I755" i="1" s="1"/>
  <c r="D755" i="1"/>
  <c r="G754" i="1"/>
  <c r="H754" i="1" s="1"/>
  <c r="I754" i="1" s="1"/>
  <c r="F754" i="1"/>
  <c r="D754" i="1"/>
  <c r="E754" i="1" s="1"/>
  <c r="F753" i="1"/>
  <c r="G753" i="1" s="1"/>
  <c r="H753" i="1" s="1"/>
  <c r="I753" i="1" s="1"/>
  <c r="D753" i="1"/>
  <c r="E753" i="1" s="1"/>
  <c r="F752" i="1"/>
  <c r="G752" i="1" s="1"/>
  <c r="H752" i="1" s="1"/>
  <c r="I752" i="1" s="1"/>
  <c r="E752" i="1"/>
  <c r="D752" i="1"/>
  <c r="E751" i="1"/>
  <c r="F751" i="1" s="1"/>
  <c r="G751" i="1" s="1"/>
  <c r="H751" i="1" s="1"/>
  <c r="I751" i="1" s="1"/>
  <c r="D751" i="1"/>
  <c r="H750" i="1"/>
  <c r="I750" i="1" s="1"/>
  <c r="F750" i="1"/>
  <c r="G750" i="1" s="1"/>
  <c r="D750" i="1"/>
  <c r="E750" i="1" s="1"/>
  <c r="E749" i="1"/>
  <c r="F749" i="1" s="1"/>
  <c r="G749" i="1" s="1"/>
  <c r="H749" i="1" s="1"/>
  <c r="I749" i="1" s="1"/>
  <c r="D749" i="1"/>
  <c r="H748" i="1"/>
  <c r="I748" i="1" s="1"/>
  <c r="F748" i="1"/>
  <c r="G748" i="1" s="1"/>
  <c r="E748" i="1"/>
  <c r="D748" i="1"/>
  <c r="H747" i="1"/>
  <c r="I747" i="1" s="1"/>
  <c r="E747" i="1"/>
  <c r="F747" i="1" s="1"/>
  <c r="G747" i="1" s="1"/>
  <c r="D747" i="1"/>
  <c r="I746" i="1"/>
  <c r="D746" i="1"/>
  <c r="E746" i="1" s="1"/>
  <c r="F746" i="1" s="1"/>
  <c r="G746" i="1" s="1"/>
  <c r="H746" i="1" s="1"/>
  <c r="F745" i="1"/>
  <c r="G745" i="1" s="1"/>
  <c r="H745" i="1" s="1"/>
  <c r="I745" i="1" s="1"/>
  <c r="E745" i="1"/>
  <c r="D745" i="1"/>
  <c r="I744" i="1"/>
  <c r="D744" i="1"/>
  <c r="E744" i="1" s="1"/>
  <c r="F744" i="1" s="1"/>
  <c r="G744" i="1" s="1"/>
  <c r="H744" i="1" s="1"/>
  <c r="F743" i="1"/>
  <c r="G743" i="1" s="1"/>
  <c r="H743" i="1" s="1"/>
  <c r="I743" i="1" s="1"/>
  <c r="D743" i="1"/>
  <c r="E743" i="1" s="1"/>
  <c r="H742" i="1"/>
  <c r="I742" i="1" s="1"/>
  <c r="D742" i="1"/>
  <c r="E742" i="1" s="1"/>
  <c r="F742" i="1" s="1"/>
  <c r="G742" i="1" s="1"/>
  <c r="F741" i="1"/>
  <c r="G741" i="1" s="1"/>
  <c r="H741" i="1" s="1"/>
  <c r="I741" i="1" s="1"/>
  <c r="E741" i="1"/>
  <c r="D741" i="1"/>
  <c r="D740" i="1"/>
  <c r="E740" i="1" s="1"/>
  <c r="F740" i="1" s="1"/>
  <c r="G740" i="1" s="1"/>
  <c r="H740" i="1" s="1"/>
  <c r="I740" i="1" s="1"/>
  <c r="G739" i="1"/>
  <c r="H739" i="1" s="1"/>
  <c r="I739" i="1" s="1"/>
  <c r="D739" i="1"/>
  <c r="E739" i="1" s="1"/>
  <c r="F739" i="1" s="1"/>
  <c r="F738" i="1"/>
  <c r="G738" i="1" s="1"/>
  <c r="H738" i="1" s="1"/>
  <c r="I738" i="1" s="1"/>
  <c r="D738" i="1"/>
  <c r="E738" i="1" s="1"/>
  <c r="E737" i="1"/>
  <c r="F737" i="1" s="1"/>
  <c r="G737" i="1" s="1"/>
  <c r="H737" i="1" s="1"/>
  <c r="I737" i="1" s="1"/>
  <c r="D737" i="1"/>
  <c r="D736" i="1"/>
  <c r="E736" i="1" s="1"/>
  <c r="F736" i="1" s="1"/>
  <c r="G736" i="1" s="1"/>
  <c r="H736" i="1" s="1"/>
  <c r="I736" i="1" s="1"/>
  <c r="G735" i="1"/>
  <c r="H735" i="1" s="1"/>
  <c r="I735" i="1" s="1"/>
  <c r="F735" i="1"/>
  <c r="D735" i="1"/>
  <c r="E735" i="1" s="1"/>
  <c r="F734" i="1"/>
  <c r="G734" i="1" s="1"/>
  <c r="H734" i="1" s="1"/>
  <c r="I734" i="1" s="1"/>
  <c r="E734" i="1"/>
  <c r="D734" i="1"/>
  <c r="D733" i="1"/>
  <c r="E733" i="1" s="1"/>
  <c r="F733" i="1" s="1"/>
  <c r="G733" i="1" s="1"/>
  <c r="H733" i="1" s="1"/>
  <c r="I733" i="1" s="1"/>
  <c r="H732" i="1"/>
  <c r="I732" i="1" s="1"/>
  <c r="F732" i="1"/>
  <c r="G732" i="1" s="1"/>
  <c r="D732" i="1"/>
  <c r="E732" i="1" s="1"/>
  <c r="I731" i="1"/>
  <c r="F731" i="1"/>
  <c r="G731" i="1" s="1"/>
  <c r="H731" i="1" s="1"/>
  <c r="D731" i="1"/>
  <c r="E731" i="1" s="1"/>
  <c r="G730" i="1"/>
  <c r="H730" i="1" s="1"/>
  <c r="I730" i="1" s="1"/>
  <c r="E730" i="1"/>
  <c r="F730" i="1" s="1"/>
  <c r="D730" i="1"/>
  <c r="D729" i="1"/>
  <c r="E729" i="1" s="1"/>
  <c r="F729" i="1" s="1"/>
  <c r="G729" i="1" s="1"/>
  <c r="H729" i="1" s="1"/>
  <c r="I729" i="1" s="1"/>
  <c r="F728" i="1"/>
  <c r="G728" i="1" s="1"/>
  <c r="H728" i="1" s="1"/>
  <c r="I728" i="1" s="1"/>
  <c r="D728" i="1"/>
  <c r="E728" i="1" s="1"/>
  <c r="H727" i="1"/>
  <c r="I727" i="1" s="1"/>
  <c r="F727" i="1"/>
  <c r="G727" i="1" s="1"/>
  <c r="D727" i="1"/>
  <c r="E727" i="1" s="1"/>
  <c r="D726" i="1"/>
  <c r="E726" i="1" s="1"/>
  <c r="F726" i="1" s="1"/>
  <c r="G726" i="1" s="1"/>
  <c r="H726" i="1" s="1"/>
  <c r="I726" i="1" s="1"/>
  <c r="E725" i="1"/>
  <c r="F725" i="1" s="1"/>
  <c r="G725" i="1" s="1"/>
  <c r="H725" i="1" s="1"/>
  <c r="I725" i="1" s="1"/>
  <c r="D725" i="1"/>
  <c r="I724" i="1"/>
  <c r="D724" i="1"/>
  <c r="E724" i="1" s="1"/>
  <c r="F724" i="1" s="1"/>
  <c r="G724" i="1" s="1"/>
  <c r="H724" i="1" s="1"/>
  <c r="D723" i="1"/>
  <c r="E723" i="1" s="1"/>
  <c r="F723" i="1" s="1"/>
  <c r="G723" i="1" s="1"/>
  <c r="H723" i="1" s="1"/>
  <c r="I723" i="1" s="1"/>
  <c r="D722" i="1"/>
  <c r="E722" i="1" s="1"/>
  <c r="F722" i="1" s="1"/>
  <c r="G722" i="1" s="1"/>
  <c r="H722" i="1" s="1"/>
  <c r="I722" i="1" s="1"/>
  <c r="E721" i="1"/>
  <c r="F721" i="1" s="1"/>
  <c r="G721" i="1" s="1"/>
  <c r="H721" i="1" s="1"/>
  <c r="I721" i="1" s="1"/>
  <c r="D721" i="1"/>
  <c r="D720" i="1"/>
  <c r="E720" i="1" s="1"/>
  <c r="F720" i="1" s="1"/>
  <c r="G720" i="1" s="1"/>
  <c r="H720" i="1" s="1"/>
  <c r="I720" i="1" s="1"/>
  <c r="I719" i="1"/>
  <c r="G719" i="1"/>
  <c r="H719" i="1" s="1"/>
  <c r="F719" i="1"/>
  <c r="D719" i="1"/>
  <c r="E719" i="1" s="1"/>
  <c r="H718" i="1"/>
  <c r="I718" i="1" s="1"/>
  <c r="F718" i="1"/>
  <c r="G718" i="1" s="1"/>
  <c r="E718" i="1"/>
  <c r="D718" i="1"/>
  <c r="D717" i="1"/>
  <c r="E717" i="1" s="1"/>
  <c r="F717" i="1" s="1"/>
  <c r="G717" i="1" s="1"/>
  <c r="H717" i="1" s="1"/>
  <c r="I717" i="1" s="1"/>
  <c r="F716" i="1"/>
  <c r="G716" i="1" s="1"/>
  <c r="H716" i="1" s="1"/>
  <c r="I716" i="1" s="1"/>
  <c r="D716" i="1"/>
  <c r="E716" i="1" s="1"/>
  <c r="F715" i="1"/>
  <c r="G715" i="1" s="1"/>
  <c r="H715" i="1" s="1"/>
  <c r="I715" i="1" s="1"/>
  <c r="D715" i="1"/>
  <c r="E715" i="1" s="1"/>
  <c r="E714" i="1"/>
  <c r="F714" i="1" s="1"/>
  <c r="G714" i="1" s="1"/>
  <c r="H714" i="1" s="1"/>
  <c r="I714" i="1" s="1"/>
  <c r="D714" i="1"/>
  <c r="D713" i="1"/>
  <c r="E713" i="1" s="1"/>
  <c r="F713" i="1" s="1"/>
  <c r="G713" i="1" s="1"/>
  <c r="H713" i="1" s="1"/>
  <c r="I713" i="1" s="1"/>
  <c r="I712" i="1"/>
  <c r="D712" i="1"/>
  <c r="E712" i="1" s="1"/>
  <c r="F712" i="1" s="1"/>
  <c r="G712" i="1" s="1"/>
  <c r="H712" i="1" s="1"/>
  <c r="F711" i="1"/>
  <c r="G711" i="1" s="1"/>
  <c r="H711" i="1" s="1"/>
  <c r="I711" i="1" s="1"/>
  <c r="D711" i="1"/>
  <c r="E711" i="1" s="1"/>
  <c r="D710" i="1"/>
  <c r="E710" i="1" s="1"/>
  <c r="F710" i="1" s="1"/>
  <c r="G710" i="1" s="1"/>
  <c r="H710" i="1" s="1"/>
  <c r="I710" i="1" s="1"/>
  <c r="E709" i="1"/>
  <c r="F709" i="1" s="1"/>
  <c r="G709" i="1" s="1"/>
  <c r="H709" i="1" s="1"/>
  <c r="I709" i="1" s="1"/>
  <c r="D709" i="1"/>
  <c r="I708" i="1"/>
  <c r="H708" i="1"/>
  <c r="D708" i="1"/>
  <c r="E708" i="1" s="1"/>
  <c r="F708" i="1" s="1"/>
  <c r="G708" i="1" s="1"/>
  <c r="G707" i="1"/>
  <c r="H707" i="1" s="1"/>
  <c r="I707" i="1" s="1"/>
  <c r="D707" i="1"/>
  <c r="E707" i="1" s="1"/>
  <c r="F707" i="1" s="1"/>
  <c r="D706" i="1"/>
  <c r="E706" i="1" s="1"/>
  <c r="F706" i="1" s="1"/>
  <c r="G706" i="1" s="1"/>
  <c r="H706" i="1" s="1"/>
  <c r="I706" i="1" s="1"/>
  <c r="E705" i="1"/>
  <c r="F705" i="1" s="1"/>
  <c r="G705" i="1" s="1"/>
  <c r="H705" i="1" s="1"/>
  <c r="I705" i="1" s="1"/>
  <c r="D705" i="1"/>
  <c r="F704" i="1"/>
  <c r="G704" i="1" s="1"/>
  <c r="H704" i="1" s="1"/>
  <c r="I704" i="1" s="1"/>
  <c r="E704" i="1"/>
  <c r="D704" i="1"/>
  <c r="F703" i="1"/>
  <c r="G703" i="1" s="1"/>
  <c r="H703" i="1" s="1"/>
  <c r="I703" i="1" s="1"/>
  <c r="D703" i="1"/>
  <c r="E703" i="1" s="1"/>
  <c r="E702" i="1"/>
  <c r="F702" i="1" s="1"/>
  <c r="G702" i="1" s="1"/>
  <c r="H702" i="1" s="1"/>
  <c r="I702" i="1" s="1"/>
  <c r="D702" i="1"/>
  <c r="E701" i="1"/>
  <c r="F701" i="1" s="1"/>
  <c r="G701" i="1" s="1"/>
  <c r="H701" i="1" s="1"/>
  <c r="I701" i="1" s="1"/>
  <c r="D701" i="1"/>
  <c r="E700" i="1"/>
  <c r="F700" i="1" s="1"/>
  <c r="G700" i="1" s="1"/>
  <c r="H700" i="1" s="1"/>
  <c r="I700" i="1" s="1"/>
  <c r="D700" i="1"/>
  <c r="F699" i="1"/>
  <c r="G699" i="1" s="1"/>
  <c r="H699" i="1" s="1"/>
  <c r="I699" i="1" s="1"/>
  <c r="D699" i="1"/>
  <c r="E699" i="1" s="1"/>
  <c r="E698" i="1"/>
  <c r="F698" i="1" s="1"/>
  <c r="G698" i="1" s="1"/>
  <c r="H698" i="1" s="1"/>
  <c r="I698" i="1" s="1"/>
  <c r="D698" i="1"/>
  <c r="E697" i="1"/>
  <c r="F697" i="1" s="1"/>
  <c r="G697" i="1" s="1"/>
  <c r="H697" i="1" s="1"/>
  <c r="I697" i="1" s="1"/>
  <c r="D697" i="1"/>
  <c r="E696" i="1"/>
  <c r="F696" i="1" s="1"/>
  <c r="G696" i="1" s="1"/>
  <c r="H696" i="1" s="1"/>
  <c r="I696" i="1" s="1"/>
  <c r="D696" i="1"/>
  <c r="D695" i="1"/>
  <c r="E695" i="1" s="1"/>
  <c r="F695" i="1" s="1"/>
  <c r="G695" i="1" s="1"/>
  <c r="H695" i="1" s="1"/>
  <c r="I695" i="1" s="1"/>
  <c r="G694" i="1"/>
  <c r="H694" i="1" s="1"/>
  <c r="I694" i="1" s="1"/>
  <c r="E694" i="1"/>
  <c r="F694" i="1" s="1"/>
  <c r="D694" i="1"/>
  <c r="D693" i="1"/>
  <c r="E693" i="1" s="1"/>
  <c r="F693" i="1" s="1"/>
  <c r="G693" i="1" s="1"/>
  <c r="H693" i="1" s="1"/>
  <c r="I693" i="1" s="1"/>
  <c r="E692" i="1"/>
  <c r="F692" i="1" s="1"/>
  <c r="G692" i="1" s="1"/>
  <c r="H692" i="1" s="1"/>
  <c r="I692" i="1" s="1"/>
  <c r="D692" i="1"/>
  <c r="G691" i="1"/>
  <c r="H691" i="1" s="1"/>
  <c r="I691" i="1" s="1"/>
  <c r="D691" i="1"/>
  <c r="E691" i="1" s="1"/>
  <c r="F691" i="1" s="1"/>
  <c r="D690" i="1"/>
  <c r="E690" i="1" s="1"/>
  <c r="F690" i="1" s="1"/>
  <c r="G690" i="1" s="1"/>
  <c r="H690" i="1" s="1"/>
  <c r="I690" i="1" s="1"/>
  <c r="D689" i="1"/>
  <c r="E689" i="1" s="1"/>
  <c r="F689" i="1" s="1"/>
  <c r="G689" i="1" s="1"/>
  <c r="H689" i="1" s="1"/>
  <c r="I689" i="1" s="1"/>
  <c r="D688" i="1"/>
  <c r="E688" i="1" s="1"/>
  <c r="F688" i="1" s="1"/>
  <c r="G688" i="1" s="1"/>
  <c r="H688" i="1" s="1"/>
  <c r="I688" i="1" s="1"/>
  <c r="G687" i="1"/>
  <c r="H687" i="1" s="1"/>
  <c r="I687" i="1" s="1"/>
  <c r="D687" i="1"/>
  <c r="E687" i="1" s="1"/>
  <c r="F687" i="1" s="1"/>
  <c r="D686" i="1"/>
  <c r="E686" i="1" s="1"/>
  <c r="F686" i="1" s="1"/>
  <c r="G686" i="1" s="1"/>
  <c r="H686" i="1" s="1"/>
  <c r="I686" i="1" s="1"/>
  <c r="D685" i="1"/>
  <c r="E685" i="1" s="1"/>
  <c r="F685" i="1" s="1"/>
  <c r="G685" i="1" s="1"/>
  <c r="H685" i="1" s="1"/>
  <c r="I685" i="1" s="1"/>
  <c r="D684" i="1"/>
  <c r="E684" i="1" s="1"/>
  <c r="F684" i="1" s="1"/>
  <c r="G684" i="1" s="1"/>
  <c r="H684" i="1" s="1"/>
  <c r="I684" i="1" s="1"/>
  <c r="D683" i="1"/>
  <c r="E683" i="1" s="1"/>
  <c r="F683" i="1" s="1"/>
  <c r="G683" i="1" s="1"/>
  <c r="H683" i="1" s="1"/>
  <c r="I683" i="1" s="1"/>
  <c r="G682" i="1"/>
  <c r="H682" i="1" s="1"/>
  <c r="I682" i="1" s="1"/>
  <c r="D682" i="1"/>
  <c r="E682" i="1" s="1"/>
  <c r="F682" i="1" s="1"/>
  <c r="D681" i="1"/>
  <c r="E681" i="1" s="1"/>
  <c r="F681" i="1" s="1"/>
  <c r="G681" i="1" s="1"/>
  <c r="H681" i="1" s="1"/>
  <c r="I681" i="1" s="1"/>
  <c r="I680" i="1"/>
  <c r="D680" i="1"/>
  <c r="E680" i="1" s="1"/>
  <c r="F680" i="1" s="1"/>
  <c r="G680" i="1" s="1"/>
  <c r="H680" i="1" s="1"/>
  <c r="F679" i="1"/>
  <c r="G679" i="1" s="1"/>
  <c r="H679" i="1" s="1"/>
  <c r="I679" i="1" s="1"/>
  <c r="D679" i="1"/>
  <c r="E679" i="1" s="1"/>
  <c r="D678" i="1"/>
  <c r="E678" i="1" s="1"/>
  <c r="F678" i="1" s="1"/>
  <c r="G678" i="1" s="1"/>
  <c r="H678" i="1" s="1"/>
  <c r="I678" i="1" s="1"/>
  <c r="D677" i="1"/>
  <c r="E677" i="1" s="1"/>
  <c r="F677" i="1" s="1"/>
  <c r="G677" i="1" s="1"/>
  <c r="H677" i="1" s="1"/>
  <c r="I677" i="1" s="1"/>
  <c r="E676" i="1"/>
  <c r="F676" i="1" s="1"/>
  <c r="G676" i="1" s="1"/>
  <c r="H676" i="1" s="1"/>
  <c r="I676" i="1" s="1"/>
  <c r="D676" i="1"/>
  <c r="F675" i="1"/>
  <c r="G675" i="1" s="1"/>
  <c r="H675" i="1" s="1"/>
  <c r="I675" i="1" s="1"/>
  <c r="D675" i="1"/>
  <c r="E675" i="1" s="1"/>
  <c r="F674" i="1"/>
  <c r="G674" i="1" s="1"/>
  <c r="H674" i="1" s="1"/>
  <c r="I674" i="1" s="1"/>
  <c r="D674" i="1"/>
  <c r="E674" i="1" s="1"/>
  <c r="H673" i="1"/>
  <c r="I673" i="1" s="1"/>
  <c r="E673" i="1"/>
  <c r="F673" i="1" s="1"/>
  <c r="G673" i="1" s="1"/>
  <c r="D673" i="1"/>
  <c r="E672" i="1"/>
  <c r="F672" i="1" s="1"/>
  <c r="G672" i="1" s="1"/>
  <c r="H672" i="1" s="1"/>
  <c r="I672" i="1" s="1"/>
  <c r="D672" i="1"/>
  <c r="F671" i="1"/>
  <c r="G671" i="1" s="1"/>
  <c r="H671" i="1" s="1"/>
  <c r="I671" i="1" s="1"/>
  <c r="D671" i="1"/>
  <c r="E671" i="1" s="1"/>
  <c r="F670" i="1"/>
  <c r="G670" i="1" s="1"/>
  <c r="H670" i="1" s="1"/>
  <c r="I670" i="1" s="1"/>
  <c r="E670" i="1"/>
  <c r="D670" i="1"/>
  <c r="E669" i="1"/>
  <c r="F669" i="1" s="1"/>
  <c r="G669" i="1" s="1"/>
  <c r="H669" i="1" s="1"/>
  <c r="I669" i="1" s="1"/>
  <c r="D669" i="1"/>
  <c r="H668" i="1"/>
  <c r="I668" i="1" s="1"/>
  <c r="D668" i="1"/>
  <c r="E668" i="1" s="1"/>
  <c r="F668" i="1" s="1"/>
  <c r="G668" i="1" s="1"/>
  <c r="G667" i="1"/>
  <c r="H667" i="1" s="1"/>
  <c r="I667" i="1" s="1"/>
  <c r="F667" i="1"/>
  <c r="D667" i="1"/>
  <c r="E667" i="1" s="1"/>
  <c r="D666" i="1"/>
  <c r="E666" i="1" s="1"/>
  <c r="F666" i="1" s="1"/>
  <c r="G666" i="1" s="1"/>
  <c r="H666" i="1" s="1"/>
  <c r="I666" i="1" s="1"/>
  <c r="E665" i="1"/>
  <c r="F665" i="1" s="1"/>
  <c r="G665" i="1" s="1"/>
  <c r="H665" i="1" s="1"/>
  <c r="I665" i="1" s="1"/>
  <c r="D665" i="1"/>
  <c r="H664" i="1"/>
  <c r="I664" i="1" s="1"/>
  <c r="D664" i="1"/>
  <c r="E664" i="1" s="1"/>
  <c r="F664" i="1" s="1"/>
  <c r="G664" i="1" s="1"/>
  <c r="F663" i="1"/>
  <c r="G663" i="1" s="1"/>
  <c r="H663" i="1" s="1"/>
  <c r="I663" i="1" s="1"/>
  <c r="D663" i="1"/>
  <c r="E663" i="1" s="1"/>
  <c r="D662" i="1"/>
  <c r="E662" i="1" s="1"/>
  <c r="F662" i="1" s="1"/>
  <c r="G662" i="1" s="1"/>
  <c r="H662" i="1" s="1"/>
  <c r="I662" i="1" s="1"/>
  <c r="E661" i="1"/>
  <c r="F661" i="1" s="1"/>
  <c r="G661" i="1" s="1"/>
  <c r="H661" i="1" s="1"/>
  <c r="I661" i="1" s="1"/>
  <c r="D661" i="1"/>
  <c r="D660" i="1"/>
  <c r="E660" i="1" s="1"/>
  <c r="F660" i="1" s="1"/>
  <c r="G660" i="1" s="1"/>
  <c r="H660" i="1" s="1"/>
  <c r="I660" i="1" s="1"/>
  <c r="G659" i="1"/>
  <c r="H659" i="1" s="1"/>
  <c r="I659" i="1" s="1"/>
  <c r="F659" i="1"/>
  <c r="D659" i="1"/>
  <c r="E659" i="1" s="1"/>
  <c r="D658" i="1"/>
  <c r="E658" i="1" s="1"/>
  <c r="F658" i="1" s="1"/>
  <c r="G658" i="1" s="1"/>
  <c r="H658" i="1" s="1"/>
  <c r="I658" i="1" s="1"/>
  <c r="E657" i="1"/>
  <c r="F657" i="1" s="1"/>
  <c r="G657" i="1" s="1"/>
  <c r="H657" i="1" s="1"/>
  <c r="I657" i="1" s="1"/>
  <c r="D657" i="1"/>
  <c r="H656" i="1"/>
  <c r="I656" i="1" s="1"/>
  <c r="D656" i="1"/>
  <c r="E656" i="1" s="1"/>
  <c r="F656" i="1" s="1"/>
  <c r="G656" i="1" s="1"/>
  <c r="G655" i="1"/>
  <c r="H655" i="1" s="1"/>
  <c r="I655" i="1" s="1"/>
  <c r="F655" i="1"/>
  <c r="D655" i="1"/>
  <c r="E655" i="1" s="1"/>
  <c r="D654" i="1"/>
  <c r="E654" i="1" s="1"/>
  <c r="F654" i="1" s="1"/>
  <c r="G654" i="1" s="1"/>
  <c r="H654" i="1" s="1"/>
  <c r="I654" i="1" s="1"/>
  <c r="E653" i="1"/>
  <c r="F653" i="1" s="1"/>
  <c r="G653" i="1" s="1"/>
  <c r="H653" i="1" s="1"/>
  <c r="I653" i="1" s="1"/>
  <c r="D653" i="1"/>
  <c r="H652" i="1"/>
  <c r="I652" i="1" s="1"/>
  <c r="D652" i="1"/>
  <c r="E652" i="1" s="1"/>
  <c r="F652" i="1" s="1"/>
  <c r="G652" i="1" s="1"/>
  <c r="G651" i="1"/>
  <c r="H651" i="1" s="1"/>
  <c r="I651" i="1" s="1"/>
  <c r="F651" i="1"/>
  <c r="D651" i="1"/>
  <c r="E651" i="1" s="1"/>
  <c r="D650" i="1"/>
  <c r="E650" i="1" s="1"/>
  <c r="F650" i="1" s="1"/>
  <c r="G650" i="1" s="1"/>
  <c r="H650" i="1" s="1"/>
  <c r="I650" i="1" s="1"/>
  <c r="E649" i="1"/>
  <c r="F649" i="1" s="1"/>
  <c r="G649" i="1" s="1"/>
  <c r="H649" i="1" s="1"/>
  <c r="I649" i="1" s="1"/>
  <c r="D649" i="1"/>
  <c r="H648" i="1"/>
  <c r="I648" i="1" s="1"/>
  <c r="D648" i="1"/>
  <c r="E648" i="1" s="1"/>
  <c r="F648" i="1" s="1"/>
  <c r="G648" i="1" s="1"/>
  <c r="F647" i="1"/>
  <c r="G647" i="1" s="1"/>
  <c r="H647" i="1" s="1"/>
  <c r="I647" i="1" s="1"/>
  <c r="D647" i="1"/>
  <c r="E647" i="1" s="1"/>
  <c r="D646" i="1"/>
  <c r="E646" i="1" s="1"/>
  <c r="F646" i="1" s="1"/>
  <c r="G646" i="1" s="1"/>
  <c r="H646" i="1" s="1"/>
  <c r="I646" i="1" s="1"/>
  <c r="E645" i="1"/>
  <c r="F645" i="1" s="1"/>
  <c r="G645" i="1" s="1"/>
  <c r="H645" i="1" s="1"/>
  <c r="I645" i="1" s="1"/>
  <c r="D645" i="1"/>
  <c r="D644" i="1"/>
  <c r="E644" i="1" s="1"/>
  <c r="F644" i="1" s="1"/>
  <c r="G644" i="1" s="1"/>
  <c r="H644" i="1" s="1"/>
  <c r="I644" i="1" s="1"/>
  <c r="G643" i="1"/>
  <c r="H643" i="1" s="1"/>
  <c r="I643" i="1" s="1"/>
  <c r="F643" i="1"/>
  <c r="D643" i="1"/>
  <c r="E643" i="1" s="1"/>
  <c r="D642" i="1"/>
  <c r="E642" i="1" s="1"/>
  <c r="F642" i="1" s="1"/>
  <c r="G642" i="1" s="1"/>
  <c r="H642" i="1" s="1"/>
  <c r="I642" i="1" s="1"/>
  <c r="F641" i="1"/>
  <c r="G641" i="1" s="1"/>
  <c r="H641" i="1" s="1"/>
  <c r="I641" i="1" s="1"/>
  <c r="E641" i="1"/>
  <c r="D641" i="1"/>
  <c r="H640" i="1"/>
  <c r="I640" i="1" s="1"/>
  <c r="D640" i="1"/>
  <c r="E640" i="1" s="1"/>
  <c r="F640" i="1" s="1"/>
  <c r="G640" i="1" s="1"/>
  <c r="G639" i="1"/>
  <c r="H639" i="1" s="1"/>
  <c r="I639" i="1" s="1"/>
  <c r="F639" i="1"/>
  <c r="D639" i="1"/>
  <c r="E639" i="1" s="1"/>
  <c r="G638" i="1"/>
  <c r="H638" i="1" s="1"/>
  <c r="I638" i="1" s="1"/>
  <c r="D638" i="1"/>
  <c r="E638" i="1" s="1"/>
  <c r="F638" i="1" s="1"/>
  <c r="E637" i="1"/>
  <c r="F637" i="1" s="1"/>
  <c r="G637" i="1" s="1"/>
  <c r="H637" i="1" s="1"/>
  <c r="I637" i="1" s="1"/>
  <c r="D637" i="1"/>
  <c r="H636" i="1"/>
  <c r="I636" i="1" s="1"/>
  <c r="D636" i="1"/>
  <c r="E636" i="1" s="1"/>
  <c r="F636" i="1" s="1"/>
  <c r="G636" i="1" s="1"/>
  <c r="G635" i="1"/>
  <c r="H635" i="1" s="1"/>
  <c r="I635" i="1" s="1"/>
  <c r="F635" i="1"/>
  <c r="D635" i="1"/>
  <c r="E635" i="1" s="1"/>
  <c r="E634" i="1"/>
  <c r="F634" i="1" s="1"/>
  <c r="G634" i="1" s="1"/>
  <c r="H634" i="1" s="1"/>
  <c r="I634" i="1" s="1"/>
  <c r="D634" i="1"/>
  <c r="H633" i="1"/>
  <c r="I633" i="1" s="1"/>
  <c r="G633" i="1"/>
  <c r="F633" i="1"/>
  <c r="E633" i="1"/>
  <c r="D633" i="1"/>
  <c r="E632" i="1"/>
  <c r="F632" i="1" s="1"/>
  <c r="G632" i="1" s="1"/>
  <c r="H632" i="1" s="1"/>
  <c r="I632" i="1" s="1"/>
  <c r="D632" i="1"/>
  <c r="F631" i="1"/>
  <c r="G631" i="1" s="1"/>
  <c r="H631" i="1" s="1"/>
  <c r="I631" i="1" s="1"/>
  <c r="D631" i="1"/>
  <c r="E631" i="1" s="1"/>
  <c r="I630" i="1"/>
  <c r="G630" i="1"/>
  <c r="H630" i="1" s="1"/>
  <c r="E630" i="1"/>
  <c r="F630" i="1" s="1"/>
  <c r="D630" i="1"/>
  <c r="G629" i="1"/>
  <c r="H629" i="1" s="1"/>
  <c r="I629" i="1" s="1"/>
  <c r="E629" i="1"/>
  <c r="F629" i="1" s="1"/>
  <c r="D629" i="1"/>
  <c r="H628" i="1"/>
  <c r="I628" i="1" s="1"/>
  <c r="D628" i="1"/>
  <c r="E628" i="1" s="1"/>
  <c r="F628" i="1" s="1"/>
  <c r="G628" i="1" s="1"/>
  <c r="D627" i="1"/>
  <c r="E627" i="1" s="1"/>
  <c r="F627" i="1" s="1"/>
  <c r="G627" i="1" s="1"/>
  <c r="H627" i="1" s="1"/>
  <c r="I627" i="1" s="1"/>
  <c r="D626" i="1"/>
  <c r="E626" i="1" s="1"/>
  <c r="F626" i="1" s="1"/>
  <c r="G626" i="1" s="1"/>
  <c r="H626" i="1" s="1"/>
  <c r="I626" i="1" s="1"/>
  <c r="F625" i="1"/>
  <c r="G625" i="1" s="1"/>
  <c r="H625" i="1" s="1"/>
  <c r="I625" i="1" s="1"/>
  <c r="E625" i="1"/>
  <c r="D625" i="1"/>
  <c r="F624" i="1"/>
  <c r="G624" i="1" s="1"/>
  <c r="H624" i="1" s="1"/>
  <c r="I624" i="1" s="1"/>
  <c r="D624" i="1"/>
  <c r="E624" i="1" s="1"/>
  <c r="I623" i="1"/>
  <c r="F623" i="1"/>
  <c r="G623" i="1" s="1"/>
  <c r="H623" i="1" s="1"/>
  <c r="D623" i="1"/>
  <c r="E623" i="1" s="1"/>
  <c r="F622" i="1"/>
  <c r="G622" i="1" s="1"/>
  <c r="H622" i="1" s="1"/>
  <c r="I622" i="1" s="1"/>
  <c r="E622" i="1"/>
  <c r="D622" i="1"/>
  <c r="D621" i="1"/>
  <c r="E621" i="1" s="1"/>
  <c r="F621" i="1" s="1"/>
  <c r="G621" i="1" s="1"/>
  <c r="H621" i="1" s="1"/>
  <c r="I621" i="1" s="1"/>
  <c r="I620" i="1"/>
  <c r="E620" i="1"/>
  <c r="F620" i="1" s="1"/>
  <c r="G620" i="1" s="1"/>
  <c r="H620" i="1" s="1"/>
  <c r="D620" i="1"/>
  <c r="F619" i="1"/>
  <c r="G619" i="1" s="1"/>
  <c r="H619" i="1" s="1"/>
  <c r="I619" i="1" s="1"/>
  <c r="D619" i="1"/>
  <c r="E619" i="1" s="1"/>
  <c r="H618" i="1"/>
  <c r="I618" i="1" s="1"/>
  <c r="F618" i="1"/>
  <c r="G618" i="1" s="1"/>
  <c r="D618" i="1"/>
  <c r="E618" i="1" s="1"/>
  <c r="E617" i="1"/>
  <c r="F617" i="1" s="1"/>
  <c r="G617" i="1" s="1"/>
  <c r="H617" i="1" s="1"/>
  <c r="I617" i="1" s="1"/>
  <c r="D617" i="1"/>
  <c r="E616" i="1"/>
  <c r="F616" i="1" s="1"/>
  <c r="G616" i="1" s="1"/>
  <c r="H616" i="1" s="1"/>
  <c r="I616" i="1" s="1"/>
  <c r="D616" i="1"/>
  <c r="F615" i="1"/>
  <c r="G615" i="1" s="1"/>
  <c r="H615" i="1" s="1"/>
  <c r="I615" i="1" s="1"/>
  <c r="D615" i="1"/>
  <c r="E615" i="1" s="1"/>
  <c r="H614" i="1"/>
  <c r="I614" i="1" s="1"/>
  <c r="E614" i="1"/>
  <c r="F614" i="1" s="1"/>
  <c r="G614" i="1" s="1"/>
  <c r="D614" i="1"/>
  <c r="E613" i="1"/>
  <c r="F613" i="1" s="1"/>
  <c r="G613" i="1" s="1"/>
  <c r="H613" i="1" s="1"/>
  <c r="I613" i="1" s="1"/>
  <c r="D613" i="1"/>
  <c r="E612" i="1"/>
  <c r="F612" i="1" s="1"/>
  <c r="G612" i="1" s="1"/>
  <c r="H612" i="1" s="1"/>
  <c r="I612" i="1" s="1"/>
  <c r="D612" i="1"/>
  <c r="I611" i="1"/>
  <c r="H611" i="1"/>
  <c r="D611" i="1"/>
  <c r="E611" i="1" s="1"/>
  <c r="F611" i="1" s="1"/>
  <c r="G611" i="1" s="1"/>
  <c r="F610" i="1"/>
  <c r="G610" i="1" s="1"/>
  <c r="H610" i="1" s="1"/>
  <c r="I610" i="1" s="1"/>
  <c r="E610" i="1"/>
  <c r="D610" i="1"/>
  <c r="E609" i="1"/>
  <c r="F609" i="1" s="1"/>
  <c r="G609" i="1" s="1"/>
  <c r="H609" i="1" s="1"/>
  <c r="I609" i="1" s="1"/>
  <c r="D609" i="1"/>
  <c r="D608" i="1"/>
  <c r="E608" i="1" s="1"/>
  <c r="F608" i="1" s="1"/>
  <c r="G608" i="1" s="1"/>
  <c r="H608" i="1" s="1"/>
  <c r="I608" i="1" s="1"/>
  <c r="F607" i="1"/>
  <c r="G607" i="1" s="1"/>
  <c r="H607" i="1" s="1"/>
  <c r="I607" i="1" s="1"/>
  <c r="D607" i="1"/>
  <c r="E607" i="1" s="1"/>
  <c r="G606" i="1"/>
  <c r="H606" i="1" s="1"/>
  <c r="I606" i="1" s="1"/>
  <c r="E606" i="1"/>
  <c r="F606" i="1" s="1"/>
  <c r="D606" i="1"/>
  <c r="G605" i="1"/>
  <c r="H605" i="1" s="1"/>
  <c r="I605" i="1" s="1"/>
  <c r="D605" i="1"/>
  <c r="E605" i="1" s="1"/>
  <c r="F605" i="1" s="1"/>
  <c r="D604" i="1"/>
  <c r="E604" i="1" s="1"/>
  <c r="F604" i="1" s="1"/>
  <c r="G604" i="1" s="1"/>
  <c r="H604" i="1" s="1"/>
  <c r="I604" i="1" s="1"/>
  <c r="G603" i="1"/>
  <c r="H603" i="1" s="1"/>
  <c r="I603" i="1" s="1"/>
  <c r="D603" i="1"/>
  <c r="E603" i="1" s="1"/>
  <c r="F603" i="1" s="1"/>
  <c r="G602" i="1"/>
  <c r="H602" i="1" s="1"/>
  <c r="I602" i="1" s="1"/>
  <c r="D602" i="1"/>
  <c r="E602" i="1" s="1"/>
  <c r="F602" i="1" s="1"/>
  <c r="D601" i="1"/>
  <c r="E601" i="1" s="1"/>
  <c r="F601" i="1" s="1"/>
  <c r="G601" i="1" s="1"/>
  <c r="H601" i="1" s="1"/>
  <c r="I601" i="1" s="1"/>
  <c r="F600" i="1"/>
  <c r="G600" i="1" s="1"/>
  <c r="H600" i="1" s="1"/>
  <c r="I600" i="1" s="1"/>
  <c r="D600" i="1"/>
  <c r="E600" i="1" s="1"/>
  <c r="G599" i="1"/>
  <c r="H599" i="1" s="1"/>
  <c r="I599" i="1" s="1"/>
  <c r="F599" i="1"/>
  <c r="D599" i="1"/>
  <c r="E599" i="1" s="1"/>
  <c r="G598" i="1"/>
  <c r="H598" i="1" s="1"/>
  <c r="I598" i="1" s="1"/>
  <c r="E598" i="1"/>
  <c r="F598" i="1" s="1"/>
  <c r="D598" i="1"/>
  <c r="D597" i="1"/>
  <c r="E597" i="1" s="1"/>
  <c r="F597" i="1" s="1"/>
  <c r="G597" i="1" s="1"/>
  <c r="H597" i="1" s="1"/>
  <c r="I597" i="1" s="1"/>
  <c r="F596" i="1"/>
  <c r="G596" i="1" s="1"/>
  <c r="H596" i="1" s="1"/>
  <c r="I596" i="1" s="1"/>
  <c r="E596" i="1"/>
  <c r="D596" i="1"/>
  <c r="D595" i="1"/>
  <c r="E595" i="1" s="1"/>
  <c r="F595" i="1" s="1"/>
  <c r="G595" i="1" s="1"/>
  <c r="H595" i="1" s="1"/>
  <c r="I595" i="1" s="1"/>
  <c r="D594" i="1"/>
  <c r="E594" i="1" s="1"/>
  <c r="F594" i="1" s="1"/>
  <c r="G594" i="1" s="1"/>
  <c r="H594" i="1" s="1"/>
  <c r="I594" i="1" s="1"/>
  <c r="F593" i="1"/>
  <c r="G593" i="1" s="1"/>
  <c r="H593" i="1" s="1"/>
  <c r="I593" i="1" s="1"/>
  <c r="E593" i="1"/>
  <c r="D593" i="1"/>
  <c r="F592" i="1"/>
  <c r="G592" i="1" s="1"/>
  <c r="H592" i="1" s="1"/>
  <c r="I592" i="1" s="1"/>
  <c r="D592" i="1"/>
  <c r="E592" i="1" s="1"/>
  <c r="I591" i="1"/>
  <c r="F591" i="1"/>
  <c r="G591" i="1" s="1"/>
  <c r="H591" i="1" s="1"/>
  <c r="D591" i="1"/>
  <c r="E591" i="1" s="1"/>
  <c r="F590" i="1"/>
  <c r="G590" i="1" s="1"/>
  <c r="H590" i="1" s="1"/>
  <c r="I590" i="1" s="1"/>
  <c r="E590" i="1"/>
  <c r="D590" i="1"/>
  <c r="D589" i="1"/>
  <c r="E589" i="1" s="1"/>
  <c r="F589" i="1" s="1"/>
  <c r="G589" i="1" s="1"/>
  <c r="H589" i="1" s="1"/>
  <c r="I589" i="1" s="1"/>
  <c r="I588" i="1"/>
  <c r="E588" i="1"/>
  <c r="F588" i="1" s="1"/>
  <c r="G588" i="1" s="1"/>
  <c r="H588" i="1" s="1"/>
  <c r="D588" i="1"/>
  <c r="F587" i="1"/>
  <c r="G587" i="1" s="1"/>
  <c r="H587" i="1" s="1"/>
  <c r="I587" i="1" s="1"/>
  <c r="D587" i="1"/>
  <c r="E587" i="1" s="1"/>
  <c r="H586" i="1"/>
  <c r="I586" i="1" s="1"/>
  <c r="F586" i="1"/>
  <c r="G586" i="1" s="1"/>
  <c r="D586" i="1"/>
  <c r="E586" i="1" s="1"/>
  <c r="E585" i="1"/>
  <c r="F585" i="1" s="1"/>
  <c r="G585" i="1" s="1"/>
  <c r="H585" i="1" s="1"/>
  <c r="I585" i="1" s="1"/>
  <c r="D585" i="1"/>
  <c r="E584" i="1"/>
  <c r="F584" i="1" s="1"/>
  <c r="G584" i="1" s="1"/>
  <c r="H584" i="1" s="1"/>
  <c r="I584" i="1" s="1"/>
  <c r="D584" i="1"/>
  <c r="H583" i="1"/>
  <c r="I583" i="1" s="1"/>
  <c r="F583" i="1"/>
  <c r="G583" i="1" s="1"/>
  <c r="D583" i="1"/>
  <c r="E583" i="1" s="1"/>
  <c r="H582" i="1"/>
  <c r="I582" i="1" s="1"/>
  <c r="E582" i="1"/>
  <c r="F582" i="1" s="1"/>
  <c r="G582" i="1" s="1"/>
  <c r="D582" i="1"/>
  <c r="F581" i="1"/>
  <c r="G581" i="1" s="1"/>
  <c r="H581" i="1" s="1"/>
  <c r="I581" i="1" s="1"/>
  <c r="E581" i="1"/>
  <c r="D581" i="1"/>
  <c r="E580" i="1"/>
  <c r="F580" i="1" s="1"/>
  <c r="G580" i="1" s="1"/>
  <c r="H580" i="1" s="1"/>
  <c r="I580" i="1" s="1"/>
  <c r="D580" i="1"/>
  <c r="D579" i="1"/>
  <c r="E579" i="1" s="1"/>
  <c r="F579" i="1" s="1"/>
  <c r="G579" i="1" s="1"/>
  <c r="H579" i="1" s="1"/>
  <c r="I579" i="1" s="1"/>
  <c r="F578" i="1"/>
  <c r="G578" i="1" s="1"/>
  <c r="H578" i="1" s="1"/>
  <c r="I578" i="1" s="1"/>
  <c r="E578" i="1"/>
  <c r="D578" i="1"/>
  <c r="E577" i="1"/>
  <c r="F577" i="1" s="1"/>
  <c r="G577" i="1" s="1"/>
  <c r="H577" i="1" s="1"/>
  <c r="I577" i="1" s="1"/>
  <c r="D577" i="1"/>
  <c r="D576" i="1"/>
  <c r="E576" i="1" s="1"/>
  <c r="F576" i="1" s="1"/>
  <c r="G576" i="1" s="1"/>
  <c r="H576" i="1" s="1"/>
  <c r="I576" i="1" s="1"/>
  <c r="F575" i="1"/>
  <c r="G575" i="1" s="1"/>
  <c r="H575" i="1" s="1"/>
  <c r="I575" i="1" s="1"/>
  <c r="D575" i="1"/>
  <c r="E575" i="1" s="1"/>
  <c r="G574" i="1"/>
  <c r="H574" i="1" s="1"/>
  <c r="I574" i="1" s="1"/>
  <c r="E574" i="1"/>
  <c r="F574" i="1" s="1"/>
  <c r="D574" i="1"/>
  <c r="G573" i="1"/>
  <c r="H573" i="1" s="1"/>
  <c r="I573" i="1" s="1"/>
  <c r="D573" i="1"/>
  <c r="E573" i="1" s="1"/>
  <c r="F573" i="1" s="1"/>
  <c r="D572" i="1"/>
  <c r="E572" i="1" s="1"/>
  <c r="F572" i="1" s="1"/>
  <c r="G572" i="1" s="1"/>
  <c r="H572" i="1" s="1"/>
  <c r="I572" i="1" s="1"/>
  <c r="D571" i="1"/>
  <c r="E571" i="1" s="1"/>
  <c r="F571" i="1" s="1"/>
  <c r="G571" i="1" s="1"/>
  <c r="H571" i="1" s="1"/>
  <c r="I571" i="1" s="1"/>
  <c r="G570" i="1"/>
  <c r="H570" i="1" s="1"/>
  <c r="I570" i="1" s="1"/>
  <c r="D570" i="1"/>
  <c r="E570" i="1" s="1"/>
  <c r="F570" i="1" s="1"/>
  <c r="D569" i="1"/>
  <c r="E569" i="1" s="1"/>
  <c r="F569" i="1" s="1"/>
  <c r="G569" i="1" s="1"/>
  <c r="H569" i="1" s="1"/>
  <c r="I569" i="1" s="1"/>
  <c r="D568" i="1"/>
  <c r="E568" i="1" s="1"/>
  <c r="F568" i="1" s="1"/>
  <c r="G568" i="1" s="1"/>
  <c r="H568" i="1" s="1"/>
  <c r="I568" i="1" s="1"/>
  <c r="G567" i="1"/>
  <c r="H567" i="1" s="1"/>
  <c r="I567" i="1" s="1"/>
  <c r="F567" i="1"/>
  <c r="D567" i="1"/>
  <c r="E567" i="1" s="1"/>
  <c r="D566" i="1"/>
  <c r="E566" i="1" s="1"/>
  <c r="F566" i="1" s="1"/>
  <c r="G566" i="1" s="1"/>
  <c r="H566" i="1" s="1"/>
  <c r="I566" i="1" s="1"/>
  <c r="D565" i="1"/>
  <c r="E565" i="1" s="1"/>
  <c r="F565" i="1" s="1"/>
  <c r="G565" i="1" s="1"/>
  <c r="H565" i="1" s="1"/>
  <c r="I565" i="1" s="1"/>
  <c r="F564" i="1"/>
  <c r="G564" i="1" s="1"/>
  <c r="H564" i="1" s="1"/>
  <c r="I564" i="1" s="1"/>
  <c r="E564" i="1"/>
  <c r="D564" i="1"/>
  <c r="G563" i="1"/>
  <c r="H563" i="1" s="1"/>
  <c r="I563" i="1" s="1"/>
  <c r="D563" i="1"/>
  <c r="E563" i="1" s="1"/>
  <c r="F563" i="1" s="1"/>
  <c r="D562" i="1"/>
  <c r="E562" i="1" s="1"/>
  <c r="F562" i="1" s="1"/>
  <c r="G562" i="1" s="1"/>
  <c r="H562" i="1" s="1"/>
  <c r="I562" i="1" s="1"/>
  <c r="F561" i="1"/>
  <c r="G561" i="1" s="1"/>
  <c r="H561" i="1" s="1"/>
  <c r="I561" i="1" s="1"/>
  <c r="E561" i="1"/>
  <c r="D561" i="1"/>
  <c r="F560" i="1"/>
  <c r="G560" i="1" s="1"/>
  <c r="H560" i="1" s="1"/>
  <c r="I560" i="1" s="1"/>
  <c r="D560" i="1"/>
  <c r="E560" i="1" s="1"/>
  <c r="I559" i="1"/>
  <c r="F559" i="1"/>
  <c r="G559" i="1" s="1"/>
  <c r="H559" i="1" s="1"/>
  <c r="D559" i="1"/>
  <c r="E559" i="1" s="1"/>
  <c r="G558" i="1"/>
  <c r="H558" i="1" s="1"/>
  <c r="I558" i="1" s="1"/>
  <c r="F558" i="1"/>
  <c r="E558" i="1"/>
  <c r="D558" i="1"/>
  <c r="D557" i="1"/>
  <c r="E557" i="1" s="1"/>
  <c r="F557" i="1" s="1"/>
  <c r="G557" i="1" s="1"/>
  <c r="H557" i="1" s="1"/>
  <c r="I557" i="1" s="1"/>
  <c r="H556" i="1"/>
  <c r="I556" i="1" s="1"/>
  <c r="E556" i="1"/>
  <c r="F556" i="1" s="1"/>
  <c r="G556" i="1" s="1"/>
  <c r="D556" i="1"/>
  <c r="D555" i="1"/>
  <c r="E555" i="1" s="1"/>
  <c r="F555" i="1" s="1"/>
  <c r="G555" i="1" s="1"/>
  <c r="H555" i="1" s="1"/>
  <c r="I555" i="1" s="1"/>
  <c r="F554" i="1"/>
  <c r="G554" i="1" s="1"/>
  <c r="H554" i="1" s="1"/>
  <c r="I554" i="1" s="1"/>
  <c r="D554" i="1"/>
  <c r="E554" i="1" s="1"/>
  <c r="E553" i="1"/>
  <c r="F553" i="1" s="1"/>
  <c r="G553" i="1" s="1"/>
  <c r="H553" i="1" s="1"/>
  <c r="I553" i="1" s="1"/>
  <c r="D553" i="1"/>
  <c r="E552" i="1"/>
  <c r="F552" i="1" s="1"/>
  <c r="G552" i="1" s="1"/>
  <c r="H552" i="1" s="1"/>
  <c r="I552" i="1" s="1"/>
  <c r="D552" i="1"/>
  <c r="H551" i="1"/>
  <c r="I551" i="1" s="1"/>
  <c r="F551" i="1"/>
  <c r="G551" i="1" s="1"/>
  <c r="D551" i="1"/>
  <c r="E551" i="1" s="1"/>
  <c r="E550" i="1"/>
  <c r="F550" i="1" s="1"/>
  <c r="G550" i="1" s="1"/>
  <c r="H550" i="1" s="1"/>
  <c r="I550" i="1" s="1"/>
  <c r="D550" i="1"/>
  <c r="E549" i="1"/>
  <c r="F549" i="1" s="1"/>
  <c r="G549" i="1" s="1"/>
  <c r="H549" i="1" s="1"/>
  <c r="I549" i="1" s="1"/>
  <c r="D549" i="1"/>
  <c r="H548" i="1"/>
  <c r="I548" i="1" s="1"/>
  <c r="E548" i="1"/>
  <c r="F548" i="1" s="1"/>
  <c r="G548" i="1" s="1"/>
  <c r="D548" i="1"/>
  <c r="D547" i="1"/>
  <c r="E547" i="1" s="1"/>
  <c r="F547" i="1" s="1"/>
  <c r="G547" i="1" s="1"/>
  <c r="H547" i="1" s="1"/>
  <c r="I547" i="1" s="1"/>
  <c r="D546" i="1"/>
  <c r="E546" i="1" s="1"/>
  <c r="F546" i="1" s="1"/>
  <c r="G546" i="1" s="1"/>
  <c r="H546" i="1" s="1"/>
  <c r="I546" i="1" s="1"/>
  <c r="E545" i="1"/>
  <c r="F545" i="1" s="1"/>
  <c r="G545" i="1" s="1"/>
  <c r="H545" i="1" s="1"/>
  <c r="I545" i="1" s="1"/>
  <c r="D545" i="1"/>
  <c r="F544" i="1"/>
  <c r="G544" i="1" s="1"/>
  <c r="H544" i="1" s="1"/>
  <c r="I544" i="1" s="1"/>
  <c r="D544" i="1"/>
  <c r="E544" i="1" s="1"/>
  <c r="D543" i="1"/>
  <c r="E543" i="1" s="1"/>
  <c r="F543" i="1" s="1"/>
  <c r="G543" i="1" s="1"/>
  <c r="H543" i="1" s="1"/>
  <c r="I543" i="1" s="1"/>
  <c r="E542" i="1"/>
  <c r="F542" i="1" s="1"/>
  <c r="G542" i="1" s="1"/>
  <c r="H542" i="1" s="1"/>
  <c r="I542" i="1" s="1"/>
  <c r="D542" i="1"/>
  <c r="F541" i="1"/>
  <c r="G541" i="1" s="1"/>
  <c r="H541" i="1" s="1"/>
  <c r="I541" i="1" s="1"/>
  <c r="D541" i="1"/>
  <c r="E541" i="1" s="1"/>
  <c r="E540" i="1"/>
  <c r="F540" i="1" s="1"/>
  <c r="G540" i="1" s="1"/>
  <c r="H540" i="1" s="1"/>
  <c r="I540" i="1" s="1"/>
  <c r="D540" i="1"/>
  <c r="F539" i="1"/>
  <c r="G539" i="1" s="1"/>
  <c r="H539" i="1" s="1"/>
  <c r="I539" i="1" s="1"/>
  <c r="D539" i="1"/>
  <c r="E539" i="1" s="1"/>
  <c r="F538" i="1"/>
  <c r="G538" i="1" s="1"/>
  <c r="H538" i="1" s="1"/>
  <c r="I538" i="1" s="1"/>
  <c r="D538" i="1"/>
  <c r="E538" i="1" s="1"/>
  <c r="E537" i="1"/>
  <c r="F537" i="1" s="1"/>
  <c r="G537" i="1" s="1"/>
  <c r="H537" i="1" s="1"/>
  <c r="I537" i="1" s="1"/>
  <c r="D537" i="1"/>
  <c r="E536" i="1"/>
  <c r="F536" i="1" s="1"/>
  <c r="G536" i="1" s="1"/>
  <c r="H536" i="1" s="1"/>
  <c r="I536" i="1" s="1"/>
  <c r="D536" i="1"/>
  <c r="F535" i="1"/>
  <c r="G535" i="1" s="1"/>
  <c r="H535" i="1" s="1"/>
  <c r="I535" i="1" s="1"/>
  <c r="D535" i="1"/>
  <c r="E535" i="1" s="1"/>
  <c r="D534" i="1"/>
  <c r="E534" i="1" s="1"/>
  <c r="F534" i="1" s="1"/>
  <c r="G534" i="1" s="1"/>
  <c r="H534" i="1" s="1"/>
  <c r="I534" i="1" s="1"/>
  <c r="D533" i="1"/>
  <c r="E533" i="1" s="1"/>
  <c r="F533" i="1" s="1"/>
  <c r="G533" i="1" s="1"/>
  <c r="H533" i="1" s="1"/>
  <c r="I533" i="1" s="1"/>
  <c r="F532" i="1"/>
  <c r="G532" i="1" s="1"/>
  <c r="H532" i="1" s="1"/>
  <c r="I532" i="1" s="1"/>
  <c r="E532" i="1"/>
  <c r="D532" i="1"/>
  <c r="D531" i="1"/>
  <c r="E531" i="1" s="1"/>
  <c r="F531" i="1" s="1"/>
  <c r="G531" i="1" s="1"/>
  <c r="H531" i="1" s="1"/>
  <c r="I531" i="1" s="1"/>
  <c r="E530" i="1"/>
  <c r="F530" i="1" s="1"/>
  <c r="G530" i="1" s="1"/>
  <c r="H530" i="1" s="1"/>
  <c r="I530" i="1" s="1"/>
  <c r="D530" i="1"/>
  <c r="E529" i="1"/>
  <c r="F529" i="1" s="1"/>
  <c r="G529" i="1" s="1"/>
  <c r="H529" i="1" s="1"/>
  <c r="I529" i="1" s="1"/>
  <c r="D529" i="1"/>
  <c r="F528" i="1"/>
  <c r="G528" i="1" s="1"/>
  <c r="H528" i="1" s="1"/>
  <c r="I528" i="1" s="1"/>
  <c r="D528" i="1"/>
  <c r="E528" i="1" s="1"/>
  <c r="F527" i="1"/>
  <c r="G527" i="1" s="1"/>
  <c r="H527" i="1" s="1"/>
  <c r="I527" i="1" s="1"/>
  <c r="D527" i="1"/>
  <c r="E527" i="1" s="1"/>
  <c r="F526" i="1"/>
  <c r="G526" i="1" s="1"/>
  <c r="H526" i="1" s="1"/>
  <c r="I526" i="1" s="1"/>
  <c r="E526" i="1"/>
  <c r="D526" i="1"/>
  <c r="D525" i="1"/>
  <c r="E525" i="1" s="1"/>
  <c r="F525" i="1" s="1"/>
  <c r="G525" i="1" s="1"/>
  <c r="H525" i="1" s="1"/>
  <c r="I525" i="1" s="1"/>
  <c r="D524" i="1"/>
  <c r="E524" i="1" s="1"/>
  <c r="F524" i="1" s="1"/>
  <c r="G524" i="1" s="1"/>
  <c r="H524" i="1" s="1"/>
  <c r="I524" i="1" s="1"/>
  <c r="D523" i="1"/>
  <c r="E523" i="1" s="1"/>
  <c r="F523" i="1" s="1"/>
  <c r="G523" i="1" s="1"/>
  <c r="H523" i="1" s="1"/>
  <c r="I523" i="1" s="1"/>
  <c r="D522" i="1"/>
  <c r="E522" i="1" s="1"/>
  <c r="F522" i="1" s="1"/>
  <c r="G522" i="1" s="1"/>
  <c r="H522" i="1" s="1"/>
  <c r="I522" i="1" s="1"/>
  <c r="D521" i="1"/>
  <c r="E521" i="1" s="1"/>
  <c r="F521" i="1" s="1"/>
  <c r="G521" i="1" s="1"/>
  <c r="H521" i="1" s="1"/>
  <c r="I521" i="1" s="1"/>
  <c r="D520" i="1"/>
  <c r="E520" i="1" s="1"/>
  <c r="F520" i="1" s="1"/>
  <c r="G520" i="1" s="1"/>
  <c r="H520" i="1" s="1"/>
  <c r="I520" i="1" s="1"/>
  <c r="G519" i="1"/>
  <c r="H519" i="1" s="1"/>
  <c r="I519" i="1" s="1"/>
  <c r="F519" i="1"/>
  <c r="D519" i="1"/>
  <c r="E519" i="1" s="1"/>
  <c r="E518" i="1"/>
  <c r="F518" i="1" s="1"/>
  <c r="G518" i="1" s="1"/>
  <c r="H518" i="1" s="1"/>
  <c r="I518" i="1" s="1"/>
  <c r="D518" i="1"/>
  <c r="E517" i="1"/>
  <c r="F517" i="1" s="1"/>
  <c r="G517" i="1" s="1"/>
  <c r="H517" i="1" s="1"/>
  <c r="I517" i="1" s="1"/>
  <c r="D517" i="1"/>
  <c r="F516" i="1"/>
  <c r="G516" i="1" s="1"/>
  <c r="H516" i="1" s="1"/>
  <c r="I516" i="1" s="1"/>
  <c r="D516" i="1"/>
  <c r="E516" i="1" s="1"/>
  <c r="D515" i="1"/>
  <c r="E515" i="1" s="1"/>
  <c r="F515" i="1" s="1"/>
  <c r="G515" i="1" s="1"/>
  <c r="H515" i="1" s="1"/>
  <c r="I515" i="1" s="1"/>
  <c r="D514" i="1"/>
  <c r="E514" i="1" s="1"/>
  <c r="F514" i="1" s="1"/>
  <c r="G514" i="1" s="1"/>
  <c r="H514" i="1" s="1"/>
  <c r="I514" i="1" s="1"/>
  <c r="E513" i="1"/>
  <c r="F513" i="1" s="1"/>
  <c r="G513" i="1" s="1"/>
  <c r="H513" i="1" s="1"/>
  <c r="I513" i="1" s="1"/>
  <c r="D513" i="1"/>
  <c r="F512" i="1"/>
  <c r="G512" i="1" s="1"/>
  <c r="H512" i="1" s="1"/>
  <c r="I512" i="1" s="1"/>
  <c r="D512" i="1"/>
  <c r="E512" i="1" s="1"/>
  <c r="D511" i="1"/>
  <c r="E511" i="1" s="1"/>
  <c r="F511" i="1" s="1"/>
  <c r="G511" i="1" s="1"/>
  <c r="H511" i="1" s="1"/>
  <c r="I511" i="1" s="1"/>
  <c r="D510" i="1"/>
  <c r="E510" i="1" s="1"/>
  <c r="F510" i="1" s="1"/>
  <c r="G510" i="1" s="1"/>
  <c r="H510" i="1" s="1"/>
  <c r="I510" i="1" s="1"/>
  <c r="E509" i="1"/>
  <c r="F509" i="1" s="1"/>
  <c r="G509" i="1" s="1"/>
  <c r="H509" i="1" s="1"/>
  <c r="I509" i="1" s="1"/>
  <c r="D509" i="1"/>
  <c r="F508" i="1"/>
  <c r="G508" i="1" s="1"/>
  <c r="H508" i="1" s="1"/>
  <c r="I508" i="1" s="1"/>
  <c r="D508" i="1"/>
  <c r="E508" i="1" s="1"/>
  <c r="D507" i="1"/>
  <c r="E507" i="1" s="1"/>
  <c r="F507" i="1" s="1"/>
  <c r="G507" i="1" s="1"/>
  <c r="H507" i="1" s="1"/>
  <c r="I507" i="1" s="1"/>
  <c r="D506" i="1"/>
  <c r="E506" i="1" s="1"/>
  <c r="F506" i="1" s="1"/>
  <c r="G506" i="1" s="1"/>
  <c r="H506" i="1" s="1"/>
  <c r="I506" i="1" s="1"/>
  <c r="E505" i="1"/>
  <c r="F505" i="1" s="1"/>
  <c r="G505" i="1" s="1"/>
  <c r="H505" i="1" s="1"/>
  <c r="I505" i="1" s="1"/>
  <c r="D505" i="1"/>
  <c r="F504" i="1"/>
  <c r="G504" i="1" s="1"/>
  <c r="H504" i="1" s="1"/>
  <c r="I504" i="1" s="1"/>
  <c r="D504" i="1"/>
  <c r="E504" i="1" s="1"/>
  <c r="D503" i="1"/>
  <c r="E503" i="1" s="1"/>
  <c r="F503" i="1" s="1"/>
  <c r="G503" i="1" s="1"/>
  <c r="H503" i="1" s="1"/>
  <c r="I503" i="1" s="1"/>
  <c r="D502" i="1"/>
  <c r="E502" i="1" s="1"/>
  <c r="F502" i="1" s="1"/>
  <c r="G502" i="1" s="1"/>
  <c r="H502" i="1" s="1"/>
  <c r="I502" i="1" s="1"/>
  <c r="E501" i="1"/>
  <c r="F501" i="1" s="1"/>
  <c r="G501" i="1" s="1"/>
  <c r="H501" i="1" s="1"/>
  <c r="I501" i="1" s="1"/>
  <c r="D501" i="1"/>
  <c r="F500" i="1"/>
  <c r="G500" i="1" s="1"/>
  <c r="H500" i="1" s="1"/>
  <c r="I500" i="1" s="1"/>
  <c r="D500" i="1"/>
  <c r="E500" i="1" s="1"/>
  <c r="D499" i="1"/>
  <c r="E499" i="1" s="1"/>
  <c r="F499" i="1" s="1"/>
  <c r="G499" i="1" s="1"/>
  <c r="H499" i="1" s="1"/>
  <c r="I499" i="1" s="1"/>
  <c r="D498" i="1"/>
  <c r="E498" i="1" s="1"/>
  <c r="F498" i="1" s="1"/>
  <c r="G498" i="1" s="1"/>
  <c r="H498" i="1" s="1"/>
  <c r="I498" i="1" s="1"/>
  <c r="E497" i="1"/>
  <c r="F497" i="1" s="1"/>
  <c r="G497" i="1" s="1"/>
  <c r="H497" i="1" s="1"/>
  <c r="I497" i="1" s="1"/>
  <c r="D497" i="1"/>
  <c r="F496" i="1"/>
  <c r="G496" i="1" s="1"/>
  <c r="H496" i="1" s="1"/>
  <c r="I496" i="1" s="1"/>
  <c r="D496" i="1"/>
  <c r="E496" i="1" s="1"/>
  <c r="D495" i="1"/>
  <c r="E495" i="1" s="1"/>
  <c r="F495" i="1" s="1"/>
  <c r="G495" i="1" s="1"/>
  <c r="H495" i="1" s="1"/>
  <c r="I495" i="1" s="1"/>
  <c r="D494" i="1"/>
  <c r="E494" i="1" s="1"/>
  <c r="F494" i="1" s="1"/>
  <c r="G494" i="1" s="1"/>
  <c r="H494" i="1" s="1"/>
  <c r="I494" i="1" s="1"/>
  <c r="E493" i="1"/>
  <c r="F493" i="1" s="1"/>
  <c r="G493" i="1" s="1"/>
  <c r="H493" i="1" s="1"/>
  <c r="I493" i="1" s="1"/>
  <c r="D493" i="1"/>
  <c r="F492" i="1"/>
  <c r="G492" i="1" s="1"/>
  <c r="H492" i="1" s="1"/>
  <c r="I492" i="1" s="1"/>
  <c r="D492" i="1"/>
  <c r="E492" i="1" s="1"/>
  <c r="D491" i="1"/>
  <c r="E491" i="1" s="1"/>
  <c r="F491" i="1" s="1"/>
  <c r="G491" i="1" s="1"/>
  <c r="H491" i="1" s="1"/>
  <c r="I491" i="1" s="1"/>
  <c r="D490" i="1"/>
  <c r="E490" i="1" s="1"/>
  <c r="F490" i="1" s="1"/>
  <c r="G490" i="1" s="1"/>
  <c r="H490" i="1" s="1"/>
  <c r="I490" i="1" s="1"/>
  <c r="E489" i="1"/>
  <c r="F489" i="1" s="1"/>
  <c r="G489" i="1" s="1"/>
  <c r="H489" i="1" s="1"/>
  <c r="I489" i="1" s="1"/>
  <c r="D489" i="1"/>
  <c r="F488" i="1"/>
  <c r="G488" i="1" s="1"/>
  <c r="H488" i="1" s="1"/>
  <c r="I488" i="1" s="1"/>
  <c r="D488" i="1"/>
  <c r="E488" i="1" s="1"/>
  <c r="D487" i="1"/>
  <c r="E487" i="1" s="1"/>
  <c r="F487" i="1" s="1"/>
  <c r="G487" i="1" s="1"/>
  <c r="H487" i="1" s="1"/>
  <c r="I487" i="1" s="1"/>
  <c r="D486" i="1"/>
  <c r="E486" i="1" s="1"/>
  <c r="F486" i="1" s="1"/>
  <c r="G486" i="1" s="1"/>
  <c r="H486" i="1" s="1"/>
  <c r="I486" i="1" s="1"/>
  <c r="E485" i="1"/>
  <c r="F485" i="1" s="1"/>
  <c r="G485" i="1" s="1"/>
  <c r="H485" i="1" s="1"/>
  <c r="I485" i="1" s="1"/>
  <c r="D485" i="1"/>
  <c r="F484" i="1"/>
  <c r="G484" i="1" s="1"/>
  <c r="H484" i="1" s="1"/>
  <c r="I484" i="1" s="1"/>
  <c r="D484" i="1"/>
  <c r="E484" i="1" s="1"/>
  <c r="D483" i="1"/>
  <c r="E483" i="1" s="1"/>
  <c r="F483" i="1" s="1"/>
  <c r="G483" i="1" s="1"/>
  <c r="H483" i="1" s="1"/>
  <c r="I483" i="1" s="1"/>
  <c r="D482" i="1"/>
  <c r="E482" i="1" s="1"/>
  <c r="F482" i="1" s="1"/>
  <c r="G482" i="1" s="1"/>
  <c r="H482" i="1" s="1"/>
  <c r="I482" i="1" s="1"/>
  <c r="E481" i="1"/>
  <c r="F481" i="1" s="1"/>
  <c r="G481" i="1" s="1"/>
  <c r="H481" i="1" s="1"/>
  <c r="I481" i="1" s="1"/>
  <c r="D481" i="1"/>
  <c r="H480" i="1"/>
  <c r="I480" i="1" s="1"/>
  <c r="F480" i="1"/>
  <c r="G480" i="1" s="1"/>
  <c r="D480" i="1"/>
  <c r="E480" i="1" s="1"/>
  <c r="D479" i="1"/>
  <c r="E479" i="1" s="1"/>
  <c r="F479" i="1" s="1"/>
  <c r="G479" i="1" s="1"/>
  <c r="H479" i="1" s="1"/>
  <c r="I479" i="1" s="1"/>
  <c r="D478" i="1"/>
  <c r="E478" i="1" s="1"/>
  <c r="F478" i="1" s="1"/>
  <c r="G478" i="1" s="1"/>
  <c r="H478" i="1" s="1"/>
  <c r="I478" i="1" s="1"/>
  <c r="E477" i="1"/>
  <c r="F477" i="1" s="1"/>
  <c r="G477" i="1" s="1"/>
  <c r="H477" i="1" s="1"/>
  <c r="I477" i="1" s="1"/>
  <c r="D477" i="1"/>
  <c r="F476" i="1"/>
  <c r="G476" i="1" s="1"/>
  <c r="H476" i="1" s="1"/>
  <c r="I476" i="1" s="1"/>
  <c r="D476" i="1"/>
  <c r="E476" i="1" s="1"/>
  <c r="F475" i="1"/>
  <c r="G475" i="1" s="1"/>
  <c r="H475" i="1" s="1"/>
  <c r="I475" i="1" s="1"/>
  <c r="D475" i="1"/>
  <c r="E475" i="1" s="1"/>
  <c r="D474" i="1"/>
  <c r="E474" i="1" s="1"/>
  <c r="F474" i="1" s="1"/>
  <c r="G474" i="1" s="1"/>
  <c r="H474" i="1" s="1"/>
  <c r="I474" i="1" s="1"/>
  <c r="E473" i="1"/>
  <c r="F473" i="1" s="1"/>
  <c r="G473" i="1" s="1"/>
  <c r="H473" i="1" s="1"/>
  <c r="I473" i="1" s="1"/>
  <c r="D473" i="1"/>
  <c r="F472" i="1"/>
  <c r="G472" i="1" s="1"/>
  <c r="H472" i="1" s="1"/>
  <c r="I472" i="1" s="1"/>
  <c r="D472" i="1"/>
  <c r="E472" i="1" s="1"/>
  <c r="I471" i="1"/>
  <c r="D471" i="1"/>
  <c r="E471" i="1" s="1"/>
  <c r="F471" i="1" s="1"/>
  <c r="G471" i="1" s="1"/>
  <c r="H471" i="1" s="1"/>
  <c r="D470" i="1"/>
  <c r="E470" i="1" s="1"/>
  <c r="F470" i="1" s="1"/>
  <c r="G470" i="1" s="1"/>
  <c r="H470" i="1" s="1"/>
  <c r="I470" i="1" s="1"/>
  <c r="E469" i="1"/>
  <c r="F469" i="1" s="1"/>
  <c r="G469" i="1" s="1"/>
  <c r="H469" i="1" s="1"/>
  <c r="I469" i="1" s="1"/>
  <c r="D469" i="1"/>
  <c r="F468" i="1"/>
  <c r="G468" i="1" s="1"/>
  <c r="H468" i="1" s="1"/>
  <c r="I468" i="1" s="1"/>
  <c r="D468" i="1"/>
  <c r="E468" i="1" s="1"/>
  <c r="D467" i="1"/>
  <c r="E467" i="1" s="1"/>
  <c r="F467" i="1" s="1"/>
  <c r="G467" i="1" s="1"/>
  <c r="H467" i="1" s="1"/>
  <c r="I467" i="1" s="1"/>
  <c r="G466" i="1"/>
  <c r="H466" i="1" s="1"/>
  <c r="I466" i="1" s="1"/>
  <c r="D466" i="1"/>
  <c r="E466" i="1" s="1"/>
  <c r="F466" i="1" s="1"/>
  <c r="E465" i="1"/>
  <c r="F465" i="1" s="1"/>
  <c r="G465" i="1" s="1"/>
  <c r="H465" i="1" s="1"/>
  <c r="I465" i="1" s="1"/>
  <c r="D465" i="1"/>
  <c r="H464" i="1"/>
  <c r="I464" i="1" s="1"/>
  <c r="F464" i="1"/>
  <c r="G464" i="1" s="1"/>
  <c r="D464" i="1"/>
  <c r="E464" i="1" s="1"/>
  <c r="D463" i="1"/>
  <c r="E463" i="1" s="1"/>
  <c r="F463" i="1" s="1"/>
  <c r="G463" i="1" s="1"/>
  <c r="H463" i="1" s="1"/>
  <c r="I463" i="1" s="1"/>
  <c r="D462" i="1"/>
  <c r="E462" i="1" s="1"/>
  <c r="F462" i="1" s="1"/>
  <c r="G462" i="1" s="1"/>
  <c r="H462" i="1" s="1"/>
  <c r="I462" i="1" s="1"/>
  <c r="E461" i="1"/>
  <c r="F461" i="1" s="1"/>
  <c r="G461" i="1" s="1"/>
  <c r="H461" i="1" s="1"/>
  <c r="I461" i="1" s="1"/>
  <c r="D461" i="1"/>
  <c r="F460" i="1"/>
  <c r="G460" i="1" s="1"/>
  <c r="H460" i="1" s="1"/>
  <c r="I460" i="1" s="1"/>
  <c r="D460" i="1"/>
  <c r="E460" i="1" s="1"/>
  <c r="F459" i="1"/>
  <c r="G459" i="1" s="1"/>
  <c r="H459" i="1" s="1"/>
  <c r="I459" i="1" s="1"/>
  <c r="D459" i="1"/>
  <c r="E459" i="1" s="1"/>
  <c r="D458" i="1"/>
  <c r="E458" i="1" s="1"/>
  <c r="F458" i="1" s="1"/>
  <c r="G458" i="1" s="1"/>
  <c r="H458" i="1" s="1"/>
  <c r="I458" i="1" s="1"/>
  <c r="H457" i="1"/>
  <c r="I457" i="1" s="1"/>
  <c r="E457" i="1"/>
  <c r="F457" i="1" s="1"/>
  <c r="G457" i="1" s="1"/>
  <c r="D457" i="1"/>
  <c r="F456" i="1"/>
  <c r="G456" i="1" s="1"/>
  <c r="H456" i="1" s="1"/>
  <c r="I456" i="1" s="1"/>
  <c r="D456" i="1"/>
  <c r="E456" i="1" s="1"/>
  <c r="I455" i="1"/>
  <c r="D455" i="1"/>
  <c r="E455" i="1" s="1"/>
  <c r="F455" i="1" s="1"/>
  <c r="G455" i="1" s="1"/>
  <c r="H455" i="1" s="1"/>
  <c r="D454" i="1"/>
  <c r="E454" i="1" s="1"/>
  <c r="F454" i="1" s="1"/>
  <c r="G454" i="1" s="1"/>
  <c r="H454" i="1" s="1"/>
  <c r="I454" i="1" s="1"/>
  <c r="E453" i="1"/>
  <c r="F453" i="1" s="1"/>
  <c r="G453" i="1" s="1"/>
  <c r="H453" i="1" s="1"/>
  <c r="I453" i="1" s="1"/>
  <c r="D453" i="1"/>
  <c r="F452" i="1"/>
  <c r="G452" i="1" s="1"/>
  <c r="H452" i="1" s="1"/>
  <c r="I452" i="1" s="1"/>
  <c r="D452" i="1"/>
  <c r="E452" i="1" s="1"/>
  <c r="F451" i="1"/>
  <c r="G451" i="1" s="1"/>
  <c r="H451" i="1" s="1"/>
  <c r="I451" i="1" s="1"/>
  <c r="D451" i="1"/>
  <c r="E451" i="1" s="1"/>
  <c r="D450" i="1"/>
  <c r="E450" i="1" s="1"/>
  <c r="F450" i="1" s="1"/>
  <c r="G450" i="1" s="1"/>
  <c r="H450" i="1" s="1"/>
  <c r="I450" i="1" s="1"/>
  <c r="H449" i="1"/>
  <c r="I449" i="1" s="1"/>
  <c r="E449" i="1"/>
  <c r="F449" i="1" s="1"/>
  <c r="G449" i="1" s="1"/>
  <c r="D449" i="1"/>
  <c r="F448" i="1"/>
  <c r="G448" i="1" s="1"/>
  <c r="H448" i="1" s="1"/>
  <c r="I448" i="1" s="1"/>
  <c r="D448" i="1"/>
  <c r="E448" i="1" s="1"/>
  <c r="D447" i="1"/>
  <c r="E447" i="1" s="1"/>
  <c r="F447" i="1" s="1"/>
  <c r="G447" i="1" s="1"/>
  <c r="H447" i="1" s="1"/>
  <c r="I447" i="1" s="1"/>
  <c r="D446" i="1"/>
  <c r="E446" i="1" s="1"/>
  <c r="F446" i="1" s="1"/>
  <c r="G446" i="1" s="1"/>
  <c r="H446" i="1" s="1"/>
  <c r="I446" i="1" s="1"/>
  <c r="D445" i="1"/>
  <c r="E445" i="1" s="1"/>
  <c r="F445" i="1" s="1"/>
  <c r="G445" i="1" s="1"/>
  <c r="H445" i="1" s="1"/>
  <c r="I445" i="1" s="1"/>
  <c r="E444" i="1"/>
  <c r="F444" i="1" s="1"/>
  <c r="G444" i="1" s="1"/>
  <c r="H444" i="1" s="1"/>
  <c r="I444" i="1" s="1"/>
  <c r="D444" i="1"/>
  <c r="D443" i="1"/>
  <c r="E443" i="1" s="1"/>
  <c r="F443" i="1" s="1"/>
  <c r="G443" i="1" s="1"/>
  <c r="H443" i="1" s="1"/>
  <c r="I443" i="1" s="1"/>
  <c r="F442" i="1"/>
  <c r="G442" i="1" s="1"/>
  <c r="H442" i="1" s="1"/>
  <c r="I442" i="1" s="1"/>
  <c r="D442" i="1"/>
  <c r="E442" i="1" s="1"/>
  <c r="E441" i="1"/>
  <c r="F441" i="1" s="1"/>
  <c r="G441" i="1" s="1"/>
  <c r="H441" i="1" s="1"/>
  <c r="I441" i="1" s="1"/>
  <c r="D441" i="1"/>
  <c r="H440" i="1"/>
  <c r="I440" i="1" s="1"/>
  <c r="D440" i="1"/>
  <c r="E440" i="1" s="1"/>
  <c r="F440" i="1" s="1"/>
  <c r="G440" i="1" s="1"/>
  <c r="E439" i="1"/>
  <c r="F439" i="1" s="1"/>
  <c r="G439" i="1" s="1"/>
  <c r="H439" i="1" s="1"/>
  <c r="I439" i="1" s="1"/>
  <c r="D439" i="1"/>
  <c r="D438" i="1"/>
  <c r="E438" i="1" s="1"/>
  <c r="F438" i="1" s="1"/>
  <c r="G438" i="1" s="1"/>
  <c r="H438" i="1" s="1"/>
  <c r="I438" i="1" s="1"/>
  <c r="D437" i="1"/>
  <c r="E437" i="1" s="1"/>
  <c r="F437" i="1" s="1"/>
  <c r="G437" i="1" s="1"/>
  <c r="H437" i="1" s="1"/>
  <c r="I437" i="1" s="1"/>
  <c r="E436" i="1"/>
  <c r="F436" i="1" s="1"/>
  <c r="G436" i="1" s="1"/>
  <c r="H436" i="1" s="1"/>
  <c r="I436" i="1" s="1"/>
  <c r="D436" i="1"/>
  <c r="F435" i="1"/>
  <c r="G435" i="1" s="1"/>
  <c r="H435" i="1" s="1"/>
  <c r="I435" i="1" s="1"/>
  <c r="D435" i="1"/>
  <c r="E435" i="1" s="1"/>
  <c r="F434" i="1"/>
  <c r="G434" i="1" s="1"/>
  <c r="H434" i="1" s="1"/>
  <c r="I434" i="1" s="1"/>
  <c r="D434" i="1"/>
  <c r="E434" i="1" s="1"/>
  <c r="I433" i="1"/>
  <c r="E433" i="1"/>
  <c r="F433" i="1" s="1"/>
  <c r="G433" i="1" s="1"/>
  <c r="H433" i="1" s="1"/>
  <c r="D433" i="1"/>
  <c r="F432" i="1"/>
  <c r="G432" i="1" s="1"/>
  <c r="H432" i="1" s="1"/>
  <c r="I432" i="1" s="1"/>
  <c r="D432" i="1"/>
  <c r="E432" i="1" s="1"/>
  <c r="E431" i="1"/>
  <c r="F431" i="1" s="1"/>
  <c r="G431" i="1" s="1"/>
  <c r="H431" i="1" s="1"/>
  <c r="I431" i="1" s="1"/>
  <c r="D431" i="1"/>
  <c r="I430" i="1"/>
  <c r="D430" i="1"/>
  <c r="E430" i="1" s="1"/>
  <c r="F430" i="1" s="1"/>
  <c r="G430" i="1" s="1"/>
  <c r="H430" i="1" s="1"/>
  <c r="D429" i="1"/>
  <c r="E429" i="1" s="1"/>
  <c r="F429" i="1" s="1"/>
  <c r="G429" i="1" s="1"/>
  <c r="H429" i="1" s="1"/>
  <c r="I429" i="1" s="1"/>
  <c r="G428" i="1"/>
  <c r="H428" i="1" s="1"/>
  <c r="I428" i="1" s="1"/>
  <c r="E428" i="1"/>
  <c r="F428" i="1" s="1"/>
  <c r="D428" i="1"/>
  <c r="E427" i="1"/>
  <c r="F427" i="1" s="1"/>
  <c r="G427" i="1" s="1"/>
  <c r="H427" i="1" s="1"/>
  <c r="I427" i="1" s="1"/>
  <c r="D427" i="1"/>
  <c r="E426" i="1"/>
  <c r="F426" i="1" s="1"/>
  <c r="G426" i="1" s="1"/>
  <c r="H426" i="1" s="1"/>
  <c r="I426" i="1" s="1"/>
  <c r="D426" i="1"/>
  <c r="E425" i="1"/>
  <c r="F425" i="1" s="1"/>
  <c r="G425" i="1" s="1"/>
  <c r="H425" i="1" s="1"/>
  <c r="I425" i="1" s="1"/>
  <c r="D425" i="1"/>
  <c r="G424" i="1"/>
  <c r="H424" i="1" s="1"/>
  <c r="I424" i="1" s="1"/>
  <c r="E424" i="1"/>
  <c r="F424" i="1" s="1"/>
  <c r="D424" i="1"/>
  <c r="I423" i="1"/>
  <c r="E423" i="1"/>
  <c r="F423" i="1" s="1"/>
  <c r="G423" i="1" s="1"/>
  <c r="H423" i="1" s="1"/>
  <c r="D423" i="1"/>
  <c r="E422" i="1"/>
  <c r="F422" i="1" s="1"/>
  <c r="G422" i="1" s="1"/>
  <c r="H422" i="1" s="1"/>
  <c r="I422" i="1" s="1"/>
  <c r="D422" i="1"/>
  <c r="I421" i="1"/>
  <c r="E421" i="1"/>
  <c r="F421" i="1" s="1"/>
  <c r="G421" i="1" s="1"/>
  <c r="H421" i="1" s="1"/>
  <c r="D421" i="1"/>
  <c r="G420" i="1"/>
  <c r="H420" i="1" s="1"/>
  <c r="I420" i="1" s="1"/>
  <c r="E420" i="1"/>
  <c r="F420" i="1" s="1"/>
  <c r="D420" i="1"/>
  <c r="E419" i="1"/>
  <c r="F419" i="1" s="1"/>
  <c r="G419" i="1" s="1"/>
  <c r="H419" i="1" s="1"/>
  <c r="I419" i="1" s="1"/>
  <c r="D419" i="1"/>
  <c r="E418" i="1"/>
  <c r="F418" i="1" s="1"/>
  <c r="G418" i="1" s="1"/>
  <c r="H418" i="1" s="1"/>
  <c r="I418" i="1" s="1"/>
  <c r="D418" i="1"/>
  <c r="E417" i="1"/>
  <c r="F417" i="1" s="1"/>
  <c r="G417" i="1" s="1"/>
  <c r="H417" i="1" s="1"/>
  <c r="I417" i="1" s="1"/>
  <c r="D417" i="1"/>
  <c r="G416" i="1"/>
  <c r="H416" i="1" s="1"/>
  <c r="I416" i="1" s="1"/>
  <c r="E416" i="1"/>
  <c r="F416" i="1" s="1"/>
  <c r="D416" i="1"/>
  <c r="E415" i="1"/>
  <c r="F415" i="1" s="1"/>
  <c r="G415" i="1" s="1"/>
  <c r="H415" i="1" s="1"/>
  <c r="I415" i="1" s="1"/>
  <c r="D415" i="1"/>
  <c r="E414" i="1"/>
  <c r="F414" i="1" s="1"/>
  <c r="G414" i="1" s="1"/>
  <c r="H414" i="1" s="1"/>
  <c r="I414" i="1" s="1"/>
  <c r="D414" i="1"/>
  <c r="I413" i="1"/>
  <c r="E413" i="1"/>
  <c r="F413" i="1" s="1"/>
  <c r="G413" i="1" s="1"/>
  <c r="H413" i="1" s="1"/>
  <c r="D413" i="1"/>
  <c r="G412" i="1"/>
  <c r="H412" i="1" s="1"/>
  <c r="I412" i="1" s="1"/>
  <c r="E412" i="1"/>
  <c r="F412" i="1" s="1"/>
  <c r="D412" i="1"/>
  <c r="E411" i="1"/>
  <c r="F411" i="1" s="1"/>
  <c r="G411" i="1" s="1"/>
  <c r="H411" i="1" s="1"/>
  <c r="I411" i="1" s="1"/>
  <c r="D411" i="1"/>
  <c r="E410" i="1"/>
  <c r="F410" i="1" s="1"/>
  <c r="G410" i="1" s="1"/>
  <c r="H410" i="1" s="1"/>
  <c r="I410" i="1" s="1"/>
  <c r="D410" i="1"/>
  <c r="E409" i="1"/>
  <c r="F409" i="1" s="1"/>
  <c r="G409" i="1" s="1"/>
  <c r="H409" i="1" s="1"/>
  <c r="I409" i="1" s="1"/>
  <c r="D409" i="1"/>
  <c r="G408" i="1"/>
  <c r="H408" i="1" s="1"/>
  <c r="I408" i="1" s="1"/>
  <c r="E408" i="1"/>
  <c r="F408" i="1" s="1"/>
  <c r="D408" i="1"/>
  <c r="E407" i="1"/>
  <c r="F407" i="1" s="1"/>
  <c r="G407" i="1" s="1"/>
  <c r="H407" i="1" s="1"/>
  <c r="I407" i="1" s="1"/>
  <c r="D407" i="1"/>
  <c r="E406" i="1"/>
  <c r="F406" i="1" s="1"/>
  <c r="G406" i="1" s="1"/>
  <c r="H406" i="1" s="1"/>
  <c r="I406" i="1" s="1"/>
  <c r="D406" i="1"/>
  <c r="I405" i="1"/>
  <c r="E405" i="1"/>
  <c r="F405" i="1" s="1"/>
  <c r="G405" i="1" s="1"/>
  <c r="H405" i="1" s="1"/>
  <c r="D405" i="1"/>
  <c r="G404" i="1"/>
  <c r="H404" i="1" s="1"/>
  <c r="I404" i="1" s="1"/>
  <c r="E404" i="1"/>
  <c r="F404" i="1" s="1"/>
  <c r="D404" i="1"/>
  <c r="E403" i="1"/>
  <c r="F403" i="1" s="1"/>
  <c r="G403" i="1" s="1"/>
  <c r="H403" i="1" s="1"/>
  <c r="I403" i="1" s="1"/>
  <c r="D403" i="1"/>
  <c r="E402" i="1"/>
  <c r="F402" i="1" s="1"/>
  <c r="G402" i="1" s="1"/>
  <c r="H402" i="1" s="1"/>
  <c r="I402" i="1" s="1"/>
  <c r="D402" i="1"/>
  <c r="E401" i="1"/>
  <c r="F401" i="1" s="1"/>
  <c r="G401" i="1" s="1"/>
  <c r="H401" i="1" s="1"/>
  <c r="I401" i="1" s="1"/>
  <c r="D401" i="1"/>
  <c r="G400" i="1"/>
  <c r="H400" i="1" s="1"/>
  <c r="I400" i="1" s="1"/>
  <c r="E400" i="1"/>
  <c r="F400" i="1" s="1"/>
  <c r="D400" i="1"/>
  <c r="E399" i="1"/>
  <c r="F399" i="1" s="1"/>
  <c r="G399" i="1" s="1"/>
  <c r="H399" i="1" s="1"/>
  <c r="I399" i="1" s="1"/>
  <c r="D399" i="1"/>
  <c r="G398" i="1"/>
  <c r="H398" i="1" s="1"/>
  <c r="I398" i="1" s="1"/>
  <c r="E398" i="1"/>
  <c r="F398" i="1" s="1"/>
  <c r="D398" i="1"/>
  <c r="I397" i="1"/>
  <c r="E397" i="1"/>
  <c r="F397" i="1" s="1"/>
  <c r="G397" i="1" s="1"/>
  <c r="H397" i="1" s="1"/>
  <c r="D397" i="1"/>
  <c r="G396" i="1"/>
  <c r="H396" i="1" s="1"/>
  <c r="I396" i="1" s="1"/>
  <c r="E396" i="1"/>
  <c r="F396" i="1" s="1"/>
  <c r="D396" i="1"/>
  <c r="E395" i="1"/>
  <c r="F395" i="1" s="1"/>
  <c r="G395" i="1" s="1"/>
  <c r="H395" i="1" s="1"/>
  <c r="I395" i="1" s="1"/>
  <c r="D395" i="1"/>
  <c r="E394" i="1"/>
  <c r="F394" i="1" s="1"/>
  <c r="G394" i="1" s="1"/>
  <c r="H394" i="1" s="1"/>
  <c r="I394" i="1" s="1"/>
  <c r="D394" i="1"/>
  <c r="E393" i="1"/>
  <c r="F393" i="1" s="1"/>
  <c r="G393" i="1" s="1"/>
  <c r="H393" i="1" s="1"/>
  <c r="I393" i="1" s="1"/>
  <c r="D393" i="1"/>
  <c r="G392" i="1"/>
  <c r="H392" i="1" s="1"/>
  <c r="I392" i="1" s="1"/>
  <c r="E392" i="1"/>
  <c r="F392" i="1" s="1"/>
  <c r="D392" i="1"/>
  <c r="E391" i="1"/>
  <c r="F391" i="1" s="1"/>
  <c r="G391" i="1" s="1"/>
  <c r="H391" i="1" s="1"/>
  <c r="I391" i="1" s="1"/>
  <c r="D391" i="1"/>
  <c r="G390" i="1"/>
  <c r="H390" i="1" s="1"/>
  <c r="I390" i="1" s="1"/>
  <c r="E390" i="1"/>
  <c r="F390" i="1" s="1"/>
  <c r="D390" i="1"/>
  <c r="I389" i="1"/>
  <c r="E389" i="1"/>
  <c r="F389" i="1" s="1"/>
  <c r="G389" i="1" s="1"/>
  <c r="H389" i="1" s="1"/>
  <c r="D389" i="1"/>
  <c r="G388" i="1"/>
  <c r="H388" i="1" s="1"/>
  <c r="I388" i="1" s="1"/>
  <c r="E388" i="1"/>
  <c r="F388" i="1" s="1"/>
  <c r="D388" i="1"/>
  <c r="E387" i="1"/>
  <c r="F387" i="1" s="1"/>
  <c r="G387" i="1" s="1"/>
  <c r="H387" i="1" s="1"/>
  <c r="I387" i="1" s="1"/>
  <c r="D387" i="1"/>
  <c r="E386" i="1"/>
  <c r="F386" i="1" s="1"/>
  <c r="G386" i="1" s="1"/>
  <c r="H386" i="1" s="1"/>
  <c r="I386" i="1" s="1"/>
  <c r="D386" i="1"/>
  <c r="E385" i="1"/>
  <c r="F385" i="1" s="1"/>
  <c r="G385" i="1" s="1"/>
  <c r="H385" i="1" s="1"/>
  <c r="I385" i="1" s="1"/>
  <c r="D385" i="1"/>
  <c r="G384" i="1"/>
  <c r="H384" i="1" s="1"/>
  <c r="I384" i="1" s="1"/>
  <c r="E384" i="1"/>
  <c r="F384" i="1" s="1"/>
  <c r="D384" i="1"/>
  <c r="E383" i="1"/>
  <c r="F383" i="1" s="1"/>
  <c r="G383" i="1" s="1"/>
  <c r="H383" i="1" s="1"/>
  <c r="I383" i="1" s="1"/>
  <c r="D383" i="1"/>
  <c r="G382" i="1"/>
  <c r="H382" i="1" s="1"/>
  <c r="I382" i="1" s="1"/>
  <c r="E382" i="1"/>
  <c r="F382" i="1" s="1"/>
  <c r="D382" i="1"/>
  <c r="I381" i="1"/>
  <c r="E381" i="1"/>
  <c r="F381" i="1" s="1"/>
  <c r="G381" i="1" s="1"/>
  <c r="H381" i="1" s="1"/>
  <c r="D381" i="1"/>
  <c r="G380" i="1"/>
  <c r="H380" i="1" s="1"/>
  <c r="I380" i="1" s="1"/>
  <c r="E380" i="1"/>
  <c r="F380" i="1" s="1"/>
  <c r="D380" i="1"/>
  <c r="E379" i="1"/>
  <c r="F379" i="1" s="1"/>
  <c r="G379" i="1" s="1"/>
  <c r="H379" i="1" s="1"/>
  <c r="I379" i="1" s="1"/>
  <c r="D379" i="1"/>
  <c r="E378" i="1"/>
  <c r="F378" i="1" s="1"/>
  <c r="G378" i="1" s="1"/>
  <c r="H378" i="1" s="1"/>
  <c r="I378" i="1" s="1"/>
  <c r="D378" i="1"/>
  <c r="E377" i="1"/>
  <c r="F377" i="1" s="1"/>
  <c r="G377" i="1" s="1"/>
  <c r="H377" i="1" s="1"/>
  <c r="I377" i="1" s="1"/>
  <c r="D377" i="1"/>
  <c r="G376" i="1"/>
  <c r="H376" i="1" s="1"/>
  <c r="I376" i="1" s="1"/>
  <c r="E376" i="1"/>
  <c r="F376" i="1" s="1"/>
  <c r="D376" i="1"/>
  <c r="E375" i="1"/>
  <c r="F375" i="1" s="1"/>
  <c r="G375" i="1" s="1"/>
  <c r="H375" i="1" s="1"/>
  <c r="I375" i="1" s="1"/>
  <c r="D375" i="1"/>
  <c r="G374" i="1"/>
  <c r="H374" i="1" s="1"/>
  <c r="I374" i="1" s="1"/>
  <c r="E374" i="1"/>
  <c r="F374" i="1" s="1"/>
  <c r="D374" i="1"/>
  <c r="I373" i="1"/>
  <c r="E373" i="1"/>
  <c r="F373" i="1" s="1"/>
  <c r="G373" i="1" s="1"/>
  <c r="H373" i="1" s="1"/>
  <c r="D373" i="1"/>
  <c r="G372" i="1"/>
  <c r="H372" i="1" s="1"/>
  <c r="I372" i="1" s="1"/>
  <c r="E372" i="1"/>
  <c r="F372" i="1" s="1"/>
  <c r="D372" i="1"/>
  <c r="E371" i="1"/>
  <c r="F371" i="1" s="1"/>
  <c r="G371" i="1" s="1"/>
  <c r="H371" i="1" s="1"/>
  <c r="I371" i="1" s="1"/>
  <c r="D371" i="1"/>
  <c r="E370" i="1"/>
  <c r="F370" i="1" s="1"/>
  <c r="G370" i="1" s="1"/>
  <c r="H370" i="1" s="1"/>
  <c r="I370" i="1" s="1"/>
  <c r="D370" i="1"/>
  <c r="E369" i="1"/>
  <c r="F369" i="1" s="1"/>
  <c r="G369" i="1" s="1"/>
  <c r="H369" i="1" s="1"/>
  <c r="I369" i="1" s="1"/>
  <c r="D369" i="1"/>
  <c r="G368" i="1"/>
  <c r="H368" i="1" s="1"/>
  <c r="I368" i="1" s="1"/>
  <c r="E368" i="1"/>
  <c r="F368" i="1" s="1"/>
  <c r="D368" i="1"/>
  <c r="E367" i="1"/>
  <c r="F367" i="1" s="1"/>
  <c r="G367" i="1" s="1"/>
  <c r="H367" i="1" s="1"/>
  <c r="I367" i="1" s="1"/>
  <c r="D367" i="1"/>
  <c r="G366" i="1"/>
  <c r="H366" i="1" s="1"/>
  <c r="I366" i="1" s="1"/>
  <c r="E366" i="1"/>
  <c r="F366" i="1" s="1"/>
  <c r="D366" i="1"/>
  <c r="I365" i="1"/>
  <c r="E365" i="1"/>
  <c r="F365" i="1" s="1"/>
  <c r="G365" i="1" s="1"/>
  <c r="H365" i="1" s="1"/>
  <c r="D365" i="1"/>
  <c r="G364" i="1"/>
  <c r="H364" i="1" s="1"/>
  <c r="I364" i="1" s="1"/>
  <c r="E364" i="1"/>
  <c r="F364" i="1" s="1"/>
  <c r="D364" i="1"/>
  <c r="E363" i="1"/>
  <c r="F363" i="1" s="1"/>
  <c r="G363" i="1" s="1"/>
  <c r="H363" i="1" s="1"/>
  <c r="I363" i="1" s="1"/>
  <c r="D363" i="1"/>
  <c r="E362" i="1"/>
  <c r="F362" i="1" s="1"/>
  <c r="G362" i="1" s="1"/>
  <c r="H362" i="1" s="1"/>
  <c r="I362" i="1" s="1"/>
  <c r="D362" i="1"/>
  <c r="G361" i="1"/>
  <c r="H361" i="1" s="1"/>
  <c r="I361" i="1" s="1"/>
  <c r="E361" i="1"/>
  <c r="F361" i="1" s="1"/>
  <c r="D361" i="1"/>
  <c r="G360" i="1"/>
  <c r="H360" i="1" s="1"/>
  <c r="I360" i="1" s="1"/>
  <c r="E360" i="1"/>
  <c r="F360" i="1" s="1"/>
  <c r="D360" i="1"/>
  <c r="I359" i="1"/>
  <c r="E359" i="1"/>
  <c r="F359" i="1" s="1"/>
  <c r="G359" i="1" s="1"/>
  <c r="H359" i="1" s="1"/>
  <c r="D359" i="1"/>
  <c r="G358" i="1"/>
  <c r="H358" i="1" s="1"/>
  <c r="I358" i="1" s="1"/>
  <c r="E358" i="1"/>
  <c r="F358" i="1" s="1"/>
  <c r="D358" i="1"/>
  <c r="G357" i="1"/>
  <c r="H357" i="1" s="1"/>
  <c r="I357" i="1" s="1"/>
  <c r="E357" i="1"/>
  <c r="F357" i="1" s="1"/>
  <c r="D357" i="1"/>
  <c r="E356" i="1"/>
  <c r="F356" i="1" s="1"/>
  <c r="G356" i="1" s="1"/>
  <c r="H356" i="1" s="1"/>
  <c r="I356" i="1" s="1"/>
  <c r="D356" i="1"/>
  <c r="E355" i="1"/>
  <c r="F355" i="1" s="1"/>
  <c r="G355" i="1" s="1"/>
  <c r="H355" i="1" s="1"/>
  <c r="I355" i="1" s="1"/>
  <c r="D355" i="1"/>
  <c r="G354" i="1"/>
  <c r="H354" i="1" s="1"/>
  <c r="I354" i="1" s="1"/>
  <c r="E354" i="1"/>
  <c r="F354" i="1" s="1"/>
  <c r="D354" i="1"/>
  <c r="E353" i="1"/>
  <c r="F353" i="1" s="1"/>
  <c r="G353" i="1" s="1"/>
  <c r="H353" i="1" s="1"/>
  <c r="I353" i="1" s="1"/>
  <c r="D353" i="1"/>
  <c r="E352" i="1"/>
  <c r="F352" i="1" s="1"/>
  <c r="G352" i="1" s="1"/>
  <c r="H352" i="1" s="1"/>
  <c r="I352" i="1" s="1"/>
  <c r="D352" i="1"/>
  <c r="E351" i="1"/>
  <c r="F351" i="1" s="1"/>
  <c r="G351" i="1" s="1"/>
  <c r="H351" i="1" s="1"/>
  <c r="I351" i="1" s="1"/>
  <c r="D351" i="1"/>
  <c r="G350" i="1"/>
  <c r="H350" i="1" s="1"/>
  <c r="I350" i="1" s="1"/>
  <c r="E350" i="1"/>
  <c r="F350" i="1" s="1"/>
  <c r="D350" i="1"/>
  <c r="G349" i="1"/>
  <c r="H349" i="1" s="1"/>
  <c r="I349" i="1" s="1"/>
  <c r="E349" i="1"/>
  <c r="F349" i="1" s="1"/>
  <c r="D349" i="1"/>
  <c r="E348" i="1"/>
  <c r="F348" i="1" s="1"/>
  <c r="G348" i="1" s="1"/>
  <c r="H348" i="1" s="1"/>
  <c r="I348" i="1" s="1"/>
  <c r="D348" i="1"/>
  <c r="I347" i="1"/>
  <c r="E347" i="1"/>
  <c r="F347" i="1" s="1"/>
  <c r="G347" i="1" s="1"/>
  <c r="H347" i="1" s="1"/>
  <c r="D347" i="1"/>
  <c r="I346" i="1"/>
  <c r="E346" i="1"/>
  <c r="F346" i="1" s="1"/>
  <c r="G346" i="1" s="1"/>
  <c r="H346" i="1" s="1"/>
  <c r="D346" i="1"/>
  <c r="G345" i="1"/>
  <c r="H345" i="1" s="1"/>
  <c r="I345" i="1" s="1"/>
  <c r="E345" i="1"/>
  <c r="F345" i="1" s="1"/>
  <c r="D345" i="1"/>
  <c r="E344" i="1"/>
  <c r="F344" i="1" s="1"/>
  <c r="G344" i="1" s="1"/>
  <c r="H344" i="1" s="1"/>
  <c r="I344" i="1" s="1"/>
  <c r="D344" i="1"/>
  <c r="G343" i="1"/>
  <c r="H343" i="1" s="1"/>
  <c r="I343" i="1" s="1"/>
  <c r="E343" i="1"/>
  <c r="F343" i="1" s="1"/>
  <c r="D343" i="1"/>
  <c r="I342" i="1"/>
  <c r="E342" i="1"/>
  <c r="F342" i="1" s="1"/>
  <c r="G342" i="1" s="1"/>
  <c r="H342" i="1" s="1"/>
  <c r="D342" i="1"/>
  <c r="G341" i="1"/>
  <c r="H341" i="1" s="1"/>
  <c r="I341" i="1" s="1"/>
  <c r="E341" i="1"/>
  <c r="F341" i="1" s="1"/>
  <c r="D341" i="1"/>
  <c r="E340" i="1"/>
  <c r="F340" i="1" s="1"/>
  <c r="G340" i="1" s="1"/>
  <c r="H340" i="1" s="1"/>
  <c r="I340" i="1" s="1"/>
  <c r="D340" i="1"/>
  <c r="G339" i="1"/>
  <c r="H339" i="1" s="1"/>
  <c r="I339" i="1" s="1"/>
  <c r="E339" i="1"/>
  <c r="F339" i="1" s="1"/>
  <c r="D339" i="1"/>
  <c r="I338" i="1"/>
  <c r="E338" i="1"/>
  <c r="F338" i="1" s="1"/>
  <c r="G338" i="1" s="1"/>
  <c r="H338" i="1" s="1"/>
  <c r="D338" i="1"/>
  <c r="G337" i="1"/>
  <c r="H337" i="1" s="1"/>
  <c r="I337" i="1" s="1"/>
  <c r="E337" i="1"/>
  <c r="F337" i="1" s="1"/>
  <c r="D337" i="1"/>
  <c r="E336" i="1"/>
  <c r="F336" i="1" s="1"/>
  <c r="G336" i="1" s="1"/>
  <c r="H336" i="1" s="1"/>
  <c r="I336" i="1" s="1"/>
  <c r="D336" i="1"/>
  <c r="G335" i="1"/>
  <c r="H335" i="1" s="1"/>
  <c r="I335" i="1" s="1"/>
  <c r="E335" i="1"/>
  <c r="F335" i="1" s="1"/>
  <c r="D335" i="1"/>
  <c r="I334" i="1"/>
  <c r="E334" i="1"/>
  <c r="F334" i="1" s="1"/>
  <c r="G334" i="1" s="1"/>
  <c r="H334" i="1" s="1"/>
  <c r="D334" i="1"/>
  <c r="G333" i="1"/>
  <c r="H333" i="1" s="1"/>
  <c r="I333" i="1" s="1"/>
  <c r="E333" i="1"/>
  <c r="F333" i="1" s="1"/>
  <c r="D333" i="1"/>
  <c r="E332" i="1"/>
  <c r="F332" i="1" s="1"/>
  <c r="G332" i="1" s="1"/>
  <c r="H332" i="1" s="1"/>
  <c r="I332" i="1" s="1"/>
  <c r="D332" i="1"/>
  <c r="G331" i="1"/>
  <c r="H331" i="1" s="1"/>
  <c r="I331" i="1" s="1"/>
  <c r="E331" i="1"/>
  <c r="F331" i="1" s="1"/>
  <c r="D331" i="1"/>
  <c r="I330" i="1"/>
  <c r="E330" i="1"/>
  <c r="F330" i="1" s="1"/>
  <c r="G330" i="1" s="1"/>
  <c r="H330" i="1" s="1"/>
  <c r="D330" i="1"/>
  <c r="G329" i="1"/>
  <c r="H329" i="1" s="1"/>
  <c r="I329" i="1" s="1"/>
  <c r="E329" i="1"/>
  <c r="F329" i="1" s="1"/>
  <c r="D329" i="1"/>
  <c r="E328" i="1"/>
  <c r="F328" i="1" s="1"/>
  <c r="G328" i="1" s="1"/>
  <c r="H328" i="1" s="1"/>
  <c r="I328" i="1" s="1"/>
  <c r="D328" i="1"/>
  <c r="G327" i="1"/>
  <c r="H327" i="1" s="1"/>
  <c r="I327" i="1" s="1"/>
  <c r="E327" i="1"/>
  <c r="F327" i="1" s="1"/>
  <c r="D327" i="1"/>
  <c r="I326" i="1"/>
  <c r="E326" i="1"/>
  <c r="F326" i="1" s="1"/>
  <c r="G326" i="1" s="1"/>
  <c r="H326" i="1" s="1"/>
  <c r="D326" i="1"/>
  <c r="G325" i="1"/>
  <c r="H325" i="1" s="1"/>
  <c r="I325" i="1" s="1"/>
  <c r="E325" i="1"/>
  <c r="F325" i="1" s="1"/>
  <c r="D325" i="1"/>
  <c r="E324" i="1"/>
  <c r="F324" i="1" s="1"/>
  <c r="G324" i="1" s="1"/>
  <c r="H324" i="1" s="1"/>
  <c r="I324" i="1" s="1"/>
  <c r="D324" i="1"/>
  <c r="G323" i="1"/>
  <c r="H323" i="1" s="1"/>
  <c r="I323" i="1" s="1"/>
  <c r="E323" i="1"/>
  <c r="F323" i="1" s="1"/>
  <c r="D323" i="1"/>
  <c r="I322" i="1"/>
  <c r="E322" i="1"/>
  <c r="F322" i="1" s="1"/>
  <c r="G322" i="1" s="1"/>
  <c r="H322" i="1" s="1"/>
  <c r="D322" i="1"/>
  <c r="G321" i="1"/>
  <c r="H321" i="1" s="1"/>
  <c r="I321" i="1" s="1"/>
  <c r="E321" i="1"/>
  <c r="F321" i="1" s="1"/>
  <c r="D321" i="1"/>
  <c r="E320" i="1"/>
  <c r="F320" i="1" s="1"/>
  <c r="G320" i="1" s="1"/>
  <c r="H320" i="1" s="1"/>
  <c r="I320" i="1" s="1"/>
  <c r="D320" i="1"/>
  <c r="G319" i="1"/>
  <c r="H319" i="1" s="1"/>
  <c r="I319" i="1" s="1"/>
  <c r="E319" i="1"/>
  <c r="F319" i="1" s="1"/>
  <c r="D319" i="1"/>
  <c r="E318" i="1"/>
  <c r="F318" i="1" s="1"/>
  <c r="G318" i="1" s="1"/>
  <c r="H318" i="1" s="1"/>
  <c r="I318" i="1" s="1"/>
  <c r="D318" i="1"/>
  <c r="G317" i="1"/>
  <c r="H317" i="1" s="1"/>
  <c r="I317" i="1" s="1"/>
  <c r="E317" i="1"/>
  <c r="F317" i="1" s="1"/>
  <c r="D317" i="1"/>
  <c r="E316" i="1"/>
  <c r="F316" i="1" s="1"/>
  <c r="G316" i="1" s="1"/>
  <c r="H316" i="1" s="1"/>
  <c r="I316" i="1" s="1"/>
  <c r="D316" i="1"/>
  <c r="G315" i="1"/>
  <c r="H315" i="1" s="1"/>
  <c r="I315" i="1" s="1"/>
  <c r="E315" i="1"/>
  <c r="F315" i="1" s="1"/>
  <c r="D315" i="1"/>
  <c r="I314" i="1"/>
  <c r="E314" i="1"/>
  <c r="F314" i="1" s="1"/>
  <c r="G314" i="1" s="1"/>
  <c r="H314" i="1" s="1"/>
  <c r="D314" i="1"/>
  <c r="G313" i="1"/>
  <c r="H313" i="1" s="1"/>
  <c r="I313" i="1" s="1"/>
  <c r="E313" i="1"/>
  <c r="F313" i="1" s="1"/>
  <c r="D313" i="1"/>
  <c r="E312" i="1"/>
  <c r="F312" i="1" s="1"/>
  <c r="G312" i="1" s="1"/>
  <c r="H312" i="1" s="1"/>
  <c r="I312" i="1" s="1"/>
  <c r="D312" i="1"/>
  <c r="G311" i="1"/>
  <c r="H311" i="1" s="1"/>
  <c r="I311" i="1" s="1"/>
  <c r="E311" i="1"/>
  <c r="F311" i="1" s="1"/>
  <c r="D311" i="1"/>
  <c r="E310" i="1"/>
  <c r="F310" i="1" s="1"/>
  <c r="G310" i="1" s="1"/>
  <c r="H310" i="1" s="1"/>
  <c r="I310" i="1" s="1"/>
  <c r="D310" i="1"/>
  <c r="G309" i="1"/>
  <c r="H309" i="1" s="1"/>
  <c r="I309" i="1" s="1"/>
  <c r="E309" i="1"/>
  <c r="F309" i="1" s="1"/>
  <c r="D309" i="1"/>
  <c r="E308" i="1"/>
  <c r="F308" i="1" s="1"/>
  <c r="G308" i="1" s="1"/>
  <c r="H308" i="1" s="1"/>
  <c r="I308" i="1" s="1"/>
  <c r="D308" i="1"/>
  <c r="G307" i="1"/>
  <c r="H307" i="1" s="1"/>
  <c r="I307" i="1" s="1"/>
  <c r="E307" i="1"/>
  <c r="F307" i="1" s="1"/>
  <c r="D307" i="1"/>
  <c r="I306" i="1"/>
  <c r="E306" i="1"/>
  <c r="F306" i="1" s="1"/>
  <c r="G306" i="1" s="1"/>
  <c r="H306" i="1" s="1"/>
  <c r="D306" i="1"/>
  <c r="G305" i="1"/>
  <c r="H305" i="1" s="1"/>
  <c r="I305" i="1" s="1"/>
  <c r="E305" i="1"/>
  <c r="F305" i="1" s="1"/>
  <c r="D305" i="1"/>
  <c r="E304" i="1"/>
  <c r="F304" i="1" s="1"/>
  <c r="G304" i="1" s="1"/>
  <c r="H304" i="1" s="1"/>
  <c r="I304" i="1" s="1"/>
  <c r="D304" i="1"/>
  <c r="G303" i="1"/>
  <c r="H303" i="1" s="1"/>
  <c r="I303" i="1" s="1"/>
  <c r="E303" i="1"/>
  <c r="F303" i="1" s="1"/>
  <c r="D303" i="1"/>
  <c r="E302" i="1"/>
  <c r="F302" i="1" s="1"/>
  <c r="G302" i="1" s="1"/>
  <c r="H302" i="1" s="1"/>
  <c r="I302" i="1" s="1"/>
  <c r="D302" i="1"/>
  <c r="G301" i="1"/>
  <c r="H301" i="1" s="1"/>
  <c r="I301" i="1" s="1"/>
  <c r="E301" i="1"/>
  <c r="F301" i="1" s="1"/>
  <c r="D301" i="1"/>
  <c r="E300" i="1"/>
  <c r="F300" i="1" s="1"/>
  <c r="G300" i="1" s="1"/>
  <c r="H300" i="1" s="1"/>
  <c r="I300" i="1" s="1"/>
  <c r="D300" i="1"/>
  <c r="G299" i="1"/>
  <c r="H299" i="1" s="1"/>
  <c r="I299" i="1" s="1"/>
  <c r="E299" i="1"/>
  <c r="F299" i="1" s="1"/>
  <c r="D299" i="1"/>
  <c r="I298" i="1"/>
  <c r="E298" i="1"/>
  <c r="F298" i="1" s="1"/>
  <c r="G298" i="1" s="1"/>
  <c r="H298" i="1" s="1"/>
  <c r="D298" i="1"/>
  <c r="G297" i="1"/>
  <c r="H297" i="1" s="1"/>
  <c r="I297" i="1" s="1"/>
  <c r="E297" i="1"/>
  <c r="F297" i="1" s="1"/>
  <c r="D297" i="1"/>
  <c r="E296" i="1"/>
  <c r="F296" i="1" s="1"/>
  <c r="G296" i="1" s="1"/>
  <c r="H296" i="1" s="1"/>
  <c r="I296" i="1" s="1"/>
  <c r="D296" i="1"/>
  <c r="G295" i="1"/>
  <c r="H295" i="1" s="1"/>
  <c r="I295" i="1" s="1"/>
  <c r="E295" i="1"/>
  <c r="F295" i="1" s="1"/>
  <c r="D295" i="1"/>
  <c r="E294" i="1"/>
  <c r="F294" i="1" s="1"/>
  <c r="G294" i="1" s="1"/>
  <c r="H294" i="1" s="1"/>
  <c r="I294" i="1" s="1"/>
  <c r="D294" i="1"/>
  <c r="G293" i="1"/>
  <c r="H293" i="1" s="1"/>
  <c r="I293" i="1" s="1"/>
  <c r="E293" i="1"/>
  <c r="F293" i="1" s="1"/>
  <c r="D293" i="1"/>
  <c r="E292" i="1"/>
  <c r="F292" i="1" s="1"/>
  <c r="G292" i="1" s="1"/>
  <c r="H292" i="1" s="1"/>
  <c r="I292" i="1" s="1"/>
  <c r="D292" i="1"/>
  <c r="G291" i="1"/>
  <c r="H291" i="1" s="1"/>
  <c r="I291" i="1" s="1"/>
  <c r="E291" i="1"/>
  <c r="F291" i="1" s="1"/>
  <c r="D291" i="1"/>
  <c r="I290" i="1"/>
  <c r="E290" i="1"/>
  <c r="F290" i="1" s="1"/>
  <c r="G290" i="1" s="1"/>
  <c r="H290" i="1" s="1"/>
  <c r="D290" i="1"/>
  <c r="G289" i="1"/>
  <c r="H289" i="1" s="1"/>
  <c r="I289" i="1" s="1"/>
  <c r="E289" i="1"/>
  <c r="F289" i="1" s="1"/>
  <c r="D289" i="1"/>
  <c r="E288" i="1"/>
  <c r="F288" i="1" s="1"/>
  <c r="G288" i="1" s="1"/>
  <c r="H288" i="1" s="1"/>
  <c r="I288" i="1" s="1"/>
  <c r="D288" i="1"/>
  <c r="G287" i="1"/>
  <c r="H287" i="1" s="1"/>
  <c r="I287" i="1" s="1"/>
  <c r="E287" i="1"/>
  <c r="F287" i="1" s="1"/>
  <c r="D287" i="1"/>
  <c r="E286" i="1"/>
  <c r="F286" i="1" s="1"/>
  <c r="G286" i="1" s="1"/>
  <c r="H286" i="1" s="1"/>
  <c r="I286" i="1" s="1"/>
  <c r="D286" i="1"/>
  <c r="G285" i="1"/>
  <c r="H285" i="1" s="1"/>
  <c r="I285" i="1" s="1"/>
  <c r="E285" i="1"/>
  <c r="F285" i="1" s="1"/>
  <c r="D285" i="1"/>
  <c r="E284" i="1"/>
  <c r="F284" i="1" s="1"/>
  <c r="G284" i="1" s="1"/>
  <c r="H284" i="1" s="1"/>
  <c r="I284" i="1" s="1"/>
  <c r="D284" i="1"/>
  <c r="G283" i="1"/>
  <c r="H283" i="1" s="1"/>
  <c r="I283" i="1" s="1"/>
  <c r="E283" i="1"/>
  <c r="F283" i="1" s="1"/>
  <c r="D283" i="1"/>
  <c r="I282" i="1"/>
  <c r="E282" i="1"/>
  <c r="F282" i="1" s="1"/>
  <c r="G282" i="1" s="1"/>
  <c r="H282" i="1" s="1"/>
  <c r="D282" i="1"/>
  <c r="G281" i="1"/>
  <c r="H281" i="1" s="1"/>
  <c r="I281" i="1" s="1"/>
  <c r="E281" i="1"/>
  <c r="F281" i="1" s="1"/>
  <c r="D281" i="1"/>
  <c r="E280" i="1"/>
  <c r="F280" i="1" s="1"/>
  <c r="G280" i="1" s="1"/>
  <c r="H280" i="1" s="1"/>
  <c r="I280" i="1" s="1"/>
  <c r="D280" i="1"/>
  <c r="G279" i="1"/>
  <c r="H279" i="1" s="1"/>
  <c r="I279" i="1" s="1"/>
  <c r="E279" i="1"/>
  <c r="F279" i="1" s="1"/>
  <c r="D279" i="1"/>
  <c r="E278" i="1"/>
  <c r="F278" i="1" s="1"/>
  <c r="G278" i="1" s="1"/>
  <c r="H278" i="1" s="1"/>
  <c r="I278" i="1" s="1"/>
  <c r="D278" i="1"/>
  <c r="G277" i="1"/>
  <c r="H277" i="1" s="1"/>
  <c r="I277" i="1" s="1"/>
  <c r="E277" i="1"/>
  <c r="F277" i="1" s="1"/>
  <c r="D277" i="1"/>
  <c r="E276" i="1"/>
  <c r="F276" i="1" s="1"/>
  <c r="G276" i="1" s="1"/>
  <c r="H276" i="1" s="1"/>
  <c r="I276" i="1" s="1"/>
  <c r="D276" i="1"/>
  <c r="G275" i="1"/>
  <c r="H275" i="1" s="1"/>
  <c r="I275" i="1" s="1"/>
  <c r="E275" i="1"/>
  <c r="F275" i="1" s="1"/>
  <c r="D275" i="1"/>
  <c r="I274" i="1"/>
  <c r="E274" i="1"/>
  <c r="F274" i="1" s="1"/>
  <c r="G274" i="1" s="1"/>
  <c r="H274" i="1" s="1"/>
  <c r="D274" i="1"/>
  <c r="G273" i="1"/>
  <c r="H273" i="1" s="1"/>
  <c r="I273" i="1" s="1"/>
  <c r="E273" i="1"/>
  <c r="F273" i="1" s="1"/>
  <c r="D273" i="1"/>
  <c r="E272" i="1"/>
  <c r="F272" i="1" s="1"/>
  <c r="G272" i="1" s="1"/>
  <c r="H272" i="1" s="1"/>
  <c r="I272" i="1" s="1"/>
  <c r="D272" i="1"/>
  <c r="E271" i="1"/>
  <c r="F271" i="1" s="1"/>
  <c r="G271" i="1" s="1"/>
  <c r="H271" i="1" s="1"/>
  <c r="I271" i="1" s="1"/>
  <c r="D271" i="1"/>
  <c r="I270" i="1"/>
  <c r="E270" i="1"/>
  <c r="F270" i="1" s="1"/>
  <c r="G270" i="1" s="1"/>
  <c r="H270" i="1" s="1"/>
  <c r="D270" i="1"/>
  <c r="E269" i="1"/>
  <c r="F269" i="1" s="1"/>
  <c r="G269" i="1" s="1"/>
  <c r="H269" i="1" s="1"/>
  <c r="I269" i="1" s="1"/>
  <c r="D269" i="1"/>
  <c r="E268" i="1"/>
  <c r="F268" i="1" s="1"/>
  <c r="G268" i="1" s="1"/>
  <c r="H268" i="1" s="1"/>
  <c r="I268" i="1" s="1"/>
  <c r="D268" i="1"/>
  <c r="E267" i="1"/>
  <c r="F267" i="1" s="1"/>
  <c r="G267" i="1" s="1"/>
  <c r="H267" i="1" s="1"/>
  <c r="I267" i="1" s="1"/>
  <c r="D267" i="1"/>
  <c r="I266" i="1"/>
  <c r="E266" i="1"/>
  <c r="F266" i="1" s="1"/>
  <c r="G266" i="1" s="1"/>
  <c r="H266" i="1" s="1"/>
  <c r="D266" i="1"/>
  <c r="E265" i="1"/>
  <c r="F265" i="1" s="1"/>
  <c r="G265" i="1" s="1"/>
  <c r="H265" i="1" s="1"/>
  <c r="I265" i="1" s="1"/>
  <c r="D265" i="1"/>
  <c r="G264" i="1"/>
  <c r="H264" i="1" s="1"/>
  <c r="I264" i="1" s="1"/>
  <c r="E264" i="1"/>
  <c r="F264" i="1" s="1"/>
  <c r="D264" i="1"/>
  <c r="E263" i="1"/>
  <c r="F263" i="1" s="1"/>
  <c r="G263" i="1" s="1"/>
  <c r="H263" i="1" s="1"/>
  <c r="I263" i="1" s="1"/>
  <c r="D263" i="1"/>
  <c r="G262" i="1"/>
  <c r="H262" i="1" s="1"/>
  <c r="I262" i="1" s="1"/>
  <c r="D262" i="1"/>
  <c r="E262" i="1" s="1"/>
  <c r="F262" i="1" s="1"/>
  <c r="G261" i="1"/>
  <c r="H261" i="1" s="1"/>
  <c r="I261" i="1" s="1"/>
  <c r="E261" i="1"/>
  <c r="F261" i="1" s="1"/>
  <c r="D261" i="1"/>
  <c r="F260" i="1"/>
  <c r="G260" i="1" s="1"/>
  <c r="H260" i="1" s="1"/>
  <c r="I260" i="1" s="1"/>
  <c r="E260" i="1"/>
  <c r="D260" i="1"/>
  <c r="D259" i="1"/>
  <c r="E259" i="1" s="1"/>
  <c r="F259" i="1" s="1"/>
  <c r="G259" i="1" s="1"/>
  <c r="H259" i="1" s="1"/>
  <c r="I259" i="1" s="1"/>
  <c r="F258" i="1"/>
  <c r="G258" i="1" s="1"/>
  <c r="H258" i="1" s="1"/>
  <c r="I258" i="1" s="1"/>
  <c r="E258" i="1"/>
  <c r="D258" i="1"/>
  <c r="F257" i="1"/>
  <c r="G257" i="1" s="1"/>
  <c r="H257" i="1" s="1"/>
  <c r="I257" i="1" s="1"/>
  <c r="D257" i="1"/>
  <c r="E257" i="1" s="1"/>
  <c r="D256" i="1"/>
  <c r="E256" i="1" s="1"/>
  <c r="F256" i="1" s="1"/>
  <c r="G256" i="1" s="1"/>
  <c r="H256" i="1" s="1"/>
  <c r="I256" i="1" s="1"/>
  <c r="D255" i="1"/>
  <c r="E255" i="1" s="1"/>
  <c r="F255" i="1" s="1"/>
  <c r="G255" i="1" s="1"/>
  <c r="H255" i="1" s="1"/>
  <c r="I255" i="1" s="1"/>
  <c r="F254" i="1"/>
  <c r="G254" i="1" s="1"/>
  <c r="H254" i="1" s="1"/>
  <c r="I254" i="1" s="1"/>
  <c r="E254" i="1"/>
  <c r="D254" i="1"/>
  <c r="F253" i="1"/>
  <c r="G253" i="1" s="1"/>
  <c r="H253" i="1" s="1"/>
  <c r="I253" i="1" s="1"/>
  <c r="D253" i="1"/>
  <c r="E253" i="1" s="1"/>
  <c r="F252" i="1"/>
  <c r="G252" i="1" s="1"/>
  <c r="H252" i="1" s="1"/>
  <c r="I252" i="1" s="1"/>
  <c r="E252" i="1"/>
  <c r="D252" i="1"/>
  <c r="D251" i="1"/>
  <c r="E251" i="1" s="1"/>
  <c r="F251" i="1" s="1"/>
  <c r="G251" i="1" s="1"/>
  <c r="H251" i="1" s="1"/>
  <c r="I251" i="1" s="1"/>
  <c r="F250" i="1"/>
  <c r="G250" i="1" s="1"/>
  <c r="H250" i="1" s="1"/>
  <c r="I250" i="1" s="1"/>
  <c r="E250" i="1"/>
  <c r="D250" i="1"/>
  <c r="F249" i="1"/>
  <c r="G249" i="1" s="1"/>
  <c r="H249" i="1" s="1"/>
  <c r="I249" i="1" s="1"/>
  <c r="D249" i="1"/>
  <c r="E249" i="1" s="1"/>
  <c r="F248" i="1"/>
  <c r="G248" i="1" s="1"/>
  <c r="H248" i="1" s="1"/>
  <c r="I248" i="1" s="1"/>
  <c r="E248" i="1"/>
  <c r="D248" i="1"/>
  <c r="D247" i="1"/>
  <c r="E247" i="1" s="1"/>
  <c r="F247" i="1" s="1"/>
  <c r="G247" i="1" s="1"/>
  <c r="H247" i="1" s="1"/>
  <c r="I247" i="1" s="1"/>
  <c r="F246" i="1"/>
  <c r="G246" i="1" s="1"/>
  <c r="H246" i="1" s="1"/>
  <c r="I246" i="1" s="1"/>
  <c r="E246" i="1"/>
  <c r="D246" i="1"/>
  <c r="F245" i="1"/>
  <c r="G245" i="1" s="1"/>
  <c r="H245" i="1" s="1"/>
  <c r="I245" i="1" s="1"/>
  <c r="D245" i="1"/>
  <c r="E245" i="1" s="1"/>
  <c r="F244" i="1"/>
  <c r="G244" i="1" s="1"/>
  <c r="H244" i="1" s="1"/>
  <c r="I244" i="1" s="1"/>
  <c r="E244" i="1"/>
  <c r="D244" i="1"/>
  <c r="D243" i="1"/>
  <c r="E243" i="1" s="1"/>
  <c r="F243" i="1" s="1"/>
  <c r="G243" i="1" s="1"/>
  <c r="H243" i="1" s="1"/>
  <c r="I243" i="1" s="1"/>
  <c r="F242" i="1"/>
  <c r="G242" i="1" s="1"/>
  <c r="H242" i="1" s="1"/>
  <c r="I242" i="1" s="1"/>
  <c r="E242" i="1"/>
  <c r="D242" i="1"/>
  <c r="F241" i="1"/>
  <c r="G241" i="1" s="1"/>
  <c r="H241" i="1" s="1"/>
  <c r="I241" i="1" s="1"/>
  <c r="D241" i="1"/>
  <c r="E241" i="1" s="1"/>
  <c r="F240" i="1"/>
  <c r="G240" i="1" s="1"/>
  <c r="H240" i="1" s="1"/>
  <c r="I240" i="1" s="1"/>
  <c r="E240" i="1"/>
  <c r="D240" i="1"/>
  <c r="D239" i="1"/>
  <c r="E239" i="1" s="1"/>
  <c r="F239" i="1" s="1"/>
  <c r="G239" i="1" s="1"/>
  <c r="H239" i="1" s="1"/>
  <c r="I239" i="1" s="1"/>
  <c r="F238" i="1"/>
  <c r="G238" i="1" s="1"/>
  <c r="H238" i="1" s="1"/>
  <c r="I238" i="1" s="1"/>
  <c r="E238" i="1"/>
  <c r="D238" i="1"/>
  <c r="F237" i="1"/>
  <c r="G237" i="1" s="1"/>
  <c r="H237" i="1" s="1"/>
  <c r="I237" i="1" s="1"/>
  <c r="D237" i="1"/>
  <c r="E237" i="1" s="1"/>
  <c r="F236" i="1"/>
  <c r="G236" i="1" s="1"/>
  <c r="H236" i="1" s="1"/>
  <c r="I236" i="1" s="1"/>
  <c r="E236" i="1"/>
  <c r="D236" i="1"/>
  <c r="D235" i="1"/>
  <c r="E235" i="1" s="1"/>
  <c r="F235" i="1" s="1"/>
  <c r="G235" i="1" s="1"/>
  <c r="H235" i="1" s="1"/>
  <c r="I235" i="1" s="1"/>
  <c r="F234" i="1"/>
  <c r="G234" i="1" s="1"/>
  <c r="H234" i="1" s="1"/>
  <c r="I234" i="1" s="1"/>
  <c r="E234" i="1"/>
  <c r="D234" i="1"/>
  <c r="F233" i="1"/>
  <c r="G233" i="1" s="1"/>
  <c r="H233" i="1" s="1"/>
  <c r="I233" i="1" s="1"/>
  <c r="D233" i="1"/>
  <c r="E233" i="1" s="1"/>
  <c r="F232" i="1"/>
  <c r="G232" i="1" s="1"/>
  <c r="H232" i="1" s="1"/>
  <c r="I232" i="1" s="1"/>
  <c r="E232" i="1"/>
  <c r="D232" i="1"/>
  <c r="D231" i="1"/>
  <c r="E231" i="1" s="1"/>
  <c r="F231" i="1" s="1"/>
  <c r="G231" i="1" s="1"/>
  <c r="H231" i="1" s="1"/>
  <c r="I231" i="1" s="1"/>
  <c r="F230" i="1"/>
  <c r="G230" i="1" s="1"/>
  <c r="H230" i="1" s="1"/>
  <c r="I230" i="1" s="1"/>
  <c r="E230" i="1"/>
  <c r="D230" i="1"/>
  <c r="F229" i="1"/>
  <c r="G229" i="1" s="1"/>
  <c r="H229" i="1" s="1"/>
  <c r="I229" i="1" s="1"/>
  <c r="D229" i="1"/>
  <c r="E229" i="1" s="1"/>
  <c r="F228" i="1"/>
  <c r="G228" i="1" s="1"/>
  <c r="H228" i="1" s="1"/>
  <c r="I228" i="1" s="1"/>
  <c r="E228" i="1"/>
  <c r="D228" i="1"/>
  <c r="D227" i="1"/>
  <c r="E227" i="1" s="1"/>
  <c r="F227" i="1" s="1"/>
  <c r="G227" i="1" s="1"/>
  <c r="H227" i="1" s="1"/>
  <c r="I227" i="1" s="1"/>
  <c r="F226" i="1"/>
  <c r="G226" i="1" s="1"/>
  <c r="H226" i="1" s="1"/>
  <c r="I226" i="1" s="1"/>
  <c r="E226" i="1"/>
  <c r="D226" i="1"/>
  <c r="D225" i="1"/>
  <c r="E225" i="1" s="1"/>
  <c r="F225" i="1" s="1"/>
  <c r="G225" i="1" s="1"/>
  <c r="H225" i="1" s="1"/>
  <c r="I225" i="1" s="1"/>
  <c r="F224" i="1"/>
  <c r="G224" i="1" s="1"/>
  <c r="H224" i="1" s="1"/>
  <c r="I224" i="1" s="1"/>
  <c r="E224" i="1"/>
  <c r="D224" i="1"/>
  <c r="D223" i="1"/>
  <c r="E223" i="1" s="1"/>
  <c r="F223" i="1" s="1"/>
  <c r="G223" i="1" s="1"/>
  <c r="H223" i="1" s="1"/>
  <c r="I223" i="1" s="1"/>
  <c r="F222" i="1"/>
  <c r="G222" i="1" s="1"/>
  <c r="H222" i="1" s="1"/>
  <c r="I222" i="1" s="1"/>
  <c r="E222" i="1"/>
  <c r="D222" i="1"/>
  <c r="D221" i="1"/>
  <c r="E221" i="1" s="1"/>
  <c r="F221" i="1" s="1"/>
  <c r="G221" i="1" s="1"/>
  <c r="H221" i="1" s="1"/>
  <c r="I221" i="1" s="1"/>
  <c r="F220" i="1"/>
  <c r="G220" i="1" s="1"/>
  <c r="H220" i="1" s="1"/>
  <c r="I220" i="1" s="1"/>
  <c r="E220" i="1"/>
  <c r="D220" i="1"/>
  <c r="D219" i="1"/>
  <c r="E219" i="1" s="1"/>
  <c r="F219" i="1" s="1"/>
  <c r="G219" i="1" s="1"/>
  <c r="H219" i="1" s="1"/>
  <c r="I219" i="1" s="1"/>
  <c r="F218" i="1"/>
  <c r="G218" i="1" s="1"/>
  <c r="H218" i="1" s="1"/>
  <c r="I218" i="1" s="1"/>
  <c r="E218" i="1"/>
  <c r="D218" i="1"/>
  <c r="D217" i="1"/>
  <c r="E217" i="1" s="1"/>
  <c r="F217" i="1" s="1"/>
  <c r="G217" i="1" s="1"/>
  <c r="H217" i="1" s="1"/>
  <c r="I217" i="1" s="1"/>
  <c r="F216" i="1"/>
  <c r="G216" i="1" s="1"/>
  <c r="H216" i="1" s="1"/>
  <c r="I216" i="1" s="1"/>
  <c r="E216" i="1"/>
  <c r="D216" i="1"/>
  <c r="D215" i="1"/>
  <c r="E215" i="1" s="1"/>
  <c r="F215" i="1" s="1"/>
  <c r="G215" i="1" s="1"/>
  <c r="H215" i="1" s="1"/>
  <c r="I215" i="1" s="1"/>
  <c r="F214" i="1"/>
  <c r="G214" i="1" s="1"/>
  <c r="H214" i="1" s="1"/>
  <c r="I214" i="1" s="1"/>
  <c r="E214" i="1"/>
  <c r="D214" i="1"/>
  <c r="D213" i="1"/>
  <c r="E213" i="1" s="1"/>
  <c r="F213" i="1" s="1"/>
  <c r="G213" i="1" s="1"/>
  <c r="H213" i="1" s="1"/>
  <c r="I213" i="1" s="1"/>
  <c r="F212" i="1"/>
  <c r="G212" i="1" s="1"/>
  <c r="H212" i="1" s="1"/>
  <c r="I212" i="1" s="1"/>
  <c r="E212" i="1"/>
  <c r="D212" i="1"/>
  <c r="D211" i="1"/>
  <c r="E211" i="1" s="1"/>
  <c r="F211" i="1" s="1"/>
  <c r="G211" i="1" s="1"/>
  <c r="H211" i="1" s="1"/>
  <c r="I211" i="1" s="1"/>
  <c r="F210" i="1"/>
  <c r="G210" i="1" s="1"/>
  <c r="H210" i="1" s="1"/>
  <c r="I210" i="1" s="1"/>
  <c r="E210" i="1"/>
  <c r="D210" i="1"/>
  <c r="D209" i="1"/>
  <c r="E209" i="1" s="1"/>
  <c r="F209" i="1" s="1"/>
  <c r="G209" i="1" s="1"/>
  <c r="H209" i="1" s="1"/>
  <c r="I209" i="1" s="1"/>
  <c r="F208" i="1"/>
  <c r="G208" i="1" s="1"/>
  <c r="H208" i="1" s="1"/>
  <c r="I208" i="1" s="1"/>
  <c r="E208" i="1"/>
  <c r="D208" i="1"/>
  <c r="D207" i="1"/>
  <c r="E207" i="1" s="1"/>
  <c r="F207" i="1" s="1"/>
  <c r="G207" i="1" s="1"/>
  <c r="H207" i="1" s="1"/>
  <c r="I207" i="1" s="1"/>
  <c r="F206" i="1"/>
  <c r="G206" i="1" s="1"/>
  <c r="H206" i="1" s="1"/>
  <c r="I206" i="1" s="1"/>
  <c r="E206" i="1"/>
  <c r="D206" i="1"/>
  <c r="D205" i="1"/>
  <c r="E205" i="1" s="1"/>
  <c r="F205" i="1" s="1"/>
  <c r="G205" i="1" s="1"/>
  <c r="H205" i="1" s="1"/>
  <c r="I205" i="1" s="1"/>
  <c r="F204" i="1"/>
  <c r="G204" i="1" s="1"/>
  <c r="H204" i="1" s="1"/>
  <c r="I204" i="1" s="1"/>
  <c r="E204" i="1"/>
  <c r="D204" i="1"/>
  <c r="D203" i="1"/>
  <c r="E203" i="1" s="1"/>
  <c r="F203" i="1" s="1"/>
  <c r="G203" i="1" s="1"/>
  <c r="H203" i="1" s="1"/>
  <c r="I203" i="1" s="1"/>
  <c r="F202" i="1"/>
  <c r="G202" i="1" s="1"/>
  <c r="H202" i="1" s="1"/>
  <c r="I202" i="1" s="1"/>
  <c r="E202" i="1"/>
  <c r="D202" i="1"/>
  <c r="D201" i="1"/>
  <c r="E201" i="1" s="1"/>
  <c r="F201" i="1" s="1"/>
  <c r="G201" i="1" s="1"/>
  <c r="H201" i="1" s="1"/>
  <c r="I201" i="1" s="1"/>
  <c r="F200" i="1"/>
  <c r="G200" i="1" s="1"/>
  <c r="H200" i="1" s="1"/>
  <c r="I200" i="1" s="1"/>
  <c r="E200" i="1"/>
  <c r="D200" i="1"/>
  <c r="D199" i="1"/>
  <c r="E199" i="1" s="1"/>
  <c r="F199" i="1" s="1"/>
  <c r="G199" i="1" s="1"/>
  <c r="H199" i="1" s="1"/>
  <c r="I199" i="1" s="1"/>
  <c r="F198" i="1"/>
  <c r="G198" i="1" s="1"/>
  <c r="H198" i="1" s="1"/>
  <c r="I198" i="1" s="1"/>
  <c r="E198" i="1"/>
  <c r="D198" i="1"/>
  <c r="D197" i="1"/>
  <c r="E197" i="1" s="1"/>
  <c r="F197" i="1" s="1"/>
  <c r="G197" i="1" s="1"/>
  <c r="H197" i="1" s="1"/>
  <c r="I197" i="1" s="1"/>
  <c r="F196" i="1"/>
  <c r="G196" i="1" s="1"/>
  <c r="H196" i="1" s="1"/>
  <c r="I196" i="1" s="1"/>
  <c r="E196" i="1"/>
  <c r="D196" i="1"/>
  <c r="D195" i="1"/>
  <c r="E195" i="1" s="1"/>
  <c r="F195" i="1" s="1"/>
  <c r="G195" i="1" s="1"/>
  <c r="H195" i="1" s="1"/>
  <c r="I195" i="1" s="1"/>
  <c r="F194" i="1"/>
  <c r="G194" i="1" s="1"/>
  <c r="H194" i="1" s="1"/>
  <c r="I194" i="1" s="1"/>
  <c r="E194" i="1"/>
  <c r="D194" i="1"/>
  <c r="D193" i="1"/>
  <c r="E193" i="1" s="1"/>
  <c r="F193" i="1" s="1"/>
  <c r="G193" i="1" s="1"/>
  <c r="H193" i="1" s="1"/>
  <c r="I193" i="1" s="1"/>
  <c r="F192" i="1"/>
  <c r="G192" i="1" s="1"/>
  <c r="H192" i="1" s="1"/>
  <c r="I192" i="1" s="1"/>
  <c r="E192" i="1"/>
  <c r="D192" i="1"/>
  <c r="D191" i="1"/>
  <c r="E191" i="1" s="1"/>
  <c r="F191" i="1" s="1"/>
  <c r="G191" i="1" s="1"/>
  <c r="H191" i="1" s="1"/>
  <c r="I191" i="1" s="1"/>
  <c r="F190" i="1"/>
  <c r="G190" i="1" s="1"/>
  <c r="H190" i="1" s="1"/>
  <c r="I190" i="1" s="1"/>
  <c r="E190" i="1"/>
  <c r="D190" i="1"/>
  <c r="D189" i="1"/>
  <c r="E189" i="1" s="1"/>
  <c r="F189" i="1" s="1"/>
  <c r="G189" i="1" s="1"/>
  <c r="H189" i="1" s="1"/>
  <c r="I189" i="1" s="1"/>
  <c r="F188" i="1"/>
  <c r="G188" i="1" s="1"/>
  <c r="H188" i="1" s="1"/>
  <c r="I188" i="1" s="1"/>
  <c r="E188" i="1"/>
  <c r="D188" i="1"/>
  <c r="D187" i="1"/>
  <c r="E187" i="1" s="1"/>
  <c r="F187" i="1" s="1"/>
  <c r="G187" i="1" s="1"/>
  <c r="H187" i="1" s="1"/>
  <c r="I187" i="1" s="1"/>
  <c r="F186" i="1"/>
  <c r="G186" i="1" s="1"/>
  <c r="H186" i="1" s="1"/>
  <c r="I186" i="1" s="1"/>
  <c r="E186" i="1"/>
  <c r="D186" i="1"/>
  <c r="D185" i="1"/>
  <c r="E185" i="1" s="1"/>
  <c r="F185" i="1" s="1"/>
  <c r="G185" i="1" s="1"/>
  <c r="H185" i="1" s="1"/>
  <c r="I185" i="1" s="1"/>
  <c r="F184" i="1"/>
  <c r="G184" i="1" s="1"/>
  <c r="H184" i="1" s="1"/>
  <c r="I184" i="1" s="1"/>
  <c r="E184" i="1"/>
  <c r="D184" i="1"/>
  <c r="D183" i="1"/>
  <c r="E183" i="1" s="1"/>
  <c r="F183" i="1" s="1"/>
  <c r="G183" i="1" s="1"/>
  <c r="H183" i="1" s="1"/>
  <c r="I183" i="1" s="1"/>
  <c r="F182" i="1"/>
  <c r="G182" i="1" s="1"/>
  <c r="H182" i="1" s="1"/>
  <c r="I182" i="1" s="1"/>
  <c r="E182" i="1"/>
  <c r="D182" i="1"/>
  <c r="D181" i="1"/>
  <c r="E181" i="1" s="1"/>
  <c r="F181" i="1" s="1"/>
  <c r="G181" i="1" s="1"/>
  <c r="H181" i="1" s="1"/>
  <c r="I181" i="1" s="1"/>
  <c r="F180" i="1"/>
  <c r="G180" i="1" s="1"/>
  <c r="H180" i="1" s="1"/>
  <c r="I180" i="1" s="1"/>
  <c r="E180" i="1"/>
  <c r="D180" i="1"/>
  <c r="D179" i="1"/>
  <c r="E179" i="1" s="1"/>
  <c r="F179" i="1" s="1"/>
  <c r="G179" i="1" s="1"/>
  <c r="H179" i="1" s="1"/>
  <c r="I179" i="1" s="1"/>
  <c r="F178" i="1"/>
  <c r="G178" i="1" s="1"/>
  <c r="H178" i="1" s="1"/>
  <c r="I178" i="1" s="1"/>
  <c r="E178" i="1"/>
  <c r="D178" i="1"/>
  <c r="D177" i="1"/>
  <c r="E177" i="1" s="1"/>
  <c r="F177" i="1" s="1"/>
  <c r="G177" i="1" s="1"/>
  <c r="H177" i="1" s="1"/>
  <c r="I177" i="1" s="1"/>
  <c r="F176" i="1"/>
  <c r="G176" i="1" s="1"/>
  <c r="H176" i="1" s="1"/>
  <c r="I176" i="1" s="1"/>
  <c r="E176" i="1"/>
  <c r="D176" i="1"/>
  <c r="D175" i="1"/>
  <c r="E175" i="1" s="1"/>
  <c r="F175" i="1" s="1"/>
  <c r="G175" i="1" s="1"/>
  <c r="H175" i="1" s="1"/>
  <c r="I175" i="1" s="1"/>
  <c r="F174" i="1"/>
  <c r="G174" i="1" s="1"/>
  <c r="H174" i="1" s="1"/>
  <c r="I174" i="1" s="1"/>
  <c r="E174" i="1"/>
  <c r="D174" i="1"/>
  <c r="D173" i="1"/>
  <c r="E173" i="1" s="1"/>
  <c r="F173" i="1" s="1"/>
  <c r="G173" i="1" s="1"/>
  <c r="H173" i="1" s="1"/>
  <c r="I173" i="1" s="1"/>
  <c r="F172" i="1"/>
  <c r="G172" i="1" s="1"/>
  <c r="H172" i="1" s="1"/>
  <c r="I172" i="1" s="1"/>
  <c r="E172" i="1"/>
  <c r="D172" i="1"/>
  <c r="D171" i="1"/>
  <c r="E171" i="1" s="1"/>
  <c r="F171" i="1" s="1"/>
  <c r="G171" i="1" s="1"/>
  <c r="H171" i="1" s="1"/>
  <c r="I171" i="1" s="1"/>
  <c r="F170" i="1"/>
  <c r="G170" i="1" s="1"/>
  <c r="H170" i="1" s="1"/>
  <c r="I170" i="1" s="1"/>
  <c r="E170" i="1"/>
  <c r="D170" i="1"/>
  <c r="D169" i="1"/>
  <c r="E169" i="1" s="1"/>
  <c r="F169" i="1" s="1"/>
  <c r="G169" i="1" s="1"/>
  <c r="H169" i="1" s="1"/>
  <c r="I169" i="1" s="1"/>
  <c r="F168" i="1"/>
  <c r="G168" i="1" s="1"/>
  <c r="H168" i="1" s="1"/>
  <c r="I168" i="1" s="1"/>
  <c r="E168" i="1"/>
  <c r="D168" i="1"/>
  <c r="D167" i="1"/>
  <c r="E167" i="1" s="1"/>
  <c r="F167" i="1" s="1"/>
  <c r="G167" i="1" s="1"/>
  <c r="H167" i="1" s="1"/>
  <c r="I167" i="1" s="1"/>
  <c r="F166" i="1"/>
  <c r="G166" i="1" s="1"/>
  <c r="H166" i="1" s="1"/>
  <c r="I166" i="1" s="1"/>
  <c r="E166" i="1"/>
  <c r="D166" i="1"/>
  <c r="D165" i="1"/>
  <c r="E165" i="1" s="1"/>
  <c r="F165" i="1" s="1"/>
  <c r="G165" i="1" s="1"/>
  <c r="H165" i="1" s="1"/>
  <c r="I165" i="1" s="1"/>
  <c r="G164" i="1"/>
  <c r="H164" i="1" s="1"/>
  <c r="I164" i="1" s="1"/>
  <c r="F164" i="1"/>
  <c r="E164" i="1"/>
  <c r="D164" i="1"/>
  <c r="E163" i="1"/>
  <c r="F163" i="1" s="1"/>
  <c r="G163" i="1" s="1"/>
  <c r="H163" i="1" s="1"/>
  <c r="I163" i="1" s="1"/>
  <c r="D163" i="1"/>
  <c r="I162" i="1"/>
  <c r="H162" i="1"/>
  <c r="F162" i="1"/>
  <c r="G162" i="1" s="1"/>
  <c r="E162" i="1"/>
  <c r="D162" i="1"/>
  <c r="F161" i="1"/>
  <c r="G161" i="1" s="1"/>
  <c r="H161" i="1" s="1"/>
  <c r="I161" i="1" s="1"/>
  <c r="D161" i="1"/>
  <c r="E161" i="1" s="1"/>
  <c r="D160" i="1"/>
  <c r="E160" i="1" s="1"/>
  <c r="F160" i="1" s="1"/>
  <c r="G160" i="1" s="1"/>
  <c r="H160" i="1" s="1"/>
  <c r="I160" i="1" s="1"/>
  <c r="G159" i="1"/>
  <c r="H159" i="1" s="1"/>
  <c r="I159" i="1" s="1"/>
  <c r="E159" i="1"/>
  <c r="F159" i="1" s="1"/>
  <c r="D159" i="1"/>
  <c r="E158" i="1"/>
  <c r="F158" i="1" s="1"/>
  <c r="G158" i="1" s="1"/>
  <c r="H158" i="1" s="1"/>
  <c r="I158" i="1" s="1"/>
  <c r="D158" i="1"/>
  <c r="D157" i="1"/>
  <c r="E157" i="1" s="1"/>
  <c r="F157" i="1" s="1"/>
  <c r="G157" i="1" s="1"/>
  <c r="H157" i="1" s="1"/>
  <c r="I157" i="1" s="1"/>
  <c r="E156" i="1"/>
  <c r="F156" i="1" s="1"/>
  <c r="G156" i="1" s="1"/>
  <c r="H156" i="1" s="1"/>
  <c r="I156" i="1" s="1"/>
  <c r="D156" i="1"/>
  <c r="D155" i="1"/>
  <c r="E155" i="1" s="1"/>
  <c r="F155" i="1" s="1"/>
  <c r="G155" i="1" s="1"/>
  <c r="H155" i="1" s="1"/>
  <c r="I155" i="1" s="1"/>
  <c r="F154" i="1"/>
  <c r="G154" i="1" s="1"/>
  <c r="H154" i="1" s="1"/>
  <c r="I154" i="1" s="1"/>
  <c r="E154" i="1"/>
  <c r="D154" i="1"/>
  <c r="F153" i="1"/>
  <c r="G153" i="1" s="1"/>
  <c r="H153" i="1" s="1"/>
  <c r="I153" i="1" s="1"/>
  <c r="D153" i="1"/>
  <c r="E153" i="1" s="1"/>
  <c r="D152" i="1"/>
  <c r="E152" i="1" s="1"/>
  <c r="F152" i="1" s="1"/>
  <c r="G152" i="1" s="1"/>
  <c r="H152" i="1" s="1"/>
  <c r="I152" i="1" s="1"/>
  <c r="D151" i="1"/>
  <c r="E151" i="1" s="1"/>
  <c r="F151" i="1" s="1"/>
  <c r="G151" i="1" s="1"/>
  <c r="H151" i="1" s="1"/>
  <c r="I151" i="1" s="1"/>
  <c r="E150" i="1"/>
  <c r="F150" i="1" s="1"/>
  <c r="G150" i="1" s="1"/>
  <c r="H150" i="1" s="1"/>
  <c r="I150" i="1" s="1"/>
  <c r="D150" i="1"/>
  <c r="G149" i="1"/>
  <c r="H149" i="1" s="1"/>
  <c r="I149" i="1" s="1"/>
  <c r="F149" i="1"/>
  <c r="D149" i="1"/>
  <c r="E149" i="1" s="1"/>
  <c r="E148" i="1"/>
  <c r="F148" i="1" s="1"/>
  <c r="G148" i="1" s="1"/>
  <c r="H148" i="1" s="1"/>
  <c r="I148" i="1" s="1"/>
  <c r="D148" i="1"/>
  <c r="H147" i="1"/>
  <c r="I147" i="1" s="1"/>
  <c r="G147" i="1"/>
  <c r="E147" i="1"/>
  <c r="F147" i="1" s="1"/>
  <c r="D147" i="1"/>
  <c r="F146" i="1"/>
  <c r="G146" i="1" s="1"/>
  <c r="H146" i="1" s="1"/>
  <c r="I146" i="1" s="1"/>
  <c r="E146" i="1"/>
  <c r="D146" i="1"/>
  <c r="D145" i="1"/>
  <c r="E145" i="1" s="1"/>
  <c r="F145" i="1" s="1"/>
  <c r="G145" i="1" s="1"/>
  <c r="H145" i="1" s="1"/>
  <c r="I145" i="1" s="1"/>
  <c r="F144" i="1"/>
  <c r="G144" i="1" s="1"/>
  <c r="H144" i="1" s="1"/>
  <c r="I144" i="1" s="1"/>
  <c r="E144" i="1"/>
  <c r="D144" i="1"/>
  <c r="D143" i="1"/>
  <c r="E143" i="1" s="1"/>
  <c r="F143" i="1" s="1"/>
  <c r="G143" i="1" s="1"/>
  <c r="H143" i="1" s="1"/>
  <c r="I143" i="1" s="1"/>
  <c r="H142" i="1"/>
  <c r="I142" i="1" s="1"/>
  <c r="F142" i="1"/>
  <c r="G142" i="1" s="1"/>
  <c r="E142" i="1"/>
  <c r="D142" i="1"/>
  <c r="D141" i="1"/>
  <c r="E141" i="1" s="1"/>
  <c r="F141" i="1" s="1"/>
  <c r="G141" i="1" s="1"/>
  <c r="H141" i="1" s="1"/>
  <c r="I141" i="1" s="1"/>
  <c r="D140" i="1"/>
  <c r="E140" i="1" s="1"/>
  <c r="F140" i="1" s="1"/>
  <c r="G140" i="1" s="1"/>
  <c r="H140" i="1" s="1"/>
  <c r="I140" i="1" s="1"/>
  <c r="E139" i="1"/>
  <c r="F139" i="1" s="1"/>
  <c r="G139" i="1" s="1"/>
  <c r="H139" i="1" s="1"/>
  <c r="I139" i="1" s="1"/>
  <c r="D139" i="1"/>
  <c r="E138" i="1"/>
  <c r="F138" i="1" s="1"/>
  <c r="G138" i="1" s="1"/>
  <c r="H138" i="1" s="1"/>
  <c r="I138" i="1" s="1"/>
  <c r="D138" i="1"/>
  <c r="H137" i="1"/>
  <c r="I137" i="1" s="1"/>
  <c r="G137" i="1"/>
  <c r="F137" i="1"/>
  <c r="D137" i="1"/>
  <c r="E137" i="1" s="1"/>
  <c r="D136" i="1"/>
  <c r="E136" i="1" s="1"/>
  <c r="F136" i="1" s="1"/>
  <c r="G136" i="1" s="1"/>
  <c r="H136" i="1" s="1"/>
  <c r="I136" i="1" s="1"/>
  <c r="D135" i="1"/>
  <c r="E135" i="1" s="1"/>
  <c r="F135" i="1" s="1"/>
  <c r="G135" i="1" s="1"/>
  <c r="H135" i="1" s="1"/>
  <c r="I135" i="1" s="1"/>
  <c r="E134" i="1"/>
  <c r="F134" i="1" s="1"/>
  <c r="G134" i="1" s="1"/>
  <c r="H134" i="1" s="1"/>
  <c r="I134" i="1" s="1"/>
  <c r="D134" i="1"/>
  <c r="D133" i="1"/>
  <c r="E133" i="1" s="1"/>
  <c r="F133" i="1" s="1"/>
  <c r="G133" i="1" s="1"/>
  <c r="H133" i="1" s="1"/>
  <c r="I133" i="1" s="1"/>
  <c r="G132" i="1"/>
  <c r="H132" i="1" s="1"/>
  <c r="I132" i="1" s="1"/>
  <c r="F132" i="1"/>
  <c r="E132" i="1"/>
  <c r="D132" i="1"/>
  <c r="E131" i="1"/>
  <c r="F131" i="1" s="1"/>
  <c r="G131" i="1" s="1"/>
  <c r="H131" i="1" s="1"/>
  <c r="I131" i="1" s="1"/>
  <c r="D131" i="1"/>
  <c r="I130" i="1"/>
  <c r="H130" i="1"/>
  <c r="F130" i="1"/>
  <c r="G130" i="1" s="1"/>
  <c r="E130" i="1"/>
  <c r="D130" i="1"/>
  <c r="F129" i="1"/>
  <c r="G129" i="1" s="1"/>
  <c r="H129" i="1" s="1"/>
  <c r="I129" i="1" s="1"/>
  <c r="D129" i="1"/>
  <c r="E129" i="1" s="1"/>
  <c r="D128" i="1"/>
  <c r="E128" i="1" s="1"/>
  <c r="F128" i="1" s="1"/>
  <c r="G128" i="1" s="1"/>
  <c r="H128" i="1" s="1"/>
  <c r="I128" i="1" s="1"/>
  <c r="G127" i="1"/>
  <c r="H127" i="1" s="1"/>
  <c r="I127" i="1" s="1"/>
  <c r="E127" i="1"/>
  <c r="F127" i="1" s="1"/>
  <c r="D127" i="1"/>
  <c r="E126" i="1"/>
  <c r="F126" i="1" s="1"/>
  <c r="G126" i="1" s="1"/>
  <c r="H126" i="1" s="1"/>
  <c r="I126" i="1" s="1"/>
  <c r="D126" i="1"/>
  <c r="D125" i="1"/>
  <c r="E125" i="1" s="1"/>
  <c r="F125" i="1" s="1"/>
  <c r="G125" i="1" s="1"/>
  <c r="H125" i="1" s="1"/>
  <c r="I125" i="1" s="1"/>
  <c r="E124" i="1"/>
  <c r="F124" i="1" s="1"/>
  <c r="G124" i="1" s="1"/>
  <c r="H124" i="1" s="1"/>
  <c r="I124" i="1" s="1"/>
  <c r="D124" i="1"/>
  <c r="D123" i="1"/>
  <c r="E123" i="1" s="1"/>
  <c r="F123" i="1" s="1"/>
  <c r="G123" i="1" s="1"/>
  <c r="H123" i="1" s="1"/>
  <c r="I123" i="1" s="1"/>
  <c r="F122" i="1"/>
  <c r="G122" i="1" s="1"/>
  <c r="H122" i="1" s="1"/>
  <c r="I122" i="1" s="1"/>
  <c r="E122" i="1"/>
  <c r="D122" i="1"/>
  <c r="F121" i="1"/>
  <c r="G121" i="1" s="1"/>
  <c r="H121" i="1" s="1"/>
  <c r="I121" i="1" s="1"/>
  <c r="D121" i="1"/>
  <c r="E121" i="1" s="1"/>
  <c r="D120" i="1"/>
  <c r="E120" i="1" s="1"/>
  <c r="F120" i="1" s="1"/>
  <c r="G120" i="1" s="1"/>
  <c r="H120" i="1" s="1"/>
  <c r="I120" i="1" s="1"/>
  <c r="D119" i="1"/>
  <c r="E119" i="1" s="1"/>
  <c r="F119" i="1" s="1"/>
  <c r="G119" i="1" s="1"/>
  <c r="H119" i="1" s="1"/>
  <c r="I119" i="1" s="1"/>
  <c r="E118" i="1"/>
  <c r="F118" i="1" s="1"/>
  <c r="G118" i="1" s="1"/>
  <c r="H118" i="1" s="1"/>
  <c r="I118" i="1" s="1"/>
  <c r="D118" i="1"/>
  <c r="G117" i="1"/>
  <c r="H117" i="1" s="1"/>
  <c r="I117" i="1" s="1"/>
  <c r="F117" i="1"/>
  <c r="D117" i="1"/>
  <c r="E117" i="1" s="1"/>
  <c r="E116" i="1"/>
  <c r="F116" i="1" s="1"/>
  <c r="G116" i="1" s="1"/>
  <c r="H116" i="1" s="1"/>
  <c r="I116" i="1" s="1"/>
  <c r="D116" i="1"/>
  <c r="H115" i="1"/>
  <c r="I115" i="1" s="1"/>
  <c r="G115" i="1"/>
  <c r="E115" i="1"/>
  <c r="F115" i="1" s="1"/>
  <c r="D115" i="1"/>
  <c r="F114" i="1"/>
  <c r="G114" i="1" s="1"/>
  <c r="H114" i="1" s="1"/>
  <c r="I114" i="1" s="1"/>
  <c r="E114" i="1"/>
  <c r="D114" i="1"/>
  <c r="D113" i="1"/>
  <c r="E113" i="1" s="1"/>
  <c r="F113" i="1" s="1"/>
  <c r="G113" i="1" s="1"/>
  <c r="H113" i="1" s="1"/>
  <c r="I113" i="1" s="1"/>
  <c r="F112" i="1"/>
  <c r="G112" i="1" s="1"/>
  <c r="H112" i="1" s="1"/>
  <c r="I112" i="1" s="1"/>
  <c r="E112" i="1"/>
  <c r="D112" i="1"/>
  <c r="D111" i="1"/>
  <c r="E111" i="1" s="1"/>
  <c r="F111" i="1" s="1"/>
  <c r="G111" i="1" s="1"/>
  <c r="H111" i="1" s="1"/>
  <c r="I111" i="1" s="1"/>
  <c r="H110" i="1"/>
  <c r="I110" i="1" s="1"/>
  <c r="F110" i="1"/>
  <c r="G110" i="1" s="1"/>
  <c r="E110" i="1"/>
  <c r="D110" i="1"/>
  <c r="D109" i="1"/>
  <c r="E109" i="1" s="1"/>
  <c r="F109" i="1" s="1"/>
  <c r="G109" i="1" s="1"/>
  <c r="H109" i="1" s="1"/>
  <c r="I109" i="1" s="1"/>
  <c r="D108" i="1"/>
  <c r="E108" i="1" s="1"/>
  <c r="F108" i="1" s="1"/>
  <c r="G108" i="1" s="1"/>
  <c r="H108" i="1" s="1"/>
  <c r="I108" i="1" s="1"/>
  <c r="D107" i="1"/>
  <c r="E107" i="1" s="1"/>
  <c r="F107" i="1" s="1"/>
  <c r="G107" i="1" s="1"/>
  <c r="H107" i="1" s="1"/>
  <c r="I107" i="1" s="1"/>
  <c r="E106" i="1"/>
  <c r="F106" i="1" s="1"/>
  <c r="G106" i="1" s="1"/>
  <c r="H106" i="1" s="1"/>
  <c r="I106" i="1" s="1"/>
  <c r="D106" i="1"/>
  <c r="G105" i="1"/>
  <c r="H105" i="1" s="1"/>
  <c r="I105" i="1" s="1"/>
  <c r="F105" i="1"/>
  <c r="D105" i="1"/>
  <c r="E105" i="1" s="1"/>
  <c r="D104" i="1"/>
  <c r="E104" i="1" s="1"/>
  <c r="F104" i="1" s="1"/>
  <c r="G104" i="1" s="1"/>
  <c r="H104" i="1" s="1"/>
  <c r="I104" i="1" s="1"/>
  <c r="D103" i="1"/>
  <c r="E103" i="1" s="1"/>
  <c r="F103" i="1" s="1"/>
  <c r="G103" i="1" s="1"/>
  <c r="H103" i="1" s="1"/>
  <c r="I103" i="1" s="1"/>
  <c r="E102" i="1"/>
  <c r="F102" i="1" s="1"/>
  <c r="G102" i="1" s="1"/>
  <c r="H102" i="1" s="1"/>
  <c r="I102" i="1" s="1"/>
  <c r="D102" i="1"/>
  <c r="D101" i="1"/>
  <c r="E101" i="1" s="1"/>
  <c r="F101" i="1" s="1"/>
  <c r="G101" i="1" s="1"/>
  <c r="H101" i="1" s="1"/>
  <c r="I101" i="1" s="1"/>
  <c r="F100" i="1"/>
  <c r="G100" i="1" s="1"/>
  <c r="H100" i="1" s="1"/>
  <c r="I100" i="1" s="1"/>
  <c r="E100" i="1"/>
  <c r="D100" i="1"/>
  <c r="D99" i="1" l="1"/>
  <c r="E99" i="1" s="1"/>
  <c r="F99" i="1" s="1"/>
  <c r="G99" i="1" s="1"/>
  <c r="H99" i="1" s="1"/>
  <c r="I99" i="1" s="1"/>
  <c r="D98" i="1"/>
  <c r="E98" i="1" s="1"/>
  <c r="F98" i="1" s="1"/>
  <c r="G98" i="1" s="1"/>
  <c r="H98" i="1" s="1"/>
  <c r="I98" i="1" s="1"/>
  <c r="D97" i="1"/>
  <c r="E97" i="1" s="1"/>
  <c r="F97" i="1" s="1"/>
  <c r="G97" i="1" s="1"/>
  <c r="H97" i="1" s="1"/>
  <c r="I97" i="1" s="1"/>
  <c r="D96" i="1"/>
  <c r="E96" i="1" s="1"/>
  <c r="F96" i="1" s="1"/>
  <c r="G96" i="1" s="1"/>
  <c r="H96" i="1" s="1"/>
  <c r="I96" i="1" s="1"/>
  <c r="D95" i="1"/>
  <c r="E95" i="1" s="1"/>
  <c r="F95" i="1" s="1"/>
  <c r="G95" i="1" s="1"/>
  <c r="H95" i="1" s="1"/>
  <c r="I95" i="1" s="1"/>
  <c r="D94" i="1"/>
  <c r="E94" i="1" s="1"/>
  <c r="F94" i="1" s="1"/>
  <c r="G94" i="1" s="1"/>
  <c r="H94" i="1" s="1"/>
  <c r="I94" i="1" s="1"/>
  <c r="D93" i="1"/>
  <c r="E93" i="1" s="1"/>
  <c r="F93" i="1" s="1"/>
  <c r="G93" i="1" s="1"/>
  <c r="H93" i="1" s="1"/>
  <c r="I93" i="1" s="1"/>
  <c r="D92" i="1"/>
  <c r="E92" i="1" s="1"/>
  <c r="F92" i="1" s="1"/>
  <c r="G92" i="1" s="1"/>
  <c r="H92" i="1" s="1"/>
  <c r="I92" i="1" s="1"/>
  <c r="D91" i="1"/>
  <c r="E91" i="1" s="1"/>
  <c r="F91" i="1" s="1"/>
  <c r="G91" i="1" s="1"/>
  <c r="H91" i="1" s="1"/>
  <c r="I91" i="1" s="1"/>
  <c r="D90" i="1"/>
  <c r="E90" i="1" s="1"/>
  <c r="F90" i="1" s="1"/>
  <c r="G90" i="1" s="1"/>
  <c r="H90" i="1" s="1"/>
  <c r="I90" i="1" s="1"/>
  <c r="D89" i="1"/>
  <c r="E89" i="1" s="1"/>
  <c r="F89" i="1" s="1"/>
  <c r="G89" i="1" s="1"/>
  <c r="H89" i="1" s="1"/>
  <c r="I89" i="1" s="1"/>
  <c r="D88" i="1"/>
  <c r="E88" i="1" s="1"/>
  <c r="F88" i="1" s="1"/>
  <c r="G88" i="1" s="1"/>
  <c r="H88" i="1" s="1"/>
  <c r="I88" i="1" s="1"/>
  <c r="D87" i="1"/>
  <c r="E87" i="1" s="1"/>
  <c r="F87" i="1" s="1"/>
  <c r="G87" i="1" s="1"/>
  <c r="H87" i="1" s="1"/>
  <c r="I87" i="1" s="1"/>
  <c r="D86" i="1"/>
  <c r="E86" i="1" s="1"/>
  <c r="F86" i="1" s="1"/>
  <c r="G86" i="1" s="1"/>
  <c r="H86" i="1" s="1"/>
  <c r="I86" i="1" s="1"/>
  <c r="D85" i="1"/>
  <c r="E85" i="1" s="1"/>
  <c r="F85" i="1" s="1"/>
  <c r="G85" i="1" s="1"/>
  <c r="H85" i="1" s="1"/>
  <c r="I85" i="1" s="1"/>
  <c r="D84" i="1"/>
  <c r="E84" i="1" s="1"/>
  <c r="F84" i="1" s="1"/>
  <c r="G84" i="1" s="1"/>
  <c r="H84" i="1" s="1"/>
  <c r="I84" i="1" s="1"/>
  <c r="D83" i="1"/>
  <c r="E83" i="1" s="1"/>
  <c r="F83" i="1" s="1"/>
  <c r="G83" i="1" s="1"/>
  <c r="H83" i="1" s="1"/>
  <c r="I83" i="1" s="1"/>
  <c r="D82" i="1"/>
  <c r="E82" i="1" s="1"/>
  <c r="F82" i="1" s="1"/>
  <c r="G82" i="1" s="1"/>
  <c r="H82" i="1" s="1"/>
  <c r="I82" i="1" s="1"/>
  <c r="D81" i="1"/>
  <c r="E81" i="1" s="1"/>
  <c r="F81" i="1" s="1"/>
  <c r="G81" i="1" s="1"/>
  <c r="H81" i="1" s="1"/>
  <c r="I81" i="1" s="1"/>
  <c r="D80" i="1"/>
  <c r="E80" i="1" s="1"/>
  <c r="F80" i="1" s="1"/>
  <c r="G80" i="1" s="1"/>
  <c r="H80" i="1" s="1"/>
  <c r="I80" i="1" s="1"/>
  <c r="D79" i="1"/>
  <c r="E79" i="1" s="1"/>
  <c r="F79" i="1" s="1"/>
  <c r="G79" i="1" s="1"/>
  <c r="H79" i="1" s="1"/>
  <c r="I79" i="1" s="1"/>
  <c r="D78" i="1"/>
  <c r="E78" i="1" s="1"/>
  <c r="F78" i="1" s="1"/>
  <c r="G78" i="1" s="1"/>
  <c r="H78" i="1" s="1"/>
  <c r="I78" i="1" s="1"/>
  <c r="D77" i="1"/>
  <c r="E77" i="1" s="1"/>
  <c r="F77" i="1" s="1"/>
  <c r="G77" i="1" s="1"/>
  <c r="H77" i="1" s="1"/>
  <c r="I77" i="1" s="1"/>
  <c r="D76" i="1"/>
  <c r="E76" i="1" s="1"/>
  <c r="F76" i="1" s="1"/>
  <c r="G76" i="1" s="1"/>
  <c r="H76" i="1" s="1"/>
  <c r="I76" i="1" s="1"/>
  <c r="D75" i="1"/>
  <c r="E75" i="1" s="1"/>
  <c r="F75" i="1" s="1"/>
  <c r="G75" i="1" s="1"/>
  <c r="H75" i="1" s="1"/>
  <c r="I75" i="1" s="1"/>
  <c r="D74" i="1"/>
  <c r="E74" i="1" s="1"/>
  <c r="F74" i="1" s="1"/>
  <c r="G74" i="1" s="1"/>
  <c r="H74" i="1" s="1"/>
  <c r="I74" i="1" s="1"/>
  <c r="D73" i="1"/>
  <c r="E73" i="1" s="1"/>
  <c r="F73" i="1" s="1"/>
  <c r="G73" i="1" s="1"/>
  <c r="H73" i="1" s="1"/>
  <c r="I73" i="1" s="1"/>
  <c r="D72" i="1"/>
  <c r="E72" i="1" s="1"/>
  <c r="F72" i="1" s="1"/>
  <c r="G72" i="1" s="1"/>
  <c r="H72" i="1" s="1"/>
  <c r="I72" i="1" s="1"/>
  <c r="D71" i="1"/>
  <c r="E71" i="1" s="1"/>
  <c r="F71" i="1" s="1"/>
  <c r="G71" i="1" s="1"/>
  <c r="H71" i="1" s="1"/>
  <c r="I71" i="1" s="1"/>
  <c r="D70" i="1"/>
  <c r="E70" i="1" s="1"/>
  <c r="F70" i="1" s="1"/>
  <c r="G70" i="1" s="1"/>
  <c r="H70" i="1" s="1"/>
  <c r="I70" i="1" s="1"/>
  <c r="D69" i="1"/>
  <c r="E69" i="1" s="1"/>
  <c r="F69" i="1" s="1"/>
  <c r="G69" i="1" s="1"/>
  <c r="H69" i="1" s="1"/>
  <c r="I69" i="1" s="1"/>
  <c r="D68" i="1"/>
  <c r="E68" i="1" s="1"/>
  <c r="F68" i="1" s="1"/>
  <c r="G68" i="1" s="1"/>
  <c r="H68" i="1" s="1"/>
  <c r="I68" i="1" s="1"/>
  <c r="D67" i="1"/>
  <c r="E67" i="1" s="1"/>
  <c r="F67" i="1" s="1"/>
  <c r="G67" i="1" s="1"/>
  <c r="H67" i="1" s="1"/>
  <c r="I67" i="1" s="1"/>
  <c r="D66" i="1"/>
  <c r="E66" i="1" s="1"/>
  <c r="F66" i="1" s="1"/>
  <c r="G66" i="1" s="1"/>
  <c r="H66" i="1" s="1"/>
  <c r="I66" i="1" s="1"/>
  <c r="D65" i="1"/>
  <c r="E65" i="1" s="1"/>
  <c r="F65" i="1" s="1"/>
  <c r="G65" i="1" s="1"/>
  <c r="H65" i="1" s="1"/>
  <c r="I65" i="1" s="1"/>
  <c r="D64" i="1"/>
  <c r="E64" i="1" s="1"/>
  <c r="F64" i="1" s="1"/>
  <c r="G64" i="1" s="1"/>
  <c r="H64" i="1" s="1"/>
  <c r="I64" i="1" s="1"/>
  <c r="D63" i="1"/>
  <c r="E63" i="1" s="1"/>
  <c r="F63" i="1" s="1"/>
  <c r="G63" i="1" s="1"/>
  <c r="H63" i="1" s="1"/>
  <c r="I63" i="1" s="1"/>
  <c r="D62" i="1"/>
  <c r="E62" i="1" s="1"/>
  <c r="F62" i="1" s="1"/>
  <c r="G62" i="1" s="1"/>
  <c r="H62" i="1" s="1"/>
  <c r="I62" i="1" s="1"/>
  <c r="D61" i="1"/>
  <c r="E61" i="1" s="1"/>
  <c r="F61" i="1" s="1"/>
  <c r="G61" i="1" s="1"/>
  <c r="H61" i="1" s="1"/>
  <c r="I61" i="1" s="1"/>
  <c r="D60" i="1"/>
  <c r="E60" i="1" s="1"/>
  <c r="F60" i="1" s="1"/>
  <c r="G60" i="1" s="1"/>
  <c r="H60" i="1" s="1"/>
  <c r="I60" i="1" s="1"/>
  <c r="D59" i="1"/>
  <c r="E59" i="1" s="1"/>
  <c r="F59" i="1" s="1"/>
  <c r="G59" i="1" s="1"/>
  <c r="H59" i="1" s="1"/>
  <c r="I59" i="1" s="1"/>
  <c r="D58" i="1"/>
  <c r="E58" i="1" s="1"/>
  <c r="F58" i="1" s="1"/>
  <c r="G58" i="1" s="1"/>
  <c r="H58" i="1" s="1"/>
  <c r="I58" i="1" s="1"/>
  <c r="D57" i="1"/>
  <c r="E57" i="1" s="1"/>
  <c r="F57" i="1" s="1"/>
  <c r="G57" i="1" s="1"/>
  <c r="H57" i="1" s="1"/>
  <c r="I57" i="1" s="1"/>
  <c r="D56" i="1"/>
  <c r="E56" i="1" s="1"/>
  <c r="F56" i="1" s="1"/>
  <c r="G56" i="1" s="1"/>
  <c r="H56" i="1" s="1"/>
  <c r="I56" i="1" s="1"/>
  <c r="D55" i="1"/>
  <c r="E55" i="1" s="1"/>
  <c r="F55" i="1" s="1"/>
  <c r="G55" i="1" s="1"/>
  <c r="H55" i="1" s="1"/>
  <c r="I55" i="1" s="1"/>
  <c r="D54" i="1"/>
  <c r="E54" i="1" s="1"/>
  <c r="F54" i="1" s="1"/>
  <c r="G54" i="1" s="1"/>
  <c r="H54" i="1" s="1"/>
  <c r="I54" i="1" s="1"/>
  <c r="D53" i="1"/>
  <c r="E53" i="1" s="1"/>
  <c r="F53" i="1" s="1"/>
  <c r="G53" i="1" s="1"/>
  <c r="H53" i="1" s="1"/>
  <c r="I53" i="1" s="1"/>
  <c r="D52" i="1"/>
  <c r="E52" i="1" s="1"/>
  <c r="F52" i="1" s="1"/>
  <c r="G52" i="1" s="1"/>
  <c r="H52" i="1" s="1"/>
  <c r="I52" i="1" s="1"/>
  <c r="D51" i="1"/>
  <c r="E51" i="1" s="1"/>
  <c r="F51" i="1" s="1"/>
  <c r="G51" i="1" s="1"/>
  <c r="H51" i="1" s="1"/>
  <c r="I51" i="1" s="1"/>
  <c r="D50" i="1"/>
  <c r="E50" i="1" s="1"/>
  <c r="F50" i="1" s="1"/>
  <c r="G50" i="1" s="1"/>
  <c r="H50" i="1" s="1"/>
  <c r="I50" i="1" s="1"/>
  <c r="D49" i="1"/>
  <c r="E49" i="1" s="1"/>
  <c r="F49" i="1" s="1"/>
  <c r="G49" i="1" s="1"/>
  <c r="H49" i="1" s="1"/>
  <c r="I49" i="1" s="1"/>
  <c r="D48" i="1"/>
  <c r="E48" i="1" s="1"/>
  <c r="F48" i="1" s="1"/>
  <c r="G48" i="1" s="1"/>
  <c r="H48" i="1" s="1"/>
  <c r="I48" i="1" s="1"/>
  <c r="D47" i="1"/>
  <c r="E47" i="1" s="1"/>
  <c r="F47" i="1" s="1"/>
  <c r="G47" i="1" s="1"/>
  <c r="H47" i="1" s="1"/>
  <c r="I47" i="1" s="1"/>
  <c r="D46" i="1"/>
  <c r="E46" i="1" s="1"/>
  <c r="F46" i="1" s="1"/>
  <c r="G46" i="1" s="1"/>
  <c r="H46" i="1" s="1"/>
  <c r="I46" i="1" s="1"/>
  <c r="D45" i="1"/>
  <c r="E45" i="1" s="1"/>
  <c r="F45" i="1" s="1"/>
  <c r="G45" i="1" s="1"/>
  <c r="H45" i="1" s="1"/>
  <c r="I45" i="1" s="1"/>
  <c r="D44" i="1"/>
  <c r="E44" i="1" s="1"/>
  <c r="F44" i="1" s="1"/>
  <c r="G44" i="1" s="1"/>
  <c r="H44" i="1" s="1"/>
  <c r="I44" i="1" s="1"/>
  <c r="D43" i="1"/>
  <c r="E43" i="1" s="1"/>
  <c r="F43" i="1" s="1"/>
  <c r="G43" i="1" s="1"/>
  <c r="H43" i="1" s="1"/>
  <c r="I43" i="1" s="1"/>
  <c r="D42" i="1"/>
  <c r="E42" i="1" s="1"/>
  <c r="F42" i="1" s="1"/>
  <c r="G42" i="1" s="1"/>
  <c r="H42" i="1" s="1"/>
  <c r="I42" i="1" s="1"/>
  <c r="D41" i="1"/>
  <c r="E41" i="1" s="1"/>
  <c r="F41" i="1" s="1"/>
  <c r="G41" i="1" s="1"/>
  <c r="H41" i="1" s="1"/>
  <c r="I41" i="1" s="1"/>
  <c r="D40" i="1"/>
  <c r="E40" i="1" s="1"/>
  <c r="F40" i="1" s="1"/>
  <c r="G40" i="1" s="1"/>
  <c r="H40" i="1" s="1"/>
  <c r="I40" i="1" s="1"/>
  <c r="D39" i="1"/>
  <c r="E39" i="1" s="1"/>
  <c r="F39" i="1" s="1"/>
  <c r="G39" i="1" s="1"/>
  <c r="H39" i="1" s="1"/>
  <c r="I39" i="1" s="1"/>
  <c r="D38" i="1"/>
  <c r="E38" i="1" s="1"/>
  <c r="F38" i="1" s="1"/>
  <c r="G38" i="1" s="1"/>
  <c r="H38" i="1" s="1"/>
  <c r="I38" i="1" s="1"/>
  <c r="D37" i="1"/>
  <c r="E37" i="1" s="1"/>
  <c r="F37" i="1" s="1"/>
  <c r="G37" i="1" s="1"/>
  <c r="H37" i="1" s="1"/>
  <c r="I37" i="1" s="1"/>
  <c r="D36" i="1"/>
  <c r="E36" i="1" s="1"/>
  <c r="F36" i="1" s="1"/>
  <c r="G36" i="1" s="1"/>
  <c r="H36" i="1" s="1"/>
  <c r="I36" i="1" s="1"/>
  <c r="D35" i="1"/>
  <c r="E35" i="1" s="1"/>
  <c r="F35" i="1" s="1"/>
  <c r="G35" i="1" s="1"/>
  <c r="H35" i="1" s="1"/>
  <c r="I35" i="1" s="1"/>
  <c r="D34" i="1"/>
  <c r="E34" i="1" s="1"/>
  <c r="F34" i="1" s="1"/>
  <c r="G34" i="1" s="1"/>
  <c r="H34" i="1" s="1"/>
  <c r="I34" i="1" s="1"/>
  <c r="D33" i="1"/>
  <c r="E33" i="1" s="1"/>
  <c r="F33" i="1" s="1"/>
  <c r="G33" i="1" s="1"/>
  <c r="H33" i="1" s="1"/>
  <c r="I33" i="1" s="1"/>
  <c r="D32" i="1"/>
  <c r="E32" i="1" s="1"/>
  <c r="F32" i="1" s="1"/>
  <c r="G32" i="1" s="1"/>
  <c r="H32" i="1" s="1"/>
  <c r="I32" i="1" s="1"/>
  <c r="D31" i="1"/>
  <c r="E31" i="1" s="1"/>
  <c r="F31" i="1" s="1"/>
  <c r="G31" i="1" s="1"/>
  <c r="H31" i="1" s="1"/>
  <c r="I31" i="1" s="1"/>
  <c r="D30" i="1"/>
  <c r="E30" i="1" s="1"/>
  <c r="F30" i="1" s="1"/>
  <c r="G30" i="1" s="1"/>
  <c r="H30" i="1" s="1"/>
  <c r="I30" i="1" s="1"/>
  <c r="D29" i="1"/>
  <c r="E29" i="1" s="1"/>
  <c r="F29" i="1" s="1"/>
  <c r="G29" i="1" s="1"/>
  <c r="H29" i="1" s="1"/>
  <c r="I29" i="1" s="1"/>
  <c r="D28" i="1"/>
  <c r="E28" i="1" s="1"/>
  <c r="F28" i="1" s="1"/>
  <c r="G28" i="1" s="1"/>
  <c r="H28" i="1" s="1"/>
  <c r="I28" i="1" s="1"/>
  <c r="D27" i="1"/>
  <c r="E27" i="1" s="1"/>
  <c r="F27" i="1" s="1"/>
  <c r="G27" i="1" s="1"/>
  <c r="H27" i="1" s="1"/>
  <c r="I27" i="1" s="1"/>
  <c r="D26" i="1"/>
  <c r="E26" i="1" s="1"/>
  <c r="F26" i="1" s="1"/>
  <c r="G26" i="1" s="1"/>
  <c r="H26" i="1" s="1"/>
  <c r="I26" i="1" s="1"/>
  <c r="D25" i="1"/>
  <c r="E25" i="1" s="1"/>
  <c r="F25" i="1" s="1"/>
  <c r="G25" i="1" s="1"/>
  <c r="H25" i="1" s="1"/>
  <c r="I25" i="1" s="1"/>
  <c r="D24" i="1"/>
  <c r="E24" i="1" s="1"/>
  <c r="F24" i="1" s="1"/>
  <c r="G24" i="1" s="1"/>
  <c r="H24" i="1" s="1"/>
  <c r="I24" i="1" s="1"/>
  <c r="D23" i="1"/>
  <c r="E23" i="1" s="1"/>
  <c r="F23" i="1" s="1"/>
  <c r="G23" i="1" s="1"/>
  <c r="H23" i="1" s="1"/>
  <c r="I23" i="1" s="1"/>
  <c r="D22" i="1"/>
  <c r="E22" i="1" s="1"/>
  <c r="F22" i="1" s="1"/>
  <c r="G22" i="1" s="1"/>
  <c r="H22" i="1" s="1"/>
  <c r="I22" i="1" s="1"/>
  <c r="D21" i="1"/>
  <c r="E21" i="1" s="1"/>
  <c r="F21" i="1" s="1"/>
  <c r="G21" i="1" s="1"/>
  <c r="H21" i="1" s="1"/>
  <c r="I21" i="1" s="1"/>
  <c r="D20" i="1"/>
  <c r="E20" i="1" s="1"/>
  <c r="F20" i="1" s="1"/>
  <c r="G20" i="1" s="1"/>
  <c r="H20" i="1" s="1"/>
  <c r="I20" i="1" s="1"/>
  <c r="D19" i="1"/>
  <c r="E19" i="1" s="1"/>
  <c r="F19" i="1" s="1"/>
  <c r="G19" i="1" s="1"/>
  <c r="H19" i="1" s="1"/>
  <c r="I19" i="1" s="1"/>
  <c r="D18" i="1"/>
  <c r="E18" i="1" s="1"/>
  <c r="F18" i="1" s="1"/>
  <c r="G18" i="1" s="1"/>
  <c r="H18" i="1" s="1"/>
  <c r="I18" i="1" s="1"/>
  <c r="D17" i="1"/>
  <c r="E17" i="1" s="1"/>
  <c r="F17" i="1" s="1"/>
  <c r="G17" i="1" s="1"/>
  <c r="H17" i="1" s="1"/>
  <c r="I17" i="1" s="1"/>
  <c r="D16" i="1"/>
  <c r="E16" i="1" s="1"/>
  <c r="F16" i="1" s="1"/>
  <c r="G16" i="1" s="1"/>
  <c r="H16" i="1" s="1"/>
  <c r="I16" i="1" s="1"/>
  <c r="D15" i="1"/>
  <c r="E15" i="1" s="1"/>
  <c r="F15" i="1" s="1"/>
  <c r="G15" i="1" s="1"/>
  <c r="H15" i="1" s="1"/>
  <c r="I15" i="1" s="1"/>
  <c r="D14" i="1"/>
  <c r="E14" i="1" s="1"/>
  <c r="F14" i="1" s="1"/>
  <c r="G14" i="1" s="1"/>
  <c r="H14" i="1" s="1"/>
  <c r="I14" i="1" s="1"/>
  <c r="D13" i="1"/>
  <c r="E13" i="1" s="1"/>
  <c r="F13" i="1" s="1"/>
  <c r="G13" i="1" s="1"/>
  <c r="H13" i="1" s="1"/>
  <c r="I13" i="1" s="1"/>
  <c r="D12" i="1"/>
  <c r="E12" i="1" s="1"/>
  <c r="F12" i="1" s="1"/>
  <c r="G12" i="1" s="1"/>
  <c r="H12" i="1" s="1"/>
  <c r="I12" i="1" s="1"/>
  <c r="D11" i="1"/>
  <c r="E11" i="1" s="1"/>
  <c r="F11" i="1" s="1"/>
  <c r="G11" i="1" s="1"/>
  <c r="H11" i="1" s="1"/>
  <c r="I11" i="1" s="1"/>
  <c r="D10" i="1"/>
  <c r="E10" i="1" s="1"/>
  <c r="F10" i="1" s="1"/>
  <c r="G10" i="1" s="1"/>
  <c r="H10" i="1" s="1"/>
  <c r="I10" i="1" s="1"/>
  <c r="D9" i="1"/>
  <c r="E9" i="1" s="1"/>
  <c r="F9" i="1" s="1"/>
  <c r="G9" i="1" s="1"/>
  <c r="H9" i="1" s="1"/>
  <c r="I9" i="1" s="1"/>
  <c r="D8" i="1"/>
  <c r="E8" i="1" s="1"/>
  <c r="F8" i="1" s="1"/>
  <c r="G8" i="1" s="1"/>
  <c r="H8" i="1" s="1"/>
  <c r="I8" i="1" s="1"/>
  <c r="D7" i="1"/>
  <c r="E7" i="1" s="1"/>
  <c r="F7" i="1" s="1"/>
  <c r="G7" i="1" s="1"/>
  <c r="H7" i="1" s="1"/>
  <c r="I7" i="1" s="1"/>
  <c r="D6" i="1"/>
  <c r="E6" i="1" s="1"/>
  <c r="F6" i="1" s="1"/>
  <c r="G6" i="1" s="1"/>
  <c r="H6" i="1" s="1"/>
  <c r="I6" i="1" s="1"/>
  <c r="D5" i="1"/>
  <c r="E5" i="1" s="1"/>
  <c r="F5" i="1" s="1"/>
  <c r="G5" i="1" s="1"/>
  <c r="H5" i="1" s="1"/>
  <c r="I5" i="1" s="1"/>
  <c r="D4" i="1"/>
  <c r="E4" i="1" s="1"/>
  <c r="F4" i="1" s="1"/>
  <c r="G4" i="1" s="1"/>
  <c r="H4" i="1" s="1"/>
  <c r="I4" i="1" s="1"/>
  <c r="D3" i="1"/>
  <c r="E3" i="1" s="1"/>
  <c r="F3" i="1" s="1"/>
  <c r="G3" i="1" s="1"/>
  <c r="H3" i="1" s="1"/>
  <c r="I3" i="1" s="1"/>
  <c r="D2" i="1"/>
  <c r="E2" i="1" s="1"/>
  <c r="F2" i="1" s="1"/>
  <c r="G2" i="1" s="1"/>
  <c r="H2" i="1" s="1"/>
  <c r="I2" i="1" s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</calcChain>
</file>

<file path=xl/sharedStrings.xml><?xml version="1.0" encoding="utf-8"?>
<sst xmlns="http://schemas.openxmlformats.org/spreadsheetml/2006/main" count="2647" uniqueCount="92">
  <si>
    <t>Numéro du MR</t>
  </si>
  <si>
    <t>Le code opération</t>
  </si>
  <si>
    <t>Date de butée</t>
  </si>
  <si>
    <t>Date Prog</t>
  </si>
  <si>
    <t>Date Reprog 1</t>
  </si>
  <si>
    <t>Date Reprog 2</t>
  </si>
  <si>
    <t>Date Reprog 3</t>
  </si>
  <si>
    <t>Date Reprog 4</t>
  </si>
  <si>
    <t>Date Reprog 5</t>
  </si>
  <si>
    <t>B81505</t>
  </si>
  <si>
    <t>MIPA3</t>
  </si>
  <si>
    <t>MIPA6</t>
  </si>
  <si>
    <t>B81699</t>
  </si>
  <si>
    <t>MIPC2</t>
  </si>
  <si>
    <t>B81725</t>
  </si>
  <si>
    <t>MIPC3</t>
  </si>
  <si>
    <t>B81703</t>
  </si>
  <si>
    <t>MIPA2</t>
  </si>
  <si>
    <t>MIFM4</t>
  </si>
  <si>
    <t>MIFK7</t>
  </si>
  <si>
    <t>MIFB2</t>
  </si>
  <si>
    <t>MIFP2</t>
  </si>
  <si>
    <t>MSTS4</t>
  </si>
  <si>
    <t>MIDM5</t>
  </si>
  <si>
    <t>MSTS3</t>
  </si>
  <si>
    <t>MIPC4</t>
  </si>
  <si>
    <t>B81659</t>
  </si>
  <si>
    <t>MIPK8</t>
  </si>
  <si>
    <t>MSFS7</t>
  </si>
  <si>
    <t>MIFK5</t>
  </si>
  <si>
    <t>MIFP4</t>
  </si>
  <si>
    <t>MSPS6</t>
  </si>
  <si>
    <t>MIFP3</t>
  </si>
  <si>
    <t>MITK4</t>
  </si>
  <si>
    <t>MITA8</t>
  </si>
  <si>
    <t>MSTBI</t>
  </si>
  <si>
    <t>MIDAB</t>
  </si>
  <si>
    <t>MIDAA</t>
  </si>
  <si>
    <t>MIDK6</t>
  </si>
  <si>
    <t>MSFS5</t>
  </si>
  <si>
    <t>MIFX4</t>
  </si>
  <si>
    <t>B81733</t>
  </si>
  <si>
    <t>B81515</t>
  </si>
  <si>
    <t>B81719</t>
  </si>
  <si>
    <t>B81667</t>
  </si>
  <si>
    <t>B81517</t>
  </si>
  <si>
    <t>B81521</t>
  </si>
  <si>
    <t>B81527</t>
  </si>
  <si>
    <t>B81529</t>
  </si>
  <si>
    <t>B81539</t>
  </si>
  <si>
    <t>B81543</t>
  </si>
  <si>
    <t>B81553</t>
  </si>
  <si>
    <t>B81555</t>
  </si>
  <si>
    <t>B81561</t>
  </si>
  <si>
    <t>B81565</t>
  </si>
  <si>
    <t>B81567</t>
  </si>
  <si>
    <t>B81571</t>
  </si>
  <si>
    <t>B81575</t>
  </si>
  <si>
    <t>B81653</t>
  </si>
  <si>
    <t>B81655</t>
  </si>
  <si>
    <t>B81657</t>
  </si>
  <si>
    <t>B81661</t>
  </si>
  <si>
    <t>B81663</t>
  </si>
  <si>
    <t>B81669</t>
  </si>
  <si>
    <t>B81673</t>
  </si>
  <si>
    <t>B81691</t>
  </si>
  <si>
    <t>B81707</t>
  </si>
  <si>
    <t>B81709</t>
  </si>
  <si>
    <t>B81711</t>
  </si>
  <si>
    <t>B81713</t>
  </si>
  <si>
    <t>B81715</t>
  </si>
  <si>
    <t>B81717</t>
  </si>
  <si>
    <t>B81721</t>
  </si>
  <si>
    <t>B81723</t>
  </si>
  <si>
    <t>B81729</t>
  </si>
  <si>
    <t>B81731</t>
  </si>
  <si>
    <t>B81735</t>
  </si>
  <si>
    <t>B81737</t>
  </si>
  <si>
    <t>OG5CC</t>
  </si>
  <si>
    <t>OG5CV</t>
  </si>
  <si>
    <t>OA9BA</t>
  </si>
  <si>
    <t>OR1EP</t>
  </si>
  <si>
    <t>OC3AT</t>
  </si>
  <si>
    <t>OR7V1</t>
  </si>
  <si>
    <t>OR7V3</t>
  </si>
  <si>
    <t>OF5DP</t>
  </si>
  <si>
    <t>OQ3MF</t>
  </si>
  <si>
    <t>OQ3MT</t>
  </si>
  <si>
    <t>OR7V4</t>
  </si>
  <si>
    <t>OF2SU</t>
  </si>
  <si>
    <t>OF1BP</t>
  </si>
  <si>
    <t>OF4DF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</si>
</sst>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textRotation="45"/>
    </xf>
    <xf numFmtId="0" fontId="1" fillId="0" borderId="1" xfId="0" applyFont="1" applyBorder="1" applyAlignment="1">
      <alignment horizontal="center" vertical="center" textRotation="45"/>
    </xf>
    <xf numFmtId="0" fontId="1" fillId="0" borderId="4" xfId="0" applyFont="1" applyBorder="1" applyAlignment="1">
      <alignment horizontal="center" vertical="center" textRotation="45"/>
    </xf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1" xfId="1" applyBorder="1"/>
    <xf numFmtId="0" fontId="2" fillId="0" borderId="2" xfId="1" applyBorder="1"/>
    <xf numFmtId="14" fontId="2" fillId="0" borderId="2" xfId="1" applyNumberFormat="1" applyBorder="1"/>
    <xf numFmtId="14" fontId="2" fillId="0" borderId="3" xfId="1" applyNumberFormat="1" applyBorder="1"/>
    <xf numFmtId="0" fontId="2" fillId="0" borderId="0" xfId="1"/>
    <xf numFmtId="14" fontId="2" fillId="0" borderId="0" xfId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J1320"/>
  <sheetViews>
    <sheetView tabSelected="1" workbookViewId="0">
      <selection activeCell="K113" sqref="K113"/>
    </sheetView>
  </sheetViews>
  <sheetFormatPr baseColWidth="10" defaultRowHeight="14.5" x14ac:dyDescent="0.35"/>
  <cols>
    <col min="1" max="1" width="13.6328125" customWidth="1"/>
    <col min="2" max="2" width="16.36328125" customWidth="1"/>
    <col min="3" max="9" width="13.08984375" customWidth="1"/>
  </cols>
  <sheetData>
    <row r="1" spans="1:114" ht="43.5" thickBot="1" x14ac:dyDescent="0.4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5" t="str">
        <f ca="1">"S" &amp; _xlfn.ISOWEEKNUM(NOW()+7*(4-3)) &amp; "  " &amp; YEAR(NOW()+7*(4-3))</f>
        <v>S3  2020</v>
      </c>
      <c r="K1" s="6" t="str">
        <f ca="1">"S" &amp; _xlfn.ISOWEEKNUM(NOW()+7*(5-3)) &amp; "  " &amp; YEAR(NOW()+7*(5-3))</f>
        <v>S4  2020</v>
      </c>
      <c r="L1" s="6" t="str">
        <f ca="1">"S" &amp; _xlfn.ISOWEEKNUM(NOW()+7*(6-3)) &amp; "  " &amp; YEAR(NOW()+7*(6-3))</f>
        <v>S5  2020</v>
      </c>
      <c r="M1" s="6" t="str">
        <f ca="1">"S" &amp; _xlfn.ISOWEEKNUM(NOW()+7*(7-3)) &amp; "  " &amp; YEAR(NOW()+7*(7-3))</f>
        <v>S6  2020</v>
      </c>
      <c r="N1" s="6" t="str">
        <f ca="1">"S" &amp; _xlfn.ISOWEEKNUM(NOW()+7*(8-3)) &amp; "  " &amp; YEAR(NOW()+7*(8-3))</f>
        <v>S7  2020</v>
      </c>
      <c r="O1" s="6" t="str">
        <f ca="1">"S" &amp; _xlfn.ISOWEEKNUM(NOW()+7*(9-3)) &amp; "  " &amp; YEAR(NOW()+7*(9-3))</f>
        <v>S8  2020</v>
      </c>
      <c r="P1" s="6" t="str">
        <f ca="1">"S" &amp; _xlfn.ISOWEEKNUM(NOW()+7*(10-3)) &amp; "  " &amp; YEAR(NOW()+7*(10-3))</f>
        <v>S9  2020</v>
      </c>
      <c r="Q1" s="6" t="str">
        <f ca="1">"S" &amp; _xlfn.ISOWEEKNUM(NOW()+7*(11-3)) &amp; "  " &amp; YEAR(NOW()+7*(11-3))</f>
        <v>S10  2020</v>
      </c>
      <c r="R1" s="6" t="str">
        <f ca="1">"S" &amp; _xlfn.ISOWEEKNUM(NOW()+7*(12-3)) &amp; "  " &amp; YEAR(NOW()+7*(12-3))</f>
        <v>S11  2020</v>
      </c>
      <c r="S1" s="6" t="str">
        <f ca="1">"S" &amp; _xlfn.ISOWEEKNUM(NOW()+7*(13-3)) &amp; "  " &amp; YEAR(NOW()+7*(13-3))</f>
        <v>S12  2020</v>
      </c>
      <c r="T1" s="6" t="str">
        <f ca="1">"S" &amp; _xlfn.ISOWEEKNUM(NOW()+7*(14-3)) &amp; "  " &amp; YEAR(NOW()+7*(14-3))</f>
        <v>S13  2020</v>
      </c>
      <c r="U1" s="6" t="str">
        <f ca="1">"S" &amp; _xlfn.ISOWEEKNUM(NOW()+7*(15-3)) &amp; "  " &amp; YEAR(NOW()+7*(15-3))</f>
        <v>S14  2020</v>
      </c>
      <c r="V1" s="6" t="str">
        <f ca="1">"S" &amp; _xlfn.ISOWEEKNUM(NOW()+7*(16-3)) &amp; "  " &amp; YEAR(NOW()+7*(16-3))</f>
        <v>S15  2020</v>
      </c>
      <c r="W1" s="6" t="str">
        <f ca="1">"S" &amp; _xlfn.ISOWEEKNUM(NOW()+7*(17-3)) &amp; "  " &amp; YEAR(NOW()+7*(17-3))</f>
        <v>S16  2020</v>
      </c>
      <c r="X1" s="6" t="str">
        <f ca="1">"S" &amp; _xlfn.ISOWEEKNUM(NOW()+7*(18-3)) &amp; "  " &amp; YEAR(NOW()+7*(18-3))</f>
        <v>S17  2020</v>
      </c>
      <c r="Y1" s="6" t="str">
        <f ca="1">"S" &amp; _xlfn.ISOWEEKNUM(NOW()+7*(19-3)) &amp; "  " &amp; YEAR(NOW()+7*(19-3))</f>
        <v>S18  2020</v>
      </c>
      <c r="Z1" s="6" t="str">
        <f ca="1">"S" &amp; _xlfn.ISOWEEKNUM(NOW()+7*(20-3)) &amp; "  " &amp; YEAR(NOW()+7*(20-3))</f>
        <v>S19  2020</v>
      </c>
      <c r="AA1" s="6" t="str">
        <f ca="1">"S" &amp; _xlfn.ISOWEEKNUM(NOW()+7*(21-3)) &amp; "  " &amp; YEAR(NOW()+7*(21-3))</f>
        <v>S20  2020</v>
      </c>
      <c r="AB1" s="6" t="str">
        <f ca="1">"S" &amp; _xlfn.ISOWEEKNUM(NOW()+7*(22-3)) &amp; "  " &amp; YEAR(NOW()+7*(22-3))</f>
        <v>S21  2020</v>
      </c>
      <c r="AC1" s="6" t="str">
        <f ca="1">"S" &amp; _xlfn.ISOWEEKNUM(NOW()+7*(23-3)) &amp; "  " &amp; YEAR(NOW()+7*(23-3))</f>
        <v>S22  2020</v>
      </c>
      <c r="AD1" s="6" t="str">
        <f ca="1">"S" &amp; _xlfn.ISOWEEKNUM(NOW()+7*(24-3)) &amp; "  " &amp; YEAR(NOW()+7*(24-3))</f>
        <v>S23  2020</v>
      </c>
      <c r="AE1" s="6" t="str">
        <f ca="1">"S" &amp; _xlfn.ISOWEEKNUM(NOW()+7*(25-3)) &amp; "  " &amp; YEAR(NOW()+7*(25-3))</f>
        <v>S24  2020</v>
      </c>
      <c r="AF1" s="6" t="str">
        <f ca="1">"S" &amp; _xlfn.ISOWEEKNUM(NOW()+7*(26-3)) &amp; "  " &amp; YEAR(NOW()+7*(26-3))</f>
        <v>S25  2020</v>
      </c>
      <c r="AG1" s="6" t="str">
        <f ca="1">"S" &amp; _xlfn.ISOWEEKNUM(NOW()+7*(27-3)) &amp; "  " &amp; YEAR(NOW()+7*(27-3))</f>
        <v>S26  2020</v>
      </c>
      <c r="AH1" s="6" t="str">
        <f ca="1">"S" &amp; _xlfn.ISOWEEKNUM(NOW()+7*(28-3)) &amp; "  " &amp; YEAR(NOW()+7*(28-3))</f>
        <v>S27  2020</v>
      </c>
      <c r="AI1" s="6" t="str">
        <f ca="1">"S" &amp; _xlfn.ISOWEEKNUM(NOW()+7*(29-3)) &amp; "  " &amp; YEAR(NOW()+7*(29-3))</f>
        <v>S28  2020</v>
      </c>
      <c r="AJ1" s="6" t="str">
        <f ca="1">"S" &amp; _xlfn.ISOWEEKNUM(NOW()+7*(30-3)) &amp; "  " &amp; YEAR(NOW()+7*(30-3))</f>
        <v>S29  2020</v>
      </c>
      <c r="AK1" s="6" t="str">
        <f ca="1">"S" &amp; _xlfn.ISOWEEKNUM(NOW()+7*(31-3)) &amp; "  " &amp; YEAR(NOW()+7*(31-3))</f>
        <v>S30  2020</v>
      </c>
      <c r="AL1" s="6" t="str">
        <f ca="1">"S" &amp; _xlfn.ISOWEEKNUM(NOW()+7*(32-3)) &amp; "  " &amp; YEAR(NOW()+7*(32-3))</f>
        <v>S31  2020</v>
      </c>
      <c r="AM1" s="6" t="str">
        <f ca="1">"S" &amp; _xlfn.ISOWEEKNUM(NOW()+7*(33-3)) &amp; "  " &amp; YEAR(NOW()+7*(33-3))</f>
        <v>S32  2020</v>
      </c>
      <c r="AN1" s="6" t="str">
        <f ca="1">"S" &amp; _xlfn.ISOWEEKNUM(NOW()+7*(34-3)) &amp; "  " &amp; YEAR(NOW()+7*(34-3))</f>
        <v>S33  2020</v>
      </c>
      <c r="AO1" s="6" t="str">
        <f ca="1">"S" &amp; _xlfn.ISOWEEKNUM(NOW()+7*(35-3)) &amp; "  " &amp; YEAR(NOW()+7*(35-3))</f>
        <v>S34  2020</v>
      </c>
      <c r="AP1" s="6" t="str">
        <f ca="1">"S" &amp; _xlfn.ISOWEEKNUM(NOW()+7*(36-3)) &amp; "  " &amp; YEAR(NOW()+7*(36-3))</f>
        <v>S35  2020</v>
      </c>
      <c r="AQ1" s="6" t="str">
        <f ca="1">"S" &amp; _xlfn.ISOWEEKNUM(NOW()+7*(37-3)) &amp; "  " &amp; YEAR(NOW()+7*(37-3))</f>
        <v>S36  2020</v>
      </c>
      <c r="AR1" s="6" t="str">
        <f ca="1">"S" &amp; _xlfn.ISOWEEKNUM(NOW()+7*(38-3)) &amp; "  " &amp; YEAR(NOW()+7*(38-3))</f>
        <v>S37  2020</v>
      </c>
      <c r="AS1" s="6" t="str">
        <f ca="1">"S" &amp; _xlfn.ISOWEEKNUM(NOW()+7*(39-3)) &amp; "  " &amp; YEAR(NOW()+7*(39-3))</f>
        <v>S38  2020</v>
      </c>
      <c r="AT1" s="6" t="str">
        <f ca="1">"S" &amp; _xlfn.ISOWEEKNUM(NOW()+7*(40-3)) &amp; "  " &amp; YEAR(NOW()+7*(40-3))</f>
        <v>S39  2020</v>
      </c>
      <c r="AU1" s="6" t="str">
        <f ca="1">"S" &amp; _xlfn.ISOWEEKNUM(NOW()+7*(41-3)) &amp; "  " &amp; YEAR(NOW()+7*(41-3))</f>
        <v>S40  2020</v>
      </c>
      <c r="AV1" s="6" t="str">
        <f ca="1">"S" &amp; _xlfn.ISOWEEKNUM(NOW()+7*(42-3)) &amp; "  " &amp; YEAR(NOW()+7*(42-3))</f>
        <v>S41  2020</v>
      </c>
      <c r="AW1" s="6" t="str">
        <f ca="1">"S" &amp; _xlfn.ISOWEEKNUM(NOW()+7*(43-3)) &amp; "  " &amp; YEAR(NOW()+7*(43-3))</f>
        <v>S42  2020</v>
      </c>
      <c r="AX1" s="6" t="str">
        <f ca="1">"S" &amp; _xlfn.ISOWEEKNUM(NOW()+7*(44-3)) &amp; "  " &amp; YEAR(NOW()+7*(44-3))</f>
        <v>S43  2020</v>
      </c>
      <c r="AY1" s="6" t="str">
        <f ca="1">"S" &amp; _xlfn.ISOWEEKNUM(NOW()+7*(45-3)) &amp; "  " &amp; YEAR(NOW()+7*(45-3))</f>
        <v>S44  2020</v>
      </c>
      <c r="AZ1" s="6" t="str">
        <f ca="1">"S" &amp; _xlfn.ISOWEEKNUM(NOW()+7*(46-3)) &amp; "  " &amp; YEAR(NOW()+7*(46-3))</f>
        <v>S45  2020</v>
      </c>
      <c r="BA1" s="6" t="str">
        <f ca="1">"S" &amp; _xlfn.ISOWEEKNUM(NOW()+7*(47-3)) &amp; "  " &amp; YEAR(NOW()+7*(47-3))</f>
        <v>S46  2020</v>
      </c>
      <c r="BB1" s="6" t="str">
        <f ca="1">"S" &amp; _xlfn.ISOWEEKNUM(NOW()+7*(48-3)) &amp; "  " &amp; YEAR(NOW()+7*(48-3))</f>
        <v>S47  2020</v>
      </c>
      <c r="BC1" s="6" t="str">
        <f ca="1">"S" &amp; _xlfn.ISOWEEKNUM(NOW()+7*(49-3)) &amp; "  " &amp; YEAR(NOW()+7*(49-3))</f>
        <v>S48  2020</v>
      </c>
      <c r="BD1" s="6" t="str">
        <f ca="1">"S" &amp; _xlfn.ISOWEEKNUM(NOW()+7*(50-3)) &amp; "  " &amp; YEAR(NOW()+7*(50-3))</f>
        <v>S49  2020</v>
      </c>
      <c r="BE1" s="6" t="str">
        <f ca="1">"S" &amp; _xlfn.ISOWEEKNUM(NOW()+7*(51-3)) &amp; "  " &amp; YEAR(NOW()+7*(51-3))</f>
        <v>S50  2020</v>
      </c>
      <c r="BF1" s="6" t="str">
        <f ca="1">"S" &amp; _xlfn.ISOWEEKNUM(NOW()+7*(52-3)) &amp; "  " &amp; YEAR(NOW()+7*(52-3))</f>
        <v>S51  2020</v>
      </c>
      <c r="BG1" s="6" t="str">
        <f ca="1">"S" &amp; _xlfn.ISOWEEKNUM(NOW()+7*(53-3)) &amp; "  " &amp; YEAR(NOW()+7*(53-3))</f>
        <v>S52  2020</v>
      </c>
      <c r="BH1" s="6" t="str">
        <f ca="1">"S" &amp; _xlfn.ISOWEEKNUM(NOW()+7*(54-3)) &amp; "  " &amp; YEAR(NOW()+7*(54-3))</f>
        <v>S53  2020</v>
      </c>
      <c r="BI1" s="6" t="str">
        <f ca="1">"S" &amp; _xlfn.ISOWEEKNUM(NOW()+7*(55-3)) &amp; "  " &amp; YEAR(NOW()+7*(55-3))</f>
        <v>S1  2021</v>
      </c>
      <c r="BJ1" s="6" t="str">
        <f ca="1">"S" &amp; _xlfn.ISOWEEKNUM(NOW()+7*(56-3)) &amp; "  " &amp; YEAR(NOW()+7*(56-3))</f>
        <v>S2  2021</v>
      </c>
      <c r="BK1" s="6" t="str">
        <f ca="1">"S" &amp; _xlfn.ISOWEEKNUM(NOW()+7*(57-3)) &amp; "  " &amp; YEAR(NOW()+7*(57-3))</f>
        <v>S3  2021</v>
      </c>
      <c r="BL1" s="6" t="str">
        <f ca="1">"S" &amp; _xlfn.ISOWEEKNUM(NOW()+7*(58-3)) &amp; "  " &amp; YEAR(NOW()+7*(58-3))</f>
        <v>S4  2021</v>
      </c>
      <c r="BM1" s="6" t="str">
        <f ca="1">"S" &amp; _xlfn.ISOWEEKNUM(NOW()+7*(59-3)) &amp; "  " &amp; YEAR(NOW()+7*(59-3))</f>
        <v>S5  2021</v>
      </c>
      <c r="BN1" s="6" t="str">
        <f ca="1">"S" &amp; _xlfn.ISOWEEKNUM(NOW()+7*(60-3)) &amp; "  " &amp; YEAR(NOW()+7*(60-3))</f>
        <v>S6  2021</v>
      </c>
      <c r="BO1" s="6" t="str">
        <f ca="1">"S" &amp; _xlfn.ISOWEEKNUM(NOW()+7*(61-3)) &amp; "  " &amp; YEAR(NOW()+7*(61-3))</f>
        <v>S7  2021</v>
      </c>
      <c r="BP1" s="6" t="str">
        <f ca="1">"S" &amp; _xlfn.ISOWEEKNUM(NOW()+7*(62-3)) &amp; "  " &amp; YEAR(NOW()+7*(62-3))</f>
        <v>S8  2021</v>
      </c>
      <c r="BQ1" s="6" t="str">
        <f ca="1">"S" &amp; _xlfn.ISOWEEKNUM(NOW()+7*(63-3)) &amp; "  " &amp; YEAR(NOW()+7*(63-3))</f>
        <v>S9  2021</v>
      </c>
      <c r="BR1" s="6" t="str">
        <f ca="1">"S" &amp; _xlfn.ISOWEEKNUM(NOW()+7*(64-3)) &amp; "  " &amp; YEAR(NOW()+7*(64-3))</f>
        <v>S10  2021</v>
      </c>
      <c r="BS1" s="6" t="str">
        <f ca="1">"S" &amp; _xlfn.ISOWEEKNUM(NOW()+7*(65-3)) &amp; "  " &amp; YEAR(NOW()+7*(65-3))</f>
        <v>S11  2021</v>
      </c>
      <c r="BT1" s="6" t="str">
        <f ca="1">"S" &amp; _xlfn.ISOWEEKNUM(NOW()+7*(66-3)) &amp; "  " &amp; YEAR(NOW()+7*(66-3))</f>
        <v>S12  2021</v>
      </c>
      <c r="BU1" s="6" t="str">
        <f ca="1">"S" &amp; _xlfn.ISOWEEKNUM(NOW()+7*(67-3)) &amp; "  " &amp; YEAR(NOW()+7*(67-3))</f>
        <v>S13  2021</v>
      </c>
      <c r="BV1" s="6" t="str">
        <f ca="1">"S" &amp; _xlfn.ISOWEEKNUM(NOW()+7*(68-3)) &amp; "  " &amp; YEAR(NOW()+7*(68-3))</f>
        <v>S14  2021</v>
      </c>
      <c r="BW1" s="6" t="str">
        <f ca="1">"S" &amp; _xlfn.ISOWEEKNUM(NOW()+7*(69-3)) &amp; "  " &amp; YEAR(NOW()+7*(69-3))</f>
        <v>S15  2021</v>
      </c>
      <c r="BX1" s="6" t="str">
        <f ca="1">"S" &amp; _xlfn.ISOWEEKNUM(NOW()+7*(70-3)) &amp; "  " &amp; YEAR(NOW()+7*(70-3))</f>
        <v>S16  2021</v>
      </c>
      <c r="BY1" s="6" t="str">
        <f ca="1">"S" &amp; _xlfn.ISOWEEKNUM(NOW()+7*(71-3)) &amp; "  " &amp; YEAR(NOW()+7*(71-3))</f>
        <v>S17  2021</v>
      </c>
      <c r="BZ1" s="6" t="str">
        <f ca="1">"S" &amp; _xlfn.ISOWEEKNUM(NOW()+7*(72-3)) &amp; "  " &amp; YEAR(NOW()+7*(72-3))</f>
        <v>S18  2021</v>
      </c>
      <c r="CA1" s="6" t="str">
        <f ca="1">"S" &amp; _xlfn.ISOWEEKNUM(NOW()+7*(73-3)) &amp; "  " &amp; YEAR(NOW()+7*(73-3))</f>
        <v>S19  2021</v>
      </c>
      <c r="CB1" s="6" t="str">
        <f ca="1">"S" &amp; _xlfn.ISOWEEKNUM(NOW()+7*(74-3)) &amp; "  " &amp; YEAR(NOW()+7*(74-3))</f>
        <v>S20  2021</v>
      </c>
      <c r="CC1" s="6" t="str">
        <f ca="1">"S" &amp; _xlfn.ISOWEEKNUM(NOW()+7*(75-3)) &amp; "  " &amp; YEAR(NOW()+7*(75-3))</f>
        <v>S21  2021</v>
      </c>
      <c r="CD1" s="6" t="str">
        <f ca="1">"S" &amp; _xlfn.ISOWEEKNUM(NOW()+7*(76-3)) &amp; "  " &amp; YEAR(NOW()+7*(76-3))</f>
        <v>S22  2021</v>
      </c>
      <c r="CE1" s="6" t="str">
        <f ca="1">"S" &amp; _xlfn.ISOWEEKNUM(NOW()+7*(77-3)) &amp; "  " &amp; YEAR(NOW()+7*(77-3))</f>
        <v>S23  2021</v>
      </c>
      <c r="CF1" s="6" t="str">
        <f ca="1">"S" &amp; _xlfn.ISOWEEKNUM(NOW()+7*(78-3)) &amp; "  " &amp; YEAR(NOW()+7*(78-3))</f>
        <v>S24  2021</v>
      </c>
      <c r="CG1" s="6" t="str">
        <f ca="1">"S" &amp; _xlfn.ISOWEEKNUM(NOW()+7*(79-3)) &amp; "  " &amp; YEAR(NOW()+7*(79-3))</f>
        <v>S25  2021</v>
      </c>
      <c r="CH1" s="6" t="str">
        <f ca="1">"S" &amp; _xlfn.ISOWEEKNUM(NOW()+7*(80-3)) &amp; "  " &amp; YEAR(NOW()+7*(80-3))</f>
        <v>S26  2021</v>
      </c>
      <c r="CI1" s="6" t="str">
        <f ca="1">"S" &amp; _xlfn.ISOWEEKNUM(NOW()+7*(81-3)) &amp; "  " &amp; YEAR(NOW()+7*(81-3))</f>
        <v>S27  2021</v>
      </c>
      <c r="CJ1" s="6" t="str">
        <f ca="1">"S" &amp; _xlfn.ISOWEEKNUM(NOW()+7*(82-3)) &amp; "  " &amp; YEAR(NOW()+7*(82-3))</f>
        <v>S28  2021</v>
      </c>
      <c r="CK1" s="6" t="str">
        <f ca="1">"S" &amp; _xlfn.ISOWEEKNUM(NOW()+7*(83-3)) &amp; "  " &amp; YEAR(NOW()+7*(83-3))</f>
        <v>S29  2021</v>
      </c>
      <c r="CL1" s="6" t="str">
        <f ca="1">"S" &amp; _xlfn.ISOWEEKNUM(NOW()+7*(84-3)) &amp; "  " &amp; YEAR(NOW()+7*(84-3))</f>
        <v>S30  2021</v>
      </c>
      <c r="CM1" s="6" t="str">
        <f ca="1">"S" &amp; _xlfn.ISOWEEKNUM(NOW()+7*(85-3)) &amp; "  " &amp; YEAR(NOW()+7*(85-3))</f>
        <v>S31  2021</v>
      </c>
      <c r="CN1" s="6" t="str">
        <f ca="1">"S" &amp; _xlfn.ISOWEEKNUM(NOW()+7*(86-3)) &amp; "  " &amp; YEAR(NOW()+7*(86-3))</f>
        <v>S32  2021</v>
      </c>
      <c r="CO1" s="6" t="str">
        <f ca="1">"S" &amp; _xlfn.ISOWEEKNUM(NOW()+7*(87-3)) &amp; "  " &amp; YEAR(NOW()+7*(87-3))</f>
        <v>S33  2021</v>
      </c>
      <c r="CP1" s="6" t="str">
        <f ca="1">"S" &amp; _xlfn.ISOWEEKNUM(NOW()+7*(88-3)) &amp; "  " &amp; YEAR(NOW()+7*(88-3))</f>
        <v>S34  2021</v>
      </c>
      <c r="CQ1" s="6" t="str">
        <f ca="1">"S" &amp; _xlfn.ISOWEEKNUM(NOW()+7*(89-3)) &amp; "  " &amp; YEAR(NOW()+7*(89-3))</f>
        <v>S35  2021</v>
      </c>
      <c r="CR1" s="6" t="str">
        <f ca="1">"S" &amp; _xlfn.ISOWEEKNUM(NOW()+7*(90-3)) &amp; "  " &amp; YEAR(NOW()+7*(90-3))</f>
        <v>S36  2021</v>
      </c>
      <c r="CS1" s="6" t="str">
        <f ca="1">"S" &amp; _xlfn.ISOWEEKNUM(NOW()+7*(91-3)) &amp; "  " &amp; YEAR(NOW()+7*(91-3))</f>
        <v>S37  2021</v>
      </c>
      <c r="CT1" s="6" t="str">
        <f ca="1">"S" &amp; _xlfn.ISOWEEKNUM(NOW()+7*(92-3)) &amp; "  " &amp; YEAR(NOW()+7*(92-3))</f>
        <v>S38  2021</v>
      </c>
      <c r="CU1" s="6" t="str">
        <f ca="1">"S" &amp; _xlfn.ISOWEEKNUM(NOW()+7*(93-3)) &amp; "  " &amp; YEAR(NOW()+7*(93-3))</f>
        <v>S39  2021</v>
      </c>
      <c r="CV1" s="6" t="str">
        <f ca="1">"S" &amp; _xlfn.ISOWEEKNUM(NOW()+7*(94-3)) &amp; "  " &amp; YEAR(NOW()+7*(94-3))</f>
        <v>S40  2021</v>
      </c>
      <c r="CW1" s="6" t="str">
        <f ca="1">"S" &amp; _xlfn.ISOWEEKNUM(NOW()+7*(95-3)) &amp; "  " &amp; YEAR(NOW()+7*(95-3))</f>
        <v>S41  2021</v>
      </c>
      <c r="CX1" s="6" t="str">
        <f ca="1">"S" &amp; _xlfn.ISOWEEKNUM(NOW()+7*(96-3)) &amp; "  " &amp; YEAR(NOW()+7*(96-3))</f>
        <v>S42  2021</v>
      </c>
      <c r="CY1" s="6" t="str">
        <f ca="1">"S" &amp; _xlfn.ISOWEEKNUM(NOW()+7*(97-3)) &amp; "  " &amp; YEAR(NOW()+7*(97-3))</f>
        <v>S43  2021</v>
      </c>
      <c r="CZ1" s="6" t="str">
        <f ca="1">"S" &amp; _xlfn.ISOWEEKNUM(NOW()+7*(98-3)) &amp; "  " &amp; YEAR(NOW()+7*(98-3))</f>
        <v>S44  2021</v>
      </c>
      <c r="DA1" s="6" t="str">
        <f ca="1">"S" &amp; _xlfn.ISOWEEKNUM(NOW()+7*(99-3)) &amp; "  " &amp; YEAR(NOW()+7*(99-3))</f>
        <v>S45  2021</v>
      </c>
      <c r="DB1" s="6" t="str">
        <f ca="1">"S" &amp; _xlfn.ISOWEEKNUM(NOW()+7*(100-3)) &amp; "  " &amp; YEAR(NOW()+7*(100-3))</f>
        <v>S46  2021</v>
      </c>
      <c r="DC1" s="6" t="str">
        <f ca="1">"S" &amp; _xlfn.ISOWEEKNUM(NOW()+7*(101-3)) &amp; "  " &amp; YEAR(NOW()+7*(101-3))</f>
        <v>S47  2021</v>
      </c>
      <c r="DD1" s="6" t="str">
        <f ca="1">"S" &amp; _xlfn.ISOWEEKNUM(NOW()+7*(102-3)) &amp; "  " &amp; YEAR(NOW()+7*(102-3))</f>
        <v>S48  2021</v>
      </c>
      <c r="DE1" s="6" t="str">
        <f ca="1">"S" &amp; _xlfn.ISOWEEKNUM(NOW()+7*(103-3)) &amp; "  " &amp; YEAR(NOW()+7*(103-3))</f>
        <v>S49  2021</v>
      </c>
      <c r="DF1" s="6" t="str">
        <f ca="1">"S" &amp; _xlfn.ISOWEEKNUM(NOW()+7*(104-3)) &amp; "  " &amp; YEAR(NOW()+7*(104-3))</f>
        <v>S50  2021</v>
      </c>
      <c r="DG1" s="6" t="str">
        <f ca="1">"S" &amp; _xlfn.ISOWEEKNUM(NOW()+7*(105-3)) &amp; "  " &amp; YEAR(NOW()+7*(105-3))</f>
        <v>S51  2021</v>
      </c>
      <c r="DH1" s="6" t="str">
        <f ca="1">"S" &amp; _xlfn.ISOWEEKNUM(NOW()+7*(106-3)) &amp; "  " &amp; YEAR(NOW()+7*(106-3))</f>
        <v>S52  2021</v>
      </c>
      <c r="DI1" s="6" t="str">
        <f ca="1">"S" &amp; _xlfn.ISOWEEKNUM(NOW()+7*(107-3)) &amp; "  " &amp; YEAR(NOW()+7*(107-3))</f>
        <v>S1  2022</v>
      </c>
      <c r="DJ1" s="7" t="str">
        <f ca="1">"S" &amp; _xlfn.ISOWEEKNUM(NOW()+7*(108-3)) &amp; "  " &amp; YEAR(NOW()+7*(108-3))</f>
        <v>S2  2022</v>
      </c>
    </row>
    <row r="2" spans="1:114" ht="15" thickBot="1" x14ac:dyDescent="0.4">
      <c r="A2" s="8" t="s">
        <v>9</v>
      </c>
      <c r="B2" s="9" t="s">
        <v>10</v>
      </c>
      <c r="C2" s="10">
        <v>44013</v>
      </c>
      <c r="D2" s="10">
        <f>DATE(YEAR($C2),MONTH($C2)-2,DAY($C2))</f>
        <v>43952</v>
      </c>
      <c r="E2" s="10">
        <f>DATE(YEAR($D2),MONTH($D2)+$LK2,DAY($D2))</f>
        <v>43952</v>
      </c>
      <c r="F2" s="10">
        <f>DATE(YEAR($E2),MONTH($E2)+$LK2,DAY($E2))</f>
        <v>43952</v>
      </c>
      <c r="G2" s="10">
        <f>DATE(YEAR($F2),MONTH($F2)+$LK2,DAY($F2))</f>
        <v>43952</v>
      </c>
      <c r="H2" s="10">
        <f>DATE(YEAR($G2),MONTH($G2)+$LK2,DAY($G2))</f>
        <v>43952</v>
      </c>
      <c r="I2" s="11">
        <f>DATE(YEAR($H2),MONTH($H2)+$LK2,DAY($H2))</f>
        <v>43952</v>
      </c>
      <c r="J2" s="12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</row>
    <row r="3" spans="1:114" ht="15" thickBot="1" x14ac:dyDescent="0.4">
      <c r="A3" s="8" t="s">
        <v>9</v>
      </c>
      <c r="B3" s="9" t="s">
        <v>11</v>
      </c>
      <c r="C3" s="10">
        <v>44057</v>
      </c>
      <c r="D3" s="10">
        <f>DATE(YEAR($C3),MONTH($C3)-2,DAY($C3))</f>
        <v>43996</v>
      </c>
      <c r="E3" s="10">
        <f>DATE(YEAR($D3)+$LK3,MONTH($D3),DAY($D3))</f>
        <v>43996</v>
      </c>
      <c r="F3" s="10">
        <f>DATE(YEAR($E3)+$LK3,MONTH($E3),DAY($E3))</f>
        <v>43996</v>
      </c>
      <c r="G3" s="10">
        <f>DATE(YEAR($F3)+$LK3,MONTH($F3),DAY($F3))</f>
        <v>43996</v>
      </c>
      <c r="H3" s="10">
        <f>DATE(YEAR($G3)+$LK3,MONTH($G3),DAY($G3))</f>
        <v>43996</v>
      </c>
      <c r="I3" s="11">
        <f>DATE(YEAR($H3)+$LK3,MONTH($H3),DAY($H3))</f>
        <v>43996</v>
      </c>
      <c r="J3" s="14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  <c r="CE3" s="15"/>
      <c r="CF3" s="15"/>
      <c r="CG3" s="15"/>
      <c r="CH3" s="15"/>
      <c r="CI3" s="15"/>
      <c r="CJ3" s="15"/>
      <c r="CK3" s="15"/>
      <c r="CL3" s="15"/>
      <c r="CM3" s="15"/>
      <c r="CN3" s="15"/>
      <c r="CO3" s="15"/>
      <c r="CP3" s="15"/>
      <c r="CQ3" s="15"/>
      <c r="CR3" s="15"/>
      <c r="CS3" s="15"/>
      <c r="CT3" s="15"/>
      <c r="CU3" s="15"/>
      <c r="CV3" s="15"/>
      <c r="CW3" s="15"/>
      <c r="CX3" s="15"/>
      <c r="CY3" s="15"/>
      <c r="CZ3" s="15"/>
      <c r="DA3" s="15"/>
      <c r="DB3" s="15"/>
      <c r="DC3" s="15"/>
      <c r="DD3" s="15"/>
      <c r="DE3" s="15"/>
      <c r="DF3" s="15"/>
      <c r="DG3" s="15"/>
      <c r="DH3" s="15"/>
      <c r="DI3" s="15"/>
      <c r="DJ3" s="15"/>
    </row>
    <row r="4" spans="1:114" ht="15" thickBot="1" x14ac:dyDescent="0.4">
      <c r="A4" s="8" t="s">
        <v>12</v>
      </c>
      <c r="B4" s="9" t="s">
        <v>13</v>
      </c>
      <c r="C4" s="10">
        <v>44286</v>
      </c>
      <c r="D4" s="10">
        <f>DATE(YEAR($C4),MONTH($C4)-1,DAY($C4))</f>
        <v>44258</v>
      </c>
      <c r="E4" s="10">
        <f>DATE(YEAR($D4),MONTH($D4),DAY($D4)+$LK4/6.5)</f>
        <v>44258</v>
      </c>
      <c r="F4" s="10">
        <f>DATE(YEAR($E4),MONTH($E4),DAY($E4)+$LK4/6.5)</f>
        <v>44258</v>
      </c>
      <c r="G4" s="10">
        <f>DATE(YEAR($F4),MONTH($F4),DAY($F4)+$LK4/6.5)</f>
        <v>44258</v>
      </c>
      <c r="H4" s="10">
        <f>DATE(YEAR($G4),MONTH($G4),DAY($G4)+$LK4/6.5)</f>
        <v>44258</v>
      </c>
      <c r="I4" s="11">
        <f>DATE(YEAR($H4),MONTH($H4),DAY($H4)+$LK4/6.5)</f>
        <v>44258</v>
      </c>
      <c r="J4" s="14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</row>
    <row r="5" spans="1:114" ht="15" thickBot="1" x14ac:dyDescent="0.4">
      <c r="A5" s="8" t="s">
        <v>14</v>
      </c>
      <c r="B5" s="9" t="s">
        <v>15</v>
      </c>
      <c r="C5" s="10">
        <v>43834.542361111111</v>
      </c>
      <c r="D5" s="10">
        <f>DATE(YEAR($C5),MONTH($C5)-1,DAY($C5))</f>
        <v>43803</v>
      </c>
      <c r="E5" s="10">
        <f>DATE(YEAR($D5),MONTH($D5),DAY($D5)+$LK5/6.5)</f>
        <v>43803</v>
      </c>
      <c r="F5" s="10">
        <f>DATE(YEAR($E5),MONTH($E5),DAY($E5)+$LK5/6.5)</f>
        <v>43803</v>
      </c>
      <c r="G5" s="10">
        <f>DATE(YEAR($F5),MONTH($F5),DAY($F5)+$LK5/6.5)</f>
        <v>43803</v>
      </c>
      <c r="H5" s="10">
        <f>DATE(YEAR($G5),MONTH($G5),DAY($G5)+$LK5/6.5)</f>
        <v>43803</v>
      </c>
      <c r="I5" s="11">
        <f>DATE(YEAR($H5),MONTH($H5),DAY($H5)+$LK5/6.5)</f>
        <v>43803</v>
      </c>
      <c r="J5" s="14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</row>
    <row r="6" spans="1:114" ht="15" thickBot="1" x14ac:dyDescent="0.4">
      <c r="A6" s="8" t="s">
        <v>16</v>
      </c>
      <c r="B6" s="9" t="s">
        <v>13</v>
      </c>
      <c r="C6" s="10">
        <v>43837.956944444442</v>
      </c>
      <c r="D6" s="10">
        <f>DATE(YEAR($C6),MONTH($C6)-1,DAY($C6))</f>
        <v>43806</v>
      </c>
      <c r="E6" s="10">
        <f>DATE(YEAR($D6),MONTH($D6),DAY($D6)+$LK6/6.5)</f>
        <v>43806</v>
      </c>
      <c r="F6" s="10">
        <f>DATE(YEAR($E6),MONTH($E6),DAY($E6)+$LK6/6.5)</f>
        <v>43806</v>
      </c>
      <c r="G6" s="10">
        <f>DATE(YEAR($F6),MONTH($F6),DAY($F6)+$LK6/6.5)</f>
        <v>43806</v>
      </c>
      <c r="H6" s="10">
        <f>DATE(YEAR($G6),MONTH($G6),DAY($G6)+$LK6/6.5)</f>
        <v>43806</v>
      </c>
      <c r="I6" s="11">
        <f>DATE(YEAR($H6),MONTH($H6),DAY($H6)+$LK6/6.5)</f>
        <v>43806</v>
      </c>
      <c r="J6" s="14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</row>
    <row r="7" spans="1:114" ht="15" thickBot="1" x14ac:dyDescent="0.4">
      <c r="A7" s="8" t="s">
        <v>9</v>
      </c>
      <c r="B7" s="9" t="s">
        <v>17</v>
      </c>
      <c r="C7" s="10">
        <v>44164.588888888888</v>
      </c>
      <c r="D7" s="10">
        <f>DATE(YEAR($C7),MONTH($C7)-2,DAY($C7))</f>
        <v>44103</v>
      </c>
      <c r="E7" s="10">
        <f>DATE(YEAR($D7),MONTH($D7)+$LK7,DAY($D7))</f>
        <v>44103</v>
      </c>
      <c r="F7" s="10">
        <f>DATE(YEAR($E7),MONTH($E7)+$LK7,DAY($E7))</f>
        <v>44103</v>
      </c>
      <c r="G7" s="10">
        <f>DATE(YEAR($F7),MONTH($F7)+$LK7,DAY($F7))</f>
        <v>44103</v>
      </c>
      <c r="H7" s="10">
        <f>DATE(YEAR($G7),MONTH($G7)+$LK7,DAY($G7))</f>
        <v>44103</v>
      </c>
      <c r="I7" s="11">
        <f>DATE(YEAR($H7),MONTH($H7)+$LK7,DAY($H7))</f>
        <v>44103</v>
      </c>
      <c r="J7" s="14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</row>
    <row r="8" spans="1:114" ht="15" thickBot="1" x14ac:dyDescent="0.4">
      <c r="A8" s="8" t="s">
        <v>9</v>
      </c>
      <c r="B8" s="9" t="s">
        <v>18</v>
      </c>
      <c r="C8" s="10">
        <v>44849.071527777778</v>
      </c>
      <c r="D8" s="10">
        <f t="shared" ref="D8:D12" si="0">DATE(YEAR($C8),MONTH($C8)-1,DAY($C8))</f>
        <v>44819</v>
      </c>
      <c r="E8" s="10">
        <f>DATE(YEAR($D8),MONTH($D8),DAY($D8)+$LK8/6.5)</f>
        <v>44819</v>
      </c>
      <c r="F8" s="10">
        <f>DATE(YEAR($E8),MONTH($E8),DAY($E8)+$LK8/6.5)</f>
        <v>44819</v>
      </c>
      <c r="G8" s="10">
        <f>DATE(YEAR($F8),MONTH($F8),DAY($F8)+$LK8/6.5)</f>
        <v>44819</v>
      </c>
      <c r="H8" s="10">
        <f>DATE(YEAR($G8),MONTH($G8),DAY($G8)+$LK8/6.5)</f>
        <v>44819</v>
      </c>
      <c r="I8" s="11">
        <f>DATE(YEAR($H8),MONTH($H8),DAY($H8)+$LK8/6.5)</f>
        <v>44819</v>
      </c>
      <c r="J8" s="14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</row>
    <row r="9" spans="1:114" ht="15" thickBot="1" x14ac:dyDescent="0.4">
      <c r="A9" s="8" t="s">
        <v>9</v>
      </c>
      <c r="B9" s="9" t="s">
        <v>18</v>
      </c>
      <c r="C9" s="10">
        <v>44851.076388888891</v>
      </c>
      <c r="D9" s="10">
        <f t="shared" si="0"/>
        <v>44821</v>
      </c>
      <c r="E9" s="10">
        <f>DATE(YEAR($D9),MONTH($D9),DAY($D9)+$LK9/6.5)</f>
        <v>44821</v>
      </c>
      <c r="F9" s="10">
        <f>DATE(YEAR($E9),MONTH($E9),DAY($E9)+$LK9/6.5)</f>
        <v>44821</v>
      </c>
      <c r="G9" s="10">
        <f>DATE(YEAR($F9),MONTH($F9),DAY($F9)+$LK9/6.5)</f>
        <v>44821</v>
      </c>
      <c r="H9" s="10">
        <f>DATE(YEAR($G9),MONTH($G9),DAY($G9)+$LK9/6.5)</f>
        <v>44821</v>
      </c>
      <c r="I9" s="11">
        <f>DATE(YEAR($H9),MONTH($H9),DAY($H9)+$LK9/6.5)</f>
        <v>44821</v>
      </c>
      <c r="J9" s="14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</row>
    <row r="10" spans="1:114" ht="15" thickBot="1" x14ac:dyDescent="0.4">
      <c r="A10" s="8" t="s">
        <v>9</v>
      </c>
      <c r="B10" s="9" t="s">
        <v>19</v>
      </c>
      <c r="C10" s="10">
        <v>43919.702777777777</v>
      </c>
      <c r="D10" s="10">
        <f t="shared" si="0"/>
        <v>43890</v>
      </c>
      <c r="E10" s="10">
        <f>DATE(YEAR($D10),MONTH($D10),DAY($D10)+$LK10*30.4/6000)</f>
        <v>43890</v>
      </c>
      <c r="F10" s="10">
        <f>DATE(YEAR($E10),MONTH($E10),DAY($E10)+$LK10*30.4/6000)</f>
        <v>43890</v>
      </c>
      <c r="G10" s="10">
        <f>DATE(YEAR($F10),MONTH($F10),DAY($F10)+$LK10*30.4/6000)</f>
        <v>43890</v>
      </c>
      <c r="H10" s="10">
        <f>DATE(YEAR($G10),MONTH($G10),DAY($G10)+$LK10*30.4/6000)</f>
        <v>43890</v>
      </c>
      <c r="I10" s="11">
        <f>DATE(YEAR($H10),MONTH($H10),DAY($H10)+$LK10*30.4/6000)</f>
        <v>43890</v>
      </c>
      <c r="J10" s="14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15"/>
      <c r="DB10" s="15"/>
      <c r="DC10" s="15"/>
      <c r="DD10" s="15"/>
      <c r="DE10" s="15"/>
      <c r="DF10" s="15"/>
      <c r="DG10" s="15"/>
      <c r="DH10" s="15"/>
      <c r="DI10" s="15"/>
      <c r="DJ10" s="15"/>
    </row>
    <row r="11" spans="1:114" ht="15" thickBot="1" x14ac:dyDescent="0.4">
      <c r="A11" s="8" t="s">
        <v>9</v>
      </c>
      <c r="B11" s="9" t="s">
        <v>20</v>
      </c>
      <c r="C11" s="10">
        <v>44556.500694444447</v>
      </c>
      <c r="D11" s="10">
        <f t="shared" si="0"/>
        <v>44526</v>
      </c>
      <c r="E11" s="10">
        <f>DATE(YEAR($D11),MONTH($D11),DAY($D11)+$LK11*30.4/6000)</f>
        <v>44526</v>
      </c>
      <c r="F11" s="10">
        <f>DATE(YEAR($E11),MONTH($E11),DAY($E11)+$LK11*30.4/6000)</f>
        <v>44526</v>
      </c>
      <c r="G11" s="10">
        <f>DATE(YEAR($F11),MONTH($F11),DAY($F11)+$LK11*30.4/6000)</f>
        <v>44526</v>
      </c>
      <c r="H11" s="10">
        <f>DATE(YEAR($G11),MONTH($G11),DAY($G11)+$LK11*30.4/6000)</f>
        <v>44526</v>
      </c>
      <c r="I11" s="11">
        <f>DATE(YEAR($H11),MONTH($H11),DAY($H11)+$LK11*30.4/6000)</f>
        <v>44526</v>
      </c>
      <c r="J11" s="14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</row>
    <row r="12" spans="1:114" ht="15" thickBot="1" x14ac:dyDescent="0.4">
      <c r="A12" s="8" t="s">
        <v>9</v>
      </c>
      <c r="B12" s="9" t="s">
        <v>21</v>
      </c>
      <c r="C12" s="10">
        <v>43851.168749999997</v>
      </c>
      <c r="D12" s="10">
        <f t="shared" si="0"/>
        <v>43820</v>
      </c>
      <c r="E12" s="10">
        <f>DATE(YEAR($D12),MONTH($D12),DAY($D12)+$LK12*30.4/520)</f>
        <v>43820</v>
      </c>
      <c r="F12" s="10">
        <f>DATE(YEAR($E12),MONTH($E12),DAY($E12)+$LK12*30.4/520)</f>
        <v>43820</v>
      </c>
      <c r="G12" s="10">
        <f>DATE(YEAR($F12),MONTH($F12),DAY($F12)+$LK12*30.4/520)</f>
        <v>43820</v>
      </c>
      <c r="H12" s="10">
        <f>DATE(YEAR($G12),MONTH($G12),DAY($G12)+$LK12*30.4/520)</f>
        <v>43820</v>
      </c>
      <c r="I12" s="11">
        <f>DATE(YEAR($H12),MONTH($H12),DAY($H12)+$LK12*30.4/520)</f>
        <v>43820</v>
      </c>
      <c r="J12" s="14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  <c r="CQ12" s="15"/>
      <c r="CR12" s="15"/>
      <c r="CS12" s="15"/>
      <c r="CT12" s="15"/>
      <c r="CU12" s="15"/>
      <c r="CV12" s="15"/>
      <c r="CW12" s="15"/>
      <c r="CX12" s="15"/>
      <c r="CY12" s="15"/>
      <c r="CZ12" s="15"/>
      <c r="DA12" s="15"/>
      <c r="DB12" s="15"/>
      <c r="DC12" s="15"/>
      <c r="DD12" s="15"/>
      <c r="DE12" s="15"/>
      <c r="DF12" s="15"/>
      <c r="DG12" s="15"/>
      <c r="DH12" s="15"/>
      <c r="DI12" s="15"/>
      <c r="DJ12" s="15"/>
    </row>
    <row r="13" spans="1:114" ht="15" thickBot="1" x14ac:dyDescent="0.4">
      <c r="A13" s="8" t="s">
        <v>9</v>
      </c>
      <c r="B13" s="9" t="s">
        <v>22</v>
      </c>
      <c r="C13" s="10">
        <v>43868.622916666667</v>
      </c>
      <c r="D13" s="10">
        <f>DATE(YEAR($C13),MONTH($C13),DAY($C13)-7)</f>
        <v>43861</v>
      </c>
      <c r="E13" s="10">
        <f>DATE(YEAR($D13),MONTH($D13)+$LK13,DAY($D13))</f>
        <v>43861</v>
      </c>
      <c r="F13" s="10">
        <f>DATE(YEAR($E13),MONTH($E13)+$LK13,DAY($E13))</f>
        <v>43861</v>
      </c>
      <c r="G13" s="10">
        <f>DATE(YEAR($F13),MONTH($F13)+$LK13,DAY($F13))</f>
        <v>43861</v>
      </c>
      <c r="H13" s="10">
        <f>DATE(YEAR($G13),MONTH($G13)+$LK13,DAY($G13))</f>
        <v>43861</v>
      </c>
      <c r="I13" s="11">
        <f>DATE(YEAR($H13),MONTH($H13)+$LK13,DAY($H13))</f>
        <v>43861</v>
      </c>
      <c r="J13" s="14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</row>
    <row r="14" spans="1:114" ht="15" thickBot="1" x14ac:dyDescent="0.4">
      <c r="A14" s="8" t="s">
        <v>9</v>
      </c>
      <c r="B14" s="9" t="s">
        <v>23</v>
      </c>
      <c r="C14" s="10">
        <v>46389.490277777775</v>
      </c>
      <c r="D14" s="10">
        <f>DATE(YEAR($C14),MONTH($C14)-1,DAY($C14))</f>
        <v>46358</v>
      </c>
      <c r="E14" s="10">
        <f>DATE(YEAR($D14),MONTH($D14),DAY($D14)+$LK14/6.5)</f>
        <v>46358</v>
      </c>
      <c r="F14" s="10">
        <f>DATE(YEAR($E14),MONTH($E14),DAY($E14)+$LK14/6.5)</f>
        <v>46358</v>
      </c>
      <c r="G14" s="10">
        <f>DATE(YEAR($F14),MONTH($F14),DAY($F14)+$LK14/6.5)</f>
        <v>46358</v>
      </c>
      <c r="H14" s="10">
        <f>DATE(YEAR($G14),MONTH($G14),DAY($G14)+$LK14/6.5)</f>
        <v>46358</v>
      </c>
      <c r="I14" s="11">
        <f>DATE(YEAR($H14),MONTH($H14),DAY($H14)+$LK14/6.5)</f>
        <v>46358</v>
      </c>
      <c r="J14" s="14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  <c r="CU14" s="15"/>
      <c r="CV14" s="15"/>
      <c r="CW14" s="15"/>
      <c r="CX14" s="15"/>
      <c r="CY14" s="15"/>
      <c r="CZ14" s="15"/>
      <c r="DA14" s="15"/>
      <c r="DB14" s="15"/>
      <c r="DC14" s="15"/>
      <c r="DD14" s="15"/>
      <c r="DE14" s="15"/>
      <c r="DF14" s="15"/>
      <c r="DG14" s="15"/>
      <c r="DH14" s="15"/>
      <c r="DI14" s="15"/>
      <c r="DJ14" s="15"/>
    </row>
    <row r="15" spans="1:114" ht="15" thickBot="1" x14ac:dyDescent="0.4">
      <c r="A15" s="8" t="s">
        <v>9</v>
      </c>
      <c r="B15" s="9" t="s">
        <v>23</v>
      </c>
      <c r="C15" s="10">
        <v>46386.533333333333</v>
      </c>
      <c r="D15" s="10">
        <f>DATE(YEAR($C15),MONTH($C15)-1,DAY($C15))</f>
        <v>46356</v>
      </c>
      <c r="E15" s="10">
        <f>DATE(YEAR($D15),MONTH($D15),DAY($D15)+$LK15/6.5)</f>
        <v>46356</v>
      </c>
      <c r="F15" s="10">
        <f>DATE(YEAR($E15),MONTH($E15),DAY($E15)+$LK15/6.5)</f>
        <v>46356</v>
      </c>
      <c r="G15" s="10">
        <f>DATE(YEAR($F15),MONTH($F15),DAY($F15)+$LK15/6.5)</f>
        <v>46356</v>
      </c>
      <c r="H15" s="10">
        <f>DATE(YEAR($G15),MONTH($G15),DAY($G15)+$LK15/6.5)</f>
        <v>46356</v>
      </c>
      <c r="I15" s="11">
        <f>DATE(YEAR($H15),MONTH($H15),DAY($H15)+$LK15/6.5)</f>
        <v>46356</v>
      </c>
      <c r="J15" s="14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</row>
    <row r="16" spans="1:114" ht="15" thickBot="1" x14ac:dyDescent="0.4">
      <c r="A16" s="8" t="s">
        <v>9</v>
      </c>
      <c r="B16" s="9" t="s">
        <v>24</v>
      </c>
      <c r="C16" s="10">
        <v>43868.622916666667</v>
      </c>
      <c r="D16" s="10">
        <f>DATE(YEAR($C16),MONTH($C16),DAY($C16)-7)</f>
        <v>43861</v>
      </c>
      <c r="E16" s="10">
        <f>DATE(YEAR($D16),MONTH($D16)+$LK16,DAY($D16))</f>
        <v>43861</v>
      </c>
      <c r="F16" s="10">
        <f>DATE(YEAR($E16),MONTH($E16)+$LK16,DAY($E16))</f>
        <v>43861</v>
      </c>
      <c r="G16" s="10">
        <f>DATE(YEAR($F16),MONTH($F16)+$LK16,DAY($F16))</f>
        <v>43861</v>
      </c>
      <c r="H16" s="10">
        <f>DATE(YEAR($G16),MONTH($G16)+$LK16,DAY($G16))</f>
        <v>43861</v>
      </c>
      <c r="I16" s="11">
        <f>DATE(YEAR($H16),MONTH($H16)+$LK16,DAY($H16))</f>
        <v>43861</v>
      </c>
      <c r="J16" s="14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  <c r="CZ16" s="15"/>
      <c r="DA16" s="15"/>
      <c r="DB16" s="15"/>
      <c r="DC16" s="15"/>
      <c r="DD16" s="15"/>
      <c r="DE16" s="15"/>
      <c r="DF16" s="15"/>
      <c r="DG16" s="15"/>
      <c r="DH16" s="15"/>
      <c r="DI16" s="15"/>
      <c r="DJ16" s="15"/>
    </row>
    <row r="17" spans="1:114" ht="15" thickBot="1" x14ac:dyDescent="0.4">
      <c r="A17" s="8" t="s">
        <v>9</v>
      </c>
      <c r="B17" s="9" t="s">
        <v>25</v>
      </c>
      <c r="C17" s="10">
        <v>45638.771527777775</v>
      </c>
      <c r="D17" s="10">
        <f>DATE(YEAR($C17),MONTH($C17)-1,DAY($C17))</f>
        <v>45608</v>
      </c>
      <c r="E17" s="10">
        <f>DATE(YEAR($D17),MONTH($D17),DAY($D17)+$LK17/6.5)</f>
        <v>45608</v>
      </c>
      <c r="F17" s="10">
        <f>DATE(YEAR($E17),MONTH($E17),DAY($E17)+$LK17/6.5)</f>
        <v>45608</v>
      </c>
      <c r="G17" s="10">
        <f>DATE(YEAR($F17),MONTH($F17),DAY($F17)+$LK17/6.5)</f>
        <v>45608</v>
      </c>
      <c r="H17" s="10">
        <f>DATE(YEAR($G17),MONTH($G17),DAY($G17)+$LK17/6.5)</f>
        <v>45608</v>
      </c>
      <c r="I17" s="11">
        <f>DATE(YEAR($H17),MONTH($H17),DAY($H17)+$LK17/6.5)</f>
        <v>45608</v>
      </c>
      <c r="J17" s="14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  <c r="CZ17" s="15"/>
      <c r="DA17" s="15"/>
      <c r="DB17" s="15"/>
      <c r="DC17" s="15"/>
      <c r="DD17" s="15"/>
      <c r="DE17" s="15"/>
      <c r="DF17" s="15"/>
      <c r="DG17" s="15"/>
      <c r="DH17" s="15"/>
      <c r="DI17" s="15"/>
      <c r="DJ17" s="15"/>
    </row>
    <row r="18" spans="1:114" ht="15" thickBot="1" x14ac:dyDescent="0.4">
      <c r="A18" s="8" t="s">
        <v>26</v>
      </c>
      <c r="B18" s="9" t="s">
        <v>15</v>
      </c>
      <c r="C18" s="10">
        <v>43848.334722222222</v>
      </c>
      <c r="D18" s="10">
        <f>DATE(YEAR($C18),MONTH($C18)-1,DAY($C18))</f>
        <v>43817</v>
      </c>
      <c r="E18" s="10">
        <f>DATE(YEAR($D18),MONTH($D18),DAY($D18)+$LK18/6.5)</f>
        <v>43817</v>
      </c>
      <c r="F18" s="10">
        <f>DATE(YEAR($E18),MONTH($E18),DAY($E18)+$LK18/6.5)</f>
        <v>43817</v>
      </c>
      <c r="G18" s="10">
        <f>DATE(YEAR($F18),MONTH($F18),DAY($F18)+$LK18/6.5)</f>
        <v>43817</v>
      </c>
      <c r="H18" s="10">
        <f>DATE(YEAR($G18),MONTH($G18),DAY($G18)+$LK18/6.5)</f>
        <v>43817</v>
      </c>
      <c r="I18" s="11">
        <f>DATE(YEAR($H18),MONTH($H18),DAY($H18)+$LK18/6.5)</f>
        <v>43817</v>
      </c>
      <c r="J18" s="14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  <c r="CZ18" s="15"/>
      <c r="DA18" s="15"/>
      <c r="DB18" s="15"/>
      <c r="DC18" s="15"/>
      <c r="DD18" s="15"/>
      <c r="DE18" s="15"/>
      <c r="DF18" s="15"/>
      <c r="DG18" s="15"/>
      <c r="DH18" s="15"/>
      <c r="DI18" s="15"/>
      <c r="DJ18" s="15"/>
    </row>
    <row r="19" spans="1:114" ht="15" thickBot="1" x14ac:dyDescent="0.4">
      <c r="A19" s="8" t="s">
        <v>9</v>
      </c>
      <c r="B19" s="9" t="s">
        <v>27</v>
      </c>
      <c r="C19" s="10">
        <v>43919.702777777777</v>
      </c>
      <c r="D19" s="10">
        <f>DATE(YEAR($C19),MONTH($C19)-1,DAY($C19))</f>
        <v>43890</v>
      </c>
      <c r="E19" s="10">
        <f>DATE(YEAR($D19),MONTH($D19),DAY($D19)+$LK19*30.4/6000)</f>
        <v>43890</v>
      </c>
      <c r="F19" s="10">
        <f>DATE(YEAR($E19),MONTH($E19),DAY($E19)+$LK19*30.4/6000)</f>
        <v>43890</v>
      </c>
      <c r="G19" s="10">
        <f>DATE(YEAR($F19),MONTH($F19),DAY($F19)+$LK19*30.4/6000)</f>
        <v>43890</v>
      </c>
      <c r="H19" s="10">
        <f>DATE(YEAR($G19),MONTH($G19),DAY($G19)+$LK19*30.4/6000)</f>
        <v>43890</v>
      </c>
      <c r="I19" s="11">
        <f>DATE(YEAR($H19),MONTH($H19),DAY($H19)+$LK19*30.4/6000)</f>
        <v>43890</v>
      </c>
      <c r="J19" s="14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  <c r="CU19" s="15"/>
      <c r="CV19" s="15"/>
      <c r="CW19" s="15"/>
      <c r="CX19" s="15"/>
      <c r="CY19" s="15"/>
      <c r="CZ19" s="15"/>
      <c r="DA19" s="15"/>
      <c r="DB19" s="15"/>
      <c r="DC19" s="15"/>
      <c r="DD19" s="15"/>
      <c r="DE19" s="15"/>
      <c r="DF19" s="15"/>
      <c r="DG19" s="15"/>
      <c r="DH19" s="15"/>
      <c r="DI19" s="15"/>
      <c r="DJ19" s="15"/>
    </row>
    <row r="20" spans="1:114" ht="15" thickBot="1" x14ac:dyDescent="0.4">
      <c r="A20" s="8" t="s">
        <v>9</v>
      </c>
      <c r="B20" s="9" t="s">
        <v>28</v>
      </c>
      <c r="C20" s="10">
        <v>44568.582638888889</v>
      </c>
      <c r="D20" s="10">
        <f>DATE(YEAR($C20),MONTH($C20),DAY($C20)-7)</f>
        <v>44561</v>
      </c>
      <c r="E20" s="10">
        <f>DATE(YEAR($D20),MONTH($D20)+$LK20,DAY($D20))</f>
        <v>44561</v>
      </c>
      <c r="F20" s="10">
        <f>DATE(YEAR($E20),MONTH($E20)+$LK20,DAY($E20))</f>
        <v>44561</v>
      </c>
      <c r="G20" s="10">
        <f>DATE(YEAR($F20),MONTH($F20)+$LK20,DAY($F20))</f>
        <v>44561</v>
      </c>
      <c r="H20" s="10">
        <f>DATE(YEAR($G20),MONTH($G20)+$LK20,DAY($G20))</f>
        <v>44561</v>
      </c>
      <c r="I20" s="11">
        <f>DATE(YEAR($H20),MONTH($H20)+$LK20,DAY($H20))</f>
        <v>44561</v>
      </c>
      <c r="J20" s="14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  <c r="CZ20" s="15"/>
      <c r="DA20" s="15"/>
      <c r="DB20" s="15"/>
      <c r="DC20" s="15"/>
      <c r="DD20" s="15"/>
      <c r="DE20" s="15"/>
      <c r="DF20" s="15"/>
      <c r="DG20" s="15"/>
      <c r="DH20" s="15"/>
      <c r="DI20" s="15"/>
      <c r="DJ20" s="15"/>
    </row>
    <row r="21" spans="1:114" ht="15" thickBot="1" x14ac:dyDescent="0.4">
      <c r="A21" s="8" t="s">
        <v>9</v>
      </c>
      <c r="B21" s="9" t="s">
        <v>29</v>
      </c>
      <c r="C21" s="10">
        <v>43919.702777777777</v>
      </c>
      <c r="D21" s="10">
        <f>DATE(YEAR($C21),MONTH($C21)-1,DAY($C21))</f>
        <v>43890</v>
      </c>
      <c r="E21" s="10">
        <f>DATE(YEAR($D21),MONTH($D21),DAY($D21)+$LK21*30.4/6000)</f>
        <v>43890</v>
      </c>
      <c r="F21" s="10">
        <f>DATE(YEAR($E21),MONTH($E21),DAY($E21)+$LK21*30.4/6000)</f>
        <v>43890</v>
      </c>
      <c r="G21" s="10">
        <f>DATE(YEAR($F21),MONTH($F21),DAY($F21)+$LK21*30.4/6000)</f>
        <v>43890</v>
      </c>
      <c r="H21" s="10">
        <f>DATE(YEAR($G21),MONTH($G21),DAY($G21)+$LK21*30.4/6000)</f>
        <v>43890</v>
      </c>
      <c r="I21" s="11">
        <f>DATE(YEAR($H21),MONTH($H21),DAY($H21)+$LK21*30.4/6000)</f>
        <v>43890</v>
      </c>
      <c r="J21" s="14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  <c r="CZ21" s="15"/>
      <c r="DA21" s="15"/>
      <c r="DB21" s="15"/>
      <c r="DC21" s="15"/>
      <c r="DD21" s="15"/>
      <c r="DE21" s="15"/>
      <c r="DF21" s="15"/>
      <c r="DG21" s="15"/>
      <c r="DH21" s="15"/>
      <c r="DI21" s="15"/>
      <c r="DJ21" s="15"/>
    </row>
    <row r="22" spans="1:114" ht="15" thickBot="1" x14ac:dyDescent="0.4">
      <c r="A22" s="8" t="s">
        <v>9</v>
      </c>
      <c r="B22" s="9" t="s">
        <v>30</v>
      </c>
      <c r="C22" s="10">
        <v>43851.168749999997</v>
      </c>
      <c r="D22" s="10">
        <f>DATE(YEAR($C22),MONTH($C22)-1,DAY($C22))</f>
        <v>43820</v>
      </c>
      <c r="E22" s="10">
        <f>DATE(YEAR($D22),MONTH($D22),DAY($D22)+$LK22*30.4/520)</f>
        <v>43820</v>
      </c>
      <c r="F22" s="10">
        <f>DATE(YEAR($E22),MONTH($E22),DAY($E22)+$LK22*30.4/520)</f>
        <v>43820</v>
      </c>
      <c r="G22" s="10">
        <f>DATE(YEAR($F22),MONTH($F22),DAY($F22)+$LK22*30.4/520)</f>
        <v>43820</v>
      </c>
      <c r="H22" s="10">
        <f>DATE(YEAR($G22),MONTH($G22),DAY($G22)+$LK22*30.4/520)</f>
        <v>43820</v>
      </c>
      <c r="I22" s="11">
        <f>DATE(YEAR($H22),MONTH($H22),DAY($H22)+$LK22*30.4/520)</f>
        <v>43820</v>
      </c>
      <c r="J22" s="14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  <c r="CZ22" s="15"/>
      <c r="DA22" s="15"/>
      <c r="DB22" s="15"/>
      <c r="DC22" s="15"/>
      <c r="DD22" s="15"/>
      <c r="DE22" s="15"/>
      <c r="DF22" s="15"/>
      <c r="DG22" s="15"/>
      <c r="DH22" s="15"/>
      <c r="DI22" s="15"/>
      <c r="DJ22" s="15"/>
    </row>
    <row r="23" spans="1:114" ht="15" thickBot="1" x14ac:dyDescent="0.4">
      <c r="A23" s="8" t="s">
        <v>9</v>
      </c>
      <c r="B23" s="9" t="s">
        <v>31</v>
      </c>
      <c r="C23" s="10">
        <v>44568.582638888889</v>
      </c>
      <c r="D23" s="10">
        <f>DATE(YEAR($C23),MONTH($C23),DAY($C23)-7)</f>
        <v>44561</v>
      </c>
      <c r="E23" s="10">
        <f>DATE(YEAR($D23),MONTH($D23)+$LK23,DAY($D23))</f>
        <v>44561</v>
      </c>
      <c r="F23" s="10">
        <f>DATE(YEAR($E23),MONTH($E23)+$LK23,DAY($E23))</f>
        <v>44561</v>
      </c>
      <c r="G23" s="10">
        <f>DATE(YEAR($F23),MONTH($F23)+$LK23,DAY($F23))</f>
        <v>44561</v>
      </c>
      <c r="H23" s="10">
        <f>DATE(YEAR($G23),MONTH($G23)+$LK23,DAY($G23))</f>
        <v>44561</v>
      </c>
      <c r="I23" s="11">
        <f>DATE(YEAR($H23),MONTH($H23)+$LK23,DAY($H23))</f>
        <v>44561</v>
      </c>
      <c r="J23" s="14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  <c r="CZ23" s="15"/>
      <c r="DA23" s="15"/>
      <c r="DB23" s="15"/>
      <c r="DC23" s="15"/>
      <c r="DD23" s="15"/>
      <c r="DE23" s="15"/>
      <c r="DF23" s="15"/>
      <c r="DG23" s="15"/>
      <c r="DH23" s="15"/>
      <c r="DI23" s="15"/>
      <c r="DJ23" s="15"/>
    </row>
    <row r="24" spans="1:114" ht="15" thickBot="1" x14ac:dyDescent="0.4">
      <c r="A24" s="8" t="s">
        <v>9</v>
      </c>
      <c r="B24" s="9" t="s">
        <v>32</v>
      </c>
      <c r="C24" s="10">
        <v>43851.168749999997</v>
      </c>
      <c r="D24" s="10">
        <f>DATE(YEAR($C24),MONTH($C24)-1,DAY($C24))</f>
        <v>43820</v>
      </c>
      <c r="E24" s="10">
        <f>DATE(YEAR($D24),MONTH($D24),DAY($D24)+$LK24*30.4/520)</f>
        <v>43820</v>
      </c>
      <c r="F24" s="10">
        <f>DATE(YEAR($E24),MONTH($E24),DAY($E24)+$LK24*30.4/520)</f>
        <v>43820</v>
      </c>
      <c r="G24" s="10">
        <f>DATE(YEAR($F24),MONTH($F24),DAY($F24)+$LK24*30.4/520)</f>
        <v>43820</v>
      </c>
      <c r="H24" s="10">
        <f>DATE(YEAR($G24),MONTH($G24),DAY($G24)+$LK24*30.4/520)</f>
        <v>43820</v>
      </c>
      <c r="I24" s="11">
        <f>DATE(YEAR($H24),MONTH($H24),DAY($H24)+$LK24*30.4/520)</f>
        <v>43820</v>
      </c>
      <c r="J24" s="14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  <c r="CZ24" s="15"/>
      <c r="DA24" s="15"/>
      <c r="DB24" s="15"/>
      <c r="DC24" s="15"/>
      <c r="DD24" s="15"/>
      <c r="DE24" s="15"/>
      <c r="DF24" s="15"/>
      <c r="DG24" s="15"/>
      <c r="DH24" s="15"/>
      <c r="DI24" s="15"/>
      <c r="DJ24" s="15"/>
    </row>
    <row r="25" spans="1:114" ht="15" thickBot="1" x14ac:dyDescent="0.4">
      <c r="A25" s="8" t="s">
        <v>9</v>
      </c>
      <c r="B25" s="9" t="s">
        <v>33</v>
      </c>
      <c r="C25" s="10">
        <v>43919.702777777777</v>
      </c>
      <c r="D25" s="10">
        <f>DATE(YEAR($C25),MONTH($C25)-1,DAY($C25))</f>
        <v>43890</v>
      </c>
      <c r="E25" s="10">
        <f>DATE(YEAR($D25),MONTH($D25),DAY($D25)+$LK25*30.4/6000)</f>
        <v>43890</v>
      </c>
      <c r="F25" s="10">
        <f>DATE(YEAR($E25),MONTH($E25),DAY($E25)+$LK25*30.4/6000)</f>
        <v>43890</v>
      </c>
      <c r="G25" s="10">
        <f>DATE(YEAR($F25),MONTH($F25),DAY($F25)+$LK25*30.4/6000)</f>
        <v>43890</v>
      </c>
      <c r="H25" s="10">
        <f>DATE(YEAR($G25),MONTH($G25),DAY($G25)+$LK25*30.4/6000)</f>
        <v>43890</v>
      </c>
      <c r="I25" s="11">
        <f>DATE(YEAR($H25),MONTH($H25),DAY($H25)+$LK25*30.4/6000)</f>
        <v>43890</v>
      </c>
      <c r="J25" s="14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DA25" s="15"/>
      <c r="DB25" s="15"/>
      <c r="DC25" s="15"/>
      <c r="DD25" s="15"/>
      <c r="DE25" s="15"/>
      <c r="DF25" s="15"/>
      <c r="DG25" s="15"/>
      <c r="DH25" s="15"/>
      <c r="DI25" s="15"/>
      <c r="DJ25" s="15"/>
    </row>
    <row r="26" spans="1:114" ht="15" thickBot="1" x14ac:dyDescent="0.4">
      <c r="A26" s="8" t="s">
        <v>9</v>
      </c>
      <c r="B26" s="9" t="s">
        <v>34</v>
      </c>
      <c r="C26" s="10">
        <v>44351</v>
      </c>
      <c r="D26" s="10">
        <f>DATE(YEAR($C26),MONTH($C26)-1,DAY($C26))</f>
        <v>44320</v>
      </c>
      <c r="E26" s="10">
        <f>DATE(YEAR($D26)+$LK26,MONTH($D26),DAY($D26))</f>
        <v>44320</v>
      </c>
      <c r="F26" s="10">
        <f>DATE(YEAR($E26)+$LK26,MONTH($E26),DAY($E26))</f>
        <v>44320</v>
      </c>
      <c r="G26" s="10">
        <f>DATE(YEAR($F26)+$LK26,MONTH($F26),DAY($F26))</f>
        <v>44320</v>
      </c>
      <c r="H26" s="10">
        <f>DATE(YEAR($G26)+$LK26,MONTH($G26),DAY($G26))</f>
        <v>44320</v>
      </c>
      <c r="I26" s="11">
        <f>DATE(YEAR($H26)+$LK26,MONTH($H26),DAY($H26))</f>
        <v>44320</v>
      </c>
      <c r="J26" s="14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  <c r="CZ26" s="15"/>
      <c r="DA26" s="15"/>
      <c r="DB26" s="15"/>
      <c r="DC26" s="15"/>
      <c r="DD26" s="15"/>
      <c r="DE26" s="15"/>
      <c r="DF26" s="15"/>
      <c r="DG26" s="15"/>
      <c r="DH26" s="15"/>
      <c r="DI26" s="15"/>
      <c r="DJ26" s="15"/>
    </row>
    <row r="27" spans="1:114" ht="15" thickBot="1" x14ac:dyDescent="0.4">
      <c r="A27" s="8" t="s">
        <v>9</v>
      </c>
      <c r="B27" s="9" t="s">
        <v>35</v>
      </c>
      <c r="C27" s="10">
        <v>43868.622916666667</v>
      </c>
      <c r="D27" s="10">
        <f>DATE(YEAR($C27),MONTH($C27),DAY($C27)-7)</f>
        <v>43861</v>
      </c>
      <c r="E27" s="10">
        <f>DATE(YEAR($D27),MONTH($D27)+$LK27,DAY($D27))</f>
        <v>43861</v>
      </c>
      <c r="F27" s="10">
        <f>DATE(YEAR($E27),MONTH($E27)+$LK27,DAY($E27))</f>
        <v>43861</v>
      </c>
      <c r="G27" s="10">
        <f>DATE(YEAR($F27),MONTH($F27)+$LK27,DAY($F27))</f>
        <v>43861</v>
      </c>
      <c r="H27" s="10">
        <f>DATE(YEAR($G27),MONTH($G27)+$LK27,DAY($G27))</f>
        <v>43861</v>
      </c>
      <c r="I27" s="11">
        <f>DATE(YEAR($H27),MONTH($H27)+$LK27,DAY($H27))</f>
        <v>43861</v>
      </c>
      <c r="J27" s="14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DA27" s="15"/>
      <c r="DB27" s="15"/>
      <c r="DC27" s="15"/>
      <c r="DD27" s="15"/>
      <c r="DE27" s="15"/>
      <c r="DF27" s="15"/>
      <c r="DG27" s="15"/>
      <c r="DH27" s="15"/>
      <c r="DI27" s="15"/>
      <c r="DJ27" s="15"/>
    </row>
    <row r="28" spans="1:114" ht="15" thickBot="1" x14ac:dyDescent="0.4">
      <c r="A28" s="8" t="s">
        <v>9</v>
      </c>
      <c r="B28" s="9" t="s">
        <v>36</v>
      </c>
      <c r="C28" s="10">
        <v>45828</v>
      </c>
      <c r="D28" s="10">
        <f>DATE(YEAR($C28),MONTH($C28)-2,DAY($C28))</f>
        <v>45767</v>
      </c>
      <c r="E28" s="10">
        <f>DATE(YEAR($D28)+$LK28,MONTH($D28),DAY($D28))</f>
        <v>45767</v>
      </c>
      <c r="F28" s="10">
        <f>DATE(YEAR($E28)+$LK28,MONTH($E28),DAY($E28))</f>
        <v>45767</v>
      </c>
      <c r="G28" s="10">
        <f>DATE(YEAR($F28)+$LK28,MONTH($F28),DAY($F28))</f>
        <v>45767</v>
      </c>
      <c r="H28" s="10">
        <f>DATE(YEAR($G28)+$LK28,MONTH($G28),DAY($G28))</f>
        <v>45767</v>
      </c>
      <c r="I28" s="11">
        <f>DATE(YEAR($H28)+$LK28,MONTH($H28),DAY($H28))</f>
        <v>45767</v>
      </c>
      <c r="J28" s="14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  <c r="CZ28" s="15"/>
      <c r="DA28" s="15"/>
      <c r="DB28" s="15"/>
      <c r="DC28" s="15"/>
      <c r="DD28" s="15"/>
      <c r="DE28" s="15"/>
      <c r="DF28" s="15"/>
      <c r="DG28" s="15"/>
      <c r="DH28" s="15"/>
      <c r="DI28" s="15"/>
      <c r="DJ28" s="15"/>
    </row>
    <row r="29" spans="1:114" ht="15" thickBot="1" x14ac:dyDescent="0.4">
      <c r="A29" s="8" t="s">
        <v>9</v>
      </c>
      <c r="B29" s="9" t="s">
        <v>37</v>
      </c>
      <c r="C29" s="10">
        <v>45812</v>
      </c>
      <c r="D29" s="10">
        <f>DATE(YEAR($C29),MONTH($C29)-2,DAY($C29))</f>
        <v>45751</v>
      </c>
      <c r="E29" s="10">
        <f>DATE(YEAR($D29)+$LK29,MONTH($D29),DAY($D29))</f>
        <v>45751</v>
      </c>
      <c r="F29" s="10">
        <f>DATE(YEAR($E29)+$LK29,MONTH($E29),DAY($E29))</f>
        <v>45751</v>
      </c>
      <c r="G29" s="10">
        <f>DATE(YEAR($F29)+$LK29,MONTH($F29),DAY($F29))</f>
        <v>45751</v>
      </c>
      <c r="H29" s="10">
        <f>DATE(YEAR($G29)+$LK29,MONTH($G29),DAY($G29))</f>
        <v>45751</v>
      </c>
      <c r="I29" s="11">
        <f>DATE(YEAR($H29)+$LK29,MONTH($H29),DAY($H29))</f>
        <v>45751</v>
      </c>
      <c r="J29" s="14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  <c r="CQ29" s="15"/>
      <c r="CR29" s="15"/>
      <c r="CS29" s="15"/>
      <c r="CT29" s="15"/>
      <c r="CU29" s="15"/>
      <c r="CV29" s="15"/>
      <c r="CW29" s="15"/>
      <c r="CX29" s="15"/>
      <c r="CY29" s="15"/>
      <c r="CZ29" s="15"/>
      <c r="DA29" s="15"/>
      <c r="DB29" s="15"/>
      <c r="DC29" s="15"/>
      <c r="DD29" s="15"/>
      <c r="DE29" s="15"/>
      <c r="DF29" s="15"/>
      <c r="DG29" s="15"/>
      <c r="DH29" s="15"/>
      <c r="DI29" s="15"/>
      <c r="DJ29" s="15"/>
    </row>
    <row r="30" spans="1:114" ht="15" thickBot="1" x14ac:dyDescent="0.4">
      <c r="A30" s="8" t="s">
        <v>9</v>
      </c>
      <c r="B30" s="9" t="s">
        <v>38</v>
      </c>
      <c r="C30" s="10">
        <v>43919.702777777777</v>
      </c>
      <c r="D30" s="10">
        <f>DATE(YEAR($C30),MONTH($C30)-1,DAY($C30))</f>
        <v>43890</v>
      </c>
      <c r="E30" s="10">
        <f>DATE(YEAR($D30),MONTH($D30),DAY($D30)+$LK30*30.4/6000)</f>
        <v>43890</v>
      </c>
      <c r="F30" s="10">
        <f>DATE(YEAR($E30),MONTH($E30),DAY($E30)+$LK30*30.4/6000)</f>
        <v>43890</v>
      </c>
      <c r="G30" s="10">
        <f>DATE(YEAR($F30),MONTH($F30),DAY($F30)+$LK30*30.4/6000)</f>
        <v>43890</v>
      </c>
      <c r="H30" s="10">
        <f>DATE(YEAR($G30),MONTH($G30),DAY($G30)+$LK30*30.4/6000)</f>
        <v>43890</v>
      </c>
      <c r="I30" s="11">
        <f>DATE(YEAR($H30),MONTH($H30),DAY($H30)+$LK30*30.4/6000)</f>
        <v>43890</v>
      </c>
      <c r="J30" s="14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  <c r="CZ30" s="15"/>
      <c r="DA30" s="15"/>
      <c r="DB30" s="15"/>
      <c r="DC30" s="15"/>
      <c r="DD30" s="15"/>
      <c r="DE30" s="15"/>
      <c r="DF30" s="15"/>
      <c r="DG30" s="15"/>
      <c r="DH30" s="15"/>
      <c r="DI30" s="15"/>
      <c r="DJ30" s="15"/>
    </row>
    <row r="31" spans="1:114" ht="15" thickBot="1" x14ac:dyDescent="0.4">
      <c r="A31" s="8" t="s">
        <v>9</v>
      </c>
      <c r="B31" s="9" t="s">
        <v>39</v>
      </c>
      <c r="C31" s="10">
        <v>44108.586805555555</v>
      </c>
      <c r="D31" s="10">
        <f>DATE(YEAR($C31),MONTH($C31),DAY($C31)-7)</f>
        <v>44101</v>
      </c>
      <c r="E31" s="10">
        <f>DATE(YEAR($D31),MONTH($D31)+$LK31,DAY($D31))</f>
        <v>44101</v>
      </c>
      <c r="F31" s="10">
        <f>DATE(YEAR($E31),MONTH($E31)+$LK31,DAY($E31))</f>
        <v>44101</v>
      </c>
      <c r="G31" s="10">
        <f>DATE(YEAR($F31),MONTH($F31)+$LK31,DAY($F31))</f>
        <v>44101</v>
      </c>
      <c r="H31" s="10">
        <f>DATE(YEAR($G31),MONTH($G31)+$LK31,DAY($G31))</f>
        <v>44101</v>
      </c>
      <c r="I31" s="11">
        <f>DATE(YEAR($H31),MONTH($H31)+$LK31,DAY($H31))</f>
        <v>44101</v>
      </c>
      <c r="J31" s="14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  <c r="CZ31" s="15"/>
      <c r="DA31" s="15"/>
      <c r="DB31" s="15"/>
      <c r="DC31" s="15"/>
      <c r="DD31" s="15"/>
      <c r="DE31" s="15"/>
      <c r="DF31" s="15"/>
      <c r="DG31" s="15"/>
      <c r="DH31" s="15"/>
      <c r="DI31" s="15"/>
      <c r="DJ31" s="15"/>
    </row>
    <row r="32" spans="1:114" ht="15" thickBot="1" x14ac:dyDescent="0.4">
      <c r="A32" s="8" t="s">
        <v>9</v>
      </c>
      <c r="B32" s="9" t="s">
        <v>40</v>
      </c>
      <c r="C32" s="10">
        <v>44837.193749999999</v>
      </c>
      <c r="D32" s="10">
        <f t="shared" ref="D32:D47" si="1">DATE(YEAR($C32),MONTH($C32)-2,DAY($C32))</f>
        <v>44776</v>
      </c>
      <c r="E32" s="10">
        <f>DATE(YEAR($D32),MONTH($D32),DAY($D32)+$LK32*30.4/6000)</f>
        <v>44776</v>
      </c>
      <c r="F32" s="10">
        <f>DATE(YEAR($E32),MONTH($E32),DAY($E32)+$LK32*30.4/6000)</f>
        <v>44776</v>
      </c>
      <c r="G32" s="10">
        <f>DATE(YEAR($F32),MONTH($F32),DAY($F32)+$LK32*30.4/6000)</f>
        <v>44776</v>
      </c>
      <c r="H32" s="10">
        <f>DATE(YEAR($G32),MONTH($G32),DAY($G32)+$LK32*30.4/6000)</f>
        <v>44776</v>
      </c>
      <c r="I32" s="11">
        <f>DATE(YEAR($H32),MONTH($H32),DAY($H32)+$LK32*30.4/6000)</f>
        <v>44776</v>
      </c>
      <c r="J32" s="14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DA32" s="15"/>
      <c r="DB32" s="15"/>
      <c r="DC32" s="15"/>
      <c r="DD32" s="15"/>
      <c r="DE32" s="15"/>
      <c r="DF32" s="15"/>
      <c r="DG32" s="15"/>
      <c r="DH32" s="15"/>
      <c r="DI32" s="15"/>
      <c r="DJ32" s="15"/>
    </row>
    <row r="33" spans="1:114" ht="15" thickBot="1" x14ac:dyDescent="0.4">
      <c r="A33" s="8" t="s">
        <v>9</v>
      </c>
      <c r="B33" s="9" t="s">
        <v>40</v>
      </c>
      <c r="C33" s="10">
        <v>47523</v>
      </c>
      <c r="D33" s="10">
        <f t="shared" si="1"/>
        <v>47461</v>
      </c>
      <c r="E33" s="10">
        <f>DATE(YEAR($D33)+$LK33,MONTH($D33),DAY($D33))</f>
        <v>47461</v>
      </c>
      <c r="F33" s="10">
        <f>DATE(YEAR($E33)+$LK33,MONTH($E33),DAY($E33))</f>
        <v>47461</v>
      </c>
      <c r="G33" s="10">
        <f>DATE(YEAR($F33)+$LK33,MONTH($F33),DAY($F33))</f>
        <v>47461</v>
      </c>
      <c r="H33" s="10">
        <f>DATE(YEAR($G33)+$LK33,MONTH($G33),DAY($G33))</f>
        <v>47461</v>
      </c>
      <c r="I33" s="11">
        <f>DATE(YEAR($H33)+$LK33,MONTH($H33),DAY($H33))</f>
        <v>47461</v>
      </c>
      <c r="J33" s="14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  <c r="CU33" s="15"/>
      <c r="CV33" s="15"/>
      <c r="CW33" s="15"/>
      <c r="CX33" s="15"/>
      <c r="CY33" s="15"/>
      <c r="CZ33" s="15"/>
      <c r="DA33" s="15"/>
      <c r="DB33" s="15"/>
      <c r="DC33" s="15"/>
      <c r="DD33" s="15"/>
      <c r="DE33" s="15"/>
      <c r="DF33" s="15"/>
      <c r="DG33" s="15"/>
      <c r="DH33" s="15"/>
      <c r="DI33" s="15"/>
      <c r="DJ33" s="15"/>
    </row>
    <row r="34" spans="1:114" ht="15" thickBot="1" x14ac:dyDescent="0.4">
      <c r="A34" s="8" t="s">
        <v>9</v>
      </c>
      <c r="B34" s="9" t="s">
        <v>40</v>
      </c>
      <c r="C34" s="10">
        <v>46956.625</v>
      </c>
      <c r="D34" s="10">
        <f t="shared" si="1"/>
        <v>46895</v>
      </c>
      <c r="E34" s="10">
        <f>DATE(YEAR($D34)+$LK34,MONTH($D34),DAY($D34))</f>
        <v>46895</v>
      </c>
      <c r="F34" s="10">
        <f>DATE(YEAR($E34)+$LK34,MONTH($E34),DAY($E34))</f>
        <v>46895</v>
      </c>
      <c r="G34" s="10">
        <f>DATE(YEAR($F34)+$LK34,MONTH($F34),DAY($F34))</f>
        <v>46895</v>
      </c>
      <c r="H34" s="10">
        <f>DATE(YEAR($G34)+$LK34,MONTH($G34),DAY($G34))</f>
        <v>46895</v>
      </c>
      <c r="I34" s="11">
        <f>DATE(YEAR($H34)+$LK34,MONTH($H34),DAY($H34))</f>
        <v>46895</v>
      </c>
      <c r="J34" s="14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  <c r="CQ34" s="15"/>
      <c r="CR34" s="15"/>
      <c r="CS34" s="15"/>
      <c r="CT34" s="15"/>
      <c r="CU34" s="15"/>
      <c r="CV34" s="15"/>
      <c r="CW34" s="15"/>
      <c r="CX34" s="15"/>
      <c r="CY34" s="15"/>
      <c r="CZ34" s="15"/>
      <c r="DA34" s="15"/>
      <c r="DB34" s="15"/>
      <c r="DC34" s="15"/>
      <c r="DD34" s="15"/>
      <c r="DE34" s="15"/>
      <c r="DF34" s="15"/>
      <c r="DG34" s="15"/>
      <c r="DH34" s="15"/>
      <c r="DI34" s="15"/>
      <c r="DJ34" s="15"/>
    </row>
    <row r="35" spans="1:114" ht="15" thickBot="1" x14ac:dyDescent="0.4">
      <c r="A35" s="8" t="s">
        <v>9</v>
      </c>
      <c r="B35" s="9" t="s">
        <v>40</v>
      </c>
      <c r="C35" s="10">
        <v>44350.931250000001</v>
      </c>
      <c r="D35" s="10">
        <f t="shared" si="1"/>
        <v>44289</v>
      </c>
      <c r="E35" s="10">
        <f>DATE(YEAR($D35),MONTH($D35),DAY($D35)+$LK35*30.4/6000)</f>
        <v>44289</v>
      </c>
      <c r="F35" s="10">
        <f>DATE(YEAR($E35),MONTH($E35),DAY($E35)+$LK35*30.4/6000)</f>
        <v>44289</v>
      </c>
      <c r="G35" s="10">
        <f>DATE(YEAR($F35),MONTH($F35),DAY($F35)+$LK35*30.4/6000)</f>
        <v>44289</v>
      </c>
      <c r="H35" s="10">
        <f>DATE(YEAR($G35),MONTH($G35),DAY($G35)+$LK35*30.4/6000)</f>
        <v>44289</v>
      </c>
      <c r="I35" s="11">
        <f>DATE(YEAR($H35),MONTH($H35),DAY($H35)+$LK35*30.4/6000)</f>
        <v>44289</v>
      </c>
      <c r="J35" s="14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  <c r="CQ35" s="15"/>
      <c r="CR35" s="15"/>
      <c r="CS35" s="15"/>
      <c r="CT35" s="15"/>
      <c r="CU35" s="15"/>
      <c r="CV35" s="15"/>
      <c r="CW35" s="15"/>
      <c r="CX35" s="15"/>
      <c r="CY35" s="15"/>
      <c r="CZ35" s="15"/>
      <c r="DA35" s="15"/>
      <c r="DB35" s="15"/>
      <c r="DC35" s="15"/>
      <c r="DD35" s="15"/>
      <c r="DE35" s="15"/>
      <c r="DF35" s="15"/>
      <c r="DG35" s="15"/>
      <c r="DH35" s="15"/>
      <c r="DI35" s="15"/>
      <c r="DJ35" s="15"/>
    </row>
    <row r="36" spans="1:114" ht="15" thickBot="1" x14ac:dyDescent="0.4">
      <c r="A36" s="8" t="s">
        <v>9</v>
      </c>
      <c r="B36" s="9" t="s">
        <v>40</v>
      </c>
      <c r="C36" s="10">
        <v>46956.625</v>
      </c>
      <c r="D36" s="10">
        <f t="shared" si="1"/>
        <v>46895</v>
      </c>
      <c r="E36" s="10">
        <f>DATE(YEAR($D36)+$LK36,MONTH($D36),DAY($D36))</f>
        <v>46895</v>
      </c>
      <c r="F36" s="10">
        <f>DATE(YEAR($E36)+$LK36,MONTH($E36),DAY($E36))</f>
        <v>46895</v>
      </c>
      <c r="G36" s="10">
        <f>DATE(YEAR($F36)+$LK36,MONTH($F36),DAY($F36))</f>
        <v>46895</v>
      </c>
      <c r="H36" s="10">
        <f>DATE(YEAR($G36)+$LK36,MONTH($G36),DAY($G36))</f>
        <v>46895</v>
      </c>
      <c r="I36" s="11">
        <f>DATE(YEAR($H36)+$LK36,MONTH($H36),DAY($H36))</f>
        <v>46895</v>
      </c>
      <c r="J36" s="14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15"/>
      <c r="CQ36" s="15"/>
      <c r="CR36" s="15"/>
      <c r="CS36" s="15"/>
      <c r="CT36" s="15"/>
      <c r="CU36" s="15"/>
      <c r="CV36" s="15"/>
      <c r="CW36" s="15"/>
      <c r="CX36" s="15"/>
      <c r="CY36" s="15"/>
      <c r="CZ36" s="15"/>
      <c r="DA36" s="15"/>
      <c r="DB36" s="15"/>
      <c r="DC36" s="15"/>
      <c r="DD36" s="15"/>
      <c r="DE36" s="15"/>
      <c r="DF36" s="15"/>
      <c r="DG36" s="15"/>
      <c r="DH36" s="15"/>
      <c r="DI36" s="15"/>
      <c r="DJ36" s="15"/>
    </row>
    <row r="37" spans="1:114" ht="15" thickBot="1" x14ac:dyDescent="0.4">
      <c r="A37" s="8" t="s">
        <v>9</v>
      </c>
      <c r="B37" s="9" t="s">
        <v>40</v>
      </c>
      <c r="C37" s="10">
        <v>44350.931250000001</v>
      </c>
      <c r="D37" s="10">
        <f t="shared" si="1"/>
        <v>44289</v>
      </c>
      <c r="E37" s="10">
        <f>DATE(YEAR($D37),MONTH($D37),DAY($D37)+$LK37*30.4/6000)</f>
        <v>44289</v>
      </c>
      <c r="F37" s="10">
        <f>DATE(YEAR($E37),MONTH($E37),DAY($E37)+$LK37*30.4/6000)</f>
        <v>44289</v>
      </c>
      <c r="G37" s="10">
        <f>DATE(YEAR($F37),MONTH($F37),DAY($F37)+$LK37*30.4/6000)</f>
        <v>44289</v>
      </c>
      <c r="H37" s="10">
        <f>DATE(YEAR($G37),MONTH($G37),DAY($G37)+$LK37*30.4/6000)</f>
        <v>44289</v>
      </c>
      <c r="I37" s="11">
        <f>DATE(YEAR($H37),MONTH($H37),DAY($H37)+$LK37*30.4/6000)</f>
        <v>44289</v>
      </c>
      <c r="J37" s="14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  <c r="CQ37" s="15"/>
      <c r="CR37" s="15"/>
      <c r="CS37" s="15"/>
      <c r="CT37" s="15"/>
      <c r="CU37" s="15"/>
      <c r="CV37" s="15"/>
      <c r="CW37" s="15"/>
      <c r="CX37" s="15"/>
      <c r="CY37" s="15"/>
      <c r="CZ37" s="15"/>
      <c r="DA37" s="15"/>
      <c r="DB37" s="15"/>
      <c r="DC37" s="15"/>
      <c r="DD37" s="15"/>
      <c r="DE37" s="15"/>
      <c r="DF37" s="15"/>
      <c r="DG37" s="15"/>
      <c r="DH37" s="15"/>
      <c r="DI37" s="15"/>
      <c r="DJ37" s="15"/>
    </row>
    <row r="38" spans="1:114" ht="15" thickBot="1" x14ac:dyDescent="0.4">
      <c r="A38" s="8" t="s">
        <v>9</v>
      </c>
      <c r="B38" s="9" t="s">
        <v>40</v>
      </c>
      <c r="C38" s="10">
        <v>44837.193749999999</v>
      </c>
      <c r="D38" s="10">
        <f t="shared" si="1"/>
        <v>44776</v>
      </c>
      <c r="E38" s="10">
        <f>DATE(YEAR($D38),MONTH($D38),DAY($D38)+$LK38*30.4/6000)</f>
        <v>44776</v>
      </c>
      <c r="F38" s="10">
        <f>DATE(YEAR($E38),MONTH($E38),DAY($E38)+$LK38*30.4/6000)</f>
        <v>44776</v>
      </c>
      <c r="G38" s="10">
        <f>DATE(YEAR($F38),MONTH($F38),DAY($F38)+$LK38*30.4/6000)</f>
        <v>44776</v>
      </c>
      <c r="H38" s="10">
        <f>DATE(YEAR($G38),MONTH($G38),DAY($G38)+$LK38*30.4/6000)</f>
        <v>44776</v>
      </c>
      <c r="I38" s="11">
        <f>DATE(YEAR($H38),MONTH($H38),DAY($H38)+$LK38*30.4/6000)</f>
        <v>44776</v>
      </c>
      <c r="J38" s="14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  <c r="CQ38" s="15"/>
      <c r="CR38" s="15"/>
      <c r="CS38" s="15"/>
      <c r="CT38" s="15"/>
      <c r="CU38" s="15"/>
      <c r="CV38" s="15"/>
      <c r="CW38" s="15"/>
      <c r="CX38" s="15"/>
      <c r="CY38" s="15"/>
      <c r="CZ38" s="15"/>
      <c r="DA38" s="15"/>
      <c r="DB38" s="15"/>
      <c r="DC38" s="15"/>
      <c r="DD38" s="15"/>
      <c r="DE38" s="15"/>
      <c r="DF38" s="15"/>
      <c r="DG38" s="15"/>
      <c r="DH38" s="15"/>
      <c r="DI38" s="15"/>
      <c r="DJ38" s="15"/>
    </row>
    <row r="39" spans="1:114" ht="15" thickBot="1" x14ac:dyDescent="0.4">
      <c r="A39" s="8" t="s">
        <v>9</v>
      </c>
      <c r="B39" s="9" t="s">
        <v>40</v>
      </c>
      <c r="C39" s="10">
        <v>47240.625</v>
      </c>
      <c r="D39" s="10">
        <f t="shared" si="1"/>
        <v>47179</v>
      </c>
      <c r="E39" s="10">
        <f>DATE(YEAR($D39)+$LK39,MONTH($D39),DAY($D39))</f>
        <v>47179</v>
      </c>
      <c r="F39" s="10">
        <f>DATE(YEAR($E39)+$LK39,MONTH($E39),DAY($E39))</f>
        <v>47179</v>
      </c>
      <c r="G39" s="10">
        <f>DATE(YEAR($F39)+$LK39,MONTH($F39),DAY($F39))</f>
        <v>47179</v>
      </c>
      <c r="H39" s="10">
        <f>DATE(YEAR($G39)+$LK39,MONTH($G39),DAY($G39))</f>
        <v>47179</v>
      </c>
      <c r="I39" s="11">
        <f>DATE(YEAR($H39)+$LK39,MONTH($H39),DAY($H39))</f>
        <v>47179</v>
      </c>
      <c r="J39" s="14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  <c r="CI39" s="15"/>
      <c r="CJ39" s="15"/>
      <c r="CK39" s="15"/>
      <c r="CL39" s="15"/>
      <c r="CM39" s="15"/>
      <c r="CN39" s="15"/>
      <c r="CO39" s="15"/>
      <c r="CP39" s="15"/>
      <c r="CQ39" s="15"/>
      <c r="CR39" s="15"/>
      <c r="CS39" s="15"/>
      <c r="CT39" s="15"/>
      <c r="CU39" s="15"/>
      <c r="CV39" s="15"/>
      <c r="CW39" s="15"/>
      <c r="CX39" s="15"/>
      <c r="CY39" s="15"/>
      <c r="CZ39" s="15"/>
      <c r="DA39" s="15"/>
      <c r="DB39" s="15"/>
      <c r="DC39" s="15"/>
      <c r="DD39" s="15"/>
      <c r="DE39" s="15"/>
      <c r="DF39" s="15"/>
      <c r="DG39" s="15"/>
      <c r="DH39" s="15"/>
      <c r="DI39" s="15"/>
      <c r="DJ39" s="15"/>
    </row>
    <row r="40" spans="1:114" ht="15" thickBot="1" x14ac:dyDescent="0.4">
      <c r="A40" s="8" t="s">
        <v>9</v>
      </c>
      <c r="B40" s="9" t="s">
        <v>40</v>
      </c>
      <c r="C40" s="10">
        <v>44350.931250000001</v>
      </c>
      <c r="D40" s="10">
        <f t="shared" si="1"/>
        <v>44289</v>
      </c>
      <c r="E40" s="10">
        <f>DATE(YEAR($D40),MONTH($D40),DAY($D40)+$LK40*30.4/6000)</f>
        <v>44289</v>
      </c>
      <c r="F40" s="10">
        <f>DATE(YEAR($E40),MONTH($E40),DAY($E40)+$LK40*30.4/6000)</f>
        <v>44289</v>
      </c>
      <c r="G40" s="10">
        <f>DATE(YEAR($F40),MONTH($F40),DAY($F40)+$LK40*30.4/6000)</f>
        <v>44289</v>
      </c>
      <c r="H40" s="10">
        <f>DATE(YEAR($G40),MONTH($G40),DAY($G40)+$LK40*30.4/6000)</f>
        <v>44289</v>
      </c>
      <c r="I40" s="11">
        <f>DATE(YEAR($H40),MONTH($H40),DAY($H40)+$LK40*30.4/6000)</f>
        <v>44289</v>
      </c>
      <c r="J40" s="14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  <c r="CQ40" s="15"/>
      <c r="CR40" s="15"/>
      <c r="CS40" s="15"/>
      <c r="CT40" s="15"/>
      <c r="CU40" s="15"/>
      <c r="CV40" s="15"/>
      <c r="CW40" s="15"/>
      <c r="CX40" s="15"/>
      <c r="CY40" s="15"/>
      <c r="CZ40" s="15"/>
      <c r="DA40" s="15"/>
      <c r="DB40" s="15"/>
      <c r="DC40" s="15"/>
      <c r="DD40" s="15"/>
      <c r="DE40" s="15"/>
      <c r="DF40" s="15"/>
      <c r="DG40" s="15"/>
      <c r="DH40" s="15"/>
      <c r="DI40" s="15"/>
      <c r="DJ40" s="15"/>
    </row>
    <row r="41" spans="1:114" ht="15" thickBot="1" x14ac:dyDescent="0.4">
      <c r="A41" s="8" t="s">
        <v>9</v>
      </c>
      <c r="B41" s="9" t="s">
        <v>40</v>
      </c>
      <c r="C41" s="10">
        <v>46956.625</v>
      </c>
      <c r="D41" s="10">
        <f t="shared" si="1"/>
        <v>46895</v>
      </c>
      <c r="E41" s="10">
        <f>DATE(YEAR($D41)+$LK41,MONTH($D41),DAY($D41))</f>
        <v>46895</v>
      </c>
      <c r="F41" s="10">
        <f>DATE(YEAR($E41)+$LK41,MONTH($E41),DAY($E41))</f>
        <v>46895</v>
      </c>
      <c r="G41" s="10">
        <f>DATE(YEAR($F41)+$LK41,MONTH($F41),DAY($F41))</f>
        <v>46895</v>
      </c>
      <c r="H41" s="10">
        <f>DATE(YEAR($G41)+$LK41,MONTH($G41),DAY($G41))</f>
        <v>46895</v>
      </c>
      <c r="I41" s="11">
        <f>DATE(YEAR($H41)+$LK41,MONTH($H41),DAY($H41))</f>
        <v>46895</v>
      </c>
      <c r="J41" s="14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  <c r="CQ41" s="15"/>
      <c r="CR41" s="15"/>
      <c r="CS41" s="15"/>
      <c r="CT41" s="15"/>
      <c r="CU41" s="15"/>
      <c r="CV41" s="15"/>
      <c r="CW41" s="15"/>
      <c r="CX41" s="15"/>
      <c r="CY41" s="15"/>
      <c r="CZ41" s="15"/>
      <c r="DA41" s="15"/>
      <c r="DB41" s="15"/>
      <c r="DC41" s="15"/>
      <c r="DD41" s="15"/>
      <c r="DE41" s="15"/>
      <c r="DF41" s="15"/>
      <c r="DG41" s="15"/>
      <c r="DH41" s="15"/>
      <c r="DI41" s="15"/>
      <c r="DJ41" s="15"/>
    </row>
    <row r="42" spans="1:114" ht="15" thickBot="1" x14ac:dyDescent="0.4">
      <c r="A42" s="8" t="s">
        <v>9</v>
      </c>
      <c r="B42" s="9" t="s">
        <v>40</v>
      </c>
      <c r="C42" s="10">
        <v>44837.193749999999</v>
      </c>
      <c r="D42" s="10">
        <f t="shared" si="1"/>
        <v>44776</v>
      </c>
      <c r="E42" s="10">
        <f>DATE(YEAR($D42),MONTH($D42),DAY($D42)+$LK42*30.4/6000)</f>
        <v>44776</v>
      </c>
      <c r="F42" s="10">
        <f>DATE(YEAR($E42),MONTH($E42),DAY($E42)+$LK42*30.4/6000)</f>
        <v>44776</v>
      </c>
      <c r="G42" s="10">
        <f>DATE(YEAR($F42),MONTH($F42),DAY($F42)+$LK42*30.4/6000)</f>
        <v>44776</v>
      </c>
      <c r="H42" s="10">
        <f>DATE(YEAR($G42),MONTH($G42),DAY($G42)+$LK42*30.4/6000)</f>
        <v>44776</v>
      </c>
      <c r="I42" s="11">
        <f>DATE(YEAR($H42),MONTH($H42),DAY($H42)+$LK42*30.4/6000)</f>
        <v>44776</v>
      </c>
      <c r="J42" s="14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/>
    </row>
    <row r="43" spans="1:114" ht="15" thickBot="1" x14ac:dyDescent="0.4">
      <c r="A43" s="8" t="s">
        <v>9</v>
      </c>
      <c r="B43" s="9" t="s">
        <v>40</v>
      </c>
      <c r="C43" s="10">
        <v>47254.561805555553</v>
      </c>
      <c r="D43" s="10">
        <f t="shared" si="1"/>
        <v>47193</v>
      </c>
      <c r="E43" s="10">
        <f>DATE(YEAR($D43)+$LK43,MONTH($D43),DAY($D43))</f>
        <v>47193</v>
      </c>
      <c r="F43" s="10">
        <f>DATE(YEAR($E43)+$LK43,MONTH($E43),DAY($E43))</f>
        <v>47193</v>
      </c>
      <c r="G43" s="10">
        <f>DATE(YEAR($F43)+$LK43,MONTH($F43),DAY($F43))</f>
        <v>47193</v>
      </c>
      <c r="H43" s="10">
        <f>DATE(YEAR($G43)+$LK43,MONTH($G43),DAY($G43))</f>
        <v>47193</v>
      </c>
      <c r="I43" s="11">
        <f>DATE(YEAR($H43)+$LK43,MONTH($H43),DAY($H43))</f>
        <v>47193</v>
      </c>
      <c r="J43" s="14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</row>
    <row r="44" spans="1:114" ht="15" thickBot="1" x14ac:dyDescent="0.4">
      <c r="A44" s="8" t="s">
        <v>9</v>
      </c>
      <c r="B44" s="9" t="s">
        <v>40</v>
      </c>
      <c r="C44" s="10">
        <v>44837.193749999999</v>
      </c>
      <c r="D44" s="10">
        <f t="shared" si="1"/>
        <v>44776</v>
      </c>
      <c r="E44" s="10">
        <f>DATE(YEAR($D44),MONTH($D44),DAY($D44)+$LK44*30.4/6000)</f>
        <v>44776</v>
      </c>
      <c r="F44" s="10">
        <f>DATE(YEAR($E44),MONTH($E44),DAY($E44)+$LK44*30.4/6000)</f>
        <v>44776</v>
      </c>
      <c r="G44" s="10">
        <f>DATE(YEAR($F44),MONTH($F44),DAY($F44)+$LK44*30.4/6000)</f>
        <v>44776</v>
      </c>
      <c r="H44" s="10">
        <f>DATE(YEAR($G44),MONTH($G44),DAY($G44)+$LK44*30.4/6000)</f>
        <v>44776</v>
      </c>
      <c r="I44" s="11">
        <f>DATE(YEAR($H44),MONTH($H44),DAY($H44)+$LK44*30.4/6000)</f>
        <v>44776</v>
      </c>
      <c r="J44" s="14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</row>
    <row r="45" spans="1:114" ht="15" thickBot="1" x14ac:dyDescent="0.4">
      <c r="A45" s="8" t="s">
        <v>9</v>
      </c>
      <c r="B45" s="9" t="s">
        <v>40</v>
      </c>
      <c r="C45" s="10">
        <v>47510.46875</v>
      </c>
      <c r="D45" s="10">
        <f t="shared" si="1"/>
        <v>47449</v>
      </c>
      <c r="E45" s="10">
        <f>DATE(YEAR($D45)+$LK45,MONTH($D45),DAY($D45))</f>
        <v>47449</v>
      </c>
      <c r="F45" s="10">
        <f>DATE(YEAR($E45)+$LK45,MONTH($E45),DAY($E45))</f>
        <v>47449</v>
      </c>
      <c r="G45" s="10">
        <f>DATE(YEAR($F45)+$LK45,MONTH($F45),DAY($F45))</f>
        <v>47449</v>
      </c>
      <c r="H45" s="10">
        <f>DATE(YEAR($G45)+$LK45,MONTH($G45),DAY($G45))</f>
        <v>47449</v>
      </c>
      <c r="I45" s="11">
        <f>DATE(YEAR($H45)+$LK45,MONTH($H45),DAY($H45))</f>
        <v>47449</v>
      </c>
      <c r="J45" s="14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</row>
    <row r="46" spans="1:114" ht="15" thickBot="1" x14ac:dyDescent="0.4">
      <c r="A46" s="8" t="s">
        <v>9</v>
      </c>
      <c r="B46" s="9" t="s">
        <v>40</v>
      </c>
      <c r="C46" s="10">
        <v>43911.768750000003</v>
      </c>
      <c r="D46" s="10">
        <f t="shared" si="1"/>
        <v>43851</v>
      </c>
      <c r="E46" s="10">
        <f>DATE(YEAR($D46),MONTH($D46),DAY($D46)+$LK46*30.4/6000)</f>
        <v>43851</v>
      </c>
      <c r="F46" s="10">
        <f>DATE(YEAR($E46),MONTH($E46),DAY($E46)+$LK46*30.4/6000)</f>
        <v>43851</v>
      </c>
      <c r="G46" s="10">
        <f>DATE(YEAR($F46),MONTH($F46),DAY($F46)+$LK46*30.4/6000)</f>
        <v>43851</v>
      </c>
      <c r="H46" s="10">
        <f>DATE(YEAR($G46),MONTH($G46),DAY($G46)+$LK46*30.4/6000)</f>
        <v>43851</v>
      </c>
      <c r="I46" s="11">
        <f>DATE(YEAR($H46),MONTH($H46),DAY($H46)+$LK46*30.4/6000)</f>
        <v>43851</v>
      </c>
      <c r="J46" s="14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</row>
    <row r="47" spans="1:114" ht="15" thickBot="1" x14ac:dyDescent="0.4">
      <c r="A47" s="8" t="s">
        <v>9</v>
      </c>
      <c r="B47" s="9" t="s">
        <v>40</v>
      </c>
      <c r="C47" s="10">
        <v>46112</v>
      </c>
      <c r="D47" s="10">
        <f t="shared" si="1"/>
        <v>46053</v>
      </c>
      <c r="E47" s="10">
        <f>DATE(YEAR($D47)+$LK47,MONTH($D47),DAY($D47))</f>
        <v>46053</v>
      </c>
      <c r="F47" s="10">
        <f>DATE(YEAR($E47)+$LK47,MONTH($E47),DAY($E47))</f>
        <v>46053</v>
      </c>
      <c r="G47" s="10">
        <f>DATE(YEAR($F47)+$LK47,MONTH($F47),DAY($F47))</f>
        <v>46053</v>
      </c>
      <c r="H47" s="10">
        <f>DATE(YEAR($G47)+$LK47,MONTH($G47),DAY($G47))</f>
        <v>46053</v>
      </c>
      <c r="I47" s="11">
        <f>DATE(YEAR($H47)+$LK47,MONTH($H47),DAY($H47))</f>
        <v>46053</v>
      </c>
      <c r="J47" s="14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</row>
    <row r="48" spans="1:114" ht="15" thickBot="1" x14ac:dyDescent="0.4">
      <c r="A48" s="8" t="s">
        <v>41</v>
      </c>
      <c r="B48" s="9" t="s">
        <v>15</v>
      </c>
      <c r="C48" s="10">
        <v>43850.886111111111</v>
      </c>
      <c r="D48" s="10">
        <f t="shared" ref="D48:D53" si="2">DATE(YEAR($C48),MONTH($C48)-1,DAY($C48))</f>
        <v>43819</v>
      </c>
      <c r="E48" s="10">
        <f>DATE(YEAR($D48),MONTH($D48),DAY($D48)+$LK48/6.5)</f>
        <v>43819</v>
      </c>
      <c r="F48" s="10">
        <f>DATE(YEAR($E48),MONTH($E48),DAY($E48)+$LK48/6.5)</f>
        <v>43819</v>
      </c>
      <c r="G48" s="10">
        <f>DATE(YEAR($F48),MONTH($F48),DAY($F48)+$LK48/6.5)</f>
        <v>43819</v>
      </c>
      <c r="H48" s="10">
        <f>DATE(YEAR($G48),MONTH($G48),DAY($G48)+$LK48/6.5)</f>
        <v>43819</v>
      </c>
      <c r="I48" s="11">
        <f>DATE(YEAR($H48),MONTH($H48),DAY($H48)+$LK48/6.5)</f>
        <v>43819</v>
      </c>
      <c r="J48" s="14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</row>
    <row r="49" spans="1:114" ht="15" thickBot="1" x14ac:dyDescent="0.4">
      <c r="A49" s="8" t="s">
        <v>42</v>
      </c>
      <c r="B49" s="9" t="s">
        <v>20</v>
      </c>
      <c r="C49" s="10">
        <v>49142.754861111112</v>
      </c>
      <c r="D49" s="10">
        <f t="shared" si="2"/>
        <v>49112</v>
      </c>
      <c r="E49" s="10">
        <f>DATE(YEAR($D49),MONTH($D49),DAY($D49)+$LK49*30.4/6000)</f>
        <v>49112</v>
      </c>
      <c r="F49" s="10">
        <f>DATE(YEAR($E49),MONTH($E49),DAY($E49)+$LK49*30.4/6000)</f>
        <v>49112</v>
      </c>
      <c r="G49" s="10">
        <f>DATE(YEAR($F49),MONTH($F49),DAY($F49)+$LK49*30.4/6000)</f>
        <v>49112</v>
      </c>
      <c r="H49" s="10">
        <f>DATE(YEAR($G49),MONTH($G49),DAY($G49)+$LK49*30.4/6000)</f>
        <v>49112</v>
      </c>
      <c r="I49" s="11">
        <f>DATE(YEAR($H49),MONTH($H49),DAY($H49)+$LK49*30.4/6000)</f>
        <v>49112</v>
      </c>
      <c r="J49" s="14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</row>
    <row r="50" spans="1:114" ht="15" thickBot="1" x14ac:dyDescent="0.4">
      <c r="A50" s="8" t="s">
        <v>42</v>
      </c>
      <c r="B50" s="9" t="s">
        <v>19</v>
      </c>
      <c r="C50" s="10">
        <v>45043.697222222225</v>
      </c>
      <c r="D50" s="10">
        <f t="shared" si="2"/>
        <v>45012</v>
      </c>
      <c r="E50" s="10">
        <f>DATE(YEAR($D50),MONTH($D50),DAY($D50)+$LK50*30.4/6000)</f>
        <v>45012</v>
      </c>
      <c r="F50" s="10">
        <f>DATE(YEAR($E50),MONTH($E50),DAY($E50)+$LK50*30.4/6000)</f>
        <v>45012</v>
      </c>
      <c r="G50" s="10">
        <f>DATE(YEAR($F50),MONTH($F50),DAY($F50)+$LK50*30.4/6000)</f>
        <v>45012</v>
      </c>
      <c r="H50" s="10">
        <f>DATE(YEAR($G50),MONTH($G50),DAY($G50)+$LK50*30.4/6000)</f>
        <v>45012</v>
      </c>
      <c r="I50" s="11">
        <f>DATE(YEAR($H50),MONTH($H50),DAY($H50)+$LK50*30.4/6000)</f>
        <v>45012</v>
      </c>
      <c r="J50" s="14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</row>
    <row r="51" spans="1:114" ht="15" thickBot="1" x14ac:dyDescent="0.4">
      <c r="A51" s="8" t="s">
        <v>42</v>
      </c>
      <c r="B51" s="9" t="s">
        <v>21</v>
      </c>
      <c r="C51" s="10">
        <v>44170.972222222219</v>
      </c>
      <c r="D51" s="10">
        <f t="shared" si="2"/>
        <v>44140</v>
      </c>
      <c r="E51" s="10">
        <f>DATE(YEAR($D51),MONTH($D51),DAY($D51)+$LK51*30.4/520)</f>
        <v>44140</v>
      </c>
      <c r="F51" s="10">
        <f>DATE(YEAR($E51),MONTH($E51),DAY($E51)+$LK51*30.4/520)</f>
        <v>44140</v>
      </c>
      <c r="G51" s="10">
        <f>DATE(YEAR($F51),MONTH($F51),DAY($F51)+$LK51*30.4/520)</f>
        <v>44140</v>
      </c>
      <c r="H51" s="10">
        <f>DATE(YEAR($G51),MONTH($G51),DAY($G51)+$LK51*30.4/520)</f>
        <v>44140</v>
      </c>
      <c r="I51" s="11">
        <f>DATE(YEAR($H51),MONTH($H51),DAY($H51)+$LK51*30.4/520)</f>
        <v>44140</v>
      </c>
      <c r="J51" s="14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</row>
    <row r="52" spans="1:114" ht="15" thickBot="1" x14ac:dyDescent="0.4">
      <c r="A52" s="8" t="s">
        <v>42</v>
      </c>
      <c r="B52" s="9" t="s">
        <v>18</v>
      </c>
      <c r="C52" s="10">
        <v>45005.587500000001</v>
      </c>
      <c r="D52" s="10">
        <f t="shared" si="2"/>
        <v>44977</v>
      </c>
      <c r="E52" s="10">
        <f>DATE(YEAR($D52),MONTH($D52),DAY($D52)+$LK52/6.5)</f>
        <v>44977</v>
      </c>
      <c r="F52" s="10">
        <f>DATE(YEAR($E52),MONTH($E52),DAY($E52)+$LK52/6.5)</f>
        <v>44977</v>
      </c>
      <c r="G52" s="10">
        <f>DATE(YEAR($F52),MONTH($F52),DAY($F52)+$LK52/6.5)</f>
        <v>44977</v>
      </c>
      <c r="H52" s="10">
        <f>DATE(YEAR($G52),MONTH($G52),DAY($G52)+$LK52/6.5)</f>
        <v>44977</v>
      </c>
      <c r="I52" s="11">
        <f>DATE(YEAR($H52),MONTH($H52),DAY($H52)+$LK52/6.5)</f>
        <v>44977</v>
      </c>
      <c r="J52" s="14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</row>
    <row r="53" spans="1:114" ht="15" thickBot="1" x14ac:dyDescent="0.4">
      <c r="A53" s="8" t="s">
        <v>42</v>
      </c>
      <c r="B53" s="9" t="s">
        <v>18</v>
      </c>
      <c r="C53" s="10">
        <v>58082.111111111109</v>
      </c>
      <c r="D53" s="10">
        <f t="shared" si="2"/>
        <v>58051</v>
      </c>
      <c r="E53" s="10">
        <f>DATE(YEAR($D53),MONTH($D53),DAY($D53)+$LK53/6.5)</f>
        <v>58051</v>
      </c>
      <c r="F53" s="10">
        <f>DATE(YEAR($E53),MONTH($E53),DAY($E53)+$LK53/6.5)</f>
        <v>58051</v>
      </c>
      <c r="G53" s="10">
        <f>DATE(YEAR($F53),MONTH($F53),DAY($F53)+$LK53/6.5)</f>
        <v>58051</v>
      </c>
      <c r="H53" s="10">
        <f>DATE(YEAR($G53),MONTH($G53),DAY($G53)+$LK53/6.5)</f>
        <v>58051</v>
      </c>
      <c r="I53" s="11">
        <f>DATE(YEAR($H53),MONTH($H53),DAY($H53)+$LK53/6.5)</f>
        <v>58051</v>
      </c>
      <c r="J53" s="14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  <c r="CU53" s="15"/>
      <c r="CV53" s="15"/>
      <c r="CW53" s="15"/>
      <c r="CX53" s="15"/>
      <c r="CY53" s="15"/>
      <c r="CZ53" s="15"/>
      <c r="DA53" s="15"/>
      <c r="DB53" s="15"/>
      <c r="DC53" s="15"/>
      <c r="DD53" s="15"/>
      <c r="DE53" s="15"/>
      <c r="DF53" s="15"/>
      <c r="DG53" s="15"/>
      <c r="DH53" s="15"/>
      <c r="DI53" s="15"/>
      <c r="DJ53" s="15"/>
    </row>
    <row r="54" spans="1:114" ht="15" thickBot="1" x14ac:dyDescent="0.4">
      <c r="A54" s="8" t="s">
        <v>42</v>
      </c>
      <c r="B54" s="9" t="s">
        <v>24</v>
      </c>
      <c r="C54" s="10">
        <v>43998.611111111109</v>
      </c>
      <c r="D54" s="10">
        <f>DATE(YEAR($C54),MONTH($C54),DAY($C54)-7)</f>
        <v>43991</v>
      </c>
      <c r="E54" s="10">
        <f>DATE(YEAR($D54),MONTH($D54)+$LK54,DAY($D54))</f>
        <v>43991</v>
      </c>
      <c r="F54" s="10">
        <f>DATE(YEAR($E54),MONTH($E54)+$LK54,DAY($E54))</f>
        <v>43991</v>
      </c>
      <c r="G54" s="10">
        <f>DATE(YEAR($F54),MONTH($F54)+$LK54,DAY($F54))</f>
        <v>43991</v>
      </c>
      <c r="H54" s="10">
        <f>DATE(YEAR($G54),MONTH($G54)+$LK54,DAY($G54))</f>
        <v>43991</v>
      </c>
      <c r="I54" s="11">
        <f>DATE(YEAR($H54),MONTH($H54)+$LK54,DAY($H54))</f>
        <v>43991</v>
      </c>
      <c r="J54" s="14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</row>
    <row r="55" spans="1:114" ht="15" thickBot="1" x14ac:dyDescent="0.4">
      <c r="A55" s="8" t="s">
        <v>42</v>
      </c>
      <c r="B55" s="9" t="s">
        <v>22</v>
      </c>
      <c r="C55" s="10">
        <v>43998.611111111109</v>
      </c>
      <c r="D55" s="10">
        <f>DATE(YEAR($C55),MONTH($C55),DAY($C55)-7)</f>
        <v>43991</v>
      </c>
      <c r="E55" s="10">
        <f>DATE(YEAR($D55),MONTH($D55)+$LK55,DAY($D55))</f>
        <v>43991</v>
      </c>
      <c r="F55" s="10">
        <f>DATE(YEAR($E55),MONTH($E55)+$LK55,DAY($E55))</f>
        <v>43991</v>
      </c>
      <c r="G55" s="10">
        <f>DATE(YEAR($F55),MONTH($F55)+$LK55,DAY($F55))</f>
        <v>43991</v>
      </c>
      <c r="H55" s="10">
        <f>DATE(YEAR($G55),MONTH($G55)+$LK55,DAY($G55))</f>
        <v>43991</v>
      </c>
      <c r="I55" s="11">
        <f>DATE(YEAR($H55),MONTH($H55)+$LK55,DAY($H55))</f>
        <v>43991</v>
      </c>
      <c r="J55" s="14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</row>
    <row r="56" spans="1:114" ht="15" thickBot="1" x14ac:dyDescent="0.4">
      <c r="A56" s="8" t="s">
        <v>42</v>
      </c>
      <c r="B56" s="9" t="s">
        <v>23</v>
      </c>
      <c r="C56" s="10">
        <v>46770.090277777781</v>
      </c>
      <c r="D56" s="10">
        <f>DATE(YEAR($C56),MONTH($C56)-1,DAY($C56))</f>
        <v>46739</v>
      </c>
      <c r="E56" s="10">
        <f>DATE(YEAR($D56),MONTH($D56),DAY($D56)+$LK56/6.5)</f>
        <v>46739</v>
      </c>
      <c r="F56" s="10">
        <f>DATE(YEAR($E56),MONTH($E56),DAY($E56)+$LK56/6.5)</f>
        <v>46739</v>
      </c>
      <c r="G56" s="10">
        <f>DATE(YEAR($F56),MONTH($F56),DAY($F56)+$LK56/6.5)</f>
        <v>46739</v>
      </c>
      <c r="H56" s="10">
        <f>DATE(YEAR($G56),MONTH($G56),DAY($G56)+$LK56/6.5)</f>
        <v>46739</v>
      </c>
      <c r="I56" s="11">
        <f>DATE(YEAR($H56),MONTH($H56),DAY($H56)+$LK56/6.5)</f>
        <v>46739</v>
      </c>
      <c r="J56" s="14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</row>
    <row r="57" spans="1:114" ht="15" thickBot="1" x14ac:dyDescent="0.4">
      <c r="A57" s="8" t="s">
        <v>42</v>
      </c>
      <c r="B57" s="9" t="s">
        <v>23</v>
      </c>
      <c r="C57" s="10">
        <v>2958214.777777778</v>
      </c>
      <c r="D57" s="10">
        <f>DATE(YEAR($C57),MONTH($C57)-1,DAY($C57))</f>
        <v>2958183</v>
      </c>
      <c r="E57" s="10">
        <f>DATE(YEAR($D57),MONTH($D57),DAY($D57)+$LK57/6.5)</f>
        <v>2958183</v>
      </c>
      <c r="F57" s="10">
        <f>DATE(YEAR($E57),MONTH($E57),DAY($E57)+$LK57/6.5)</f>
        <v>2958183</v>
      </c>
      <c r="G57" s="10">
        <f>DATE(YEAR($F57),MONTH($F57),DAY($F57)+$LK57/6.5)</f>
        <v>2958183</v>
      </c>
      <c r="H57" s="10">
        <f>DATE(YEAR($G57),MONTH($G57),DAY($G57)+$LK57/6.5)</f>
        <v>2958183</v>
      </c>
      <c r="I57" s="11">
        <f>DATE(YEAR($H57),MONTH($H57),DAY($H57)+$LK57/6.5)</f>
        <v>2958183</v>
      </c>
      <c r="J57" s="14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</row>
    <row r="58" spans="1:114" ht="15" thickBot="1" x14ac:dyDescent="0.4">
      <c r="A58" s="8" t="s">
        <v>42</v>
      </c>
      <c r="B58" s="9" t="s">
        <v>40</v>
      </c>
      <c r="C58" s="10">
        <v>47891.380555555559</v>
      </c>
      <c r="D58" s="10">
        <f t="shared" ref="D58:D72" si="3">DATE(YEAR($C58),MONTH($C58)-2,DAY($C58))</f>
        <v>47829</v>
      </c>
      <c r="E58" s="10">
        <f>DATE(YEAR($D58)+$LK58,MONTH($D58),DAY($D58))</f>
        <v>47829</v>
      </c>
      <c r="F58" s="10">
        <f>DATE(YEAR($E58)+$LK58,MONTH($E58),DAY($E58))</f>
        <v>47829</v>
      </c>
      <c r="G58" s="10">
        <f>DATE(YEAR($F58)+$LK58,MONTH($F58),DAY($F58))</f>
        <v>47829</v>
      </c>
      <c r="H58" s="10">
        <f>DATE(YEAR($G58)+$LK58,MONTH($G58),DAY($G58))</f>
        <v>47829</v>
      </c>
      <c r="I58" s="11">
        <f>DATE(YEAR($H58)+$LK58,MONTH($H58),DAY($H58))</f>
        <v>47829</v>
      </c>
      <c r="J58" s="14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</row>
    <row r="59" spans="1:114" ht="15" thickBot="1" x14ac:dyDescent="0.4">
      <c r="A59" s="8" t="s">
        <v>42</v>
      </c>
      <c r="B59" s="9" t="s">
        <v>40</v>
      </c>
      <c r="C59" s="10">
        <v>45051.447222222225</v>
      </c>
      <c r="D59" s="10">
        <f t="shared" si="3"/>
        <v>44990</v>
      </c>
      <c r="E59" s="10">
        <f>DATE(YEAR($D59),MONTH($D59),DAY($D59)+$LK59*30.4/6000)</f>
        <v>44990</v>
      </c>
      <c r="F59" s="10">
        <f>DATE(YEAR($E59),MONTH($E59),DAY($E59)+$LK59*30.4/6000)</f>
        <v>44990</v>
      </c>
      <c r="G59" s="10">
        <f>DATE(YEAR($F59),MONTH($F59),DAY($F59)+$LK59*30.4/6000)</f>
        <v>44990</v>
      </c>
      <c r="H59" s="10">
        <f>DATE(YEAR($G59),MONTH($G59),DAY($G59)+$LK59*30.4/6000)</f>
        <v>44990</v>
      </c>
      <c r="I59" s="11">
        <f>DATE(YEAR($H59),MONTH($H59),DAY($H59)+$LK59*30.4/6000)</f>
        <v>44990</v>
      </c>
      <c r="J59" s="14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</row>
    <row r="60" spans="1:114" ht="15" thickBot="1" x14ac:dyDescent="0.4">
      <c r="A60" s="8" t="s">
        <v>42</v>
      </c>
      <c r="B60" s="9" t="s">
        <v>40</v>
      </c>
      <c r="C60" s="10">
        <v>46981.865972222222</v>
      </c>
      <c r="D60" s="10">
        <f t="shared" si="3"/>
        <v>46920</v>
      </c>
      <c r="E60" s="10">
        <f>DATE(YEAR($D60)+$LK60,MONTH($D60),DAY($D60))</f>
        <v>46920</v>
      </c>
      <c r="F60" s="10">
        <f>DATE(YEAR($E60)+$LK60,MONTH($E60),DAY($E60))</f>
        <v>46920</v>
      </c>
      <c r="G60" s="10">
        <f>DATE(YEAR($F60)+$LK60,MONTH($F60),DAY($F60))</f>
        <v>46920</v>
      </c>
      <c r="H60" s="10">
        <f>DATE(YEAR($G60)+$LK60,MONTH($G60),DAY($G60))</f>
        <v>46920</v>
      </c>
      <c r="I60" s="11">
        <f>DATE(YEAR($H60)+$LK60,MONTH($H60),DAY($H60))</f>
        <v>46920</v>
      </c>
      <c r="J60" s="14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</row>
    <row r="61" spans="1:114" ht="15" thickBot="1" x14ac:dyDescent="0.4">
      <c r="A61" s="8" t="s">
        <v>42</v>
      </c>
      <c r="B61" s="9" t="s">
        <v>40</v>
      </c>
      <c r="C61" s="10">
        <v>44273.7</v>
      </c>
      <c r="D61" s="10">
        <f t="shared" si="3"/>
        <v>44214</v>
      </c>
      <c r="E61" s="10">
        <f>DATE(YEAR($D61),MONTH($D61),DAY($D61)+$LK61*30.4/6000)</f>
        <v>44214</v>
      </c>
      <c r="F61" s="10">
        <f>DATE(YEAR($E61),MONTH($E61),DAY($E61)+$LK61*30.4/6000)</f>
        <v>44214</v>
      </c>
      <c r="G61" s="10">
        <f>DATE(YEAR($F61),MONTH($F61),DAY($F61)+$LK61*30.4/6000)</f>
        <v>44214</v>
      </c>
      <c r="H61" s="10">
        <f>DATE(YEAR($G61),MONTH($G61),DAY($G61)+$LK61*30.4/6000)</f>
        <v>44214</v>
      </c>
      <c r="I61" s="11">
        <f>DATE(YEAR($H61),MONTH($H61),DAY($H61)+$LK61*30.4/6000)</f>
        <v>44214</v>
      </c>
      <c r="J61" s="14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</row>
    <row r="62" spans="1:114" ht="15" thickBot="1" x14ac:dyDescent="0.4">
      <c r="A62" s="8" t="s">
        <v>42</v>
      </c>
      <c r="B62" s="9" t="s">
        <v>40</v>
      </c>
      <c r="C62" s="10">
        <v>46981.865972222222</v>
      </c>
      <c r="D62" s="10">
        <f t="shared" si="3"/>
        <v>46920</v>
      </c>
      <c r="E62" s="10">
        <f>DATE(YEAR($D62)+$LK62,MONTH($D62),DAY($D62))</f>
        <v>46920</v>
      </c>
      <c r="F62" s="10">
        <f>DATE(YEAR($E62)+$LK62,MONTH($E62),DAY($E62))</f>
        <v>46920</v>
      </c>
      <c r="G62" s="10">
        <f>DATE(YEAR($F62)+$LK62,MONTH($F62),DAY($F62))</f>
        <v>46920</v>
      </c>
      <c r="H62" s="10">
        <f>DATE(YEAR($G62)+$LK62,MONTH($G62),DAY($G62))</f>
        <v>46920</v>
      </c>
      <c r="I62" s="11">
        <f>DATE(YEAR($H62)+$LK62,MONTH($H62),DAY($H62))</f>
        <v>46920</v>
      </c>
      <c r="J62" s="14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</row>
    <row r="63" spans="1:114" ht="15" thickBot="1" x14ac:dyDescent="0.4">
      <c r="A63" s="8" t="s">
        <v>42</v>
      </c>
      <c r="B63" s="9" t="s">
        <v>40</v>
      </c>
      <c r="C63" s="10">
        <v>44273.7</v>
      </c>
      <c r="D63" s="10">
        <f t="shared" si="3"/>
        <v>44214</v>
      </c>
      <c r="E63" s="10">
        <f>DATE(YEAR($D63),MONTH($D63),DAY($D63)+$LK63*30.4/6000)</f>
        <v>44214</v>
      </c>
      <c r="F63" s="10">
        <f>DATE(YEAR($E63),MONTH($E63),DAY($E63)+$LK63*30.4/6000)</f>
        <v>44214</v>
      </c>
      <c r="G63" s="10">
        <f>DATE(YEAR($F63),MONTH($F63),DAY($F63)+$LK63*30.4/6000)</f>
        <v>44214</v>
      </c>
      <c r="H63" s="10">
        <f>DATE(YEAR($G63),MONTH($G63),DAY($G63)+$LK63*30.4/6000)</f>
        <v>44214</v>
      </c>
      <c r="I63" s="11">
        <f>DATE(YEAR($H63),MONTH($H63),DAY($H63)+$LK63*30.4/6000)</f>
        <v>44214</v>
      </c>
      <c r="J63" s="14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</row>
    <row r="64" spans="1:114" ht="15" thickBot="1" x14ac:dyDescent="0.4">
      <c r="A64" s="8" t="s">
        <v>42</v>
      </c>
      <c r="B64" s="9" t="s">
        <v>40</v>
      </c>
      <c r="C64" s="10">
        <v>46981.865972222222</v>
      </c>
      <c r="D64" s="10">
        <f t="shared" si="3"/>
        <v>46920</v>
      </c>
      <c r="E64" s="10">
        <f>DATE(YEAR($D64)+$LK64,MONTH($D64),DAY($D64))</f>
        <v>46920</v>
      </c>
      <c r="F64" s="10">
        <f>DATE(YEAR($E64)+$LK64,MONTH($E64),DAY($E64))</f>
        <v>46920</v>
      </c>
      <c r="G64" s="10">
        <f>DATE(YEAR($F64)+$LK64,MONTH($F64),DAY($F64))</f>
        <v>46920</v>
      </c>
      <c r="H64" s="10">
        <f>DATE(YEAR($G64)+$LK64,MONTH($G64),DAY($G64))</f>
        <v>46920</v>
      </c>
      <c r="I64" s="11">
        <f>DATE(YEAR($H64)+$LK64,MONTH($H64),DAY($H64))</f>
        <v>46920</v>
      </c>
      <c r="J64" s="14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</row>
    <row r="65" spans="1:114" ht="15" thickBot="1" x14ac:dyDescent="0.4">
      <c r="A65" s="8" t="s">
        <v>42</v>
      </c>
      <c r="B65" s="9" t="s">
        <v>40</v>
      </c>
      <c r="C65" s="10">
        <v>44273.7</v>
      </c>
      <c r="D65" s="10">
        <f t="shared" si="3"/>
        <v>44214</v>
      </c>
      <c r="E65" s="10">
        <f>DATE(YEAR($D65),MONTH($D65),DAY($D65)+$LK65*30.4/6000)</f>
        <v>44214</v>
      </c>
      <c r="F65" s="10">
        <f>DATE(YEAR($E65),MONTH($E65),DAY($E65)+$LK65*30.4/6000)</f>
        <v>44214</v>
      </c>
      <c r="G65" s="10">
        <f>DATE(YEAR($F65),MONTH($F65),DAY($F65)+$LK65*30.4/6000)</f>
        <v>44214</v>
      </c>
      <c r="H65" s="10">
        <f>DATE(YEAR($G65),MONTH($G65),DAY($G65)+$LK65*30.4/6000)</f>
        <v>44214</v>
      </c>
      <c r="I65" s="11">
        <f>DATE(YEAR($H65),MONTH($H65),DAY($H65)+$LK65*30.4/6000)</f>
        <v>44214</v>
      </c>
      <c r="J65" s="14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</row>
    <row r="66" spans="1:114" ht="15" thickBot="1" x14ac:dyDescent="0.4">
      <c r="A66" s="8" t="s">
        <v>42</v>
      </c>
      <c r="B66" s="9" t="s">
        <v>40</v>
      </c>
      <c r="C66" s="10">
        <v>46981.865972222222</v>
      </c>
      <c r="D66" s="10">
        <f t="shared" si="3"/>
        <v>46920</v>
      </c>
      <c r="E66" s="10">
        <f>DATE(YEAR($D66)+$LK66,MONTH($D66),DAY($D66))</f>
        <v>46920</v>
      </c>
      <c r="F66" s="10">
        <f>DATE(YEAR($E66)+$LK66,MONTH($E66),DAY($E66))</f>
        <v>46920</v>
      </c>
      <c r="G66" s="10">
        <f>DATE(YEAR($F66)+$LK66,MONTH($F66),DAY($F66))</f>
        <v>46920</v>
      </c>
      <c r="H66" s="10">
        <f>DATE(YEAR($G66)+$LK66,MONTH($G66),DAY($G66))</f>
        <v>46920</v>
      </c>
      <c r="I66" s="11">
        <f>DATE(YEAR($H66)+$LK66,MONTH($H66),DAY($H66))</f>
        <v>46920</v>
      </c>
      <c r="J66" s="14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</row>
    <row r="67" spans="1:114" ht="15" thickBot="1" x14ac:dyDescent="0.4">
      <c r="A67" s="8" t="s">
        <v>42</v>
      </c>
      <c r="B67" s="9" t="s">
        <v>40</v>
      </c>
      <c r="C67" s="10">
        <v>44273.7</v>
      </c>
      <c r="D67" s="10">
        <f t="shared" si="3"/>
        <v>44214</v>
      </c>
      <c r="E67" s="10">
        <f>DATE(YEAR($D67),MONTH($D67),DAY($D67)+$LK67*30.4/6000)</f>
        <v>44214</v>
      </c>
      <c r="F67" s="10">
        <f>DATE(YEAR($E67),MONTH($E67),DAY($E67)+$LK67*30.4/6000)</f>
        <v>44214</v>
      </c>
      <c r="G67" s="10">
        <f>DATE(YEAR($F67),MONTH($F67),DAY($F67)+$LK67*30.4/6000)</f>
        <v>44214</v>
      </c>
      <c r="H67" s="10">
        <f>DATE(YEAR($G67),MONTH($G67),DAY($G67)+$LK67*30.4/6000)</f>
        <v>44214</v>
      </c>
      <c r="I67" s="11">
        <f>DATE(YEAR($H67),MONTH($H67),DAY($H67)+$LK67*30.4/6000)</f>
        <v>44214</v>
      </c>
      <c r="J67" s="14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</row>
    <row r="68" spans="1:114" ht="15" thickBot="1" x14ac:dyDescent="0.4">
      <c r="A68" s="8" t="s">
        <v>42</v>
      </c>
      <c r="B68" s="9" t="s">
        <v>40</v>
      </c>
      <c r="C68" s="10">
        <v>47891.380555555559</v>
      </c>
      <c r="D68" s="10">
        <f t="shared" si="3"/>
        <v>47829</v>
      </c>
      <c r="E68" s="10">
        <f>DATE(YEAR($D68)+$LK68,MONTH($D68),DAY($D68))</f>
        <v>47829</v>
      </c>
      <c r="F68" s="10">
        <f>DATE(YEAR($E68)+$LK68,MONTH($E68),DAY($E68))</f>
        <v>47829</v>
      </c>
      <c r="G68" s="10">
        <f>DATE(YEAR($F68)+$LK68,MONTH($F68),DAY($F68))</f>
        <v>47829</v>
      </c>
      <c r="H68" s="10">
        <f>DATE(YEAR($G68)+$LK68,MONTH($G68),DAY($G68))</f>
        <v>47829</v>
      </c>
      <c r="I68" s="11">
        <f>DATE(YEAR($H68)+$LK68,MONTH($H68),DAY($H68))</f>
        <v>47829</v>
      </c>
      <c r="J68" s="14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  <c r="CQ68" s="15"/>
      <c r="CR68" s="15"/>
      <c r="CS68" s="15"/>
      <c r="CT68" s="15"/>
      <c r="CU68" s="15"/>
      <c r="CV68" s="15"/>
      <c r="CW68" s="15"/>
      <c r="CX68" s="15"/>
      <c r="CY68" s="15"/>
      <c r="CZ68" s="15"/>
      <c r="DA68" s="15"/>
      <c r="DB68" s="15"/>
      <c r="DC68" s="15"/>
      <c r="DD68" s="15"/>
      <c r="DE68" s="15"/>
      <c r="DF68" s="15"/>
      <c r="DG68" s="15"/>
      <c r="DH68" s="15"/>
      <c r="DI68" s="15"/>
      <c r="DJ68" s="15"/>
    </row>
    <row r="69" spans="1:114" ht="15" thickBot="1" x14ac:dyDescent="0.4">
      <c r="A69" s="8" t="s">
        <v>42</v>
      </c>
      <c r="B69" s="9" t="s">
        <v>40</v>
      </c>
      <c r="C69" s="10">
        <v>45051.447222222225</v>
      </c>
      <c r="D69" s="10">
        <f t="shared" si="3"/>
        <v>44990</v>
      </c>
      <c r="E69" s="10">
        <f>DATE(YEAR($D69),MONTH($D69),DAY($D69)+$LK69*30.4/6000)</f>
        <v>44990</v>
      </c>
      <c r="F69" s="10">
        <f>DATE(YEAR($E69),MONTH($E69),DAY($E69)+$LK69*30.4/6000)</f>
        <v>44990</v>
      </c>
      <c r="G69" s="10">
        <f>DATE(YEAR($F69),MONTH($F69),DAY($F69)+$LK69*30.4/6000)</f>
        <v>44990</v>
      </c>
      <c r="H69" s="10">
        <f>DATE(YEAR($G69),MONTH($G69),DAY($G69)+$LK69*30.4/6000)</f>
        <v>44990</v>
      </c>
      <c r="I69" s="11">
        <f>DATE(YEAR($H69),MONTH($H69),DAY($H69)+$LK69*30.4/6000)</f>
        <v>44990</v>
      </c>
      <c r="J69" s="14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</row>
    <row r="70" spans="1:114" ht="15" thickBot="1" x14ac:dyDescent="0.4">
      <c r="A70" s="8" t="s">
        <v>42</v>
      </c>
      <c r="B70" s="9" t="s">
        <v>40</v>
      </c>
      <c r="C70" s="10">
        <v>46981.865972222222</v>
      </c>
      <c r="D70" s="10">
        <f t="shared" si="3"/>
        <v>46920</v>
      </c>
      <c r="E70" s="10">
        <f>DATE(YEAR($D70)+$LK70,MONTH($D70),DAY($D70))</f>
        <v>46920</v>
      </c>
      <c r="F70" s="10">
        <f>DATE(YEAR($E70)+$LK70,MONTH($E70),DAY($E70))</f>
        <v>46920</v>
      </c>
      <c r="G70" s="10">
        <f>DATE(YEAR($F70)+$LK70,MONTH($F70),DAY($F70))</f>
        <v>46920</v>
      </c>
      <c r="H70" s="10">
        <f>DATE(YEAR($G70)+$LK70,MONTH($G70),DAY($G70))</f>
        <v>46920</v>
      </c>
      <c r="I70" s="11">
        <f>DATE(YEAR($H70)+$LK70,MONTH($H70),DAY($H70))</f>
        <v>46920</v>
      </c>
      <c r="J70" s="14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  <c r="CQ70" s="15"/>
      <c r="CR70" s="15"/>
      <c r="CS70" s="15"/>
      <c r="CT70" s="15"/>
      <c r="CU70" s="15"/>
      <c r="CV70" s="15"/>
      <c r="CW70" s="15"/>
      <c r="CX70" s="15"/>
      <c r="CY70" s="15"/>
      <c r="CZ70" s="15"/>
      <c r="DA70" s="15"/>
      <c r="DB70" s="15"/>
      <c r="DC70" s="15"/>
      <c r="DD70" s="15"/>
      <c r="DE70" s="15"/>
      <c r="DF70" s="15"/>
      <c r="DG70" s="15"/>
      <c r="DH70" s="15"/>
      <c r="DI70" s="15"/>
      <c r="DJ70" s="15"/>
    </row>
    <row r="71" spans="1:114" ht="15" thickBot="1" x14ac:dyDescent="0.4">
      <c r="A71" s="8" t="s">
        <v>42</v>
      </c>
      <c r="B71" s="9" t="s">
        <v>40</v>
      </c>
      <c r="C71" s="10">
        <v>44273.7</v>
      </c>
      <c r="D71" s="10">
        <f t="shared" si="3"/>
        <v>44214</v>
      </c>
      <c r="E71" s="10">
        <f>DATE(YEAR($D71),MONTH($D71),DAY($D71)+$LK71*30.4/6000)</f>
        <v>44214</v>
      </c>
      <c r="F71" s="10">
        <f>DATE(YEAR($E71),MONTH($E71),DAY($E71)+$LK71*30.4/6000)</f>
        <v>44214</v>
      </c>
      <c r="G71" s="10">
        <f>DATE(YEAR($F71),MONTH($F71),DAY($F71)+$LK71*30.4/6000)</f>
        <v>44214</v>
      </c>
      <c r="H71" s="10">
        <f>DATE(YEAR($G71),MONTH($G71),DAY($G71)+$LK71*30.4/6000)</f>
        <v>44214</v>
      </c>
      <c r="I71" s="11">
        <f>DATE(YEAR($H71),MONTH($H71),DAY($H71)+$LK71*30.4/6000)</f>
        <v>44214</v>
      </c>
      <c r="J71" s="14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 s="15"/>
      <c r="DI71" s="15"/>
      <c r="DJ71" s="15"/>
    </row>
    <row r="72" spans="1:114" ht="15" thickBot="1" x14ac:dyDescent="0.4">
      <c r="A72" s="8" t="s">
        <v>42</v>
      </c>
      <c r="B72" s="9" t="s">
        <v>10</v>
      </c>
      <c r="C72" s="10">
        <v>44617.597222222219</v>
      </c>
      <c r="D72" s="10">
        <f t="shared" si="3"/>
        <v>44555</v>
      </c>
      <c r="E72" s="10">
        <f>DATE(YEAR($D72),MONTH($D72)+$LK72,DAY($D72))</f>
        <v>44555</v>
      </c>
      <c r="F72" s="10">
        <f>DATE(YEAR($E72),MONTH($E72)+$LK72,DAY($E72))</f>
        <v>44555</v>
      </c>
      <c r="G72" s="10">
        <f>DATE(YEAR($F72),MONTH($F72)+$LK72,DAY($F72))</f>
        <v>44555</v>
      </c>
      <c r="H72" s="10">
        <f>DATE(YEAR($G72),MONTH($G72)+$LK72,DAY($G72))</f>
        <v>44555</v>
      </c>
      <c r="I72" s="11">
        <f>DATE(YEAR($H72),MONTH($H72)+$LK72,DAY($H72))</f>
        <v>44555</v>
      </c>
      <c r="J72" s="14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  <c r="CQ72" s="15"/>
      <c r="CR72" s="15"/>
      <c r="CS72" s="15"/>
      <c r="CT72" s="15"/>
      <c r="CU72" s="15"/>
      <c r="CV72" s="15"/>
      <c r="CW72" s="15"/>
      <c r="CX72" s="15"/>
      <c r="CY72" s="15"/>
      <c r="CZ72" s="15"/>
      <c r="DA72" s="15"/>
      <c r="DB72" s="15"/>
      <c r="DC72" s="15"/>
      <c r="DD72" s="15"/>
      <c r="DE72" s="15"/>
      <c r="DF72" s="15"/>
      <c r="DG72" s="15"/>
      <c r="DH72" s="15"/>
      <c r="DI72" s="15"/>
      <c r="DJ72" s="15"/>
    </row>
    <row r="73" spans="1:114" ht="15" thickBot="1" x14ac:dyDescent="0.4">
      <c r="A73" s="8" t="s">
        <v>42</v>
      </c>
      <c r="B73" s="9" t="s">
        <v>25</v>
      </c>
      <c r="C73" s="10">
        <v>44826.911111111112</v>
      </c>
      <c r="D73" s="10">
        <f>DATE(YEAR($C73),MONTH($C73)-1,DAY($C73))</f>
        <v>44795</v>
      </c>
      <c r="E73" s="10">
        <f>DATE(YEAR($D73),MONTH($D73),DAY($D73)+$LK73/6.5)</f>
        <v>44795</v>
      </c>
      <c r="F73" s="10">
        <f>DATE(YEAR($E73),MONTH($E73),DAY($E73)+$LK73/6.5)</f>
        <v>44795</v>
      </c>
      <c r="G73" s="10">
        <f>DATE(YEAR($F73),MONTH($F73),DAY($F73)+$LK73/6.5)</f>
        <v>44795</v>
      </c>
      <c r="H73" s="10">
        <f>DATE(YEAR($G73),MONTH($G73),DAY($G73)+$LK73/6.5)</f>
        <v>44795</v>
      </c>
      <c r="I73" s="11">
        <f>DATE(YEAR($H73),MONTH($H73),DAY($H73)+$LK73/6.5)</f>
        <v>44795</v>
      </c>
      <c r="J73" s="14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  <c r="CQ73" s="15"/>
      <c r="CR73" s="15"/>
      <c r="CS73" s="15"/>
      <c r="CT73" s="15"/>
      <c r="CU73" s="15"/>
      <c r="CV73" s="15"/>
      <c r="CW73" s="15"/>
      <c r="CX73" s="15"/>
      <c r="CY73" s="15"/>
      <c r="CZ73" s="15"/>
      <c r="DA73" s="15"/>
      <c r="DB73" s="15"/>
      <c r="DC73" s="15"/>
      <c r="DD73" s="15"/>
      <c r="DE73" s="15"/>
      <c r="DF73" s="15"/>
      <c r="DG73" s="15"/>
      <c r="DH73" s="15"/>
      <c r="DI73" s="15"/>
      <c r="DJ73" s="15"/>
    </row>
    <row r="74" spans="1:114" ht="15" thickBot="1" x14ac:dyDescent="0.4">
      <c r="A74" s="8" t="s">
        <v>42</v>
      </c>
      <c r="B74" s="9" t="s">
        <v>25</v>
      </c>
      <c r="C74" s="10">
        <v>45384.940972222219</v>
      </c>
      <c r="D74" s="10">
        <f>DATE(YEAR($C74),MONTH($C74)-1,DAY($C74))</f>
        <v>45353</v>
      </c>
      <c r="E74" s="10">
        <f>DATE(YEAR($D74),MONTH($D74),DAY($D74)+$LK74/6.5)</f>
        <v>45353</v>
      </c>
      <c r="F74" s="10">
        <f>DATE(YEAR($E74),MONTH($E74),DAY($E74)+$LK74/6.5)</f>
        <v>45353</v>
      </c>
      <c r="G74" s="10">
        <f>DATE(YEAR($F74),MONTH($F74),DAY($F74)+$LK74/6.5)</f>
        <v>45353</v>
      </c>
      <c r="H74" s="10">
        <f>DATE(YEAR($G74),MONTH($G74),DAY($G74)+$LK74/6.5)</f>
        <v>45353</v>
      </c>
      <c r="I74" s="11">
        <f>DATE(YEAR($H74),MONTH($H74),DAY($H74)+$LK74/6.5)</f>
        <v>45353</v>
      </c>
      <c r="J74" s="14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  <c r="CQ74" s="15"/>
      <c r="CR74" s="15"/>
      <c r="CS74" s="15"/>
      <c r="CT74" s="15"/>
      <c r="CU74" s="15"/>
      <c r="CV74" s="15"/>
      <c r="CW74" s="15"/>
      <c r="CX74" s="15"/>
      <c r="CY74" s="15"/>
      <c r="CZ74" s="15"/>
      <c r="DA74" s="15"/>
      <c r="DB74" s="15"/>
      <c r="DC74" s="15"/>
      <c r="DD74" s="15"/>
      <c r="DE74" s="15"/>
      <c r="DF74" s="15"/>
      <c r="DG74" s="15"/>
      <c r="DH74" s="15"/>
      <c r="DI74" s="15"/>
      <c r="DJ74" s="15"/>
    </row>
    <row r="75" spans="1:114" ht="15" thickBot="1" x14ac:dyDescent="0.4">
      <c r="A75" s="8" t="s">
        <v>42</v>
      </c>
      <c r="B75" s="9" t="s">
        <v>28</v>
      </c>
      <c r="C75" s="10">
        <v>44812.34097222222</v>
      </c>
      <c r="D75" s="10">
        <f>DATE(YEAR($C75),MONTH($C75),DAY($C75)-7)</f>
        <v>44805</v>
      </c>
      <c r="E75" s="10">
        <f>DATE(YEAR($D75),MONTH($D75)+$LK75,DAY($D75))</f>
        <v>44805</v>
      </c>
      <c r="F75" s="10">
        <f>DATE(YEAR($E75),MONTH($E75)+$LK75,DAY($E75))</f>
        <v>44805</v>
      </c>
      <c r="G75" s="10">
        <f>DATE(YEAR($F75),MONTH($F75)+$LK75,DAY($F75))</f>
        <v>44805</v>
      </c>
      <c r="H75" s="10">
        <f>DATE(YEAR($G75),MONTH($G75)+$LK75,DAY($G75))</f>
        <v>44805</v>
      </c>
      <c r="I75" s="11">
        <f>DATE(YEAR($H75),MONTH($H75)+$LK75,DAY($H75))</f>
        <v>44805</v>
      </c>
      <c r="J75" s="14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  <c r="CS75" s="15"/>
      <c r="CT75" s="15"/>
      <c r="CU75" s="15"/>
      <c r="CV75" s="15"/>
      <c r="CW75" s="15"/>
      <c r="CX75" s="15"/>
      <c r="CY75" s="15"/>
      <c r="CZ75" s="15"/>
      <c r="DA75" s="15"/>
      <c r="DB75" s="15"/>
      <c r="DC75" s="15"/>
      <c r="DD75" s="15"/>
      <c r="DE75" s="15"/>
      <c r="DF75" s="15"/>
      <c r="DG75" s="15"/>
      <c r="DH75" s="15"/>
      <c r="DI75" s="15"/>
      <c r="DJ75" s="15"/>
    </row>
    <row r="76" spans="1:114" ht="15" thickBot="1" x14ac:dyDescent="0.4">
      <c r="A76" s="8" t="s">
        <v>42</v>
      </c>
      <c r="B76" s="9" t="s">
        <v>27</v>
      </c>
      <c r="C76" s="10">
        <v>45043.697222222225</v>
      </c>
      <c r="D76" s="10">
        <f>DATE(YEAR($C76),MONTH($C76)-1,DAY($C76))</f>
        <v>45012</v>
      </c>
      <c r="E76" s="10">
        <f>DATE(YEAR($D76),MONTH($D76),DAY($D76)+$LK76*30.4/6000)</f>
        <v>45012</v>
      </c>
      <c r="F76" s="10">
        <f>DATE(YEAR($E76),MONTH($E76),DAY($E76)+$LK76*30.4/6000)</f>
        <v>45012</v>
      </c>
      <c r="G76" s="10">
        <f>DATE(YEAR($F76),MONTH($F76),DAY($F76)+$LK76*30.4/6000)</f>
        <v>45012</v>
      </c>
      <c r="H76" s="10">
        <f>DATE(YEAR($G76),MONTH($G76),DAY($G76)+$LK76*30.4/6000)</f>
        <v>45012</v>
      </c>
      <c r="I76" s="11">
        <f>DATE(YEAR($H76),MONTH($H76),DAY($H76)+$LK76*30.4/6000)</f>
        <v>45012</v>
      </c>
      <c r="J76" s="14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  <c r="CQ76" s="15"/>
      <c r="CR76" s="15"/>
      <c r="CS76" s="15"/>
      <c r="CT76" s="15"/>
      <c r="CU76" s="15"/>
      <c r="CV76" s="15"/>
      <c r="CW76" s="15"/>
      <c r="CX76" s="15"/>
      <c r="CY76" s="15"/>
      <c r="CZ76" s="15"/>
      <c r="DA76" s="15"/>
      <c r="DB76" s="15"/>
      <c r="DC76" s="15"/>
      <c r="DD76" s="15"/>
      <c r="DE76" s="15"/>
      <c r="DF76" s="15"/>
      <c r="DG76" s="15"/>
      <c r="DH76" s="15"/>
      <c r="DI76" s="15"/>
      <c r="DJ76" s="15"/>
    </row>
    <row r="77" spans="1:114" ht="15" thickBot="1" x14ac:dyDescent="0.4">
      <c r="A77" s="8" t="s">
        <v>42</v>
      </c>
      <c r="B77" s="9" t="s">
        <v>31</v>
      </c>
      <c r="C77" s="10">
        <v>44812.34097222222</v>
      </c>
      <c r="D77" s="10">
        <f>DATE(YEAR($C77),MONTH($C77),DAY($C77)-7)</f>
        <v>44805</v>
      </c>
      <c r="E77" s="10">
        <f>DATE(YEAR($D77),MONTH($D77)+$LK77,DAY($D77))</f>
        <v>44805</v>
      </c>
      <c r="F77" s="10">
        <f>DATE(YEAR($E77),MONTH($E77)+$LK77,DAY($E77))</f>
        <v>44805</v>
      </c>
      <c r="G77" s="10">
        <f>DATE(YEAR($F77),MONTH($F77)+$LK77,DAY($F77))</f>
        <v>44805</v>
      </c>
      <c r="H77" s="10">
        <f>DATE(YEAR($G77),MONTH($G77)+$LK77,DAY($G77))</f>
        <v>44805</v>
      </c>
      <c r="I77" s="11">
        <f>DATE(YEAR($H77),MONTH($H77)+$LK77,DAY($H77))</f>
        <v>44805</v>
      </c>
      <c r="J77" s="14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  <c r="CQ77" s="15"/>
      <c r="CR77" s="15"/>
      <c r="CS77" s="15"/>
      <c r="CT77" s="15"/>
      <c r="CU77" s="15"/>
      <c r="CV77" s="15"/>
      <c r="CW77" s="15"/>
      <c r="CX77" s="15"/>
      <c r="CY77" s="15"/>
      <c r="CZ77" s="15"/>
      <c r="DA77" s="15"/>
      <c r="DB77" s="15"/>
      <c r="DC77" s="15"/>
      <c r="DD77" s="15"/>
      <c r="DE77" s="15"/>
      <c r="DF77" s="15"/>
      <c r="DG77" s="15"/>
      <c r="DH77" s="15"/>
      <c r="DI77" s="15"/>
      <c r="DJ77" s="15"/>
    </row>
    <row r="78" spans="1:114" ht="15" thickBot="1" x14ac:dyDescent="0.4">
      <c r="A78" s="8" t="s">
        <v>42</v>
      </c>
      <c r="B78" s="9" t="s">
        <v>36</v>
      </c>
      <c r="C78" s="10">
        <v>45926</v>
      </c>
      <c r="D78" s="10">
        <f>DATE(YEAR($C78),MONTH($C78)-2,DAY($C78))</f>
        <v>45864</v>
      </c>
      <c r="E78" s="10">
        <f>DATE(YEAR($D78)+$LK78,MONTH($D78),DAY($D78))</f>
        <v>45864</v>
      </c>
      <c r="F78" s="10">
        <f>DATE(YEAR($E78)+$LK78,MONTH($E78),DAY($E78))</f>
        <v>45864</v>
      </c>
      <c r="G78" s="10">
        <f>DATE(YEAR($F78)+$LK78,MONTH($F78),DAY($F78))</f>
        <v>45864</v>
      </c>
      <c r="H78" s="10">
        <f>DATE(YEAR($G78)+$LK78,MONTH($G78),DAY($G78))</f>
        <v>45864</v>
      </c>
      <c r="I78" s="11">
        <f>DATE(YEAR($H78)+$LK78,MONTH($H78),DAY($H78))</f>
        <v>45864</v>
      </c>
      <c r="J78" s="14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  <c r="CI78" s="15"/>
      <c r="CJ78" s="15"/>
      <c r="CK78" s="15"/>
      <c r="CL78" s="15"/>
      <c r="CM78" s="15"/>
      <c r="CN78" s="15"/>
      <c r="CO78" s="15"/>
      <c r="CP78" s="15"/>
      <c r="CQ78" s="15"/>
      <c r="CR78" s="15"/>
      <c r="CS78" s="15"/>
      <c r="CT78" s="15"/>
      <c r="CU78" s="15"/>
      <c r="CV78" s="15"/>
      <c r="CW78" s="15"/>
      <c r="CX78" s="15"/>
      <c r="CY78" s="15"/>
      <c r="CZ78" s="15"/>
      <c r="DA78" s="15"/>
      <c r="DB78" s="15"/>
      <c r="DC78" s="15"/>
      <c r="DD78" s="15"/>
      <c r="DE78" s="15"/>
      <c r="DF78" s="15"/>
      <c r="DG78" s="15"/>
      <c r="DH78" s="15"/>
      <c r="DI78" s="15"/>
      <c r="DJ78" s="15"/>
    </row>
    <row r="79" spans="1:114" ht="15" thickBot="1" x14ac:dyDescent="0.4">
      <c r="A79" s="8" t="s">
        <v>42</v>
      </c>
      <c r="B79" s="9" t="s">
        <v>30</v>
      </c>
      <c r="C79" s="10">
        <v>44170.972222222219</v>
      </c>
      <c r="D79" s="10">
        <f>DATE(YEAR($C79),MONTH($C79)-1,DAY($C79))</f>
        <v>44140</v>
      </c>
      <c r="E79" s="10">
        <f>DATE(YEAR($D79),MONTH($D79),DAY($D79)+$LK79*30.4/520)</f>
        <v>44140</v>
      </c>
      <c r="F79" s="10">
        <f>DATE(YEAR($E79),MONTH($E79),DAY($E79)+$LK79*30.4/520)</f>
        <v>44140</v>
      </c>
      <c r="G79" s="10">
        <f>DATE(YEAR($F79),MONTH($F79),DAY($F79)+$LK79*30.4/520)</f>
        <v>44140</v>
      </c>
      <c r="H79" s="10">
        <f>DATE(YEAR($G79),MONTH($G79),DAY($G79)+$LK79*30.4/520)</f>
        <v>44140</v>
      </c>
      <c r="I79" s="11">
        <f>DATE(YEAR($H79),MONTH($H79),DAY($H79)+$LK79*30.4/520)</f>
        <v>44140</v>
      </c>
      <c r="J79" s="14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  <c r="CI79" s="15"/>
      <c r="CJ79" s="15"/>
      <c r="CK79" s="15"/>
      <c r="CL79" s="15"/>
      <c r="CM79" s="15"/>
      <c r="CN79" s="15"/>
      <c r="CO79" s="15"/>
      <c r="CP79" s="15"/>
      <c r="CQ79" s="15"/>
      <c r="CR79" s="15"/>
      <c r="CS79" s="15"/>
      <c r="CT79" s="15"/>
      <c r="CU79" s="15"/>
      <c r="CV79" s="15"/>
      <c r="CW79" s="15"/>
      <c r="CX79" s="15"/>
      <c r="CY79" s="15"/>
      <c r="CZ79" s="15"/>
      <c r="DA79" s="15"/>
      <c r="DB79" s="15"/>
      <c r="DC79" s="15"/>
      <c r="DD79" s="15"/>
      <c r="DE79" s="15"/>
      <c r="DF79" s="15"/>
      <c r="DG79" s="15"/>
      <c r="DH79" s="15"/>
      <c r="DI79" s="15"/>
      <c r="DJ79" s="15"/>
    </row>
    <row r="80" spans="1:114" ht="15" thickBot="1" x14ac:dyDescent="0.4">
      <c r="A80" s="8" t="s">
        <v>42</v>
      </c>
      <c r="B80" s="9" t="s">
        <v>32</v>
      </c>
      <c r="C80" s="10">
        <v>44170.972222222219</v>
      </c>
      <c r="D80" s="10">
        <f>DATE(YEAR($C80),MONTH($C80)-1,DAY($C80))</f>
        <v>44140</v>
      </c>
      <c r="E80" s="10">
        <f>DATE(YEAR($D80),MONTH($D80),DAY($D80)+$LK80*30.4/520)</f>
        <v>44140</v>
      </c>
      <c r="F80" s="10">
        <f>DATE(YEAR($E80),MONTH($E80),DAY($E80)+$LK80*30.4/520)</f>
        <v>44140</v>
      </c>
      <c r="G80" s="10">
        <f>DATE(YEAR($F80),MONTH($F80),DAY($F80)+$LK80*30.4/520)</f>
        <v>44140</v>
      </c>
      <c r="H80" s="10">
        <f>DATE(YEAR($G80),MONTH($G80),DAY($G80)+$LK80*30.4/520)</f>
        <v>44140</v>
      </c>
      <c r="I80" s="11">
        <f>DATE(YEAR($H80),MONTH($H80),DAY($H80)+$LK80*30.4/520)</f>
        <v>44140</v>
      </c>
      <c r="J80" s="14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  <c r="CI80" s="15"/>
      <c r="CJ80" s="15"/>
      <c r="CK80" s="15"/>
      <c r="CL80" s="15"/>
      <c r="CM80" s="15"/>
      <c r="CN80" s="15"/>
      <c r="CO80" s="15"/>
      <c r="CP80" s="15"/>
      <c r="CQ80" s="15"/>
      <c r="CR80" s="15"/>
      <c r="CS80" s="15"/>
      <c r="CT80" s="15"/>
      <c r="CU80" s="15"/>
      <c r="CV80" s="15"/>
      <c r="CW80" s="15"/>
      <c r="CX80" s="15"/>
      <c r="CY80" s="15"/>
      <c r="CZ80" s="15"/>
      <c r="DA80" s="15"/>
      <c r="DB80" s="15"/>
      <c r="DC80" s="15"/>
      <c r="DD80" s="15"/>
      <c r="DE80" s="15"/>
      <c r="DF80" s="15"/>
      <c r="DG80" s="15"/>
      <c r="DH80" s="15"/>
      <c r="DI80" s="15"/>
      <c r="DJ80" s="15"/>
    </row>
    <row r="81" spans="1:114" ht="15" thickBot="1" x14ac:dyDescent="0.4">
      <c r="A81" s="8" t="s">
        <v>42</v>
      </c>
      <c r="B81" s="9" t="s">
        <v>33</v>
      </c>
      <c r="C81" s="10">
        <v>45043.697222222225</v>
      </c>
      <c r="D81" s="10">
        <f>DATE(YEAR($C81),MONTH($C81)-1,DAY($C81))</f>
        <v>45012</v>
      </c>
      <c r="E81" s="10">
        <f>DATE(YEAR($D81),MONTH($D81),DAY($D81)+$LK81*30.4/6000)</f>
        <v>45012</v>
      </c>
      <c r="F81" s="10">
        <f>DATE(YEAR($E81),MONTH($E81),DAY($E81)+$LK81*30.4/6000)</f>
        <v>45012</v>
      </c>
      <c r="G81" s="10">
        <f>DATE(YEAR($F81),MONTH($F81),DAY($F81)+$LK81*30.4/6000)</f>
        <v>45012</v>
      </c>
      <c r="H81" s="10">
        <f>DATE(YEAR($G81),MONTH($G81),DAY($G81)+$LK81*30.4/6000)</f>
        <v>45012</v>
      </c>
      <c r="I81" s="11">
        <f>DATE(YEAR($H81),MONTH($H81),DAY($H81)+$LK81*30.4/6000)</f>
        <v>45012</v>
      </c>
      <c r="J81" s="14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  <c r="CI81" s="15"/>
      <c r="CJ81" s="15"/>
      <c r="CK81" s="15"/>
      <c r="CL81" s="15"/>
      <c r="CM81" s="15"/>
      <c r="CN81" s="15"/>
      <c r="CO81" s="15"/>
      <c r="CP81" s="15"/>
      <c r="CQ81" s="15"/>
      <c r="CR81" s="15"/>
      <c r="CS81" s="15"/>
      <c r="CT81" s="15"/>
      <c r="CU81" s="15"/>
      <c r="CV81" s="15"/>
      <c r="CW81" s="15"/>
      <c r="CX81" s="15"/>
      <c r="CY81" s="15"/>
      <c r="CZ81" s="15"/>
      <c r="DA81" s="15"/>
      <c r="DB81" s="15"/>
      <c r="DC81" s="15"/>
      <c r="DD81" s="15"/>
      <c r="DE81" s="15"/>
      <c r="DF81" s="15"/>
      <c r="DG81" s="15"/>
      <c r="DH81" s="15"/>
      <c r="DI81" s="15"/>
      <c r="DJ81" s="15"/>
    </row>
    <row r="82" spans="1:114" ht="15" thickBot="1" x14ac:dyDescent="0.4">
      <c r="A82" s="8" t="s">
        <v>42</v>
      </c>
      <c r="B82" s="9" t="s">
        <v>37</v>
      </c>
      <c r="C82" s="10">
        <v>45932</v>
      </c>
      <c r="D82" s="10">
        <f>DATE(YEAR($C82),MONTH($C82)-2,DAY($C82))</f>
        <v>45871</v>
      </c>
      <c r="E82" s="10">
        <f>DATE(YEAR($D82)+$LK82,MONTH($D82),DAY($D82))</f>
        <v>45871</v>
      </c>
      <c r="F82" s="10">
        <f>DATE(YEAR($E82)+$LK82,MONTH($E82),DAY($E82))</f>
        <v>45871</v>
      </c>
      <c r="G82" s="10">
        <f>DATE(YEAR($F82)+$LK82,MONTH($F82),DAY($F82))</f>
        <v>45871</v>
      </c>
      <c r="H82" s="10">
        <f>DATE(YEAR($G82)+$LK82,MONTH($G82),DAY($G82))</f>
        <v>45871</v>
      </c>
      <c r="I82" s="11">
        <f>DATE(YEAR($H82)+$LK82,MONTH($H82),DAY($H82))</f>
        <v>45871</v>
      </c>
      <c r="J82" s="14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15"/>
      <c r="CQ82" s="15"/>
      <c r="CR82" s="15"/>
      <c r="CS82" s="15"/>
      <c r="CT82" s="15"/>
      <c r="CU82" s="15"/>
      <c r="CV82" s="15"/>
      <c r="CW82" s="15"/>
      <c r="CX82" s="15"/>
      <c r="CY82" s="15"/>
      <c r="CZ82" s="15"/>
      <c r="DA82" s="15"/>
      <c r="DB82" s="15"/>
      <c r="DC82" s="15"/>
      <c r="DD82" s="15"/>
      <c r="DE82" s="15"/>
      <c r="DF82" s="15"/>
      <c r="DG82" s="15"/>
      <c r="DH82" s="15"/>
      <c r="DI82" s="15"/>
      <c r="DJ82" s="15"/>
    </row>
    <row r="83" spans="1:114" ht="15" thickBot="1" x14ac:dyDescent="0.4">
      <c r="A83" s="8" t="s">
        <v>42</v>
      </c>
      <c r="B83" s="9" t="s">
        <v>34</v>
      </c>
      <c r="C83" s="10">
        <v>44465</v>
      </c>
      <c r="D83" s="10">
        <f>DATE(YEAR($C83),MONTH($C83)-1,DAY($C83))</f>
        <v>44434</v>
      </c>
      <c r="E83" s="10">
        <f>DATE(YEAR($D83)+$LK83,MONTH($D83),DAY($D83))</f>
        <v>44434</v>
      </c>
      <c r="F83" s="10">
        <f>DATE(YEAR($E83)+$LK83,MONTH($E83),DAY($E83))</f>
        <v>44434</v>
      </c>
      <c r="G83" s="10">
        <f>DATE(YEAR($F83)+$LK83,MONTH($F83),DAY($F83))</f>
        <v>44434</v>
      </c>
      <c r="H83" s="10">
        <f>DATE(YEAR($G83)+$LK83,MONTH($G83),DAY($G83))</f>
        <v>44434</v>
      </c>
      <c r="I83" s="11">
        <f>DATE(YEAR($H83)+$LK83,MONTH($H83),DAY($H83))</f>
        <v>44434</v>
      </c>
      <c r="J83" s="14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  <c r="CI83" s="15"/>
      <c r="CJ83" s="15"/>
      <c r="CK83" s="15"/>
      <c r="CL83" s="15"/>
      <c r="CM83" s="15"/>
      <c r="CN83" s="15"/>
      <c r="CO83" s="15"/>
      <c r="CP83" s="15"/>
      <c r="CQ83" s="15"/>
      <c r="CR83" s="15"/>
      <c r="CS83" s="15"/>
      <c r="CT83" s="15"/>
      <c r="CU83" s="15"/>
      <c r="CV83" s="15"/>
      <c r="CW83" s="15"/>
      <c r="CX83" s="15"/>
      <c r="CY83" s="15"/>
      <c r="CZ83" s="15"/>
      <c r="DA83" s="15"/>
      <c r="DB83" s="15"/>
      <c r="DC83" s="15"/>
      <c r="DD83" s="15"/>
      <c r="DE83" s="15"/>
      <c r="DF83" s="15"/>
      <c r="DG83" s="15"/>
      <c r="DH83" s="15"/>
      <c r="DI83" s="15"/>
      <c r="DJ83" s="15"/>
    </row>
    <row r="84" spans="1:114" ht="15" thickBot="1" x14ac:dyDescent="0.4">
      <c r="A84" s="8" t="s">
        <v>42</v>
      </c>
      <c r="B84" s="9" t="s">
        <v>29</v>
      </c>
      <c r="C84" s="10">
        <v>45043.697222222225</v>
      </c>
      <c r="D84" s="10">
        <f>DATE(YEAR($C84),MONTH($C84)-1,DAY($C84))</f>
        <v>45012</v>
      </c>
      <c r="E84" s="10">
        <f>DATE(YEAR($D84),MONTH($D84),DAY($D84)+$LK84*30.4/6000)</f>
        <v>45012</v>
      </c>
      <c r="F84" s="10">
        <f>DATE(YEAR($E84),MONTH($E84),DAY($E84)+$LK84*30.4/6000)</f>
        <v>45012</v>
      </c>
      <c r="G84" s="10">
        <f>DATE(YEAR($F84),MONTH($F84),DAY($F84)+$LK84*30.4/6000)</f>
        <v>45012</v>
      </c>
      <c r="H84" s="10">
        <f>DATE(YEAR($G84),MONTH($G84),DAY($G84)+$LK84*30.4/6000)</f>
        <v>45012</v>
      </c>
      <c r="I84" s="11">
        <f>DATE(YEAR($H84),MONTH($H84),DAY($H84)+$LK84*30.4/6000)</f>
        <v>45012</v>
      </c>
      <c r="J84" s="14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15"/>
      <c r="CQ84" s="15"/>
      <c r="CR84" s="15"/>
      <c r="CS84" s="15"/>
      <c r="CT84" s="15"/>
      <c r="CU84" s="15"/>
      <c r="CV84" s="15"/>
      <c r="CW84" s="15"/>
      <c r="CX84" s="15"/>
      <c r="CY84" s="15"/>
      <c r="CZ84" s="15"/>
      <c r="DA84" s="15"/>
      <c r="DB84" s="15"/>
      <c r="DC84" s="15"/>
      <c r="DD84" s="15"/>
      <c r="DE84" s="15"/>
      <c r="DF84" s="15"/>
      <c r="DG84" s="15"/>
      <c r="DH84" s="15"/>
      <c r="DI84" s="15"/>
      <c r="DJ84" s="15"/>
    </row>
    <row r="85" spans="1:114" ht="15" thickBot="1" x14ac:dyDescent="0.4">
      <c r="A85" s="8" t="s">
        <v>42</v>
      </c>
      <c r="B85" s="9" t="s">
        <v>38</v>
      </c>
      <c r="C85" s="10">
        <v>45043.697222222225</v>
      </c>
      <c r="D85" s="10">
        <f>DATE(YEAR($C85),MONTH($C85)-1,DAY($C85))</f>
        <v>45012</v>
      </c>
      <c r="E85" s="10">
        <f>DATE(YEAR($D85),MONTH($D85),DAY($D85)+$LK85*30.4/6000)</f>
        <v>45012</v>
      </c>
      <c r="F85" s="10">
        <f>DATE(YEAR($E85),MONTH($E85),DAY($E85)+$LK85*30.4/6000)</f>
        <v>45012</v>
      </c>
      <c r="G85" s="10">
        <f>DATE(YEAR($F85),MONTH($F85),DAY($F85)+$LK85*30.4/6000)</f>
        <v>45012</v>
      </c>
      <c r="H85" s="10">
        <f>DATE(YEAR($G85),MONTH($G85),DAY($G85)+$LK85*30.4/6000)</f>
        <v>45012</v>
      </c>
      <c r="I85" s="11">
        <f>DATE(YEAR($H85),MONTH($H85),DAY($H85)+$LK85*30.4/6000)</f>
        <v>45012</v>
      </c>
      <c r="J85" s="14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  <c r="CI85" s="15"/>
      <c r="CJ85" s="15"/>
      <c r="CK85" s="15"/>
      <c r="CL85" s="15"/>
      <c r="CM85" s="15"/>
      <c r="CN85" s="15"/>
      <c r="CO85" s="15"/>
      <c r="CP85" s="15"/>
      <c r="CQ85" s="15"/>
      <c r="CR85" s="15"/>
      <c r="CS85" s="15"/>
      <c r="CT85" s="15"/>
      <c r="CU85" s="15"/>
      <c r="CV85" s="15"/>
      <c r="CW85" s="15"/>
      <c r="CX85" s="15"/>
      <c r="CY85" s="15"/>
      <c r="CZ85" s="15"/>
      <c r="DA85" s="15"/>
      <c r="DB85" s="15"/>
      <c r="DC85" s="15"/>
      <c r="DD85" s="15"/>
      <c r="DE85" s="15"/>
      <c r="DF85" s="15"/>
      <c r="DG85" s="15"/>
      <c r="DH85" s="15"/>
      <c r="DI85" s="15"/>
      <c r="DJ85" s="15"/>
    </row>
    <row r="86" spans="1:114" ht="15" thickBot="1" x14ac:dyDescent="0.4">
      <c r="A86" s="8" t="s">
        <v>42</v>
      </c>
      <c r="B86" s="9" t="s">
        <v>39</v>
      </c>
      <c r="C86" s="10">
        <v>44347.53125</v>
      </c>
      <c r="D86" s="10">
        <f>DATE(YEAR($C86),MONTH($C86),DAY($C86)-7)</f>
        <v>44340</v>
      </c>
      <c r="E86" s="10">
        <f>DATE(YEAR($D86),MONTH($D86)+$LK86,DAY($D86))</f>
        <v>44340</v>
      </c>
      <c r="F86" s="10">
        <f>DATE(YEAR($E86),MONTH($E86)+$LK86,DAY($E86))</f>
        <v>44340</v>
      </c>
      <c r="G86" s="10">
        <f>DATE(YEAR($F86),MONTH($F86)+$LK86,DAY($F86))</f>
        <v>44340</v>
      </c>
      <c r="H86" s="10">
        <f>DATE(YEAR($G86),MONTH($G86)+$LK86,DAY($G86))</f>
        <v>44340</v>
      </c>
      <c r="I86" s="11">
        <f>DATE(YEAR($H86),MONTH($H86)+$LK86,DAY($H86))</f>
        <v>44340</v>
      </c>
      <c r="J86" s="14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15"/>
      <c r="CQ86" s="15"/>
      <c r="CR86" s="15"/>
      <c r="CS86" s="15"/>
      <c r="CT86" s="15"/>
      <c r="CU86" s="15"/>
      <c r="CV86" s="15"/>
      <c r="CW86" s="15"/>
      <c r="CX86" s="15"/>
      <c r="CY86" s="15"/>
      <c r="CZ86" s="15"/>
      <c r="DA86" s="15"/>
      <c r="DB86" s="15"/>
      <c r="DC86" s="15"/>
      <c r="DD86" s="15"/>
      <c r="DE86" s="15"/>
      <c r="DF86" s="15"/>
      <c r="DG86" s="15"/>
      <c r="DH86" s="15"/>
      <c r="DI86" s="15"/>
      <c r="DJ86" s="15"/>
    </row>
    <row r="87" spans="1:114" ht="15" thickBot="1" x14ac:dyDescent="0.4">
      <c r="A87" s="8" t="s">
        <v>42</v>
      </c>
      <c r="B87" s="9" t="s">
        <v>35</v>
      </c>
      <c r="C87" s="10">
        <v>43998.611111111109</v>
      </c>
      <c r="D87" s="10">
        <f>DATE(YEAR($C87),MONTH($C87),DAY($C87)-7)</f>
        <v>43991</v>
      </c>
      <c r="E87" s="10">
        <f>DATE(YEAR($D87),MONTH($D87)+$LK87,DAY($D87))</f>
        <v>43991</v>
      </c>
      <c r="F87" s="10">
        <f>DATE(YEAR($E87),MONTH($E87)+$LK87,DAY($E87))</f>
        <v>43991</v>
      </c>
      <c r="G87" s="10">
        <f>DATE(YEAR($F87),MONTH($F87)+$LK87,DAY($F87))</f>
        <v>43991</v>
      </c>
      <c r="H87" s="10">
        <f>DATE(YEAR($G87),MONTH($G87)+$LK87,DAY($G87))</f>
        <v>43991</v>
      </c>
      <c r="I87" s="11">
        <f>DATE(YEAR($H87),MONTH($H87)+$LK87,DAY($H87))</f>
        <v>43991</v>
      </c>
      <c r="J87" s="14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15"/>
      <c r="CQ87" s="15"/>
      <c r="CR87" s="15"/>
      <c r="CS87" s="15"/>
      <c r="CT87" s="15"/>
      <c r="CU87" s="15"/>
      <c r="CV87" s="15"/>
      <c r="CW87" s="15"/>
      <c r="CX87" s="15"/>
      <c r="CY87" s="15"/>
      <c r="CZ87" s="15"/>
      <c r="DA87" s="15"/>
      <c r="DB87" s="15"/>
      <c r="DC87" s="15"/>
      <c r="DD87" s="15"/>
      <c r="DE87" s="15"/>
      <c r="DF87" s="15"/>
      <c r="DG87" s="15"/>
      <c r="DH87" s="15"/>
      <c r="DI87" s="15"/>
      <c r="DJ87" s="15"/>
    </row>
    <row r="88" spans="1:114" ht="15" thickBot="1" x14ac:dyDescent="0.4">
      <c r="A88" s="8" t="s">
        <v>42</v>
      </c>
      <c r="B88" s="9" t="s">
        <v>11</v>
      </c>
      <c r="C88" s="10">
        <v>44978.377083333333</v>
      </c>
      <c r="D88" s="10">
        <f>DATE(YEAR($C88),MONTH($C88)-2,DAY($C88))</f>
        <v>44916</v>
      </c>
      <c r="E88" s="10">
        <f>DATE(YEAR($D88)+$LK88,MONTH($D88),DAY($D88))</f>
        <v>44916</v>
      </c>
      <c r="F88" s="10">
        <f>DATE(YEAR($E88)+$LK88,MONTH($E88),DAY($E88))</f>
        <v>44916</v>
      </c>
      <c r="G88" s="10">
        <f>DATE(YEAR($F88)+$LK88,MONTH($F88),DAY($F88))</f>
        <v>44916</v>
      </c>
      <c r="H88" s="10">
        <f>DATE(YEAR($G88)+$LK88,MONTH($G88),DAY($G88))</f>
        <v>44916</v>
      </c>
      <c r="I88" s="11">
        <f>DATE(YEAR($H88)+$LK88,MONTH($H88),DAY($H88))</f>
        <v>44916</v>
      </c>
      <c r="J88" s="14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15"/>
      <c r="CQ88" s="15"/>
      <c r="CR88" s="15"/>
      <c r="CS88" s="15"/>
      <c r="CT88" s="15"/>
      <c r="CU88" s="15"/>
      <c r="CV88" s="15"/>
      <c r="CW88" s="15"/>
      <c r="CX88" s="15"/>
      <c r="CY88" s="15"/>
      <c r="CZ88" s="15"/>
      <c r="DA88" s="15"/>
      <c r="DB88" s="15"/>
      <c r="DC88" s="15"/>
      <c r="DD88" s="15"/>
      <c r="DE88" s="15"/>
      <c r="DF88" s="15"/>
      <c r="DG88" s="15"/>
      <c r="DH88" s="15"/>
      <c r="DI88" s="15"/>
      <c r="DJ88" s="15"/>
    </row>
    <row r="89" spans="1:114" ht="15" thickBot="1" x14ac:dyDescent="0.4">
      <c r="A89" s="8" t="s">
        <v>42</v>
      </c>
      <c r="B89" s="9" t="s">
        <v>40</v>
      </c>
      <c r="C89" s="10">
        <v>46981.865972222222</v>
      </c>
      <c r="D89" s="10">
        <f>DATE(YEAR($C89),MONTH($C89)-2,DAY($C89))</f>
        <v>46920</v>
      </c>
      <c r="E89" s="10">
        <f>DATE(YEAR($D89)+$LK89,MONTH($D89),DAY($D89))</f>
        <v>46920</v>
      </c>
      <c r="F89" s="10">
        <f>DATE(YEAR($E89)+$LK89,MONTH($E89),DAY($E89))</f>
        <v>46920</v>
      </c>
      <c r="G89" s="10">
        <f>DATE(YEAR($F89)+$LK89,MONTH($F89),DAY($F89))</f>
        <v>46920</v>
      </c>
      <c r="H89" s="10">
        <f>DATE(YEAR($G89)+$LK89,MONTH($G89),DAY($G89))</f>
        <v>46920</v>
      </c>
      <c r="I89" s="11">
        <f>DATE(YEAR($H89)+$LK89,MONTH($H89),DAY($H89))</f>
        <v>46920</v>
      </c>
      <c r="J89" s="14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  <c r="CI89" s="15"/>
      <c r="CJ89" s="15"/>
      <c r="CK89" s="15"/>
      <c r="CL89" s="15"/>
      <c r="CM89" s="15"/>
      <c r="CN89" s="15"/>
      <c r="CO89" s="15"/>
      <c r="CP89" s="15"/>
      <c r="CQ89" s="15"/>
      <c r="CR89" s="15"/>
      <c r="CS89" s="15"/>
      <c r="CT89" s="15"/>
      <c r="CU89" s="15"/>
      <c r="CV89" s="15"/>
      <c r="CW89" s="15"/>
      <c r="CX89" s="15"/>
      <c r="CY89" s="15"/>
      <c r="CZ89" s="15"/>
      <c r="DA89" s="15"/>
      <c r="DB89" s="15"/>
      <c r="DC89" s="15"/>
      <c r="DD89" s="15"/>
      <c r="DE89" s="15"/>
      <c r="DF89" s="15"/>
      <c r="DG89" s="15"/>
      <c r="DH89" s="15"/>
      <c r="DI89" s="15"/>
      <c r="DJ89" s="15"/>
    </row>
    <row r="90" spans="1:114" ht="15" thickBot="1" x14ac:dyDescent="0.4">
      <c r="A90" s="8" t="s">
        <v>42</v>
      </c>
      <c r="B90" s="9" t="s">
        <v>40</v>
      </c>
      <c r="C90" s="10">
        <v>44273.7</v>
      </c>
      <c r="D90" s="10">
        <f>DATE(YEAR($C90),MONTH($C90)-2,DAY($C90))</f>
        <v>44214</v>
      </c>
      <c r="E90" s="10">
        <f>DATE(YEAR($D90),MONTH($D90),DAY($D90)+$LK90*30.4/6000)</f>
        <v>44214</v>
      </c>
      <c r="F90" s="10">
        <f>DATE(YEAR($E90),MONTH($E90),DAY($E90)+$LK90*30.4/6000)</f>
        <v>44214</v>
      </c>
      <c r="G90" s="10">
        <f>DATE(YEAR($F90),MONTH($F90),DAY($F90)+$LK90*30.4/6000)</f>
        <v>44214</v>
      </c>
      <c r="H90" s="10">
        <f>DATE(YEAR($G90),MONTH($G90),DAY($G90)+$LK90*30.4/6000)</f>
        <v>44214</v>
      </c>
      <c r="I90" s="11">
        <f>DATE(YEAR($H90),MONTH($H90),DAY($H90)+$LK90*30.4/6000)</f>
        <v>44214</v>
      </c>
      <c r="J90" s="14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  <c r="CI90" s="15"/>
      <c r="CJ90" s="15"/>
      <c r="CK90" s="15"/>
      <c r="CL90" s="15"/>
      <c r="CM90" s="15"/>
      <c r="CN90" s="15"/>
      <c r="CO90" s="15"/>
      <c r="CP90" s="15"/>
      <c r="CQ90" s="15"/>
      <c r="CR90" s="15"/>
      <c r="CS90" s="15"/>
      <c r="CT90" s="15"/>
      <c r="CU90" s="15"/>
      <c r="CV90" s="15"/>
      <c r="CW90" s="15"/>
      <c r="CX90" s="15"/>
      <c r="CY90" s="15"/>
      <c r="CZ90" s="15"/>
      <c r="DA90" s="15"/>
      <c r="DB90" s="15"/>
      <c r="DC90" s="15"/>
      <c r="DD90" s="15"/>
      <c r="DE90" s="15"/>
      <c r="DF90" s="15"/>
      <c r="DG90" s="15"/>
      <c r="DH90" s="15"/>
      <c r="DI90" s="15"/>
      <c r="DJ90" s="15"/>
    </row>
    <row r="91" spans="1:114" ht="15" thickBot="1" x14ac:dyDescent="0.4">
      <c r="A91" s="8" t="s">
        <v>16</v>
      </c>
      <c r="B91" s="9" t="s">
        <v>13</v>
      </c>
      <c r="C91" s="10">
        <v>43853.559027777781</v>
      </c>
      <c r="D91" s="10">
        <f>DATE(YEAR($C91),MONTH($C91)-1,DAY($C91))</f>
        <v>43822</v>
      </c>
      <c r="E91" s="10">
        <f>DATE(YEAR($D91),MONTH($D91),DAY($D91)+$LK91/6.5)</f>
        <v>43822</v>
      </c>
      <c r="F91" s="10">
        <f>DATE(YEAR($E91),MONTH($E91),DAY($E91)+$LK91/6.5)</f>
        <v>43822</v>
      </c>
      <c r="G91" s="10">
        <f>DATE(YEAR($F91),MONTH($F91),DAY($F91)+$LK91/6.5)</f>
        <v>43822</v>
      </c>
      <c r="H91" s="10">
        <f>DATE(YEAR($G91),MONTH($G91),DAY($G91)+$LK91/6.5)</f>
        <v>43822</v>
      </c>
      <c r="I91" s="11">
        <f>DATE(YEAR($H91),MONTH($H91),DAY($H91)+$LK91/6.5)</f>
        <v>43822</v>
      </c>
      <c r="J91" s="14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  <c r="CI91" s="15"/>
      <c r="CJ91" s="15"/>
      <c r="CK91" s="15"/>
      <c r="CL91" s="15"/>
      <c r="CM91" s="15"/>
      <c r="CN91" s="15"/>
      <c r="CO91" s="15"/>
      <c r="CP91" s="15"/>
      <c r="CQ91" s="15"/>
      <c r="CR91" s="15"/>
      <c r="CS91" s="15"/>
      <c r="CT91" s="15"/>
      <c r="CU91" s="15"/>
      <c r="CV91" s="15"/>
      <c r="CW91" s="15"/>
      <c r="CX91" s="15"/>
      <c r="CY91" s="15"/>
      <c r="CZ91" s="15"/>
      <c r="DA91" s="15"/>
      <c r="DB91" s="15"/>
      <c r="DC91" s="15"/>
      <c r="DD91" s="15"/>
      <c r="DE91" s="15"/>
      <c r="DF91" s="15"/>
      <c r="DG91" s="15"/>
      <c r="DH91" s="15"/>
      <c r="DI91" s="15"/>
      <c r="DJ91" s="15"/>
    </row>
    <row r="92" spans="1:114" ht="15" thickBot="1" x14ac:dyDescent="0.4">
      <c r="A92" s="8" t="s">
        <v>43</v>
      </c>
      <c r="B92" s="9" t="s">
        <v>13</v>
      </c>
      <c r="C92" s="10">
        <v>43861.140972222223</v>
      </c>
      <c r="D92" s="10">
        <f>DATE(YEAR($C92),MONTH($C92)-1,DAY($C92))</f>
        <v>43830</v>
      </c>
      <c r="E92" s="10">
        <f>DATE(YEAR($D92),MONTH($D92),DAY($D92)+$LK92/6.5)</f>
        <v>43830</v>
      </c>
      <c r="F92" s="10">
        <f>DATE(YEAR($E92),MONTH($E92),DAY($E92)+$LK92/6.5)</f>
        <v>43830</v>
      </c>
      <c r="G92" s="10">
        <f>DATE(YEAR($F92),MONTH($F92),DAY($F92)+$LK92/6.5)</f>
        <v>43830</v>
      </c>
      <c r="H92" s="10">
        <f>DATE(YEAR($G92),MONTH($G92),DAY($G92)+$LK92/6.5)</f>
        <v>43830</v>
      </c>
      <c r="I92" s="11">
        <f>DATE(YEAR($H92),MONTH($H92),DAY($H92)+$LK92/6.5)</f>
        <v>43830</v>
      </c>
      <c r="J92" s="14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  <c r="CI92" s="15"/>
      <c r="CJ92" s="15"/>
      <c r="CK92" s="15"/>
      <c r="CL92" s="15"/>
      <c r="CM92" s="15"/>
      <c r="CN92" s="15"/>
      <c r="CO92" s="15"/>
      <c r="CP92" s="15"/>
      <c r="CQ92" s="15"/>
      <c r="CR92" s="15"/>
      <c r="CS92" s="15"/>
      <c r="CT92" s="15"/>
      <c r="CU92" s="15"/>
      <c r="CV92" s="15"/>
      <c r="CW92" s="15"/>
      <c r="CX92" s="15"/>
      <c r="CY92" s="15"/>
      <c r="CZ92" s="15"/>
      <c r="DA92" s="15"/>
      <c r="DB92" s="15"/>
      <c r="DC92" s="15"/>
      <c r="DD92" s="15"/>
      <c r="DE92" s="15"/>
      <c r="DF92" s="15"/>
      <c r="DG92" s="15"/>
      <c r="DH92" s="15"/>
      <c r="DI92" s="15"/>
      <c r="DJ92" s="15"/>
    </row>
    <row r="93" spans="1:114" ht="15" thickBot="1" x14ac:dyDescent="0.4">
      <c r="A93" s="8" t="s">
        <v>44</v>
      </c>
      <c r="B93" s="9" t="s">
        <v>13</v>
      </c>
      <c r="C93" s="10">
        <v>43866.911805555559</v>
      </c>
      <c r="D93" s="10">
        <f>DATE(YEAR($C93),MONTH($C93)-1,DAY($C93))</f>
        <v>43835</v>
      </c>
      <c r="E93" s="10">
        <f>DATE(YEAR($D93),MONTH($D93),DAY($D93)+$LK93/6.5)</f>
        <v>43835</v>
      </c>
      <c r="F93" s="10">
        <f>DATE(YEAR($E93),MONTH($E93),DAY($E93)+$LK93/6.5)</f>
        <v>43835</v>
      </c>
      <c r="G93" s="10">
        <f>DATE(YEAR($F93),MONTH($F93),DAY($F93)+$LK93/6.5)</f>
        <v>43835</v>
      </c>
      <c r="H93" s="10">
        <f>DATE(YEAR($G93),MONTH($G93),DAY($G93)+$LK93/6.5)</f>
        <v>43835</v>
      </c>
      <c r="I93" s="11">
        <f>DATE(YEAR($H93),MONTH($H93),DAY($H93)+$LK93/6.5)</f>
        <v>43835</v>
      </c>
      <c r="J93" s="14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  <c r="CI93" s="15"/>
      <c r="CJ93" s="15"/>
      <c r="CK93" s="15"/>
      <c r="CL93" s="15"/>
      <c r="CM93" s="15"/>
      <c r="CN93" s="15"/>
      <c r="CO93" s="15"/>
      <c r="CP93" s="15"/>
      <c r="CQ93" s="15"/>
      <c r="CR93" s="15"/>
      <c r="CS93" s="15"/>
      <c r="CT93" s="15"/>
      <c r="CU93" s="15"/>
      <c r="CV93" s="15"/>
      <c r="CW93" s="15"/>
      <c r="CX93" s="15"/>
      <c r="CY93" s="15"/>
      <c r="CZ93" s="15"/>
      <c r="DA93" s="15"/>
      <c r="DB93" s="15"/>
      <c r="DC93" s="15"/>
      <c r="DD93" s="15"/>
      <c r="DE93" s="15"/>
      <c r="DF93" s="15"/>
      <c r="DG93" s="15"/>
      <c r="DH93" s="15"/>
      <c r="DI93" s="15"/>
      <c r="DJ93" s="15"/>
    </row>
    <row r="94" spans="1:114" ht="15" thickBot="1" x14ac:dyDescent="0.4">
      <c r="A94" s="8" t="s">
        <v>42</v>
      </c>
      <c r="B94" s="9" t="s">
        <v>17</v>
      </c>
      <c r="C94" s="10">
        <v>44347.628472222219</v>
      </c>
      <c r="D94" s="10">
        <f>DATE(YEAR($C94),MONTH($C94)-2,DAY($C94))</f>
        <v>44286</v>
      </c>
      <c r="E94" s="10">
        <f>DATE(YEAR($D94),MONTH($D94)+$LK94,DAY($D94))</f>
        <v>44286</v>
      </c>
      <c r="F94" s="10">
        <f>DATE(YEAR($E94),MONTH($E94)+$LK94,DAY($E94))</f>
        <v>44286</v>
      </c>
      <c r="G94" s="10">
        <f>DATE(YEAR($F94),MONTH($F94)+$LK94,DAY($F94))</f>
        <v>44286</v>
      </c>
      <c r="H94" s="10">
        <f>DATE(YEAR($G94),MONTH($G94)+$LK94,DAY($G94))</f>
        <v>44286</v>
      </c>
      <c r="I94" s="11">
        <f>DATE(YEAR($H94),MONTH($H94)+$LK94,DAY($H94))</f>
        <v>44286</v>
      </c>
      <c r="J94" s="14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  <c r="CI94" s="15"/>
      <c r="CJ94" s="15"/>
      <c r="CK94" s="15"/>
      <c r="CL94" s="15"/>
      <c r="CM94" s="15"/>
      <c r="CN94" s="15"/>
      <c r="CO94" s="15"/>
      <c r="CP94" s="15"/>
      <c r="CQ94" s="15"/>
      <c r="CR94" s="15"/>
      <c r="CS94" s="15"/>
      <c r="CT94" s="15"/>
      <c r="CU94" s="15"/>
      <c r="CV94" s="15"/>
      <c r="CW94" s="15"/>
      <c r="CX94" s="15"/>
      <c r="CY94" s="15"/>
      <c r="CZ94" s="15"/>
      <c r="DA94" s="15"/>
      <c r="DB94" s="15"/>
      <c r="DC94" s="15"/>
      <c r="DD94" s="15"/>
      <c r="DE94" s="15"/>
      <c r="DF94" s="15"/>
      <c r="DG94" s="15"/>
      <c r="DH94" s="15"/>
      <c r="DI94" s="15"/>
      <c r="DJ94" s="15"/>
    </row>
    <row r="95" spans="1:114" ht="15" thickBot="1" x14ac:dyDescent="0.4">
      <c r="A95" s="8" t="s">
        <v>45</v>
      </c>
      <c r="B95" s="9" t="s">
        <v>25</v>
      </c>
      <c r="C95" s="10">
        <v>47089.974999999999</v>
      </c>
      <c r="D95" s="10">
        <f>DATE(YEAR($C95),MONTH($C95)-1,DAY($C95))</f>
        <v>47059</v>
      </c>
      <c r="E95" s="10">
        <f>DATE(YEAR($D95),MONTH($D95),DAY($D95)+$LK95/6.5)</f>
        <v>47059</v>
      </c>
      <c r="F95" s="10">
        <f>DATE(YEAR($E95),MONTH($E95),DAY($E95)+$LK95/6.5)</f>
        <v>47059</v>
      </c>
      <c r="G95" s="10">
        <f>DATE(YEAR($F95),MONTH($F95),DAY($F95)+$LK95/6.5)</f>
        <v>47059</v>
      </c>
      <c r="H95" s="10">
        <f>DATE(YEAR($G95),MONTH($G95),DAY($G95)+$LK95/6.5)</f>
        <v>47059</v>
      </c>
      <c r="I95" s="11">
        <f>DATE(YEAR($H95),MONTH($H95),DAY($H95)+$LK95/6.5)</f>
        <v>47059</v>
      </c>
      <c r="J95" s="14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  <c r="CI95" s="15"/>
      <c r="CJ95" s="15"/>
      <c r="CK95" s="15"/>
      <c r="CL95" s="15"/>
      <c r="CM95" s="15"/>
      <c r="CN95" s="15"/>
      <c r="CO95" s="15"/>
      <c r="CP95" s="15"/>
      <c r="CQ95" s="15"/>
      <c r="CR95" s="15"/>
      <c r="CS95" s="15"/>
      <c r="CT95" s="15"/>
      <c r="CU95" s="15"/>
      <c r="CV95" s="15"/>
      <c r="CW95" s="15"/>
      <c r="CX95" s="15"/>
      <c r="CY95" s="15"/>
      <c r="CZ95" s="15"/>
      <c r="DA95" s="15"/>
      <c r="DB95" s="15"/>
      <c r="DC95" s="15"/>
      <c r="DD95" s="15"/>
      <c r="DE95" s="15"/>
      <c r="DF95" s="15"/>
      <c r="DG95" s="15"/>
      <c r="DH95" s="15"/>
      <c r="DI95" s="15"/>
      <c r="DJ95" s="15"/>
    </row>
    <row r="96" spans="1:114" ht="15" thickBot="1" x14ac:dyDescent="0.4">
      <c r="A96" s="8" t="s">
        <v>45</v>
      </c>
      <c r="B96" s="9" t="s">
        <v>25</v>
      </c>
      <c r="C96" s="10">
        <v>44601.059027777781</v>
      </c>
      <c r="D96" s="10">
        <f>DATE(YEAR($C96),MONTH($C96)-1,DAY($C96))</f>
        <v>44570</v>
      </c>
      <c r="E96" s="10">
        <f>DATE(YEAR($D96),MONTH($D96),DAY($D96)+$LK96/6.5)</f>
        <v>44570</v>
      </c>
      <c r="F96" s="10">
        <f>DATE(YEAR($E96),MONTH($E96),DAY($E96)+$LK96/6.5)</f>
        <v>44570</v>
      </c>
      <c r="G96" s="10">
        <f>DATE(YEAR($F96),MONTH($F96),DAY($F96)+$LK96/6.5)</f>
        <v>44570</v>
      </c>
      <c r="H96" s="10">
        <f>DATE(YEAR($G96),MONTH($G96),DAY($G96)+$LK96/6.5)</f>
        <v>44570</v>
      </c>
      <c r="I96" s="11">
        <f>DATE(YEAR($H96),MONTH($H96),DAY($H96)+$LK96/6.5)</f>
        <v>44570</v>
      </c>
      <c r="J96" s="14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  <c r="CI96" s="15"/>
      <c r="CJ96" s="15"/>
      <c r="CK96" s="15"/>
      <c r="CL96" s="15"/>
      <c r="CM96" s="15"/>
      <c r="CN96" s="15"/>
      <c r="CO96" s="15"/>
      <c r="CP96" s="15"/>
      <c r="CQ96" s="15"/>
      <c r="CR96" s="15"/>
      <c r="CS96" s="15"/>
      <c r="CT96" s="15"/>
      <c r="CU96" s="15"/>
      <c r="CV96" s="15"/>
      <c r="CW96" s="15"/>
      <c r="CX96" s="15"/>
      <c r="CY96" s="15"/>
      <c r="CZ96" s="15"/>
      <c r="DA96" s="15"/>
      <c r="DB96" s="15"/>
      <c r="DC96" s="15"/>
      <c r="DD96" s="15"/>
      <c r="DE96" s="15"/>
      <c r="DF96" s="15"/>
      <c r="DG96" s="15"/>
      <c r="DH96" s="15"/>
      <c r="DI96" s="15"/>
      <c r="DJ96" s="15"/>
    </row>
    <row r="97" spans="1:114" ht="15" thickBot="1" x14ac:dyDescent="0.4">
      <c r="A97" s="8" t="s">
        <v>45</v>
      </c>
      <c r="B97" s="9" t="s">
        <v>28</v>
      </c>
      <c r="C97" s="10">
        <v>44770.609722222223</v>
      </c>
      <c r="D97" s="10">
        <f>DATE(YEAR($C97),MONTH($C97),DAY($C97)-7)</f>
        <v>44763</v>
      </c>
      <c r="E97" s="10">
        <f>DATE(YEAR($D97),MONTH($D97)+$LK97,DAY($D97))</f>
        <v>44763</v>
      </c>
      <c r="F97" s="10">
        <f>DATE(YEAR($E97),MONTH($E97)+$LK97,DAY($E97))</f>
        <v>44763</v>
      </c>
      <c r="G97" s="10">
        <f>DATE(YEAR($F97),MONTH($F97)+$LK97,DAY($F97))</f>
        <v>44763</v>
      </c>
      <c r="H97" s="10">
        <f>DATE(YEAR($G97),MONTH($G97)+$LK97,DAY($G97))</f>
        <v>44763</v>
      </c>
      <c r="I97" s="11">
        <f>DATE(YEAR($H97),MONTH($H97)+$LK97,DAY($H97))</f>
        <v>44763</v>
      </c>
      <c r="J97" s="14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15"/>
      <c r="CQ97" s="15"/>
      <c r="CR97" s="15"/>
      <c r="CS97" s="15"/>
      <c r="CT97" s="15"/>
      <c r="CU97" s="15"/>
      <c r="CV97" s="15"/>
      <c r="CW97" s="15"/>
      <c r="CX97" s="15"/>
      <c r="CY97" s="15"/>
      <c r="CZ97" s="15"/>
      <c r="DA97" s="15"/>
      <c r="DB97" s="15"/>
      <c r="DC97" s="15"/>
      <c r="DD97" s="15"/>
      <c r="DE97" s="15"/>
      <c r="DF97" s="15"/>
      <c r="DG97" s="15"/>
      <c r="DH97" s="15"/>
      <c r="DI97" s="15"/>
      <c r="DJ97" s="15"/>
    </row>
    <row r="98" spans="1:114" ht="15" thickBot="1" x14ac:dyDescent="0.4">
      <c r="A98" s="8" t="s">
        <v>45</v>
      </c>
      <c r="B98" s="9" t="s">
        <v>27</v>
      </c>
      <c r="C98" s="10">
        <v>44747.970138888886</v>
      </c>
      <c r="D98" s="10">
        <f>DATE(YEAR($C98),MONTH($C98)-1,DAY($C98))</f>
        <v>44717</v>
      </c>
      <c r="E98" s="10">
        <f>DATE(YEAR($D98),MONTH($D98),DAY($D98)+$LK98*30.4/6000)</f>
        <v>44717</v>
      </c>
      <c r="F98" s="10">
        <f>DATE(YEAR($E98),MONTH($E98),DAY($E98)+$LK98*30.4/6000)</f>
        <v>44717</v>
      </c>
      <c r="G98" s="10">
        <f>DATE(YEAR($F98),MONTH($F98),DAY($F98)+$LK98*30.4/6000)</f>
        <v>44717</v>
      </c>
      <c r="H98" s="10">
        <f>DATE(YEAR($G98),MONTH($G98),DAY($G98)+$LK98*30.4/6000)</f>
        <v>44717</v>
      </c>
      <c r="I98" s="11">
        <f>DATE(YEAR($H98),MONTH($H98),DAY($H98)+$LK98*30.4/6000)</f>
        <v>44717</v>
      </c>
      <c r="J98" s="14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15"/>
      <c r="CQ98" s="15"/>
      <c r="CR98" s="15"/>
      <c r="CS98" s="15"/>
      <c r="CT98" s="15"/>
      <c r="CU98" s="15"/>
      <c r="CV98" s="15"/>
      <c r="CW98" s="15"/>
      <c r="CX98" s="15"/>
      <c r="CY98" s="15"/>
      <c r="CZ98" s="15"/>
      <c r="DA98" s="15"/>
      <c r="DB98" s="15"/>
      <c r="DC98" s="15"/>
      <c r="DD98" s="15"/>
      <c r="DE98" s="15"/>
      <c r="DF98" s="15"/>
      <c r="DG98" s="15"/>
      <c r="DH98" s="15"/>
      <c r="DI98" s="15"/>
      <c r="DJ98" s="15"/>
    </row>
    <row r="99" spans="1:114" ht="15" thickBot="1" x14ac:dyDescent="0.4">
      <c r="A99" s="8" t="s">
        <v>45</v>
      </c>
      <c r="B99" s="9" t="s">
        <v>36</v>
      </c>
      <c r="C99" s="10">
        <v>45919</v>
      </c>
      <c r="D99" s="10">
        <f>DATE(YEAR($C99),MONTH($C99)-2,DAY($C99))</f>
        <v>45857</v>
      </c>
      <c r="E99" s="10">
        <f>DATE(YEAR($D99)+$LK99,MONTH($D99),DAY($D99))</f>
        <v>45857</v>
      </c>
      <c r="F99" s="10">
        <f>DATE(YEAR($E99)+$LK99,MONTH($E99),DAY($E99))</f>
        <v>45857</v>
      </c>
      <c r="G99" s="10">
        <f>DATE(YEAR($F99)+$LK99,MONTH($F99),DAY($F99))</f>
        <v>45857</v>
      </c>
      <c r="H99" s="10">
        <f>DATE(YEAR($G99)+$LK99,MONTH($G99),DAY($G99))</f>
        <v>45857</v>
      </c>
      <c r="I99" s="11">
        <f>DATE(YEAR($H99)+$LK99,MONTH($H99),DAY($H99))</f>
        <v>45857</v>
      </c>
      <c r="J99" s="14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  <c r="CI99" s="15"/>
      <c r="CJ99" s="15"/>
      <c r="CK99" s="15"/>
      <c r="CL99" s="15"/>
      <c r="CM99" s="15"/>
      <c r="CN99" s="15"/>
      <c r="CO99" s="15"/>
      <c r="CP99" s="15"/>
      <c r="CQ99" s="15"/>
      <c r="CR99" s="15"/>
      <c r="CS99" s="15"/>
      <c r="CT99" s="15"/>
      <c r="CU99" s="15"/>
      <c r="CV99" s="15"/>
      <c r="CW99" s="15"/>
      <c r="CX99" s="15"/>
      <c r="CY99" s="15"/>
      <c r="CZ99" s="15"/>
      <c r="DA99" s="15"/>
      <c r="DB99" s="15"/>
      <c r="DC99" s="15"/>
      <c r="DD99" s="15"/>
      <c r="DE99" s="15"/>
      <c r="DF99" s="15"/>
      <c r="DG99" s="15"/>
      <c r="DH99" s="15"/>
      <c r="DI99" s="15"/>
      <c r="DJ99" s="15"/>
    </row>
    <row r="100" spans="1:114" ht="15" thickBot="1" x14ac:dyDescent="0.4">
      <c r="A100" s="16" t="s">
        <v>9</v>
      </c>
      <c r="B100" s="17" t="s">
        <v>38</v>
      </c>
      <c r="C100" s="18">
        <v>44013</v>
      </c>
      <c r="D100" s="18">
        <f t="shared" ref="D100:D105" si="4">DATE(YEAR($C100),MONTH($C100)-1,DAY($C100))</f>
        <v>43983</v>
      </c>
      <c r="E100" s="18">
        <f>DATE(YEAR($D100),MONTH($D100),DAY($D100)+$LK100*30.4/6000)</f>
        <v>43983</v>
      </c>
      <c r="F100" s="18">
        <f>DATE(YEAR($E100),MONTH($E100),DAY($E100)+$LK100*30.4/6000)</f>
        <v>43983</v>
      </c>
      <c r="G100" s="18">
        <f>DATE(YEAR($F100),MONTH($F100),DAY($F100)+$LK100*30.4/6000)</f>
        <v>43983</v>
      </c>
      <c r="H100" s="18">
        <f>DATE(YEAR($G100),MONTH($G100),DAY($G100)+$LK100*30.4/6000)</f>
        <v>43983</v>
      </c>
      <c r="I100" s="19">
        <f>DATE(YEAR($H100),MONTH($H100),DAY($H100)+$LK100*30.4/6000)</f>
        <v>43983</v>
      </c>
    </row>
    <row r="101" spans="1:114" ht="15" thickBot="1" x14ac:dyDescent="0.4">
      <c r="A101" s="16" t="s">
        <v>9</v>
      </c>
      <c r="B101" s="17" t="s">
        <v>29</v>
      </c>
      <c r="C101" s="18">
        <v>44057</v>
      </c>
      <c r="D101" s="18">
        <f t="shared" si="4"/>
        <v>44026</v>
      </c>
      <c r="E101" s="18">
        <f>DATE(YEAR($D101),MONTH($D101),DAY($D101)+$LK101*30.4/6000)</f>
        <v>44026</v>
      </c>
      <c r="F101" s="18">
        <f>DATE(YEAR($E101),MONTH($E101),DAY($E101)+$LK101*30.4/6000)</f>
        <v>44026</v>
      </c>
      <c r="G101" s="18">
        <f>DATE(YEAR($F101),MONTH($F101),DAY($F101)+$LK101*30.4/6000)</f>
        <v>44026</v>
      </c>
      <c r="H101" s="18">
        <f>DATE(YEAR($G101),MONTH($G101),DAY($G101)+$LK101*30.4/6000)</f>
        <v>44026</v>
      </c>
      <c r="I101" s="19">
        <f>DATE(YEAR($H101),MONTH($H101),DAY($H101)+$LK101*30.4/6000)</f>
        <v>44026</v>
      </c>
    </row>
    <row r="102" spans="1:114" ht="15" thickBot="1" x14ac:dyDescent="0.4">
      <c r="A102" s="16" t="s">
        <v>9</v>
      </c>
      <c r="B102" s="17" t="s">
        <v>19</v>
      </c>
      <c r="C102" s="18">
        <v>44286</v>
      </c>
      <c r="D102" s="18">
        <f t="shared" si="4"/>
        <v>44258</v>
      </c>
      <c r="E102" s="18">
        <f>DATE(YEAR($D102),MONTH($D102),DAY($D102)+$LK102*30.4/6000)</f>
        <v>44258</v>
      </c>
      <c r="F102" s="18">
        <f>DATE(YEAR($E102),MONTH($E102),DAY($E102)+$LK102*30.4/6000)</f>
        <v>44258</v>
      </c>
      <c r="G102" s="18">
        <f>DATE(YEAR($F102),MONTH($F102),DAY($F102)+$LK102*30.4/6000)</f>
        <v>44258</v>
      </c>
      <c r="H102" s="18">
        <f>DATE(YEAR($G102),MONTH($G102),DAY($G102)+$LK102*30.4/6000)</f>
        <v>44258</v>
      </c>
      <c r="I102" s="19">
        <f>DATE(YEAR($H102),MONTH($H102),DAY($H102)+$LK102*30.4/6000)</f>
        <v>44258</v>
      </c>
    </row>
    <row r="103" spans="1:114" ht="15" thickBot="1" x14ac:dyDescent="0.4">
      <c r="A103" s="16" t="s">
        <v>9</v>
      </c>
      <c r="B103" s="17" t="s">
        <v>21</v>
      </c>
      <c r="C103" s="18">
        <v>43846.69041666</v>
      </c>
      <c r="D103" s="18">
        <f t="shared" si="4"/>
        <v>43815</v>
      </c>
      <c r="E103" s="18">
        <f>DATE(YEAR($D103),MONTH($D103),DAY($D103)+$LK103*30.4/520)</f>
        <v>43815</v>
      </c>
      <c r="F103" s="18">
        <f>DATE(YEAR($E103),MONTH($E103),DAY($E103)+$LK103*30.4/520)</f>
        <v>43815</v>
      </c>
      <c r="G103" s="18">
        <f>DATE(YEAR($F103),MONTH($F103),DAY($F103)+$LK103*30.4/520)</f>
        <v>43815</v>
      </c>
      <c r="H103" s="18">
        <f>DATE(YEAR($G103),MONTH($G103),DAY($G103)+$LK103*30.4/520)</f>
        <v>43815</v>
      </c>
      <c r="I103" s="19">
        <f>DATE(YEAR($H103),MONTH($H103),DAY($H103)+$LK103*30.4/520)</f>
        <v>43815</v>
      </c>
    </row>
    <row r="104" spans="1:114" ht="15" thickBot="1" x14ac:dyDescent="0.4">
      <c r="A104" s="16" t="s">
        <v>9</v>
      </c>
      <c r="B104" s="17" t="s">
        <v>32</v>
      </c>
      <c r="C104" s="18">
        <v>43846.69041666</v>
      </c>
      <c r="D104" s="18">
        <f t="shared" si="4"/>
        <v>43815</v>
      </c>
      <c r="E104" s="18">
        <f>DATE(YEAR($D104),MONTH($D104),DAY($D104)+$LK104*30.4/520)</f>
        <v>43815</v>
      </c>
      <c r="F104" s="18">
        <f>DATE(YEAR($E104),MONTH($E104),DAY($E104)+$LK104*30.4/520)</f>
        <v>43815</v>
      </c>
      <c r="G104" s="18">
        <f>DATE(YEAR($F104),MONTH($F104),DAY($F104)+$LK104*30.4/520)</f>
        <v>43815</v>
      </c>
      <c r="H104" s="18">
        <f>DATE(YEAR($G104),MONTH($G104),DAY($G104)+$LK104*30.4/520)</f>
        <v>43815</v>
      </c>
      <c r="I104" s="19">
        <f>DATE(YEAR($H104),MONTH($H104),DAY($H104)+$LK104*30.4/520)</f>
        <v>43815</v>
      </c>
    </row>
    <row r="105" spans="1:114" ht="15" thickBot="1" x14ac:dyDescent="0.4">
      <c r="A105" s="16" t="s">
        <v>9</v>
      </c>
      <c r="B105" s="17" t="s">
        <v>30</v>
      </c>
      <c r="C105" s="18">
        <v>43846.69041666</v>
      </c>
      <c r="D105" s="18">
        <f t="shared" si="4"/>
        <v>43815</v>
      </c>
      <c r="E105" s="18">
        <f>DATE(YEAR($D105),MONTH($D105),DAY($D105)+$LK105*30.4/520)</f>
        <v>43815</v>
      </c>
      <c r="F105" s="18">
        <f>DATE(YEAR($E105),MONTH($E105),DAY($E105)+$LK105*30.4/520)</f>
        <v>43815</v>
      </c>
      <c r="G105" s="18">
        <f>DATE(YEAR($F105),MONTH($F105),DAY($F105)+$LK105*30.4/520)</f>
        <v>43815</v>
      </c>
      <c r="H105" s="18">
        <f>DATE(YEAR($G105),MONTH($G105),DAY($G105)+$LK105*30.4/520)</f>
        <v>43815</v>
      </c>
      <c r="I105" s="19">
        <f>DATE(YEAR($H105),MONTH($H105),DAY($H105)+$LK105*30.4/520)</f>
        <v>43815</v>
      </c>
    </row>
    <row r="106" spans="1:114" ht="15" thickBot="1" x14ac:dyDescent="0.4">
      <c r="A106" s="16" t="s">
        <v>9</v>
      </c>
      <c r="B106" s="17" t="s">
        <v>17</v>
      </c>
      <c r="C106" s="18">
        <v>44164.589259250002</v>
      </c>
      <c r="D106" s="18">
        <f>DATE(YEAR($C106),MONTH($C106)-2,DAY($C106))</f>
        <v>44103</v>
      </c>
      <c r="E106" s="18">
        <f>DATE(YEAR($D106),MONTH($D106)+$LK106,DAY($D106))</f>
        <v>44103</v>
      </c>
      <c r="F106" s="18">
        <f>DATE(YEAR($E106),MONTH($E106)+$LK106,DAY($E106))</f>
        <v>44103</v>
      </c>
      <c r="G106" s="18">
        <f>DATE(YEAR($F106),MONTH($F106)+$LK106,DAY($F106))</f>
        <v>44103</v>
      </c>
      <c r="H106" s="18">
        <f>DATE(YEAR($G106),MONTH($G106)+$LK106,DAY($G106))</f>
        <v>44103</v>
      </c>
      <c r="I106" s="19">
        <f>DATE(YEAR($H106),MONTH($H106)+$LK106,DAY($H106))</f>
        <v>44103</v>
      </c>
    </row>
    <row r="107" spans="1:114" ht="15" thickBot="1" x14ac:dyDescent="0.4">
      <c r="A107" s="16" t="s">
        <v>9</v>
      </c>
      <c r="B107" s="17" t="s">
        <v>10</v>
      </c>
      <c r="C107" s="18">
        <v>44453.60310185</v>
      </c>
      <c r="D107" s="18">
        <f>DATE(YEAR($C107),MONTH($C107)-2,DAY($C107))</f>
        <v>44391</v>
      </c>
      <c r="E107" s="18">
        <f>DATE(YEAR($D107),MONTH($D107)+$LK107,DAY($D107))</f>
        <v>44391</v>
      </c>
      <c r="F107" s="18">
        <f>DATE(YEAR($E107),MONTH($E107)+$LK107,DAY($E107))</f>
        <v>44391</v>
      </c>
      <c r="G107" s="18">
        <f>DATE(YEAR($F107),MONTH($F107)+$LK107,DAY($F107))</f>
        <v>44391</v>
      </c>
      <c r="H107" s="18">
        <f>DATE(YEAR($G107),MONTH($G107)+$LK107,DAY($G107))</f>
        <v>44391</v>
      </c>
      <c r="I107" s="19">
        <f>DATE(YEAR($H107),MONTH($H107)+$LK107,DAY($H107))</f>
        <v>44391</v>
      </c>
    </row>
    <row r="108" spans="1:114" ht="15" thickBot="1" x14ac:dyDescent="0.4">
      <c r="A108" s="16" t="s">
        <v>9</v>
      </c>
      <c r="B108" s="17" t="s">
        <v>27</v>
      </c>
      <c r="C108" s="18">
        <v>43917.860497679998</v>
      </c>
      <c r="D108" s="18">
        <f>DATE(YEAR($C108),MONTH($C108)-1,DAY($C108))</f>
        <v>43888</v>
      </c>
      <c r="E108" s="18">
        <f>DATE(YEAR($D108),MONTH($D108),DAY($D108)+$LK108*30.4/6000)</f>
        <v>43888</v>
      </c>
      <c r="F108" s="18">
        <f>DATE(YEAR($E108),MONTH($E108),DAY($E108)+$LK108*30.4/6000)</f>
        <v>43888</v>
      </c>
      <c r="G108" s="18">
        <f>DATE(YEAR($F108),MONTH($F108),DAY($F108)+$LK108*30.4/6000)</f>
        <v>43888</v>
      </c>
      <c r="H108" s="18">
        <f>DATE(YEAR($G108),MONTH($G108),DAY($G108)+$LK108*30.4/6000)</f>
        <v>43888</v>
      </c>
      <c r="I108" s="19">
        <f>DATE(YEAR($H108),MONTH($H108),DAY($H108)+$LK108*30.4/6000)</f>
        <v>43888</v>
      </c>
    </row>
    <row r="109" spans="1:114" ht="15" thickBot="1" x14ac:dyDescent="0.4">
      <c r="A109" s="16" t="s">
        <v>9</v>
      </c>
      <c r="B109" s="17" t="s">
        <v>34</v>
      </c>
      <c r="C109" s="18">
        <v>44351</v>
      </c>
      <c r="D109" s="18">
        <f>DATE(YEAR($C109),MONTH($C109)-1,DAY($C109))</f>
        <v>44320</v>
      </c>
      <c r="E109" s="18">
        <f>DATE(YEAR($D109)+$LK109,MONTH($D109),DAY($D109))</f>
        <v>44320</v>
      </c>
      <c r="F109" s="18">
        <f>DATE(YEAR($E109)+$LK109,MONTH($E109),DAY($E109))</f>
        <v>44320</v>
      </c>
      <c r="G109" s="18">
        <f>DATE(YEAR($F109)+$LK109,MONTH($F109),DAY($F109))</f>
        <v>44320</v>
      </c>
      <c r="H109" s="18">
        <f>DATE(YEAR($G109)+$LK109,MONTH($G109),DAY($G109))</f>
        <v>44320</v>
      </c>
      <c r="I109" s="19">
        <f>DATE(YEAR($H109)+$LK109,MONTH($H109),DAY($H109))</f>
        <v>44320</v>
      </c>
    </row>
    <row r="110" spans="1:114" ht="15" thickBot="1" x14ac:dyDescent="0.4">
      <c r="A110" s="16" t="s">
        <v>9</v>
      </c>
      <c r="B110" s="17" t="s">
        <v>33</v>
      </c>
      <c r="C110" s="18">
        <v>43917.860497679998</v>
      </c>
      <c r="D110" s="18">
        <f>DATE(YEAR($C110),MONTH($C110)-1,DAY($C110))</f>
        <v>43888</v>
      </c>
      <c r="E110" s="18">
        <f>DATE(YEAR($D110),MONTH($D110),DAY($D110)+$LK110*30.4/6000)</f>
        <v>43888</v>
      </c>
      <c r="F110" s="18">
        <f>DATE(YEAR($E110),MONTH($E110),DAY($E110)+$LK110*30.4/6000)</f>
        <v>43888</v>
      </c>
      <c r="G110" s="18">
        <f>DATE(YEAR($F110),MONTH($F110),DAY($F110)+$LK110*30.4/6000)</f>
        <v>43888</v>
      </c>
      <c r="H110" s="18">
        <f>DATE(YEAR($G110),MONTH($G110),DAY($G110)+$LK110*30.4/6000)</f>
        <v>43888</v>
      </c>
      <c r="I110" s="19">
        <f>DATE(YEAR($H110),MONTH($H110),DAY($H110)+$LK110*30.4/6000)</f>
        <v>43888</v>
      </c>
    </row>
    <row r="111" spans="1:114" ht="15" thickBot="1" x14ac:dyDescent="0.4">
      <c r="A111" s="16" t="s">
        <v>9</v>
      </c>
      <c r="B111" s="17" t="s">
        <v>39</v>
      </c>
      <c r="C111" s="18">
        <v>44108.587106480001</v>
      </c>
      <c r="D111" s="18">
        <f>DATE(YEAR($C111),MONTH($C111),DAY($C111)-7)</f>
        <v>44101</v>
      </c>
      <c r="E111" s="18">
        <f>DATE(YEAR($D111),MONTH($D111)+$LK111,DAY($D111))</f>
        <v>44101</v>
      </c>
      <c r="F111" s="18">
        <f>DATE(YEAR($E111),MONTH($E111)+$LK111,DAY($E111))</f>
        <v>44101</v>
      </c>
      <c r="G111" s="18">
        <f>DATE(YEAR($F111),MONTH($F111)+$LK111,DAY($F111))</f>
        <v>44101</v>
      </c>
      <c r="H111" s="18">
        <f>DATE(YEAR($G111),MONTH($G111)+$LK111,DAY($G111))</f>
        <v>44101</v>
      </c>
      <c r="I111" s="19">
        <f>DATE(YEAR($H111),MONTH($H111)+$LK111,DAY($H111))</f>
        <v>44101</v>
      </c>
    </row>
    <row r="112" spans="1:114" ht="15" thickBot="1" x14ac:dyDescent="0.4">
      <c r="A112" s="16" t="s">
        <v>9</v>
      </c>
      <c r="B112" s="17" t="s">
        <v>35</v>
      </c>
      <c r="C112" s="18">
        <v>43868.623240740002</v>
      </c>
      <c r="D112" s="18">
        <f>DATE(YEAR($C112),MONTH($C112),DAY($C112)-7)</f>
        <v>43861</v>
      </c>
      <c r="E112" s="18">
        <f>DATE(YEAR($D112),MONTH($D112)+$LK112,DAY($D112))</f>
        <v>43861</v>
      </c>
      <c r="F112" s="18">
        <f>DATE(YEAR($E112),MONTH($E112)+$LK112,DAY($E112))</f>
        <v>43861</v>
      </c>
      <c r="G112" s="18">
        <f>DATE(YEAR($F112),MONTH($F112)+$LK112,DAY($F112))</f>
        <v>43861</v>
      </c>
      <c r="H112" s="18">
        <f>DATE(YEAR($G112),MONTH($G112)+$LK112,DAY($G112))</f>
        <v>43861</v>
      </c>
      <c r="I112" s="19">
        <f>DATE(YEAR($H112),MONTH($H112)+$LK112,DAY($H112))</f>
        <v>43861</v>
      </c>
    </row>
    <row r="113" spans="1:9" ht="15" thickBot="1" x14ac:dyDescent="0.4">
      <c r="A113" s="16" t="s">
        <v>9</v>
      </c>
      <c r="B113" s="17" t="s">
        <v>24</v>
      </c>
      <c r="C113" s="18">
        <v>43868.623240740002</v>
      </c>
      <c r="D113" s="18">
        <f>DATE(YEAR($C113),MONTH($C113),DAY($C113)-7)</f>
        <v>43861</v>
      </c>
      <c r="E113" s="18">
        <f>DATE(YEAR($D113),MONTH($D113)+$LK113,DAY($D113))</f>
        <v>43861</v>
      </c>
      <c r="F113" s="18">
        <f>DATE(YEAR($E113),MONTH($E113)+$LK113,DAY($E113))</f>
        <v>43861</v>
      </c>
      <c r="G113" s="18">
        <f>DATE(YEAR($F113),MONTH($F113)+$LK113,DAY($F113))</f>
        <v>43861</v>
      </c>
      <c r="H113" s="18">
        <f>DATE(YEAR($G113),MONTH($G113)+$LK113,DAY($G113))</f>
        <v>43861</v>
      </c>
      <c r="I113" s="19">
        <f>DATE(YEAR($H113),MONTH($H113)+$LK113,DAY($H113))</f>
        <v>43861</v>
      </c>
    </row>
    <row r="114" spans="1:9" ht="15" thickBot="1" x14ac:dyDescent="0.4">
      <c r="A114" s="16" t="s">
        <v>9</v>
      </c>
      <c r="B114" s="17" t="s">
        <v>22</v>
      </c>
      <c r="C114" s="18">
        <v>43868.623240740002</v>
      </c>
      <c r="D114" s="18">
        <f>DATE(YEAR($C114),MONTH($C114),DAY($C114)-7)</f>
        <v>43861</v>
      </c>
      <c r="E114" s="18">
        <f>DATE(YEAR($D114),MONTH($D114)+$LK114,DAY($D114))</f>
        <v>43861</v>
      </c>
      <c r="F114" s="18">
        <f>DATE(YEAR($E114),MONTH($E114)+$LK114,DAY($E114))</f>
        <v>43861</v>
      </c>
      <c r="G114" s="18">
        <f>DATE(YEAR($F114),MONTH($F114)+$LK114,DAY($F114))</f>
        <v>43861</v>
      </c>
      <c r="H114" s="18">
        <f>DATE(YEAR($G114),MONTH($G114)+$LK114,DAY($G114))</f>
        <v>43861</v>
      </c>
      <c r="I114" s="19">
        <f>DATE(YEAR($H114),MONTH($H114)+$LK114,DAY($H114))</f>
        <v>43861</v>
      </c>
    </row>
    <row r="115" spans="1:9" ht="15" thickBot="1" x14ac:dyDescent="0.4">
      <c r="A115" s="16" t="s">
        <v>9</v>
      </c>
      <c r="B115" s="17" t="s">
        <v>15</v>
      </c>
      <c r="C115" s="18">
        <v>44421.259699069997</v>
      </c>
      <c r="D115" s="18">
        <f>DATE(YEAR($C115),MONTH($C115)-1,DAY($C115))</f>
        <v>44390</v>
      </c>
      <c r="E115" s="18">
        <f>DATE(YEAR($D115),MONTH($D115),DAY($D115)+$LK115/6.5)</f>
        <v>44390</v>
      </c>
      <c r="F115" s="18">
        <f>DATE(YEAR($E115),MONTH($E115),DAY($E115)+$LK115/6.5)</f>
        <v>44390</v>
      </c>
      <c r="G115" s="18">
        <f>DATE(YEAR($F115),MONTH($F115),DAY($F115)+$LK115/6.5)</f>
        <v>44390</v>
      </c>
      <c r="H115" s="18">
        <f>DATE(YEAR($G115),MONTH($G115),DAY($G115)+$LK115/6.5)</f>
        <v>44390</v>
      </c>
      <c r="I115" s="19">
        <f>DATE(YEAR($H115),MONTH($H115),DAY($H115)+$LK115/6.5)</f>
        <v>44390</v>
      </c>
    </row>
    <row r="116" spans="1:9" ht="15" thickBot="1" x14ac:dyDescent="0.4">
      <c r="A116" s="16" t="s">
        <v>9</v>
      </c>
      <c r="B116" s="17" t="s">
        <v>13</v>
      </c>
      <c r="C116" s="18">
        <v>44439.593912030003</v>
      </c>
      <c r="D116" s="18">
        <f>DATE(YEAR($C116),MONTH($C116)-1,DAY($C116))</f>
        <v>44408</v>
      </c>
      <c r="E116" s="18">
        <f>DATE(YEAR($D116),MONTH($D116),DAY($D116)+$LK116/6.5)</f>
        <v>44408</v>
      </c>
      <c r="F116" s="18">
        <f>DATE(YEAR($E116),MONTH($E116),DAY($E116)+$LK116/6.5)</f>
        <v>44408</v>
      </c>
      <c r="G116" s="18">
        <f>DATE(YEAR($F116),MONTH($F116),DAY($F116)+$LK116/6.5)</f>
        <v>44408</v>
      </c>
      <c r="H116" s="18">
        <f>DATE(YEAR($G116),MONTH($G116),DAY($G116)+$LK116/6.5)</f>
        <v>44408</v>
      </c>
      <c r="I116" s="19">
        <f>DATE(YEAR($H116),MONTH($H116),DAY($H116)+$LK116/6.5)</f>
        <v>44408</v>
      </c>
    </row>
    <row r="117" spans="1:9" ht="15" thickBot="1" x14ac:dyDescent="0.4">
      <c r="A117" s="16" t="s">
        <v>9</v>
      </c>
      <c r="B117" s="17" t="s">
        <v>15</v>
      </c>
      <c r="C117" s="18">
        <v>44040.800694439997</v>
      </c>
      <c r="D117" s="18">
        <f>DATE(YEAR($C117),MONTH($C117)-1,DAY($C117))</f>
        <v>44010</v>
      </c>
      <c r="E117" s="18">
        <f>DATE(YEAR($D117),MONTH($D117),DAY($D117)+$LK117/6.5)</f>
        <v>44010</v>
      </c>
      <c r="F117" s="18">
        <f>DATE(YEAR($E117),MONTH($E117),DAY($E117)+$LK117/6.5)</f>
        <v>44010</v>
      </c>
      <c r="G117" s="18">
        <f>DATE(YEAR($F117),MONTH($F117),DAY($F117)+$LK117/6.5)</f>
        <v>44010</v>
      </c>
      <c r="H117" s="18">
        <f>DATE(YEAR($G117),MONTH($G117),DAY($G117)+$LK117/6.5)</f>
        <v>44010</v>
      </c>
      <c r="I117" s="19">
        <f>DATE(YEAR($H117),MONTH($H117),DAY($H117)+$LK117/6.5)</f>
        <v>44010</v>
      </c>
    </row>
    <row r="118" spans="1:9" ht="15" thickBot="1" x14ac:dyDescent="0.4">
      <c r="A118" s="16" t="s">
        <v>9</v>
      </c>
      <c r="B118" s="17" t="s">
        <v>25</v>
      </c>
      <c r="C118" s="18">
        <v>44169.547118050003</v>
      </c>
      <c r="D118" s="18">
        <f>DATE(YEAR($C118),MONTH($C118)-1,DAY($C118))</f>
        <v>44139</v>
      </c>
      <c r="E118" s="18">
        <f>DATE(YEAR($D118),MONTH($D118),DAY($D118)+$LK118/6.5)</f>
        <v>44139</v>
      </c>
      <c r="F118" s="18">
        <f>DATE(YEAR($E118),MONTH($E118),DAY($E118)+$LK118/6.5)</f>
        <v>44139</v>
      </c>
      <c r="G118" s="18">
        <f>DATE(YEAR($F118),MONTH($F118),DAY($F118)+$LK118/6.5)</f>
        <v>44139</v>
      </c>
      <c r="H118" s="18">
        <f>DATE(YEAR($G118),MONTH($G118),DAY($G118)+$LK118/6.5)</f>
        <v>44139</v>
      </c>
      <c r="I118" s="19">
        <f>DATE(YEAR($H118),MONTH($H118),DAY($H118)+$LK118/6.5)</f>
        <v>44139</v>
      </c>
    </row>
    <row r="119" spans="1:9" ht="15" thickBot="1" x14ac:dyDescent="0.4">
      <c r="A119" s="16" t="s">
        <v>9</v>
      </c>
      <c r="B119" s="17" t="s">
        <v>40</v>
      </c>
      <c r="C119" s="18">
        <v>44334.546909719997</v>
      </c>
      <c r="D119" s="18">
        <f>DATE(YEAR($C119),MONTH($C119)-2,DAY($C119))</f>
        <v>44273</v>
      </c>
      <c r="E119" s="18">
        <f>DATE(YEAR($D119),MONTH($D119),DAY($D119)+$LK119*30.4/6000)</f>
        <v>44273</v>
      </c>
      <c r="F119" s="18">
        <f>DATE(YEAR($E119),MONTH($E119),DAY($E119)+$LK119*30.4/6000)</f>
        <v>44273</v>
      </c>
      <c r="G119" s="18">
        <f>DATE(YEAR($F119),MONTH($F119),DAY($F119)+$LK119*30.4/6000)</f>
        <v>44273</v>
      </c>
      <c r="H119" s="18">
        <f>DATE(YEAR($G119),MONTH($G119),DAY($G119)+$LK119*30.4/6000)</f>
        <v>44273</v>
      </c>
      <c r="I119" s="19">
        <f>DATE(YEAR($H119),MONTH($H119),DAY($H119)+$LK119*30.4/6000)</f>
        <v>44273</v>
      </c>
    </row>
    <row r="120" spans="1:9" ht="15" thickBot="1" x14ac:dyDescent="0.4">
      <c r="A120" s="16" t="s">
        <v>9</v>
      </c>
      <c r="B120" s="17" t="s">
        <v>40</v>
      </c>
      <c r="C120" s="18">
        <v>44334.546909719997</v>
      </c>
      <c r="D120" s="18">
        <f>DATE(YEAR($C120),MONTH($C120)-2,DAY($C120))</f>
        <v>44273</v>
      </c>
      <c r="E120" s="18">
        <f>DATE(YEAR($D120),MONTH($D120),DAY($D120)+$LK120*30.4/6000)</f>
        <v>44273</v>
      </c>
      <c r="F120" s="18">
        <f>DATE(YEAR($E120),MONTH($E120),DAY($E120)+$LK120*30.4/6000)</f>
        <v>44273</v>
      </c>
      <c r="G120" s="18">
        <f>DATE(YEAR($F120),MONTH($F120),DAY($F120)+$LK120*30.4/6000)</f>
        <v>44273</v>
      </c>
      <c r="H120" s="18">
        <f>DATE(YEAR($G120),MONTH($G120),DAY($G120)+$LK120*30.4/6000)</f>
        <v>44273</v>
      </c>
      <c r="I120" s="19">
        <f>DATE(YEAR($H120),MONTH($H120),DAY($H120)+$LK120*30.4/6000)</f>
        <v>44273</v>
      </c>
    </row>
    <row r="121" spans="1:9" ht="15" thickBot="1" x14ac:dyDescent="0.4">
      <c r="A121" s="16" t="s">
        <v>9</v>
      </c>
      <c r="B121" s="17" t="s">
        <v>40</v>
      </c>
      <c r="C121" s="18">
        <v>44334.546909719997</v>
      </c>
      <c r="D121" s="18">
        <f>DATE(YEAR($C121),MONTH($C121)-2,DAY($C121))</f>
        <v>44273</v>
      </c>
      <c r="E121" s="18">
        <f>DATE(YEAR($D121),MONTH($D121),DAY($D121)+$LK121*30.4/6000)</f>
        <v>44273</v>
      </c>
      <c r="F121" s="18">
        <f>DATE(YEAR($E121),MONTH($E121),DAY($E121)+$LK121*30.4/6000)</f>
        <v>44273</v>
      </c>
      <c r="G121" s="18">
        <f>DATE(YEAR($F121),MONTH($F121),DAY($F121)+$LK121*30.4/6000)</f>
        <v>44273</v>
      </c>
      <c r="H121" s="18">
        <f>DATE(YEAR($G121),MONTH($G121),DAY($G121)+$LK121*30.4/6000)</f>
        <v>44273</v>
      </c>
      <c r="I121" s="19">
        <f>DATE(YEAR($H121),MONTH($H121),DAY($H121)+$LK121*30.4/6000)</f>
        <v>44273</v>
      </c>
    </row>
    <row r="122" spans="1:9" ht="15" thickBot="1" x14ac:dyDescent="0.4">
      <c r="A122" s="16" t="s">
        <v>9</v>
      </c>
      <c r="B122" s="17" t="s">
        <v>40</v>
      </c>
      <c r="C122" s="18">
        <v>43906.401365739999</v>
      </c>
      <c r="D122" s="18">
        <f>DATE(YEAR($C122),MONTH($C122)-2,DAY($C122))</f>
        <v>43846</v>
      </c>
      <c r="E122" s="18">
        <f>DATE(YEAR($D122),MONTH($D122),DAY($D122)+$LK122*30.4/6000)</f>
        <v>43846</v>
      </c>
      <c r="F122" s="18">
        <f>DATE(YEAR($E122),MONTH($E122),DAY($E122)+$LK122*30.4/6000)</f>
        <v>43846</v>
      </c>
      <c r="G122" s="18">
        <f>DATE(YEAR($F122),MONTH($F122),DAY($F122)+$LK122*30.4/6000)</f>
        <v>43846</v>
      </c>
      <c r="H122" s="18">
        <f>DATE(YEAR($G122),MONTH($G122),DAY($G122)+$LK122*30.4/6000)</f>
        <v>43846</v>
      </c>
      <c r="I122" s="19">
        <f>DATE(YEAR($H122),MONTH($H122),DAY($H122)+$LK122*30.4/6000)</f>
        <v>43846</v>
      </c>
    </row>
    <row r="123" spans="1:9" ht="15" thickBot="1" x14ac:dyDescent="0.4">
      <c r="A123" s="16" t="s">
        <v>42</v>
      </c>
      <c r="B123" s="17" t="s">
        <v>21</v>
      </c>
      <c r="C123" s="18">
        <v>44154.632048610001</v>
      </c>
      <c r="D123" s="18">
        <f>DATE(YEAR($C123),MONTH($C123)-1,DAY($C123))</f>
        <v>44123</v>
      </c>
      <c r="E123" s="18">
        <f>DATE(YEAR($D123),MONTH($D123),DAY($D123)+$LK123*30.4/520)</f>
        <v>44123</v>
      </c>
      <c r="F123" s="18">
        <f>DATE(YEAR($E123),MONTH($E123),DAY($E123)+$LK123*30.4/520)</f>
        <v>44123</v>
      </c>
      <c r="G123" s="18">
        <f>DATE(YEAR($F123),MONTH($F123),DAY($F123)+$LK123*30.4/520)</f>
        <v>44123</v>
      </c>
      <c r="H123" s="18">
        <f>DATE(YEAR($G123),MONTH($G123),DAY($G123)+$LK123*30.4/520)</f>
        <v>44123</v>
      </c>
      <c r="I123" s="19">
        <f>DATE(YEAR($H123),MONTH($H123),DAY($H123)+$LK123*30.4/520)</f>
        <v>44123</v>
      </c>
    </row>
    <row r="124" spans="1:9" ht="15" thickBot="1" x14ac:dyDescent="0.4">
      <c r="A124" s="16" t="s">
        <v>42</v>
      </c>
      <c r="B124" s="17" t="s">
        <v>32</v>
      </c>
      <c r="C124" s="18">
        <v>44154.632048610001</v>
      </c>
      <c r="D124" s="18">
        <f>DATE(YEAR($C124),MONTH($C124)-1,DAY($C124))</f>
        <v>44123</v>
      </c>
      <c r="E124" s="18">
        <f>DATE(YEAR($D124),MONTH($D124),DAY($D124)+$LK124*30.4/520)</f>
        <v>44123</v>
      </c>
      <c r="F124" s="18">
        <f>DATE(YEAR($E124),MONTH($E124),DAY($E124)+$LK124*30.4/520)</f>
        <v>44123</v>
      </c>
      <c r="G124" s="18">
        <f>DATE(YEAR($F124),MONTH($F124),DAY($F124)+$LK124*30.4/520)</f>
        <v>44123</v>
      </c>
      <c r="H124" s="18">
        <f>DATE(YEAR($G124),MONTH($G124),DAY($G124)+$LK124*30.4/520)</f>
        <v>44123</v>
      </c>
      <c r="I124" s="19">
        <f>DATE(YEAR($H124),MONTH($H124),DAY($H124)+$LK124*30.4/520)</f>
        <v>44123</v>
      </c>
    </row>
    <row r="125" spans="1:9" ht="15" thickBot="1" x14ac:dyDescent="0.4">
      <c r="A125" s="16" t="s">
        <v>42</v>
      </c>
      <c r="B125" s="17" t="s">
        <v>30</v>
      </c>
      <c r="C125" s="18">
        <v>44154.632048610001</v>
      </c>
      <c r="D125" s="18">
        <f>DATE(YEAR($C125),MONTH($C125)-1,DAY($C125))</f>
        <v>44123</v>
      </c>
      <c r="E125" s="18">
        <f>DATE(YEAR($D125),MONTH($D125),DAY($D125)+$LK125*30.4/520)</f>
        <v>44123</v>
      </c>
      <c r="F125" s="18">
        <f>DATE(YEAR($E125),MONTH($E125),DAY($E125)+$LK125*30.4/520)</f>
        <v>44123</v>
      </c>
      <c r="G125" s="18">
        <f>DATE(YEAR($F125),MONTH($F125),DAY($F125)+$LK125*30.4/520)</f>
        <v>44123</v>
      </c>
      <c r="H125" s="18">
        <f>DATE(YEAR($G125),MONTH($G125),DAY($G125)+$LK125*30.4/520)</f>
        <v>44123</v>
      </c>
      <c r="I125" s="19">
        <f>DATE(YEAR($H125),MONTH($H125),DAY($H125)+$LK125*30.4/520)</f>
        <v>44123</v>
      </c>
    </row>
    <row r="126" spans="1:9" ht="15" thickBot="1" x14ac:dyDescent="0.4">
      <c r="A126" s="16" t="s">
        <v>42</v>
      </c>
      <c r="B126" s="17" t="s">
        <v>17</v>
      </c>
      <c r="C126" s="18">
        <v>44347.629074069999</v>
      </c>
      <c r="D126" s="18">
        <f>DATE(YEAR($C126),MONTH($C126)-2,DAY($C126))</f>
        <v>44286</v>
      </c>
      <c r="E126" s="18">
        <f>DATE(YEAR($D126),MONTH($D126)+$LK126,DAY($D126))</f>
        <v>44286</v>
      </c>
      <c r="F126" s="18">
        <f>DATE(YEAR($E126),MONTH($E126)+$LK126,DAY($E126))</f>
        <v>44286</v>
      </c>
      <c r="G126" s="18">
        <f>DATE(YEAR($F126),MONTH($F126)+$LK126,DAY($F126))</f>
        <v>44286</v>
      </c>
      <c r="H126" s="18">
        <f>DATE(YEAR($G126),MONTH($G126)+$LK126,DAY($G126))</f>
        <v>44286</v>
      </c>
      <c r="I126" s="19">
        <f>DATE(YEAR($H126),MONTH($H126)+$LK126,DAY($H126))</f>
        <v>44286</v>
      </c>
    </row>
    <row r="127" spans="1:9" ht="15" thickBot="1" x14ac:dyDescent="0.4">
      <c r="A127" s="16" t="s">
        <v>42</v>
      </c>
      <c r="B127" s="17" t="s">
        <v>34</v>
      </c>
      <c r="C127" s="18">
        <v>44465</v>
      </c>
      <c r="D127" s="18">
        <f>DATE(YEAR($C127),MONTH($C127)-1,DAY($C127))</f>
        <v>44434</v>
      </c>
      <c r="E127" s="18">
        <f>DATE(YEAR($D127)+$LK127,MONTH($D127),DAY($D127))</f>
        <v>44434</v>
      </c>
      <c r="F127" s="18">
        <f>DATE(YEAR($E127)+$LK127,MONTH($E127),DAY($E127))</f>
        <v>44434</v>
      </c>
      <c r="G127" s="18">
        <f>DATE(YEAR($F127)+$LK127,MONTH($F127),DAY($F127))</f>
        <v>44434</v>
      </c>
      <c r="H127" s="18">
        <f>DATE(YEAR($G127)+$LK127,MONTH($G127),DAY($G127))</f>
        <v>44434</v>
      </c>
      <c r="I127" s="19">
        <f>DATE(YEAR($H127)+$LK127,MONTH($H127),DAY($H127))</f>
        <v>44434</v>
      </c>
    </row>
    <row r="128" spans="1:9" ht="15" thickBot="1" x14ac:dyDescent="0.4">
      <c r="A128" s="16" t="s">
        <v>42</v>
      </c>
      <c r="B128" s="17" t="s">
        <v>39</v>
      </c>
      <c r="C128" s="18">
        <v>44347.531539349999</v>
      </c>
      <c r="D128" s="18">
        <f>DATE(YEAR($C128),MONTH($C128),DAY($C128)-7)</f>
        <v>44340</v>
      </c>
      <c r="E128" s="18">
        <f>DATE(YEAR($D128),MONTH($D128)+$LK128,DAY($D128))</f>
        <v>44340</v>
      </c>
      <c r="F128" s="18">
        <f>DATE(YEAR($E128),MONTH($E128)+$LK128,DAY($E128))</f>
        <v>44340</v>
      </c>
      <c r="G128" s="18">
        <f>DATE(YEAR($F128),MONTH($F128)+$LK128,DAY($F128))</f>
        <v>44340</v>
      </c>
      <c r="H128" s="18">
        <f>DATE(YEAR($G128),MONTH($G128)+$LK128,DAY($G128))</f>
        <v>44340</v>
      </c>
      <c r="I128" s="19">
        <f>DATE(YEAR($H128),MONTH($H128)+$LK128,DAY($H128))</f>
        <v>44340</v>
      </c>
    </row>
    <row r="129" spans="1:9" ht="15" thickBot="1" x14ac:dyDescent="0.4">
      <c r="A129" s="16" t="s">
        <v>42</v>
      </c>
      <c r="B129" s="17" t="s">
        <v>35</v>
      </c>
      <c r="C129" s="18">
        <v>43998.611319440002</v>
      </c>
      <c r="D129" s="18">
        <f>DATE(YEAR($C129),MONTH($C129),DAY($C129)-7)</f>
        <v>43991</v>
      </c>
      <c r="E129" s="18">
        <f>DATE(YEAR($D129),MONTH($D129)+$LK129,DAY($D129))</f>
        <v>43991</v>
      </c>
      <c r="F129" s="18">
        <f>DATE(YEAR($E129),MONTH($E129)+$LK129,DAY($E129))</f>
        <v>43991</v>
      </c>
      <c r="G129" s="18">
        <f>DATE(YEAR($F129),MONTH($F129)+$LK129,DAY($F129))</f>
        <v>43991</v>
      </c>
      <c r="H129" s="18">
        <f>DATE(YEAR($G129),MONTH($G129)+$LK129,DAY($G129))</f>
        <v>43991</v>
      </c>
      <c r="I129" s="19">
        <f>DATE(YEAR($H129),MONTH($H129)+$LK129,DAY($H129))</f>
        <v>43991</v>
      </c>
    </row>
    <row r="130" spans="1:9" ht="15" thickBot="1" x14ac:dyDescent="0.4">
      <c r="A130" s="16" t="s">
        <v>42</v>
      </c>
      <c r="B130" s="17" t="s">
        <v>24</v>
      </c>
      <c r="C130" s="18">
        <v>43998.611319440002</v>
      </c>
      <c r="D130" s="18">
        <f>DATE(YEAR($C130),MONTH($C130),DAY($C130)-7)</f>
        <v>43991</v>
      </c>
      <c r="E130" s="18">
        <f>DATE(YEAR($D130),MONTH($D130)+$LK130,DAY($D130))</f>
        <v>43991</v>
      </c>
      <c r="F130" s="18">
        <f>DATE(YEAR($E130),MONTH($E130)+$LK130,DAY($E130))</f>
        <v>43991</v>
      </c>
      <c r="G130" s="18">
        <f>DATE(YEAR($F130),MONTH($F130)+$LK130,DAY($F130))</f>
        <v>43991</v>
      </c>
      <c r="H130" s="18">
        <f>DATE(YEAR($G130),MONTH($G130)+$LK130,DAY($G130))</f>
        <v>43991</v>
      </c>
      <c r="I130" s="19">
        <f>DATE(YEAR($H130),MONTH($H130)+$LK130,DAY($H130))</f>
        <v>43991</v>
      </c>
    </row>
    <row r="131" spans="1:9" ht="15" thickBot="1" x14ac:dyDescent="0.4">
      <c r="A131" s="16" t="s">
        <v>42</v>
      </c>
      <c r="B131" s="17" t="s">
        <v>22</v>
      </c>
      <c r="C131" s="18">
        <v>43998.611319440002</v>
      </c>
      <c r="D131" s="18">
        <f>DATE(YEAR($C131),MONTH($C131),DAY($C131)-7)</f>
        <v>43991</v>
      </c>
      <c r="E131" s="18">
        <f>DATE(YEAR($D131),MONTH($D131)+$LK131,DAY($D131))</f>
        <v>43991</v>
      </c>
      <c r="F131" s="18">
        <f>DATE(YEAR($E131),MONTH($E131)+$LK131,DAY($E131))</f>
        <v>43991</v>
      </c>
      <c r="G131" s="18">
        <f>DATE(YEAR($F131),MONTH($F131)+$LK131,DAY($F131))</f>
        <v>43991</v>
      </c>
      <c r="H131" s="18">
        <f>DATE(YEAR($G131),MONTH($G131)+$LK131,DAY($G131))</f>
        <v>43991</v>
      </c>
      <c r="I131" s="19">
        <f>DATE(YEAR($H131),MONTH($H131)+$LK131,DAY($H131))</f>
        <v>43991</v>
      </c>
    </row>
    <row r="132" spans="1:9" ht="15" thickBot="1" x14ac:dyDescent="0.4">
      <c r="A132" s="16" t="s">
        <v>42</v>
      </c>
      <c r="B132" s="17" t="s">
        <v>13</v>
      </c>
      <c r="C132" s="18">
        <v>44126.46875</v>
      </c>
      <c r="D132" s="18">
        <f>DATE(YEAR($C132),MONTH($C132)-1,DAY($C132))</f>
        <v>44096</v>
      </c>
      <c r="E132" s="18">
        <f>DATE(YEAR($D132),MONTH($D132),DAY($D132)+$LK132/6.5)</f>
        <v>44096</v>
      </c>
      <c r="F132" s="18">
        <f>DATE(YEAR($E132),MONTH($E132),DAY($E132)+$LK132/6.5)</f>
        <v>44096</v>
      </c>
      <c r="G132" s="18">
        <f>DATE(YEAR($F132),MONTH($F132),DAY($F132)+$LK132/6.5)</f>
        <v>44096</v>
      </c>
      <c r="H132" s="18">
        <f>DATE(YEAR($G132),MONTH($G132),DAY($G132)+$LK132/6.5)</f>
        <v>44096</v>
      </c>
      <c r="I132" s="19">
        <f>DATE(YEAR($H132),MONTH($H132),DAY($H132)+$LK132/6.5)</f>
        <v>44096</v>
      </c>
    </row>
    <row r="133" spans="1:9" ht="15" thickBot="1" x14ac:dyDescent="0.4">
      <c r="A133" s="16" t="s">
        <v>42</v>
      </c>
      <c r="B133" s="17" t="s">
        <v>15</v>
      </c>
      <c r="C133" s="18">
        <v>44017.124097220003</v>
      </c>
      <c r="D133" s="18">
        <f>DATE(YEAR($C133),MONTH($C133)-1,DAY($C133))</f>
        <v>43987</v>
      </c>
      <c r="E133" s="18">
        <f>DATE(YEAR($D133),MONTH($D133),DAY($D133)+$LK133/6.5)</f>
        <v>43987</v>
      </c>
      <c r="F133" s="18">
        <f>DATE(YEAR($E133),MONTH($E133),DAY($E133)+$LK133/6.5)</f>
        <v>43987</v>
      </c>
      <c r="G133" s="18">
        <f>DATE(YEAR($F133),MONTH($F133),DAY($F133)+$LK133/6.5)</f>
        <v>43987</v>
      </c>
      <c r="H133" s="18">
        <f>DATE(YEAR($G133),MONTH($G133),DAY($G133)+$LK133/6.5)</f>
        <v>43987</v>
      </c>
      <c r="I133" s="19">
        <f>DATE(YEAR($H133),MONTH($H133),DAY($H133)+$LK133/6.5)</f>
        <v>43987</v>
      </c>
    </row>
    <row r="134" spans="1:9" ht="15" thickBot="1" x14ac:dyDescent="0.4">
      <c r="A134" s="16" t="s">
        <v>42</v>
      </c>
      <c r="B134" s="17" t="s">
        <v>13</v>
      </c>
      <c r="C134" s="18">
        <v>44164.162453700003</v>
      </c>
      <c r="D134" s="18">
        <f>DATE(YEAR($C134),MONTH($C134)-1,DAY($C134))</f>
        <v>44133</v>
      </c>
      <c r="E134" s="18">
        <f>DATE(YEAR($D134),MONTH($D134),DAY($D134)+$LK134/6.5)</f>
        <v>44133</v>
      </c>
      <c r="F134" s="18">
        <f>DATE(YEAR($E134),MONTH($E134),DAY($E134)+$LK134/6.5)</f>
        <v>44133</v>
      </c>
      <c r="G134" s="18">
        <f>DATE(YEAR($F134),MONTH($F134),DAY($F134)+$LK134/6.5)</f>
        <v>44133</v>
      </c>
      <c r="H134" s="18">
        <f>DATE(YEAR($G134),MONTH($G134),DAY($G134)+$LK134/6.5)</f>
        <v>44133</v>
      </c>
      <c r="I134" s="19">
        <f>DATE(YEAR($H134),MONTH($H134),DAY($H134)+$LK134/6.5)</f>
        <v>44133</v>
      </c>
    </row>
    <row r="135" spans="1:9" ht="15" thickBot="1" x14ac:dyDescent="0.4">
      <c r="A135" s="16" t="s">
        <v>42</v>
      </c>
      <c r="B135" s="17" t="s">
        <v>40</v>
      </c>
      <c r="C135" s="18">
        <v>44265.137395830003</v>
      </c>
      <c r="D135" s="18">
        <f t="shared" ref="D135:D140" si="5">DATE(YEAR($C135),MONTH($C135)-2,DAY($C135))</f>
        <v>44206</v>
      </c>
      <c r="E135" s="18">
        <f t="shared" ref="E135:E140" si="6">DATE(YEAR($D135),MONTH($D135),DAY($D135)+$LK135*30.4/6000)</f>
        <v>44206</v>
      </c>
      <c r="F135" s="18">
        <f t="shared" ref="F135:F140" si="7">DATE(YEAR($E135),MONTH($E135),DAY($E135)+$LK135*30.4/6000)</f>
        <v>44206</v>
      </c>
      <c r="G135" s="18">
        <f t="shared" ref="G135:G140" si="8">DATE(YEAR($F135),MONTH($F135),DAY($F135)+$LK135*30.4/6000)</f>
        <v>44206</v>
      </c>
      <c r="H135" s="18">
        <f t="shared" ref="H135:H140" si="9">DATE(YEAR($G135),MONTH($G135),DAY($G135)+$LK135*30.4/6000)</f>
        <v>44206</v>
      </c>
      <c r="I135" s="19">
        <f t="shared" ref="I135:I140" si="10">DATE(YEAR($H135),MONTH($H135),DAY($H135)+$LK135*30.4/6000)</f>
        <v>44206</v>
      </c>
    </row>
    <row r="136" spans="1:9" ht="15" thickBot="1" x14ac:dyDescent="0.4">
      <c r="A136" s="16" t="s">
        <v>42</v>
      </c>
      <c r="B136" s="17" t="s">
        <v>40</v>
      </c>
      <c r="C136" s="18">
        <v>44265.137395830003</v>
      </c>
      <c r="D136" s="18">
        <f t="shared" si="5"/>
        <v>44206</v>
      </c>
      <c r="E136" s="18">
        <f t="shared" si="6"/>
        <v>44206</v>
      </c>
      <c r="F136" s="18">
        <f t="shared" si="7"/>
        <v>44206</v>
      </c>
      <c r="G136" s="18">
        <f t="shared" si="8"/>
        <v>44206</v>
      </c>
      <c r="H136" s="18">
        <f t="shared" si="9"/>
        <v>44206</v>
      </c>
      <c r="I136" s="19">
        <f t="shared" si="10"/>
        <v>44206</v>
      </c>
    </row>
    <row r="137" spans="1:9" ht="15" thickBot="1" x14ac:dyDescent="0.4">
      <c r="A137" s="16" t="s">
        <v>42</v>
      </c>
      <c r="B137" s="17" t="s">
        <v>40</v>
      </c>
      <c r="C137" s="18">
        <v>44265.137395830003</v>
      </c>
      <c r="D137" s="18">
        <f t="shared" si="5"/>
        <v>44206</v>
      </c>
      <c r="E137" s="18">
        <f t="shared" si="6"/>
        <v>44206</v>
      </c>
      <c r="F137" s="18">
        <f t="shared" si="7"/>
        <v>44206</v>
      </c>
      <c r="G137" s="18">
        <f t="shared" si="8"/>
        <v>44206</v>
      </c>
      <c r="H137" s="18">
        <f t="shared" si="9"/>
        <v>44206</v>
      </c>
      <c r="I137" s="19">
        <f t="shared" si="10"/>
        <v>44206</v>
      </c>
    </row>
    <row r="138" spans="1:9" ht="15" thickBot="1" x14ac:dyDescent="0.4">
      <c r="A138" s="16" t="s">
        <v>42</v>
      </c>
      <c r="B138" s="17" t="s">
        <v>40</v>
      </c>
      <c r="C138" s="18">
        <v>44265.137395830003</v>
      </c>
      <c r="D138" s="18">
        <f t="shared" si="5"/>
        <v>44206</v>
      </c>
      <c r="E138" s="18">
        <f t="shared" si="6"/>
        <v>44206</v>
      </c>
      <c r="F138" s="18">
        <f t="shared" si="7"/>
        <v>44206</v>
      </c>
      <c r="G138" s="18">
        <f t="shared" si="8"/>
        <v>44206</v>
      </c>
      <c r="H138" s="18">
        <f t="shared" si="9"/>
        <v>44206</v>
      </c>
      <c r="I138" s="19">
        <f t="shared" si="10"/>
        <v>44206</v>
      </c>
    </row>
    <row r="139" spans="1:9" ht="15" thickBot="1" x14ac:dyDescent="0.4">
      <c r="A139" s="16" t="s">
        <v>42</v>
      </c>
      <c r="B139" s="17" t="s">
        <v>40</v>
      </c>
      <c r="C139" s="18">
        <v>44265.137395830003</v>
      </c>
      <c r="D139" s="18">
        <f t="shared" si="5"/>
        <v>44206</v>
      </c>
      <c r="E139" s="18">
        <f t="shared" si="6"/>
        <v>44206</v>
      </c>
      <c r="F139" s="18">
        <f t="shared" si="7"/>
        <v>44206</v>
      </c>
      <c r="G139" s="18">
        <f t="shared" si="8"/>
        <v>44206</v>
      </c>
      <c r="H139" s="18">
        <f t="shared" si="9"/>
        <v>44206</v>
      </c>
      <c r="I139" s="19">
        <f t="shared" si="10"/>
        <v>44206</v>
      </c>
    </row>
    <row r="140" spans="1:9" ht="15" thickBot="1" x14ac:dyDescent="0.4">
      <c r="A140" s="16" t="s">
        <v>42</v>
      </c>
      <c r="B140" s="17" t="s">
        <v>40</v>
      </c>
      <c r="C140" s="18">
        <v>44265.137395830003</v>
      </c>
      <c r="D140" s="18">
        <f t="shared" si="5"/>
        <v>44206</v>
      </c>
      <c r="E140" s="18">
        <f t="shared" si="6"/>
        <v>44206</v>
      </c>
      <c r="F140" s="18">
        <f t="shared" si="7"/>
        <v>44206</v>
      </c>
      <c r="G140" s="18">
        <f t="shared" si="8"/>
        <v>44206</v>
      </c>
      <c r="H140" s="18">
        <f t="shared" si="9"/>
        <v>44206</v>
      </c>
      <c r="I140" s="19">
        <f t="shared" si="10"/>
        <v>44206</v>
      </c>
    </row>
    <row r="141" spans="1:9" ht="15" thickBot="1" x14ac:dyDescent="0.4">
      <c r="A141" s="16" t="s">
        <v>45</v>
      </c>
      <c r="B141" s="17" t="s">
        <v>21</v>
      </c>
      <c r="C141" s="18">
        <v>43877.914432869999</v>
      </c>
      <c r="D141" s="18">
        <f>DATE(YEAR($C141),MONTH($C141)-1,DAY($C141))</f>
        <v>43846</v>
      </c>
      <c r="E141" s="18">
        <f>DATE(YEAR($D141),MONTH($D141),DAY($D141)+$LK141*30.4/520)</f>
        <v>43846</v>
      </c>
      <c r="F141" s="18">
        <f>DATE(YEAR($E141),MONTH($E141),DAY($E141)+$LK141*30.4/520)</f>
        <v>43846</v>
      </c>
      <c r="G141" s="18">
        <f>DATE(YEAR($F141),MONTH($F141),DAY($F141)+$LK141*30.4/520)</f>
        <v>43846</v>
      </c>
      <c r="H141" s="18">
        <f>DATE(YEAR($G141),MONTH($G141),DAY($G141)+$LK141*30.4/520)</f>
        <v>43846</v>
      </c>
      <c r="I141" s="19">
        <f>DATE(YEAR($H141),MONTH($H141),DAY($H141)+$LK141*30.4/520)</f>
        <v>43846</v>
      </c>
    </row>
    <row r="142" spans="1:9" ht="15" thickBot="1" x14ac:dyDescent="0.4">
      <c r="A142" s="16" t="s">
        <v>45</v>
      </c>
      <c r="B142" s="17" t="s">
        <v>32</v>
      </c>
      <c r="C142" s="18">
        <v>43877.914432869999</v>
      </c>
      <c r="D142" s="18">
        <f>DATE(YEAR($C142),MONTH($C142)-1,DAY($C142))</f>
        <v>43846</v>
      </c>
      <c r="E142" s="18">
        <f>DATE(YEAR($D142),MONTH($D142),DAY($D142)+$LK142*30.4/520)</f>
        <v>43846</v>
      </c>
      <c r="F142" s="18">
        <f>DATE(YEAR($E142),MONTH($E142),DAY($E142)+$LK142*30.4/520)</f>
        <v>43846</v>
      </c>
      <c r="G142" s="18">
        <f>DATE(YEAR($F142),MONTH($F142),DAY($F142)+$LK142*30.4/520)</f>
        <v>43846</v>
      </c>
      <c r="H142" s="18">
        <f>DATE(YEAR($G142),MONTH($G142),DAY($G142)+$LK142*30.4/520)</f>
        <v>43846</v>
      </c>
      <c r="I142" s="19">
        <f>DATE(YEAR($H142),MONTH($H142),DAY($H142)+$LK142*30.4/520)</f>
        <v>43846</v>
      </c>
    </row>
    <row r="143" spans="1:9" ht="15" thickBot="1" x14ac:dyDescent="0.4">
      <c r="A143" s="16" t="s">
        <v>45</v>
      </c>
      <c r="B143" s="17" t="s">
        <v>30</v>
      </c>
      <c r="C143" s="18">
        <v>43877.914432869999</v>
      </c>
      <c r="D143" s="18">
        <f>DATE(YEAR($C143),MONTH($C143)-1,DAY($C143))</f>
        <v>43846</v>
      </c>
      <c r="E143" s="18">
        <f>DATE(YEAR($D143),MONTH($D143),DAY($D143)+$LK143*30.4/520)</f>
        <v>43846</v>
      </c>
      <c r="F143" s="18">
        <f>DATE(YEAR($E143),MONTH($E143),DAY($E143)+$LK143*30.4/520)</f>
        <v>43846</v>
      </c>
      <c r="G143" s="18">
        <f>DATE(YEAR($F143),MONTH($F143),DAY($F143)+$LK143*30.4/520)</f>
        <v>43846</v>
      </c>
      <c r="H143" s="18">
        <f>DATE(YEAR($G143),MONTH($G143),DAY($G143)+$LK143*30.4/520)</f>
        <v>43846</v>
      </c>
      <c r="I143" s="19">
        <f>DATE(YEAR($H143),MONTH($H143),DAY($H143)+$LK143*30.4/520)</f>
        <v>43846</v>
      </c>
    </row>
    <row r="144" spans="1:9" ht="15" thickBot="1" x14ac:dyDescent="0.4">
      <c r="A144" s="16" t="s">
        <v>45</v>
      </c>
      <c r="B144" s="17" t="s">
        <v>17</v>
      </c>
      <c r="C144" s="18">
        <v>44255.62909722</v>
      </c>
      <c r="D144" s="18">
        <f>DATE(YEAR($C144),MONTH($C144)-2,DAY($C144))</f>
        <v>44193</v>
      </c>
      <c r="E144" s="18">
        <f>DATE(YEAR($D144),MONTH($D144)+$LK144,DAY($D144))</f>
        <v>44193</v>
      </c>
      <c r="F144" s="18">
        <f>DATE(YEAR($E144),MONTH($E144)+$LK144,DAY($E144))</f>
        <v>44193</v>
      </c>
      <c r="G144" s="18">
        <f>DATE(YEAR($F144),MONTH($F144)+$LK144,DAY($F144))</f>
        <v>44193</v>
      </c>
      <c r="H144" s="18">
        <f>DATE(YEAR($G144),MONTH($G144)+$LK144,DAY($G144))</f>
        <v>44193</v>
      </c>
      <c r="I144" s="19">
        <f>DATE(YEAR($H144),MONTH($H144)+$LK144,DAY($H144))</f>
        <v>44193</v>
      </c>
    </row>
    <row r="145" spans="1:9" ht="15" thickBot="1" x14ac:dyDescent="0.4">
      <c r="A145" s="16" t="s">
        <v>45</v>
      </c>
      <c r="B145" s="17" t="s">
        <v>34</v>
      </c>
      <c r="C145" s="18">
        <v>44450</v>
      </c>
      <c r="D145" s="18">
        <f>DATE(YEAR($C145),MONTH($C145)-1,DAY($C145))</f>
        <v>44419</v>
      </c>
      <c r="E145" s="18">
        <f>DATE(YEAR($D145)+$LK145,MONTH($D145),DAY($D145))</f>
        <v>44419</v>
      </c>
      <c r="F145" s="18">
        <f>DATE(YEAR($E145)+$LK145,MONTH($E145),DAY($E145))</f>
        <v>44419</v>
      </c>
      <c r="G145" s="18">
        <f>DATE(YEAR($F145)+$LK145,MONTH($F145),DAY($F145))</f>
        <v>44419</v>
      </c>
      <c r="H145" s="18">
        <f>DATE(YEAR($G145)+$LK145,MONTH($G145),DAY($G145))</f>
        <v>44419</v>
      </c>
      <c r="I145" s="19">
        <f>DATE(YEAR($H145)+$LK145,MONTH($H145),DAY($H145))</f>
        <v>44419</v>
      </c>
    </row>
    <row r="146" spans="1:9" ht="15" thickBot="1" x14ac:dyDescent="0.4">
      <c r="A146" s="16" t="s">
        <v>45</v>
      </c>
      <c r="B146" s="17" t="s">
        <v>39</v>
      </c>
      <c r="C146" s="18">
        <v>43842.08909722</v>
      </c>
      <c r="D146" s="18">
        <f>DATE(YEAR($C146),MONTH($C146),DAY($C146)-7)</f>
        <v>43835</v>
      </c>
      <c r="E146" s="18">
        <f>DATE(YEAR($D146),MONTH($D146)+$LK146,DAY($D146))</f>
        <v>43835</v>
      </c>
      <c r="F146" s="18">
        <f>DATE(YEAR($E146),MONTH($E146)+$LK146,DAY($E146))</f>
        <v>43835</v>
      </c>
      <c r="G146" s="18">
        <f>DATE(YEAR($F146),MONTH($F146)+$LK146,DAY($F146))</f>
        <v>43835</v>
      </c>
      <c r="H146" s="18">
        <f>DATE(YEAR($G146),MONTH($G146)+$LK146,DAY($G146))</f>
        <v>43835</v>
      </c>
      <c r="I146" s="19">
        <f>DATE(YEAR($H146),MONTH($H146)+$LK146,DAY($H146))</f>
        <v>43835</v>
      </c>
    </row>
    <row r="147" spans="1:9" ht="15" thickBot="1" x14ac:dyDescent="0.4">
      <c r="A147" s="16" t="s">
        <v>45</v>
      </c>
      <c r="B147" s="17" t="s">
        <v>35</v>
      </c>
      <c r="C147" s="18">
        <v>44066.615231479998</v>
      </c>
      <c r="D147" s="18">
        <f>DATE(YEAR($C147),MONTH($C147),DAY($C147)-7)</f>
        <v>44059</v>
      </c>
      <c r="E147" s="18">
        <f>DATE(YEAR($D147),MONTH($D147)+$LK147,DAY($D147))</f>
        <v>44059</v>
      </c>
      <c r="F147" s="18">
        <f>DATE(YEAR($E147),MONTH($E147)+$LK147,DAY($E147))</f>
        <v>44059</v>
      </c>
      <c r="G147" s="18">
        <f>DATE(YEAR($F147),MONTH($F147)+$LK147,DAY($F147))</f>
        <v>44059</v>
      </c>
      <c r="H147" s="18">
        <f>DATE(YEAR($G147),MONTH($G147)+$LK147,DAY($G147))</f>
        <v>44059</v>
      </c>
      <c r="I147" s="19">
        <f>DATE(YEAR($H147),MONTH($H147)+$LK147,DAY($H147))</f>
        <v>44059</v>
      </c>
    </row>
    <row r="148" spans="1:9" ht="15" thickBot="1" x14ac:dyDescent="0.4">
      <c r="A148" s="16" t="s">
        <v>45</v>
      </c>
      <c r="B148" s="17" t="s">
        <v>24</v>
      </c>
      <c r="C148" s="18">
        <v>44067.137152770003</v>
      </c>
      <c r="D148" s="18">
        <f>DATE(YEAR($C148),MONTH($C148),DAY($C148)-7)</f>
        <v>44060</v>
      </c>
      <c r="E148" s="18">
        <f>DATE(YEAR($D148),MONTH($D148)+$LK148,DAY($D148))</f>
        <v>44060</v>
      </c>
      <c r="F148" s="18">
        <f>DATE(YEAR($E148),MONTH($E148)+$LK148,DAY($E148))</f>
        <v>44060</v>
      </c>
      <c r="G148" s="18">
        <f>DATE(YEAR($F148),MONTH($F148)+$LK148,DAY($F148))</f>
        <v>44060</v>
      </c>
      <c r="H148" s="18">
        <f>DATE(YEAR($G148),MONTH($G148)+$LK148,DAY($G148))</f>
        <v>44060</v>
      </c>
      <c r="I148" s="19">
        <f>DATE(YEAR($H148),MONTH($H148)+$LK148,DAY($H148))</f>
        <v>44060</v>
      </c>
    </row>
    <row r="149" spans="1:9" ht="15" thickBot="1" x14ac:dyDescent="0.4">
      <c r="A149" s="16" t="s">
        <v>45</v>
      </c>
      <c r="B149" s="17" t="s">
        <v>22</v>
      </c>
      <c r="C149" s="18">
        <v>44067.137152770003</v>
      </c>
      <c r="D149" s="18">
        <f>DATE(YEAR($C149),MONTH($C149),DAY($C149)-7)</f>
        <v>44060</v>
      </c>
      <c r="E149" s="18">
        <f>DATE(YEAR($D149),MONTH($D149)+$LK149,DAY($D149))</f>
        <v>44060</v>
      </c>
      <c r="F149" s="18">
        <f>DATE(YEAR($E149),MONTH($E149)+$LK149,DAY($E149))</f>
        <v>44060</v>
      </c>
      <c r="G149" s="18">
        <f>DATE(YEAR($F149),MONTH($F149)+$LK149,DAY($F149))</f>
        <v>44060</v>
      </c>
      <c r="H149" s="18">
        <f>DATE(YEAR($G149),MONTH($G149)+$LK149,DAY($G149))</f>
        <v>44060</v>
      </c>
      <c r="I149" s="19">
        <f>DATE(YEAR($H149),MONTH($H149)+$LK149,DAY($H149))</f>
        <v>44060</v>
      </c>
    </row>
    <row r="150" spans="1:9" ht="15" thickBot="1" x14ac:dyDescent="0.4">
      <c r="A150" s="16" t="s">
        <v>45</v>
      </c>
      <c r="B150" s="17" t="s">
        <v>13</v>
      </c>
      <c r="C150" s="18">
        <v>44184.753831009999</v>
      </c>
      <c r="D150" s="18">
        <f>DATE(YEAR($C150),MONTH($C150)-1,DAY($C150))</f>
        <v>44154</v>
      </c>
      <c r="E150" s="18">
        <f>DATE(YEAR($D150),MONTH($D150),DAY($D150)+$LK150/6.5)</f>
        <v>44154</v>
      </c>
      <c r="F150" s="18">
        <f>DATE(YEAR($E150),MONTH($E150),DAY($E150)+$LK150/6.5)</f>
        <v>44154</v>
      </c>
      <c r="G150" s="18">
        <f>DATE(YEAR($F150),MONTH($F150),DAY($F150)+$LK150/6.5)</f>
        <v>44154</v>
      </c>
      <c r="H150" s="18">
        <f>DATE(YEAR($G150),MONTH($G150),DAY($G150)+$LK150/6.5)</f>
        <v>44154</v>
      </c>
      <c r="I150" s="19">
        <f>DATE(YEAR($H150),MONTH($H150),DAY($H150)+$LK150/6.5)</f>
        <v>44154</v>
      </c>
    </row>
    <row r="151" spans="1:9" ht="15" thickBot="1" x14ac:dyDescent="0.4">
      <c r="A151" s="16" t="s">
        <v>45</v>
      </c>
      <c r="B151" s="17" t="s">
        <v>13</v>
      </c>
      <c r="C151" s="18">
        <v>44147.779305550001</v>
      </c>
      <c r="D151" s="18">
        <f>DATE(YEAR($C151),MONTH($C151)-1,DAY($C151))</f>
        <v>44116</v>
      </c>
      <c r="E151" s="18">
        <f>DATE(YEAR($D151),MONTH($D151),DAY($D151)+$LK151/6.5)</f>
        <v>44116</v>
      </c>
      <c r="F151" s="18">
        <f>DATE(YEAR($E151),MONTH($E151),DAY($E151)+$LK151/6.5)</f>
        <v>44116</v>
      </c>
      <c r="G151" s="18">
        <f>DATE(YEAR($F151),MONTH($F151),DAY($F151)+$LK151/6.5)</f>
        <v>44116</v>
      </c>
      <c r="H151" s="18">
        <f>DATE(YEAR($G151),MONTH($G151),DAY($G151)+$LK151/6.5)</f>
        <v>44116</v>
      </c>
      <c r="I151" s="19">
        <f>DATE(YEAR($H151),MONTH($H151),DAY($H151)+$LK151/6.5)</f>
        <v>44116</v>
      </c>
    </row>
    <row r="152" spans="1:9" ht="15" thickBot="1" x14ac:dyDescent="0.4">
      <c r="A152" s="16" t="s">
        <v>45</v>
      </c>
      <c r="B152" s="17" t="s">
        <v>40</v>
      </c>
      <c r="C152" s="18">
        <v>44302.200254629999</v>
      </c>
      <c r="D152" s="18">
        <f>DATE(YEAR($C152),MONTH($C152)-2,DAY($C152))</f>
        <v>44243</v>
      </c>
      <c r="E152" s="18">
        <f>DATE(YEAR($D152),MONTH($D152),DAY($D152)+$LK152*30.4/6000)</f>
        <v>44243</v>
      </c>
      <c r="F152" s="18">
        <f>DATE(YEAR($E152),MONTH($E152),DAY($E152)+$LK152*30.4/6000)</f>
        <v>44243</v>
      </c>
      <c r="G152" s="18">
        <f>DATE(YEAR($F152),MONTH($F152),DAY($F152)+$LK152*30.4/6000)</f>
        <v>44243</v>
      </c>
      <c r="H152" s="18">
        <f>DATE(YEAR($G152),MONTH($G152),DAY($G152)+$LK152*30.4/6000)</f>
        <v>44243</v>
      </c>
      <c r="I152" s="19">
        <f>DATE(YEAR($H152),MONTH($H152),DAY($H152)+$LK152*30.4/6000)</f>
        <v>44243</v>
      </c>
    </row>
    <row r="153" spans="1:9" ht="15" thickBot="1" x14ac:dyDescent="0.4">
      <c r="A153" s="16" t="s">
        <v>45</v>
      </c>
      <c r="B153" s="17" t="s">
        <v>40</v>
      </c>
      <c r="C153" s="18">
        <v>44302.200254629999</v>
      </c>
      <c r="D153" s="18">
        <f>DATE(YEAR($C153),MONTH($C153)-2,DAY($C153))</f>
        <v>44243</v>
      </c>
      <c r="E153" s="18">
        <f>DATE(YEAR($D153),MONTH($D153),DAY($D153)+$LK153*30.4/6000)</f>
        <v>44243</v>
      </c>
      <c r="F153" s="18">
        <f>DATE(YEAR($E153),MONTH($E153),DAY($E153)+$LK153*30.4/6000)</f>
        <v>44243</v>
      </c>
      <c r="G153" s="18">
        <f>DATE(YEAR($F153),MONTH($F153),DAY($F153)+$LK153*30.4/6000)</f>
        <v>44243</v>
      </c>
      <c r="H153" s="18">
        <f>DATE(YEAR($G153),MONTH($G153),DAY($G153)+$LK153*30.4/6000)</f>
        <v>44243</v>
      </c>
      <c r="I153" s="19">
        <f>DATE(YEAR($H153),MONTH($H153),DAY($H153)+$LK153*30.4/6000)</f>
        <v>44243</v>
      </c>
    </row>
    <row r="154" spans="1:9" ht="15" thickBot="1" x14ac:dyDescent="0.4">
      <c r="A154" s="16" t="s">
        <v>46</v>
      </c>
      <c r="B154" s="17" t="s">
        <v>21</v>
      </c>
      <c r="C154" s="18">
        <v>43806.776967589998</v>
      </c>
      <c r="D154" s="18">
        <f>DATE(YEAR($C154),MONTH($C154)-1,DAY($C154))</f>
        <v>43776</v>
      </c>
      <c r="E154" s="18">
        <f>DATE(YEAR($D154),MONTH($D154),DAY($D154)+$LK154*30.4/520)</f>
        <v>43776</v>
      </c>
      <c r="F154" s="18">
        <f>DATE(YEAR($E154),MONTH($E154),DAY($E154)+$LK154*30.4/520)</f>
        <v>43776</v>
      </c>
      <c r="G154" s="18">
        <f>DATE(YEAR($F154),MONTH($F154),DAY($F154)+$LK154*30.4/520)</f>
        <v>43776</v>
      </c>
      <c r="H154" s="18">
        <f>DATE(YEAR($G154),MONTH($G154),DAY($G154)+$LK154*30.4/520)</f>
        <v>43776</v>
      </c>
      <c r="I154" s="19">
        <f>DATE(YEAR($H154),MONTH($H154),DAY($H154)+$LK154*30.4/520)</f>
        <v>43776</v>
      </c>
    </row>
    <row r="155" spans="1:9" ht="15" thickBot="1" x14ac:dyDescent="0.4">
      <c r="A155" s="16" t="s">
        <v>46</v>
      </c>
      <c r="B155" s="17" t="s">
        <v>32</v>
      </c>
      <c r="C155" s="18">
        <v>43806.776967589998</v>
      </c>
      <c r="D155" s="18">
        <f>DATE(YEAR($C155),MONTH($C155)-1,DAY($C155))</f>
        <v>43776</v>
      </c>
      <c r="E155" s="18">
        <f>DATE(YEAR($D155),MONTH($D155),DAY($D155)+$LK155*30.4/520)</f>
        <v>43776</v>
      </c>
      <c r="F155" s="18">
        <f>DATE(YEAR($E155),MONTH($E155),DAY($E155)+$LK155*30.4/520)</f>
        <v>43776</v>
      </c>
      <c r="G155" s="18">
        <f>DATE(YEAR($F155),MONTH($F155),DAY($F155)+$LK155*30.4/520)</f>
        <v>43776</v>
      </c>
      <c r="H155" s="18">
        <f>DATE(YEAR($G155),MONTH($G155),DAY($G155)+$LK155*30.4/520)</f>
        <v>43776</v>
      </c>
      <c r="I155" s="19">
        <f>DATE(YEAR($H155),MONTH($H155),DAY($H155)+$LK155*30.4/520)</f>
        <v>43776</v>
      </c>
    </row>
    <row r="156" spans="1:9" ht="15" thickBot="1" x14ac:dyDescent="0.4">
      <c r="A156" s="16" t="s">
        <v>46</v>
      </c>
      <c r="B156" s="17" t="s">
        <v>30</v>
      </c>
      <c r="C156" s="18">
        <v>43806.776967589998</v>
      </c>
      <c r="D156" s="18">
        <f>DATE(YEAR($C156),MONTH($C156)-1,DAY($C156))</f>
        <v>43776</v>
      </c>
      <c r="E156" s="18">
        <f>DATE(YEAR($D156),MONTH($D156),DAY($D156)+$LK156*30.4/520)</f>
        <v>43776</v>
      </c>
      <c r="F156" s="18">
        <f>DATE(YEAR($E156),MONTH($E156),DAY($E156)+$LK156*30.4/520)</f>
        <v>43776</v>
      </c>
      <c r="G156" s="18">
        <f>DATE(YEAR($F156),MONTH($F156),DAY($F156)+$LK156*30.4/520)</f>
        <v>43776</v>
      </c>
      <c r="H156" s="18">
        <f>DATE(YEAR($G156),MONTH($G156),DAY($G156)+$LK156*30.4/520)</f>
        <v>43776</v>
      </c>
      <c r="I156" s="19">
        <f>DATE(YEAR($H156),MONTH($H156),DAY($H156)+$LK156*30.4/520)</f>
        <v>43776</v>
      </c>
    </row>
    <row r="157" spans="1:9" ht="15" thickBot="1" x14ac:dyDescent="0.4">
      <c r="A157" s="16" t="s">
        <v>46</v>
      </c>
      <c r="B157" s="17" t="s">
        <v>17</v>
      </c>
      <c r="C157" s="18">
        <v>44388.527673609999</v>
      </c>
      <c r="D157" s="18">
        <f>DATE(YEAR($C157),MONTH($C157)-2,DAY($C157))</f>
        <v>44327</v>
      </c>
      <c r="E157" s="18">
        <f>DATE(YEAR($D157),MONTH($D157)+$LK157,DAY($D157))</f>
        <v>44327</v>
      </c>
      <c r="F157" s="18">
        <f>DATE(YEAR($E157),MONTH($E157)+$LK157,DAY($E157))</f>
        <v>44327</v>
      </c>
      <c r="G157" s="18">
        <f>DATE(YEAR($F157),MONTH($F157)+$LK157,DAY($F157))</f>
        <v>44327</v>
      </c>
      <c r="H157" s="18">
        <f>DATE(YEAR($G157),MONTH($G157)+$LK157,DAY($G157))</f>
        <v>44327</v>
      </c>
      <c r="I157" s="19">
        <f>DATE(YEAR($H157),MONTH($H157)+$LK157,DAY($H157))</f>
        <v>44327</v>
      </c>
    </row>
    <row r="158" spans="1:9" ht="15" thickBot="1" x14ac:dyDescent="0.4">
      <c r="A158" s="16" t="s">
        <v>46</v>
      </c>
      <c r="B158" s="17" t="s">
        <v>34</v>
      </c>
      <c r="C158" s="18">
        <v>44483</v>
      </c>
      <c r="D158" s="18">
        <f>DATE(YEAR($C158),MONTH($C158)-1,DAY($C158))</f>
        <v>44453</v>
      </c>
      <c r="E158" s="18">
        <f>DATE(YEAR($D158)+$LK158,MONTH($D158),DAY($D158))</f>
        <v>44453</v>
      </c>
      <c r="F158" s="18">
        <f>DATE(YEAR($E158)+$LK158,MONTH($E158),DAY($E158))</f>
        <v>44453</v>
      </c>
      <c r="G158" s="18">
        <f>DATE(YEAR($F158)+$LK158,MONTH($F158),DAY($F158))</f>
        <v>44453</v>
      </c>
      <c r="H158" s="18">
        <f>DATE(YEAR($G158)+$LK158,MONTH($G158),DAY($G158))</f>
        <v>44453</v>
      </c>
      <c r="I158" s="19">
        <f>DATE(YEAR($H158)+$LK158,MONTH($H158),DAY($H158))</f>
        <v>44453</v>
      </c>
    </row>
    <row r="159" spans="1:9" ht="15" thickBot="1" x14ac:dyDescent="0.4">
      <c r="A159" s="16" t="s">
        <v>46</v>
      </c>
      <c r="B159" s="17" t="s">
        <v>39</v>
      </c>
      <c r="C159" s="18">
        <v>44030.498171289997</v>
      </c>
      <c r="D159" s="18">
        <f>DATE(YEAR($C159),MONTH($C159),DAY($C159)-7)</f>
        <v>44023</v>
      </c>
      <c r="E159" s="18">
        <f>DATE(YEAR($D159),MONTH($D159)+$LK159,DAY($D159))</f>
        <v>44023</v>
      </c>
      <c r="F159" s="18">
        <f>DATE(YEAR($E159),MONTH($E159)+$LK159,DAY($E159))</f>
        <v>44023</v>
      </c>
      <c r="G159" s="18">
        <f>DATE(YEAR($F159),MONTH($F159)+$LK159,DAY($F159))</f>
        <v>44023</v>
      </c>
      <c r="H159" s="18">
        <f>DATE(YEAR($G159),MONTH($G159)+$LK159,DAY($G159))</f>
        <v>44023</v>
      </c>
      <c r="I159" s="19">
        <f>DATE(YEAR($H159),MONTH($H159)+$LK159,DAY($H159))</f>
        <v>44023</v>
      </c>
    </row>
    <row r="160" spans="1:9" ht="15" thickBot="1" x14ac:dyDescent="0.4">
      <c r="A160" s="16" t="s">
        <v>46</v>
      </c>
      <c r="B160" s="17" t="s">
        <v>35</v>
      </c>
      <c r="C160" s="18">
        <v>44121.627604159999</v>
      </c>
      <c r="D160" s="18">
        <f>DATE(YEAR($C160),MONTH($C160),DAY($C160)-7)</f>
        <v>44114</v>
      </c>
      <c r="E160" s="18">
        <f>DATE(YEAR($D160),MONTH($D160)+$LK160,DAY($D160))</f>
        <v>44114</v>
      </c>
      <c r="F160" s="18">
        <f>DATE(YEAR($E160),MONTH($E160)+$LK160,DAY($E160))</f>
        <v>44114</v>
      </c>
      <c r="G160" s="18">
        <f>DATE(YEAR($F160),MONTH($F160)+$LK160,DAY($F160))</f>
        <v>44114</v>
      </c>
      <c r="H160" s="18">
        <f>DATE(YEAR($G160),MONTH($G160)+$LK160,DAY($G160))</f>
        <v>44114</v>
      </c>
      <c r="I160" s="19">
        <f>DATE(YEAR($H160),MONTH($H160)+$LK160,DAY($H160))</f>
        <v>44114</v>
      </c>
    </row>
    <row r="161" spans="1:9" ht="15" thickBot="1" x14ac:dyDescent="0.4">
      <c r="A161" s="16" t="s">
        <v>46</v>
      </c>
      <c r="B161" s="17" t="s">
        <v>24</v>
      </c>
      <c r="C161" s="18">
        <v>44122.151631940003</v>
      </c>
      <c r="D161" s="18">
        <f>DATE(YEAR($C161),MONTH($C161),DAY($C161)-7)</f>
        <v>44115</v>
      </c>
      <c r="E161" s="18">
        <f>DATE(YEAR($D161),MONTH($D161)+$LK161,DAY($D161))</f>
        <v>44115</v>
      </c>
      <c r="F161" s="18">
        <f>DATE(YEAR($E161),MONTH($E161)+$LK161,DAY($E161))</f>
        <v>44115</v>
      </c>
      <c r="G161" s="18">
        <f>DATE(YEAR($F161),MONTH($F161)+$LK161,DAY($F161))</f>
        <v>44115</v>
      </c>
      <c r="H161" s="18">
        <f>DATE(YEAR($G161),MONTH($G161)+$LK161,DAY($G161))</f>
        <v>44115</v>
      </c>
      <c r="I161" s="19">
        <f>DATE(YEAR($H161),MONTH($H161)+$LK161,DAY($H161))</f>
        <v>44115</v>
      </c>
    </row>
    <row r="162" spans="1:9" ht="15" thickBot="1" x14ac:dyDescent="0.4">
      <c r="A162" s="16" t="s">
        <v>46</v>
      </c>
      <c r="B162" s="17" t="s">
        <v>22</v>
      </c>
      <c r="C162" s="18">
        <v>44122.151631940003</v>
      </c>
      <c r="D162" s="18">
        <f>DATE(YEAR($C162),MONTH($C162),DAY($C162)-7)</f>
        <v>44115</v>
      </c>
      <c r="E162" s="18">
        <f>DATE(YEAR($D162),MONTH($D162)+$LK162,DAY($D162))</f>
        <v>44115</v>
      </c>
      <c r="F162" s="18">
        <f>DATE(YEAR($E162),MONTH($E162)+$LK162,DAY($E162))</f>
        <v>44115</v>
      </c>
      <c r="G162" s="18">
        <f>DATE(YEAR($F162),MONTH($F162)+$LK162,DAY($F162))</f>
        <v>44115</v>
      </c>
      <c r="H162" s="18">
        <f>DATE(YEAR($G162),MONTH($G162)+$LK162,DAY($G162))</f>
        <v>44115</v>
      </c>
      <c r="I162" s="19">
        <f>DATE(YEAR($H162),MONTH($H162)+$LK162,DAY($H162))</f>
        <v>44115</v>
      </c>
    </row>
    <row r="163" spans="1:9" ht="15" thickBot="1" x14ac:dyDescent="0.4">
      <c r="A163" s="16" t="s">
        <v>46</v>
      </c>
      <c r="B163" s="17" t="s">
        <v>13</v>
      </c>
      <c r="C163" s="18">
        <v>44190.204791659999</v>
      </c>
      <c r="D163" s="18">
        <f>DATE(YEAR($C163),MONTH($C163)-1,DAY($C163))</f>
        <v>44160</v>
      </c>
      <c r="E163" s="18">
        <f>DATE(YEAR($D163),MONTH($D163),DAY($D163)+$LK163/6.5)</f>
        <v>44160</v>
      </c>
      <c r="F163" s="18">
        <f>DATE(YEAR($E163),MONTH($E163),DAY($E163)+$LK163/6.5)</f>
        <v>44160</v>
      </c>
      <c r="G163" s="18">
        <f>DATE(YEAR($F163),MONTH($F163),DAY($F163)+$LK163/6.5)</f>
        <v>44160</v>
      </c>
      <c r="H163" s="18">
        <f>DATE(YEAR($G163),MONTH($G163),DAY($G163)+$LK163/6.5)</f>
        <v>44160</v>
      </c>
      <c r="I163" s="19">
        <f>DATE(YEAR($H163),MONTH($H163),DAY($H163)+$LK163/6.5)</f>
        <v>44160</v>
      </c>
    </row>
    <row r="164" spans="1:9" ht="15" thickBot="1" x14ac:dyDescent="0.4">
      <c r="A164" s="16" t="s">
        <v>46</v>
      </c>
      <c r="B164" s="17" t="s">
        <v>15</v>
      </c>
      <c r="C164" s="18">
        <v>44535.450902769997</v>
      </c>
      <c r="D164" s="18">
        <f>DATE(YEAR($C164),MONTH($C164)-1,DAY($C164))</f>
        <v>44505</v>
      </c>
      <c r="E164" s="18">
        <f>DATE(YEAR($D164),MONTH($D164),DAY($D164)+$LK164/6.5)</f>
        <v>44505</v>
      </c>
      <c r="F164" s="18">
        <f>DATE(YEAR($E164),MONTH($E164),DAY($E164)+$LK164/6.5)</f>
        <v>44505</v>
      </c>
      <c r="G164" s="18">
        <f>DATE(YEAR($F164),MONTH($F164),DAY($F164)+$LK164/6.5)</f>
        <v>44505</v>
      </c>
      <c r="H164" s="18">
        <f>DATE(YEAR($G164),MONTH($G164),DAY($G164)+$LK164/6.5)</f>
        <v>44505</v>
      </c>
      <c r="I164" s="19">
        <f>DATE(YEAR($H164),MONTH($H164),DAY($H164)+$LK164/6.5)</f>
        <v>44505</v>
      </c>
    </row>
    <row r="165" spans="1:9" ht="15" thickBot="1" x14ac:dyDescent="0.4">
      <c r="A165" s="16" t="s">
        <v>46</v>
      </c>
      <c r="B165" s="17" t="s">
        <v>13</v>
      </c>
      <c r="C165" s="18">
        <v>44198.575972220002</v>
      </c>
      <c r="D165" s="18">
        <f>DATE(YEAR($C165),MONTH($C165)-1,DAY($C165))</f>
        <v>44167</v>
      </c>
      <c r="E165" s="18">
        <f>DATE(YEAR($D165),MONTH($D165),DAY($D165)+$LK165/6.5)</f>
        <v>44167</v>
      </c>
      <c r="F165" s="18">
        <f>DATE(YEAR($E165),MONTH($E165),DAY($E165)+$LK165/6.5)</f>
        <v>44167</v>
      </c>
      <c r="G165" s="18">
        <f>DATE(YEAR($F165),MONTH($F165),DAY($F165)+$LK165/6.5)</f>
        <v>44167</v>
      </c>
      <c r="H165" s="18">
        <f>DATE(YEAR($G165),MONTH($G165),DAY($G165)+$LK165/6.5)</f>
        <v>44167</v>
      </c>
      <c r="I165" s="19">
        <f>DATE(YEAR($H165),MONTH($H165),DAY($H165)+$LK165/6.5)</f>
        <v>44167</v>
      </c>
    </row>
    <row r="166" spans="1:9" ht="15" thickBot="1" x14ac:dyDescent="0.4">
      <c r="A166" s="16" t="s">
        <v>46</v>
      </c>
      <c r="B166" s="17" t="s">
        <v>18</v>
      </c>
      <c r="C166" s="18">
        <v>44099.823032400003</v>
      </c>
      <c r="D166" s="18">
        <f>DATE(YEAR($C166),MONTH($C166)-1,DAY($C166))</f>
        <v>44068</v>
      </c>
      <c r="E166" s="18">
        <f>DATE(YEAR($D166),MONTH($D166),DAY($D166)+$LK166/6.5)</f>
        <v>44068</v>
      </c>
      <c r="F166" s="18">
        <f>DATE(YEAR($E166),MONTH($E166),DAY($E166)+$LK166/6.5)</f>
        <v>44068</v>
      </c>
      <c r="G166" s="18">
        <f>DATE(YEAR($F166),MONTH($F166),DAY($F166)+$LK166/6.5)</f>
        <v>44068</v>
      </c>
      <c r="H166" s="18">
        <f>DATE(YEAR($G166),MONTH($G166),DAY($G166)+$LK166/6.5)</f>
        <v>44068</v>
      </c>
      <c r="I166" s="19">
        <f>DATE(YEAR($H166),MONTH($H166),DAY($H166)+$LK166/6.5)</f>
        <v>44068</v>
      </c>
    </row>
    <row r="167" spans="1:9" ht="15" thickBot="1" x14ac:dyDescent="0.4">
      <c r="A167" s="16" t="s">
        <v>46</v>
      </c>
      <c r="B167" s="17" t="s">
        <v>40</v>
      </c>
      <c r="C167" s="18">
        <v>43969.284513879997</v>
      </c>
      <c r="D167" s="18">
        <f>DATE(YEAR($C167),MONTH($C167)-2,DAY($C167))</f>
        <v>43908</v>
      </c>
      <c r="E167" s="18">
        <f>DATE(YEAR($D167),MONTH($D167),DAY($D167)+$LK167*30.4/6000)</f>
        <v>43908</v>
      </c>
      <c r="F167" s="18">
        <f>DATE(YEAR($E167),MONTH($E167),DAY($E167)+$LK167*30.4/6000)</f>
        <v>43908</v>
      </c>
      <c r="G167" s="18">
        <f>DATE(YEAR($F167),MONTH($F167),DAY($F167)+$LK167*30.4/6000)</f>
        <v>43908</v>
      </c>
      <c r="H167" s="18">
        <f>DATE(YEAR($G167),MONTH($G167),DAY($G167)+$LK167*30.4/6000)</f>
        <v>43908</v>
      </c>
      <c r="I167" s="19">
        <f>DATE(YEAR($H167),MONTH($H167),DAY($H167)+$LK167*30.4/6000)</f>
        <v>43908</v>
      </c>
    </row>
    <row r="168" spans="1:9" ht="15" thickBot="1" x14ac:dyDescent="0.4">
      <c r="A168" s="16" t="s">
        <v>47</v>
      </c>
      <c r="B168" s="17" t="s">
        <v>38</v>
      </c>
      <c r="C168" s="18">
        <v>44241.258564809999</v>
      </c>
      <c r="D168" s="18">
        <f t="shared" ref="D168:D173" si="11">DATE(YEAR($C168),MONTH($C168)-1,DAY($C168))</f>
        <v>44210</v>
      </c>
      <c r="E168" s="18">
        <f>DATE(YEAR($D168),MONTH($D168),DAY($D168)+$LK168*30.4/6000)</f>
        <v>44210</v>
      </c>
      <c r="F168" s="18">
        <f>DATE(YEAR($E168),MONTH($E168),DAY($E168)+$LK168*30.4/6000)</f>
        <v>44210</v>
      </c>
      <c r="G168" s="18">
        <f>DATE(YEAR($F168),MONTH($F168),DAY($F168)+$LK168*30.4/6000)</f>
        <v>44210</v>
      </c>
      <c r="H168" s="18">
        <f>DATE(YEAR($G168),MONTH($G168),DAY($G168)+$LK168*30.4/6000)</f>
        <v>44210</v>
      </c>
      <c r="I168" s="19">
        <f>DATE(YEAR($H168),MONTH($H168),DAY($H168)+$LK168*30.4/6000)</f>
        <v>44210</v>
      </c>
    </row>
    <row r="169" spans="1:9" ht="15" thickBot="1" x14ac:dyDescent="0.4">
      <c r="A169" s="16" t="s">
        <v>47</v>
      </c>
      <c r="B169" s="17" t="s">
        <v>29</v>
      </c>
      <c r="C169" s="18">
        <v>44241.258564809999</v>
      </c>
      <c r="D169" s="18">
        <f t="shared" si="11"/>
        <v>44210</v>
      </c>
      <c r="E169" s="18">
        <f>DATE(YEAR($D169),MONTH($D169),DAY($D169)+$LK169*30.4/6000)</f>
        <v>44210</v>
      </c>
      <c r="F169" s="18">
        <f>DATE(YEAR($E169),MONTH($E169),DAY($E169)+$LK169*30.4/6000)</f>
        <v>44210</v>
      </c>
      <c r="G169" s="18">
        <f>DATE(YEAR($F169),MONTH($F169),DAY($F169)+$LK169*30.4/6000)</f>
        <v>44210</v>
      </c>
      <c r="H169" s="18">
        <f>DATE(YEAR($G169),MONTH($G169),DAY($G169)+$LK169*30.4/6000)</f>
        <v>44210</v>
      </c>
      <c r="I169" s="19">
        <f>DATE(YEAR($H169),MONTH($H169),DAY($H169)+$LK169*30.4/6000)</f>
        <v>44210</v>
      </c>
    </row>
    <row r="170" spans="1:9" ht="15" thickBot="1" x14ac:dyDescent="0.4">
      <c r="A170" s="16" t="s">
        <v>47</v>
      </c>
      <c r="B170" s="17" t="s">
        <v>19</v>
      </c>
      <c r="C170" s="18">
        <v>44241.258564809999</v>
      </c>
      <c r="D170" s="18">
        <f t="shared" si="11"/>
        <v>44210</v>
      </c>
      <c r="E170" s="18">
        <f>DATE(YEAR($D170),MONTH($D170),DAY($D170)+$LK170*30.4/6000)</f>
        <v>44210</v>
      </c>
      <c r="F170" s="18">
        <f>DATE(YEAR($E170),MONTH($E170),DAY($E170)+$LK170*30.4/6000)</f>
        <v>44210</v>
      </c>
      <c r="G170" s="18">
        <f>DATE(YEAR($F170),MONTH($F170),DAY($F170)+$LK170*30.4/6000)</f>
        <v>44210</v>
      </c>
      <c r="H170" s="18">
        <f>DATE(YEAR($G170),MONTH($G170),DAY($G170)+$LK170*30.4/6000)</f>
        <v>44210</v>
      </c>
      <c r="I170" s="19">
        <f>DATE(YEAR($H170),MONTH($H170),DAY($H170)+$LK170*30.4/6000)</f>
        <v>44210</v>
      </c>
    </row>
    <row r="171" spans="1:9" ht="15" thickBot="1" x14ac:dyDescent="0.4">
      <c r="A171" s="16" t="s">
        <v>47</v>
      </c>
      <c r="B171" s="17" t="s">
        <v>21</v>
      </c>
      <c r="C171" s="18">
        <v>44049.90841435</v>
      </c>
      <c r="D171" s="18">
        <f t="shared" si="11"/>
        <v>44018</v>
      </c>
      <c r="E171" s="18">
        <f>DATE(YEAR($D171),MONTH($D171),DAY($D171)+$LK171*30.4/520)</f>
        <v>44018</v>
      </c>
      <c r="F171" s="18">
        <f>DATE(YEAR($E171),MONTH($E171),DAY($E171)+$LK171*30.4/520)</f>
        <v>44018</v>
      </c>
      <c r="G171" s="18">
        <f>DATE(YEAR($F171),MONTH($F171),DAY($F171)+$LK171*30.4/520)</f>
        <v>44018</v>
      </c>
      <c r="H171" s="18">
        <f>DATE(YEAR($G171),MONTH($G171),DAY($G171)+$LK171*30.4/520)</f>
        <v>44018</v>
      </c>
      <c r="I171" s="19">
        <f>DATE(YEAR($H171),MONTH($H171),DAY($H171)+$LK171*30.4/520)</f>
        <v>44018</v>
      </c>
    </row>
    <row r="172" spans="1:9" ht="15" thickBot="1" x14ac:dyDescent="0.4">
      <c r="A172" s="16" t="s">
        <v>47</v>
      </c>
      <c r="B172" s="17" t="s">
        <v>32</v>
      </c>
      <c r="C172" s="18">
        <v>44049.90841435</v>
      </c>
      <c r="D172" s="18">
        <f t="shared" si="11"/>
        <v>44018</v>
      </c>
      <c r="E172" s="18">
        <f>DATE(YEAR($D172),MONTH($D172),DAY($D172)+$LK172*30.4/520)</f>
        <v>44018</v>
      </c>
      <c r="F172" s="18">
        <f>DATE(YEAR($E172),MONTH($E172),DAY($E172)+$LK172*30.4/520)</f>
        <v>44018</v>
      </c>
      <c r="G172" s="18">
        <f>DATE(YEAR($F172),MONTH($F172),DAY($F172)+$LK172*30.4/520)</f>
        <v>44018</v>
      </c>
      <c r="H172" s="18">
        <f>DATE(YEAR($G172),MONTH($G172),DAY($G172)+$LK172*30.4/520)</f>
        <v>44018</v>
      </c>
      <c r="I172" s="19">
        <f>DATE(YEAR($H172),MONTH($H172),DAY($H172)+$LK172*30.4/520)</f>
        <v>44018</v>
      </c>
    </row>
    <row r="173" spans="1:9" ht="15" thickBot="1" x14ac:dyDescent="0.4">
      <c r="A173" s="16" t="s">
        <v>47</v>
      </c>
      <c r="B173" s="17" t="s">
        <v>30</v>
      </c>
      <c r="C173" s="18">
        <v>44049.90841435</v>
      </c>
      <c r="D173" s="18">
        <f t="shared" si="11"/>
        <v>44018</v>
      </c>
      <c r="E173" s="18">
        <f>DATE(YEAR($D173),MONTH($D173),DAY($D173)+$LK173*30.4/520)</f>
        <v>44018</v>
      </c>
      <c r="F173" s="18">
        <f>DATE(YEAR($E173),MONTH($E173),DAY($E173)+$LK173*30.4/520)</f>
        <v>44018</v>
      </c>
      <c r="G173" s="18">
        <f>DATE(YEAR($F173),MONTH($F173),DAY($F173)+$LK173*30.4/520)</f>
        <v>44018</v>
      </c>
      <c r="H173" s="18">
        <f>DATE(YEAR($G173),MONTH($G173),DAY($G173)+$LK173*30.4/520)</f>
        <v>44018</v>
      </c>
      <c r="I173" s="19">
        <f>DATE(YEAR($H173),MONTH($H173),DAY($H173)+$LK173*30.4/520)</f>
        <v>44018</v>
      </c>
    </row>
    <row r="174" spans="1:9" ht="15" thickBot="1" x14ac:dyDescent="0.4">
      <c r="A174" s="16" t="s">
        <v>47</v>
      </c>
      <c r="B174" s="17" t="s">
        <v>17</v>
      </c>
      <c r="C174" s="18">
        <v>43969.559988419998</v>
      </c>
      <c r="D174" s="18">
        <f>DATE(YEAR($C174),MONTH($C174)-2,DAY($C174))</f>
        <v>43908</v>
      </c>
      <c r="E174" s="18">
        <f>DATE(YEAR($D174),MONTH($D174)+$LK174,DAY($D174))</f>
        <v>43908</v>
      </c>
      <c r="F174" s="18">
        <f>DATE(YEAR($E174),MONTH($E174)+$LK174,DAY($E174))</f>
        <v>43908</v>
      </c>
      <c r="G174" s="18">
        <f>DATE(YEAR($F174),MONTH($F174)+$LK174,DAY($F174))</f>
        <v>43908</v>
      </c>
      <c r="H174" s="18">
        <f>DATE(YEAR($G174),MONTH($G174)+$LK174,DAY($G174))</f>
        <v>43908</v>
      </c>
      <c r="I174" s="19">
        <f>DATE(YEAR($H174),MONTH($H174)+$LK174,DAY($H174))</f>
        <v>43908</v>
      </c>
    </row>
    <row r="175" spans="1:9" ht="15" thickBot="1" x14ac:dyDescent="0.4">
      <c r="A175" s="16" t="s">
        <v>47</v>
      </c>
      <c r="B175" s="17" t="s">
        <v>27</v>
      </c>
      <c r="C175" s="18">
        <v>44241.258564809999</v>
      </c>
      <c r="D175" s="18">
        <f>DATE(YEAR($C175),MONTH($C175)-1,DAY($C175))</f>
        <v>44210</v>
      </c>
      <c r="E175" s="18">
        <f>DATE(YEAR($D175),MONTH($D175),DAY($D175)+$LK175*30.4/6000)</f>
        <v>44210</v>
      </c>
      <c r="F175" s="18">
        <f>DATE(YEAR($E175),MONTH($E175),DAY($E175)+$LK175*30.4/6000)</f>
        <v>44210</v>
      </c>
      <c r="G175" s="18">
        <f>DATE(YEAR($F175),MONTH($F175),DAY($F175)+$LK175*30.4/6000)</f>
        <v>44210</v>
      </c>
      <c r="H175" s="18">
        <f>DATE(YEAR($G175),MONTH($G175),DAY($G175)+$LK175*30.4/6000)</f>
        <v>44210</v>
      </c>
      <c r="I175" s="19">
        <f>DATE(YEAR($H175),MONTH($H175),DAY($H175)+$LK175*30.4/6000)</f>
        <v>44210</v>
      </c>
    </row>
    <row r="176" spans="1:9" ht="15" thickBot="1" x14ac:dyDescent="0.4">
      <c r="A176" s="16" t="s">
        <v>47</v>
      </c>
      <c r="B176" s="17" t="s">
        <v>33</v>
      </c>
      <c r="C176" s="18">
        <v>44241.258564809999</v>
      </c>
      <c r="D176" s="18">
        <f>DATE(YEAR($C176),MONTH($C176)-1,DAY($C176))</f>
        <v>44210</v>
      </c>
      <c r="E176" s="18">
        <f>DATE(YEAR($D176),MONTH($D176),DAY($D176)+$LK176*30.4/6000)</f>
        <v>44210</v>
      </c>
      <c r="F176" s="18">
        <f>DATE(YEAR($E176),MONTH($E176),DAY($E176)+$LK176*30.4/6000)</f>
        <v>44210</v>
      </c>
      <c r="G176" s="18">
        <f>DATE(YEAR($F176),MONTH($F176),DAY($F176)+$LK176*30.4/6000)</f>
        <v>44210</v>
      </c>
      <c r="H176" s="18">
        <f>DATE(YEAR($G176),MONTH($G176),DAY($G176)+$LK176*30.4/6000)</f>
        <v>44210</v>
      </c>
      <c r="I176" s="19">
        <f>DATE(YEAR($H176),MONTH($H176),DAY($H176)+$LK176*30.4/6000)</f>
        <v>44210</v>
      </c>
    </row>
    <row r="177" spans="1:9" ht="15" thickBot="1" x14ac:dyDescent="0.4">
      <c r="A177" s="16" t="s">
        <v>47</v>
      </c>
      <c r="B177" s="17" t="s">
        <v>39</v>
      </c>
      <c r="C177" s="18">
        <v>44025.533634250001</v>
      </c>
      <c r="D177" s="18">
        <f>DATE(YEAR($C177),MONTH($C177),DAY($C177)-7)</f>
        <v>44018</v>
      </c>
      <c r="E177" s="18">
        <f>DATE(YEAR($D177),MONTH($D177)+$LK177,DAY($D177))</f>
        <v>44018</v>
      </c>
      <c r="F177" s="18">
        <f>DATE(YEAR($E177),MONTH($E177)+$LK177,DAY($E177))</f>
        <v>44018</v>
      </c>
      <c r="G177" s="18">
        <f>DATE(YEAR($F177),MONTH($F177)+$LK177,DAY($F177))</f>
        <v>44018</v>
      </c>
      <c r="H177" s="18">
        <f>DATE(YEAR($G177),MONTH($G177)+$LK177,DAY($G177))</f>
        <v>44018</v>
      </c>
      <c r="I177" s="19">
        <f>DATE(YEAR($H177),MONTH($H177)+$LK177,DAY($H177))</f>
        <v>44018</v>
      </c>
    </row>
    <row r="178" spans="1:9" ht="15" thickBot="1" x14ac:dyDescent="0.4">
      <c r="A178" s="16" t="s">
        <v>47</v>
      </c>
      <c r="B178" s="17" t="s">
        <v>35</v>
      </c>
      <c r="C178" s="18">
        <v>44108.617662030003</v>
      </c>
      <c r="D178" s="18">
        <f>DATE(YEAR($C178),MONTH($C178),DAY($C178)-7)</f>
        <v>44101</v>
      </c>
      <c r="E178" s="18">
        <f>DATE(YEAR($D178),MONTH($D178)+$LK178,DAY($D178))</f>
        <v>44101</v>
      </c>
      <c r="F178" s="18">
        <f>DATE(YEAR($E178),MONTH($E178)+$LK178,DAY($E178))</f>
        <v>44101</v>
      </c>
      <c r="G178" s="18">
        <f>DATE(YEAR($F178),MONTH($F178)+$LK178,DAY($F178))</f>
        <v>44101</v>
      </c>
      <c r="H178" s="18">
        <f>DATE(YEAR($G178),MONTH($G178)+$LK178,DAY($G178))</f>
        <v>44101</v>
      </c>
      <c r="I178" s="19">
        <f>DATE(YEAR($H178),MONTH($H178)+$LK178,DAY($H178))</f>
        <v>44101</v>
      </c>
    </row>
    <row r="179" spans="1:9" ht="15" thickBot="1" x14ac:dyDescent="0.4">
      <c r="A179" s="16" t="s">
        <v>47</v>
      </c>
      <c r="B179" s="17" t="s">
        <v>24</v>
      </c>
      <c r="C179" s="18">
        <v>44109.346875000003</v>
      </c>
      <c r="D179" s="18">
        <f>DATE(YEAR($C179),MONTH($C179),DAY($C179)-7)</f>
        <v>44102</v>
      </c>
      <c r="E179" s="18">
        <f>DATE(YEAR($D179),MONTH($D179)+$LK179,DAY($D179))</f>
        <v>44102</v>
      </c>
      <c r="F179" s="18">
        <f>DATE(YEAR($E179),MONTH($E179)+$LK179,DAY($E179))</f>
        <v>44102</v>
      </c>
      <c r="G179" s="18">
        <f>DATE(YEAR($F179),MONTH($F179)+$LK179,DAY($F179))</f>
        <v>44102</v>
      </c>
      <c r="H179" s="18">
        <f>DATE(YEAR($G179),MONTH($G179)+$LK179,DAY($G179))</f>
        <v>44102</v>
      </c>
      <c r="I179" s="19">
        <f>DATE(YEAR($H179),MONTH($H179)+$LK179,DAY($H179))</f>
        <v>44102</v>
      </c>
    </row>
    <row r="180" spans="1:9" ht="15" thickBot="1" x14ac:dyDescent="0.4">
      <c r="A180" s="16" t="s">
        <v>47</v>
      </c>
      <c r="B180" s="17" t="s">
        <v>22</v>
      </c>
      <c r="C180" s="18">
        <v>44109.346875000003</v>
      </c>
      <c r="D180" s="18">
        <f>DATE(YEAR($C180),MONTH($C180),DAY($C180)-7)</f>
        <v>44102</v>
      </c>
      <c r="E180" s="18">
        <f>DATE(YEAR($D180),MONTH($D180)+$LK180,DAY($D180))</f>
        <v>44102</v>
      </c>
      <c r="F180" s="18">
        <f>DATE(YEAR($E180),MONTH($E180)+$LK180,DAY($E180))</f>
        <v>44102</v>
      </c>
      <c r="G180" s="18">
        <f>DATE(YEAR($F180),MONTH($F180)+$LK180,DAY($F180))</f>
        <v>44102</v>
      </c>
      <c r="H180" s="18">
        <f>DATE(YEAR($G180),MONTH($G180)+$LK180,DAY($G180))</f>
        <v>44102</v>
      </c>
      <c r="I180" s="19">
        <f>DATE(YEAR($H180),MONTH($H180)+$LK180,DAY($H180))</f>
        <v>44102</v>
      </c>
    </row>
    <row r="181" spans="1:9" ht="15" thickBot="1" x14ac:dyDescent="0.4">
      <c r="A181" s="16" t="s">
        <v>47</v>
      </c>
      <c r="B181" s="17" t="s">
        <v>13</v>
      </c>
      <c r="C181" s="18">
        <v>44038.523402769999</v>
      </c>
      <c r="D181" s="18">
        <f t="shared" ref="D181:D188" si="12">DATE(YEAR($C181),MONTH($C181)-1,DAY($C181))</f>
        <v>44008</v>
      </c>
      <c r="E181" s="18">
        <f t="shared" ref="E181:E188" si="13">DATE(YEAR($D181),MONTH($D181),DAY($D181)+$LK181/6.5)</f>
        <v>44008</v>
      </c>
      <c r="F181" s="18">
        <f t="shared" ref="F181:F188" si="14">DATE(YEAR($E181),MONTH($E181),DAY($E181)+$LK181/6.5)</f>
        <v>44008</v>
      </c>
      <c r="G181" s="18">
        <f t="shared" ref="G181:G188" si="15">DATE(YEAR($F181),MONTH($F181),DAY($F181)+$LK181/6.5)</f>
        <v>44008</v>
      </c>
      <c r="H181" s="18">
        <f t="shared" ref="H181:H188" si="16">DATE(YEAR($G181),MONTH($G181),DAY($G181)+$LK181/6.5)</f>
        <v>44008</v>
      </c>
      <c r="I181" s="19">
        <f t="shared" ref="I181:I188" si="17">DATE(YEAR($H181),MONTH($H181),DAY($H181)+$LK181/6.5)</f>
        <v>44008</v>
      </c>
    </row>
    <row r="182" spans="1:9" ht="15" thickBot="1" x14ac:dyDescent="0.4">
      <c r="A182" s="16" t="s">
        <v>47</v>
      </c>
      <c r="B182" s="17" t="s">
        <v>15</v>
      </c>
      <c r="C182" s="18">
        <v>44086.758125</v>
      </c>
      <c r="D182" s="18">
        <f t="shared" si="12"/>
        <v>44055</v>
      </c>
      <c r="E182" s="18">
        <f t="shared" si="13"/>
        <v>44055</v>
      </c>
      <c r="F182" s="18">
        <f t="shared" si="14"/>
        <v>44055</v>
      </c>
      <c r="G182" s="18">
        <f t="shared" si="15"/>
        <v>44055</v>
      </c>
      <c r="H182" s="18">
        <f t="shared" si="16"/>
        <v>44055</v>
      </c>
      <c r="I182" s="19">
        <f t="shared" si="17"/>
        <v>44055</v>
      </c>
    </row>
    <row r="183" spans="1:9" ht="15" thickBot="1" x14ac:dyDescent="0.4">
      <c r="A183" s="16" t="s">
        <v>47</v>
      </c>
      <c r="B183" s="17" t="s">
        <v>25</v>
      </c>
      <c r="C183" s="18">
        <v>44104.542627310002</v>
      </c>
      <c r="D183" s="18">
        <f t="shared" si="12"/>
        <v>44073</v>
      </c>
      <c r="E183" s="18">
        <f t="shared" si="13"/>
        <v>44073</v>
      </c>
      <c r="F183" s="18">
        <f t="shared" si="14"/>
        <v>44073</v>
      </c>
      <c r="G183" s="18">
        <f t="shared" si="15"/>
        <v>44073</v>
      </c>
      <c r="H183" s="18">
        <f t="shared" si="16"/>
        <v>44073</v>
      </c>
      <c r="I183" s="19">
        <f t="shared" si="17"/>
        <v>44073</v>
      </c>
    </row>
    <row r="184" spans="1:9" ht="15" thickBot="1" x14ac:dyDescent="0.4">
      <c r="A184" s="16" t="s">
        <v>47</v>
      </c>
      <c r="B184" s="17" t="s">
        <v>13</v>
      </c>
      <c r="C184" s="18">
        <v>44001.811435180003</v>
      </c>
      <c r="D184" s="18">
        <f t="shared" si="12"/>
        <v>43970</v>
      </c>
      <c r="E184" s="18">
        <f t="shared" si="13"/>
        <v>43970</v>
      </c>
      <c r="F184" s="18">
        <f t="shared" si="14"/>
        <v>43970</v>
      </c>
      <c r="G184" s="18">
        <f t="shared" si="15"/>
        <v>43970</v>
      </c>
      <c r="H184" s="18">
        <f t="shared" si="16"/>
        <v>43970</v>
      </c>
      <c r="I184" s="19">
        <f t="shared" si="17"/>
        <v>43970</v>
      </c>
    </row>
    <row r="185" spans="1:9" ht="15" thickBot="1" x14ac:dyDescent="0.4">
      <c r="A185" s="16" t="s">
        <v>47</v>
      </c>
      <c r="B185" s="17" t="s">
        <v>15</v>
      </c>
      <c r="C185" s="18">
        <v>44097.129907399998</v>
      </c>
      <c r="D185" s="18">
        <f t="shared" si="12"/>
        <v>44066</v>
      </c>
      <c r="E185" s="18">
        <f t="shared" si="13"/>
        <v>44066</v>
      </c>
      <c r="F185" s="18">
        <f t="shared" si="14"/>
        <v>44066</v>
      </c>
      <c r="G185" s="18">
        <f t="shared" si="15"/>
        <v>44066</v>
      </c>
      <c r="H185" s="18">
        <f t="shared" si="16"/>
        <v>44066</v>
      </c>
      <c r="I185" s="19">
        <f t="shared" si="17"/>
        <v>44066</v>
      </c>
    </row>
    <row r="186" spans="1:9" ht="15" thickBot="1" x14ac:dyDescent="0.4">
      <c r="A186" s="16" t="s">
        <v>47</v>
      </c>
      <c r="B186" s="17" t="s">
        <v>25</v>
      </c>
      <c r="C186" s="18">
        <v>44210.000486110002</v>
      </c>
      <c r="D186" s="18">
        <f t="shared" si="12"/>
        <v>44179</v>
      </c>
      <c r="E186" s="18">
        <f t="shared" si="13"/>
        <v>44179</v>
      </c>
      <c r="F186" s="18">
        <f t="shared" si="14"/>
        <v>44179</v>
      </c>
      <c r="G186" s="18">
        <f t="shared" si="15"/>
        <v>44179</v>
      </c>
      <c r="H186" s="18">
        <f t="shared" si="16"/>
        <v>44179</v>
      </c>
      <c r="I186" s="19">
        <f t="shared" si="17"/>
        <v>44179</v>
      </c>
    </row>
    <row r="187" spans="1:9" ht="15" thickBot="1" x14ac:dyDescent="0.4">
      <c r="A187" s="16" t="s">
        <v>47</v>
      </c>
      <c r="B187" s="17" t="s">
        <v>18</v>
      </c>
      <c r="C187" s="18">
        <v>44305.915659719998</v>
      </c>
      <c r="D187" s="18">
        <f t="shared" si="12"/>
        <v>44274</v>
      </c>
      <c r="E187" s="18">
        <f t="shared" si="13"/>
        <v>44274</v>
      </c>
      <c r="F187" s="18">
        <f t="shared" si="14"/>
        <v>44274</v>
      </c>
      <c r="G187" s="18">
        <f t="shared" si="15"/>
        <v>44274</v>
      </c>
      <c r="H187" s="18">
        <f t="shared" si="16"/>
        <v>44274</v>
      </c>
      <c r="I187" s="19">
        <f t="shared" si="17"/>
        <v>44274</v>
      </c>
    </row>
    <row r="188" spans="1:9" ht="15" thickBot="1" x14ac:dyDescent="0.4">
      <c r="A188" s="16" t="s">
        <v>47</v>
      </c>
      <c r="B188" s="17" t="s">
        <v>18</v>
      </c>
      <c r="C188" s="18">
        <v>44217.915069440001</v>
      </c>
      <c r="D188" s="18">
        <f t="shared" si="12"/>
        <v>44186</v>
      </c>
      <c r="E188" s="18">
        <f t="shared" si="13"/>
        <v>44186</v>
      </c>
      <c r="F188" s="18">
        <f t="shared" si="14"/>
        <v>44186</v>
      </c>
      <c r="G188" s="18">
        <f t="shared" si="15"/>
        <v>44186</v>
      </c>
      <c r="H188" s="18">
        <f t="shared" si="16"/>
        <v>44186</v>
      </c>
      <c r="I188" s="19">
        <f t="shared" si="17"/>
        <v>44186</v>
      </c>
    </row>
    <row r="189" spans="1:9" ht="15" thickBot="1" x14ac:dyDescent="0.4">
      <c r="A189" s="16" t="s">
        <v>47</v>
      </c>
      <c r="B189" s="17" t="s">
        <v>40</v>
      </c>
      <c r="C189" s="18">
        <v>44289.407731480002</v>
      </c>
      <c r="D189" s="18">
        <f>DATE(YEAR($C189),MONTH($C189)-2,DAY($C189))</f>
        <v>44230</v>
      </c>
      <c r="E189" s="18">
        <f>DATE(YEAR($D189),MONTH($D189),DAY($D189)+$LK189*30.4/6000)</f>
        <v>44230</v>
      </c>
      <c r="F189" s="18">
        <f>DATE(YEAR($E189),MONTH($E189),DAY($E189)+$LK189*30.4/6000)</f>
        <v>44230</v>
      </c>
      <c r="G189" s="18">
        <f>DATE(YEAR($F189),MONTH($F189),DAY($F189)+$LK189*30.4/6000)</f>
        <v>44230</v>
      </c>
      <c r="H189" s="18">
        <f>DATE(YEAR($G189),MONTH($G189),DAY($G189)+$LK189*30.4/6000)</f>
        <v>44230</v>
      </c>
      <c r="I189" s="19">
        <f>DATE(YEAR($H189),MONTH($H189),DAY($H189)+$LK189*30.4/6000)</f>
        <v>44230</v>
      </c>
    </row>
    <row r="190" spans="1:9" ht="15" thickBot="1" x14ac:dyDescent="0.4">
      <c r="A190" s="16" t="s">
        <v>47</v>
      </c>
      <c r="B190" s="17" t="s">
        <v>40</v>
      </c>
      <c r="C190" s="18">
        <v>44489.85888888</v>
      </c>
      <c r="D190" s="18">
        <f>DATE(YEAR($C190),MONTH($C190)-2,DAY($C190))</f>
        <v>44428</v>
      </c>
      <c r="E190" s="18">
        <f>DATE(YEAR($D190),MONTH($D190),DAY($D190)+$LK190*30.4/6000)</f>
        <v>44428</v>
      </c>
      <c r="F190" s="18">
        <f>DATE(YEAR($E190),MONTH($E190),DAY($E190)+$LK190*30.4/6000)</f>
        <v>44428</v>
      </c>
      <c r="G190" s="18">
        <f>DATE(YEAR($F190),MONTH($F190),DAY($F190)+$LK190*30.4/6000)</f>
        <v>44428</v>
      </c>
      <c r="H190" s="18">
        <f>DATE(YEAR($G190),MONTH($G190),DAY($G190)+$LK190*30.4/6000)</f>
        <v>44428</v>
      </c>
      <c r="I190" s="19">
        <f>DATE(YEAR($H190),MONTH($H190),DAY($H190)+$LK190*30.4/6000)</f>
        <v>44428</v>
      </c>
    </row>
    <row r="191" spans="1:9" ht="15" thickBot="1" x14ac:dyDescent="0.4">
      <c r="A191" s="16" t="s">
        <v>47</v>
      </c>
      <c r="B191" s="17" t="s">
        <v>40</v>
      </c>
      <c r="C191" s="18">
        <v>44289.407731480002</v>
      </c>
      <c r="D191" s="18">
        <f>DATE(YEAR($C191),MONTH($C191)-2,DAY($C191))</f>
        <v>44230</v>
      </c>
      <c r="E191" s="18">
        <f>DATE(YEAR($D191),MONTH($D191),DAY($D191)+$LK191*30.4/6000)</f>
        <v>44230</v>
      </c>
      <c r="F191" s="18">
        <f>DATE(YEAR($E191),MONTH($E191),DAY($E191)+$LK191*30.4/6000)</f>
        <v>44230</v>
      </c>
      <c r="G191" s="18">
        <f>DATE(YEAR($F191),MONTH($F191),DAY($F191)+$LK191*30.4/6000)</f>
        <v>44230</v>
      </c>
      <c r="H191" s="18">
        <f>DATE(YEAR($G191),MONTH($G191),DAY($G191)+$LK191*30.4/6000)</f>
        <v>44230</v>
      </c>
      <c r="I191" s="19">
        <f>DATE(YEAR($H191),MONTH($H191),DAY($H191)+$LK191*30.4/6000)</f>
        <v>44230</v>
      </c>
    </row>
    <row r="192" spans="1:9" ht="15" thickBot="1" x14ac:dyDescent="0.4">
      <c r="A192" s="16" t="s">
        <v>47</v>
      </c>
      <c r="B192" s="17" t="s">
        <v>40</v>
      </c>
      <c r="C192" s="18">
        <v>44285.880775459998</v>
      </c>
      <c r="D192" s="18">
        <f>DATE(YEAR($C192),MONTH($C192)-2,DAY($C192))</f>
        <v>44226</v>
      </c>
      <c r="E192" s="18">
        <f>DATE(YEAR($D192),MONTH($D192),DAY($D192)+$LK192*30.4/6000)</f>
        <v>44226</v>
      </c>
      <c r="F192" s="18">
        <f>DATE(YEAR($E192),MONTH($E192),DAY($E192)+$LK192*30.4/6000)</f>
        <v>44226</v>
      </c>
      <c r="G192" s="18">
        <f>DATE(YEAR($F192),MONTH($F192),DAY($F192)+$LK192*30.4/6000)</f>
        <v>44226</v>
      </c>
      <c r="H192" s="18">
        <f>DATE(YEAR($G192),MONTH($G192),DAY($G192)+$LK192*30.4/6000)</f>
        <v>44226</v>
      </c>
      <c r="I192" s="19">
        <f>DATE(YEAR($H192),MONTH($H192),DAY($H192)+$LK192*30.4/6000)</f>
        <v>44226</v>
      </c>
    </row>
    <row r="193" spans="1:9" ht="15" thickBot="1" x14ac:dyDescent="0.4">
      <c r="A193" s="16" t="s">
        <v>47</v>
      </c>
      <c r="B193" s="17" t="s">
        <v>40</v>
      </c>
      <c r="C193" s="18">
        <v>44133.028541660002</v>
      </c>
      <c r="D193" s="18">
        <f>DATE(YEAR($C193),MONTH($C193)-2,DAY($C193))</f>
        <v>44072</v>
      </c>
      <c r="E193" s="18">
        <f>DATE(YEAR($D193),MONTH($D193),DAY($D193)+$LK193*30.4/6000)</f>
        <v>44072</v>
      </c>
      <c r="F193" s="18">
        <f>DATE(YEAR($E193),MONTH($E193),DAY($E193)+$LK193*30.4/6000)</f>
        <v>44072</v>
      </c>
      <c r="G193" s="18">
        <f>DATE(YEAR($F193),MONTH($F193),DAY($F193)+$LK193*30.4/6000)</f>
        <v>44072</v>
      </c>
      <c r="H193" s="18">
        <f>DATE(YEAR($G193),MONTH($G193),DAY($G193)+$LK193*30.4/6000)</f>
        <v>44072</v>
      </c>
      <c r="I193" s="19">
        <f>DATE(YEAR($H193),MONTH($H193),DAY($H193)+$LK193*30.4/6000)</f>
        <v>44072</v>
      </c>
    </row>
    <row r="194" spans="1:9" ht="15" thickBot="1" x14ac:dyDescent="0.4">
      <c r="A194" s="16" t="s">
        <v>48</v>
      </c>
      <c r="B194" s="17" t="s">
        <v>21</v>
      </c>
      <c r="C194" s="18">
        <v>44014.61283564</v>
      </c>
      <c r="D194" s="18">
        <f>DATE(YEAR($C194),MONTH($C194)-1,DAY($C194))</f>
        <v>43984</v>
      </c>
      <c r="E194" s="18">
        <f>DATE(YEAR($D194),MONTH($D194),DAY($D194)+$LK194*30.4/520)</f>
        <v>43984</v>
      </c>
      <c r="F194" s="18">
        <f>DATE(YEAR($E194),MONTH($E194),DAY($E194)+$LK194*30.4/520)</f>
        <v>43984</v>
      </c>
      <c r="G194" s="18">
        <f>DATE(YEAR($F194),MONTH($F194),DAY($F194)+$LK194*30.4/520)</f>
        <v>43984</v>
      </c>
      <c r="H194" s="18">
        <f>DATE(YEAR($G194),MONTH($G194),DAY($G194)+$LK194*30.4/520)</f>
        <v>43984</v>
      </c>
      <c r="I194" s="19">
        <f>DATE(YEAR($H194),MONTH($H194),DAY($H194)+$LK194*30.4/520)</f>
        <v>43984</v>
      </c>
    </row>
    <row r="195" spans="1:9" ht="15" thickBot="1" x14ac:dyDescent="0.4">
      <c r="A195" s="16" t="s">
        <v>48</v>
      </c>
      <c r="B195" s="17" t="s">
        <v>32</v>
      </c>
      <c r="C195" s="18">
        <v>44014.61283564</v>
      </c>
      <c r="D195" s="18">
        <f>DATE(YEAR($C195),MONTH($C195)-1,DAY($C195))</f>
        <v>43984</v>
      </c>
      <c r="E195" s="18">
        <f>DATE(YEAR($D195),MONTH($D195),DAY($D195)+$LK195*30.4/520)</f>
        <v>43984</v>
      </c>
      <c r="F195" s="18">
        <f>DATE(YEAR($E195),MONTH($E195),DAY($E195)+$LK195*30.4/520)</f>
        <v>43984</v>
      </c>
      <c r="G195" s="18">
        <f>DATE(YEAR($F195),MONTH($F195),DAY($F195)+$LK195*30.4/520)</f>
        <v>43984</v>
      </c>
      <c r="H195" s="18">
        <f>DATE(YEAR($G195),MONTH($G195),DAY($G195)+$LK195*30.4/520)</f>
        <v>43984</v>
      </c>
      <c r="I195" s="19">
        <f>DATE(YEAR($H195),MONTH($H195),DAY($H195)+$LK195*30.4/520)</f>
        <v>43984</v>
      </c>
    </row>
    <row r="196" spans="1:9" ht="15" thickBot="1" x14ac:dyDescent="0.4">
      <c r="A196" s="16" t="s">
        <v>48</v>
      </c>
      <c r="B196" s="17" t="s">
        <v>30</v>
      </c>
      <c r="C196" s="18">
        <v>44014.61283564</v>
      </c>
      <c r="D196" s="18">
        <f>DATE(YEAR($C196),MONTH($C196)-1,DAY($C196))</f>
        <v>43984</v>
      </c>
      <c r="E196" s="18">
        <f>DATE(YEAR($D196),MONTH($D196),DAY($D196)+$LK196*30.4/520)</f>
        <v>43984</v>
      </c>
      <c r="F196" s="18">
        <f>DATE(YEAR($E196),MONTH($E196),DAY($E196)+$LK196*30.4/520)</f>
        <v>43984</v>
      </c>
      <c r="G196" s="18">
        <f>DATE(YEAR($F196),MONTH($F196),DAY($F196)+$LK196*30.4/520)</f>
        <v>43984</v>
      </c>
      <c r="H196" s="18">
        <f>DATE(YEAR($G196),MONTH($G196),DAY($G196)+$LK196*30.4/520)</f>
        <v>43984</v>
      </c>
      <c r="I196" s="19">
        <f>DATE(YEAR($H196),MONTH($H196),DAY($H196)+$LK196*30.4/520)</f>
        <v>43984</v>
      </c>
    </row>
    <row r="197" spans="1:9" ht="15" thickBot="1" x14ac:dyDescent="0.4">
      <c r="A197" s="16" t="s">
        <v>48</v>
      </c>
      <c r="B197" s="17" t="s">
        <v>17</v>
      </c>
      <c r="C197" s="18">
        <v>44270.559710640002</v>
      </c>
      <c r="D197" s="18">
        <f>DATE(YEAR($C197),MONTH($C197)-2,DAY($C197))</f>
        <v>44211</v>
      </c>
      <c r="E197" s="18">
        <f t="shared" ref="E197:E203" si="18">DATE(YEAR($D197),MONTH($D197)+$LK197,DAY($D197))</f>
        <v>44211</v>
      </c>
      <c r="F197" s="18">
        <f t="shared" ref="F197:F203" si="19">DATE(YEAR($E197),MONTH($E197)+$LK197,DAY($E197))</f>
        <v>44211</v>
      </c>
      <c r="G197" s="18">
        <f t="shared" ref="G197:G203" si="20">DATE(YEAR($F197),MONTH($F197)+$LK197,DAY($F197))</f>
        <v>44211</v>
      </c>
      <c r="H197" s="18">
        <f t="shared" ref="H197:H203" si="21">DATE(YEAR($G197),MONTH($G197)+$LK197,DAY($G197))</f>
        <v>44211</v>
      </c>
      <c r="I197" s="19">
        <f t="shared" ref="I197:I203" si="22">DATE(YEAR($H197),MONTH($H197)+$LK197,DAY($H197))</f>
        <v>44211</v>
      </c>
    </row>
    <row r="198" spans="1:9" ht="15" thickBot="1" x14ac:dyDescent="0.4">
      <c r="A198" s="16" t="s">
        <v>48</v>
      </c>
      <c r="B198" s="17" t="s">
        <v>39</v>
      </c>
      <c r="C198" s="18">
        <v>44130.583298609999</v>
      </c>
      <c r="D198" s="18">
        <f t="shared" ref="D198:D203" si="23">DATE(YEAR($C198),MONTH($C198),DAY($C198)-7)</f>
        <v>44123</v>
      </c>
      <c r="E198" s="18">
        <f t="shared" si="18"/>
        <v>44123</v>
      </c>
      <c r="F198" s="18">
        <f t="shared" si="19"/>
        <v>44123</v>
      </c>
      <c r="G198" s="18">
        <f t="shared" si="20"/>
        <v>44123</v>
      </c>
      <c r="H198" s="18">
        <f t="shared" si="21"/>
        <v>44123</v>
      </c>
      <c r="I198" s="19">
        <f t="shared" si="22"/>
        <v>44123</v>
      </c>
    </row>
    <row r="199" spans="1:9" ht="15" thickBot="1" x14ac:dyDescent="0.4">
      <c r="A199" s="16" t="s">
        <v>48</v>
      </c>
      <c r="B199" s="17" t="s">
        <v>28</v>
      </c>
      <c r="C199" s="18">
        <v>43879.672754630003</v>
      </c>
      <c r="D199" s="18">
        <f t="shared" si="23"/>
        <v>43872</v>
      </c>
      <c r="E199" s="18">
        <f t="shared" si="18"/>
        <v>43872</v>
      </c>
      <c r="F199" s="18">
        <f t="shared" si="19"/>
        <v>43872</v>
      </c>
      <c r="G199" s="18">
        <f t="shared" si="20"/>
        <v>43872</v>
      </c>
      <c r="H199" s="18">
        <f t="shared" si="21"/>
        <v>43872</v>
      </c>
      <c r="I199" s="19">
        <f t="shared" si="22"/>
        <v>43872</v>
      </c>
    </row>
    <row r="200" spans="1:9" ht="15" thickBot="1" x14ac:dyDescent="0.4">
      <c r="A200" s="16" t="s">
        <v>48</v>
      </c>
      <c r="B200" s="17" t="s">
        <v>31</v>
      </c>
      <c r="C200" s="18">
        <v>43879.67333333</v>
      </c>
      <c r="D200" s="18">
        <f t="shared" si="23"/>
        <v>43872</v>
      </c>
      <c r="E200" s="18">
        <f t="shared" si="18"/>
        <v>43872</v>
      </c>
      <c r="F200" s="18">
        <f t="shared" si="19"/>
        <v>43872</v>
      </c>
      <c r="G200" s="18">
        <f t="shared" si="20"/>
        <v>43872</v>
      </c>
      <c r="H200" s="18">
        <f t="shared" si="21"/>
        <v>43872</v>
      </c>
      <c r="I200" s="19">
        <f t="shared" si="22"/>
        <v>43872</v>
      </c>
    </row>
    <row r="201" spans="1:9" ht="15" thickBot="1" x14ac:dyDescent="0.4">
      <c r="A201" s="16" t="s">
        <v>48</v>
      </c>
      <c r="B201" s="17" t="s">
        <v>35</v>
      </c>
      <c r="C201" s="18">
        <v>44164.284780089998</v>
      </c>
      <c r="D201" s="18">
        <f t="shared" si="23"/>
        <v>44157</v>
      </c>
      <c r="E201" s="18">
        <f t="shared" si="18"/>
        <v>44157</v>
      </c>
      <c r="F201" s="18">
        <f t="shared" si="19"/>
        <v>44157</v>
      </c>
      <c r="G201" s="18">
        <f t="shared" si="20"/>
        <v>44157</v>
      </c>
      <c r="H201" s="18">
        <f t="shared" si="21"/>
        <v>44157</v>
      </c>
      <c r="I201" s="19">
        <f t="shared" si="22"/>
        <v>44157</v>
      </c>
    </row>
    <row r="202" spans="1:9" ht="15" thickBot="1" x14ac:dyDescent="0.4">
      <c r="A202" s="16" t="s">
        <v>48</v>
      </c>
      <c r="B202" s="17" t="s">
        <v>24</v>
      </c>
      <c r="C202" s="18">
        <v>44164.33608796</v>
      </c>
      <c r="D202" s="18">
        <f t="shared" si="23"/>
        <v>44157</v>
      </c>
      <c r="E202" s="18">
        <f t="shared" si="18"/>
        <v>44157</v>
      </c>
      <c r="F202" s="18">
        <f t="shared" si="19"/>
        <v>44157</v>
      </c>
      <c r="G202" s="18">
        <f t="shared" si="20"/>
        <v>44157</v>
      </c>
      <c r="H202" s="18">
        <f t="shared" si="21"/>
        <v>44157</v>
      </c>
      <c r="I202" s="19">
        <f t="shared" si="22"/>
        <v>44157</v>
      </c>
    </row>
    <row r="203" spans="1:9" ht="15" thickBot="1" x14ac:dyDescent="0.4">
      <c r="A203" s="16" t="s">
        <v>48</v>
      </c>
      <c r="B203" s="17" t="s">
        <v>22</v>
      </c>
      <c r="C203" s="18">
        <v>44164.33608796</v>
      </c>
      <c r="D203" s="18">
        <f t="shared" si="23"/>
        <v>44157</v>
      </c>
      <c r="E203" s="18">
        <f t="shared" si="18"/>
        <v>44157</v>
      </c>
      <c r="F203" s="18">
        <f t="shared" si="19"/>
        <v>44157</v>
      </c>
      <c r="G203" s="18">
        <f t="shared" si="20"/>
        <v>44157</v>
      </c>
      <c r="H203" s="18">
        <f t="shared" si="21"/>
        <v>44157</v>
      </c>
      <c r="I203" s="19">
        <f t="shared" si="22"/>
        <v>44157</v>
      </c>
    </row>
    <row r="204" spans="1:9" ht="15" thickBot="1" x14ac:dyDescent="0.4">
      <c r="A204" s="16" t="s">
        <v>48</v>
      </c>
      <c r="B204" s="17" t="s">
        <v>18</v>
      </c>
      <c r="C204" s="18">
        <v>44552.319467590001</v>
      </c>
      <c r="D204" s="18">
        <f>DATE(YEAR($C204),MONTH($C204)-1,DAY($C204))</f>
        <v>44522</v>
      </c>
      <c r="E204" s="18">
        <f>DATE(YEAR($D204),MONTH($D204),DAY($D204)+$LK204/6.5)</f>
        <v>44522</v>
      </c>
      <c r="F204" s="18">
        <f>DATE(YEAR($E204),MONTH($E204),DAY($E204)+$LK204/6.5)</f>
        <v>44522</v>
      </c>
      <c r="G204" s="18">
        <f>DATE(YEAR($F204),MONTH($F204),DAY($F204)+$LK204/6.5)</f>
        <v>44522</v>
      </c>
      <c r="H204" s="18">
        <f>DATE(YEAR($G204),MONTH($G204),DAY($G204)+$LK204/6.5)</f>
        <v>44522</v>
      </c>
      <c r="I204" s="19">
        <f>DATE(YEAR($H204),MONTH($H204),DAY($H204)+$LK204/6.5)</f>
        <v>44522</v>
      </c>
    </row>
    <row r="205" spans="1:9" ht="15" thickBot="1" x14ac:dyDescent="0.4">
      <c r="A205" s="16" t="s">
        <v>48</v>
      </c>
      <c r="B205" s="17" t="s">
        <v>40</v>
      </c>
      <c r="C205" s="18">
        <v>44330.118622679998</v>
      </c>
      <c r="D205" s="18">
        <f>DATE(YEAR($C205),MONTH($C205)-2,DAY($C205))</f>
        <v>44269</v>
      </c>
      <c r="E205" s="18">
        <f>DATE(YEAR($D205),MONTH($D205),DAY($D205)+$LK205*30.4/6000)</f>
        <v>44269</v>
      </c>
      <c r="F205" s="18">
        <f>DATE(YEAR($E205),MONTH($E205),DAY($E205)+$LK205*30.4/6000)</f>
        <v>44269</v>
      </c>
      <c r="G205" s="18">
        <f>DATE(YEAR($F205),MONTH($F205),DAY($F205)+$LK205*30.4/6000)</f>
        <v>44269</v>
      </c>
      <c r="H205" s="18">
        <f>DATE(YEAR($G205),MONTH($G205),DAY($G205)+$LK205*30.4/6000)</f>
        <v>44269</v>
      </c>
      <c r="I205" s="19">
        <f>DATE(YEAR($H205),MONTH($H205),DAY($H205)+$LK205*30.4/6000)</f>
        <v>44269</v>
      </c>
    </row>
    <row r="206" spans="1:9" ht="15" thickBot="1" x14ac:dyDescent="0.4">
      <c r="A206" s="16" t="s">
        <v>48</v>
      </c>
      <c r="B206" s="17" t="s">
        <v>40</v>
      </c>
      <c r="C206" s="18">
        <v>44330.118622679998</v>
      </c>
      <c r="D206" s="18">
        <f>DATE(YEAR($C206),MONTH($C206)-2,DAY($C206))</f>
        <v>44269</v>
      </c>
      <c r="E206" s="18">
        <f>DATE(YEAR($D206),MONTH($D206),DAY($D206)+$LK206*30.4/6000)</f>
        <v>44269</v>
      </c>
      <c r="F206" s="18">
        <f>DATE(YEAR($E206),MONTH($E206),DAY($E206)+$LK206*30.4/6000)</f>
        <v>44269</v>
      </c>
      <c r="G206" s="18">
        <f>DATE(YEAR($F206),MONTH($F206),DAY($F206)+$LK206*30.4/6000)</f>
        <v>44269</v>
      </c>
      <c r="H206" s="18">
        <f>DATE(YEAR($G206),MONTH($G206),DAY($G206)+$LK206*30.4/6000)</f>
        <v>44269</v>
      </c>
      <c r="I206" s="19">
        <f>DATE(YEAR($H206),MONTH($H206),DAY($H206)+$LK206*30.4/6000)</f>
        <v>44269</v>
      </c>
    </row>
    <row r="207" spans="1:9" ht="15" thickBot="1" x14ac:dyDescent="0.4">
      <c r="A207" s="16" t="s">
        <v>48</v>
      </c>
      <c r="B207" s="17" t="s">
        <v>40</v>
      </c>
      <c r="C207" s="18">
        <v>43843.873749999999</v>
      </c>
      <c r="D207" s="18">
        <f>DATE(YEAR($C207),MONTH($C207)-2,DAY($C207))</f>
        <v>43782</v>
      </c>
      <c r="E207" s="18">
        <f>DATE(YEAR($D207),MONTH($D207),DAY($D207)+$LK207*30.4/6000)</f>
        <v>43782</v>
      </c>
      <c r="F207" s="18">
        <f>DATE(YEAR($E207),MONTH($E207),DAY($E207)+$LK207*30.4/6000)</f>
        <v>43782</v>
      </c>
      <c r="G207" s="18">
        <f>DATE(YEAR($F207),MONTH($F207),DAY($F207)+$LK207*30.4/6000)</f>
        <v>43782</v>
      </c>
      <c r="H207" s="18">
        <f>DATE(YEAR($G207),MONTH($G207),DAY($G207)+$LK207*30.4/6000)</f>
        <v>43782</v>
      </c>
      <c r="I207" s="19">
        <f>DATE(YEAR($H207),MONTH($H207),DAY($H207)+$LK207*30.4/6000)</f>
        <v>43782</v>
      </c>
    </row>
    <row r="208" spans="1:9" ht="15" thickBot="1" x14ac:dyDescent="0.4">
      <c r="A208" s="16" t="s">
        <v>48</v>
      </c>
      <c r="B208" s="17" t="s">
        <v>40</v>
      </c>
      <c r="C208" s="18">
        <v>44097.244236109997</v>
      </c>
      <c r="D208" s="18">
        <f>DATE(YEAR($C208),MONTH($C208)-2,DAY($C208))</f>
        <v>44035</v>
      </c>
      <c r="E208" s="18">
        <f>DATE(YEAR($D208),MONTH($D208),DAY($D208)+$LK208*30.4/6000)</f>
        <v>44035</v>
      </c>
      <c r="F208" s="18">
        <f>DATE(YEAR($E208),MONTH($E208),DAY($E208)+$LK208*30.4/6000)</f>
        <v>44035</v>
      </c>
      <c r="G208" s="18">
        <f>DATE(YEAR($F208),MONTH($F208),DAY($F208)+$LK208*30.4/6000)</f>
        <v>44035</v>
      </c>
      <c r="H208" s="18">
        <f>DATE(YEAR($G208),MONTH($G208),DAY($G208)+$LK208*30.4/6000)</f>
        <v>44035</v>
      </c>
      <c r="I208" s="19">
        <f>DATE(YEAR($H208),MONTH($H208),DAY($H208)+$LK208*30.4/6000)</f>
        <v>44035</v>
      </c>
    </row>
    <row r="209" spans="1:9" ht="15" thickBot="1" x14ac:dyDescent="0.4">
      <c r="A209" s="16" t="s">
        <v>48</v>
      </c>
      <c r="B209" s="17" t="s">
        <v>13</v>
      </c>
      <c r="C209" s="18">
        <v>44361.981157399998</v>
      </c>
      <c r="D209" s="18">
        <f>DATE(YEAR($C209),MONTH($C209)-1,DAY($C209))</f>
        <v>44330</v>
      </c>
      <c r="E209" s="18">
        <f>DATE(YEAR($D209),MONTH($D209),DAY($D209)+$LK209/6.5)</f>
        <v>44330</v>
      </c>
      <c r="F209" s="18">
        <f>DATE(YEAR($E209),MONTH($E209),DAY($E209)+$LK209/6.5)</f>
        <v>44330</v>
      </c>
      <c r="G209" s="18">
        <f>DATE(YEAR($F209),MONTH($F209),DAY($F209)+$LK209/6.5)</f>
        <v>44330</v>
      </c>
      <c r="H209" s="18">
        <f>DATE(YEAR($G209),MONTH($G209),DAY($G209)+$LK209/6.5)</f>
        <v>44330</v>
      </c>
      <c r="I209" s="19">
        <f>DATE(YEAR($H209),MONTH($H209),DAY($H209)+$LK209/6.5)</f>
        <v>44330</v>
      </c>
    </row>
    <row r="210" spans="1:9" ht="15" thickBot="1" x14ac:dyDescent="0.4">
      <c r="A210" s="16" t="s">
        <v>48</v>
      </c>
      <c r="B210" s="17" t="s">
        <v>15</v>
      </c>
      <c r="C210" s="18">
        <v>44127.960162030002</v>
      </c>
      <c r="D210" s="18">
        <f>DATE(YEAR($C210),MONTH($C210)-1,DAY($C210))</f>
        <v>44097</v>
      </c>
      <c r="E210" s="18">
        <f>DATE(YEAR($D210),MONTH($D210),DAY($D210)+$LK210/6.5)</f>
        <v>44097</v>
      </c>
      <c r="F210" s="18">
        <f>DATE(YEAR($E210),MONTH($E210),DAY($E210)+$LK210/6.5)</f>
        <v>44097</v>
      </c>
      <c r="G210" s="18">
        <f>DATE(YEAR($F210),MONTH($F210),DAY($F210)+$LK210/6.5)</f>
        <v>44097</v>
      </c>
      <c r="H210" s="18">
        <f>DATE(YEAR($G210),MONTH($G210),DAY($G210)+$LK210/6.5)</f>
        <v>44097</v>
      </c>
      <c r="I210" s="19">
        <f>DATE(YEAR($H210),MONTH($H210),DAY($H210)+$LK210/6.5)</f>
        <v>44097</v>
      </c>
    </row>
    <row r="211" spans="1:9" ht="15" thickBot="1" x14ac:dyDescent="0.4">
      <c r="A211" s="16" t="s">
        <v>48</v>
      </c>
      <c r="B211" s="17" t="s">
        <v>40</v>
      </c>
      <c r="C211" s="18">
        <v>44253.706157400004</v>
      </c>
      <c r="D211" s="18">
        <f>DATE(YEAR($C211),MONTH($C211)-2,DAY($C211))</f>
        <v>44191</v>
      </c>
      <c r="E211" s="18">
        <f>DATE(YEAR($D211),MONTH($D211),DAY($D211)+$LK211*30.4/6000)</f>
        <v>44191</v>
      </c>
      <c r="F211" s="18">
        <f>DATE(YEAR($E211),MONTH($E211),DAY($E211)+$LK211*30.4/6000)</f>
        <v>44191</v>
      </c>
      <c r="G211" s="18">
        <f>DATE(YEAR($F211),MONTH($F211),DAY($F211)+$LK211*30.4/6000)</f>
        <v>44191</v>
      </c>
      <c r="H211" s="18">
        <f>DATE(YEAR($G211),MONTH($G211),DAY($G211)+$LK211*30.4/6000)</f>
        <v>44191</v>
      </c>
      <c r="I211" s="19">
        <f>DATE(YEAR($H211),MONTH($H211),DAY($H211)+$LK211*30.4/6000)</f>
        <v>44191</v>
      </c>
    </row>
    <row r="212" spans="1:9" ht="15" thickBot="1" x14ac:dyDescent="0.4">
      <c r="A212" s="16" t="s">
        <v>48</v>
      </c>
      <c r="B212" s="17" t="s">
        <v>13</v>
      </c>
      <c r="C212" s="18">
        <v>44245.593807869998</v>
      </c>
      <c r="D212" s="18">
        <f>DATE(YEAR($C212),MONTH($C212)-1,DAY($C212))</f>
        <v>44214</v>
      </c>
      <c r="E212" s="18">
        <f>DATE(YEAR($D212),MONTH($D212),DAY($D212)+$LK212/6.5)</f>
        <v>44214</v>
      </c>
      <c r="F212" s="18">
        <f>DATE(YEAR($E212),MONTH($E212),DAY($E212)+$LK212/6.5)</f>
        <v>44214</v>
      </c>
      <c r="G212" s="18">
        <f>DATE(YEAR($F212),MONTH($F212),DAY($F212)+$LK212/6.5)</f>
        <v>44214</v>
      </c>
      <c r="H212" s="18">
        <f>DATE(YEAR($G212),MONTH($G212),DAY($G212)+$LK212/6.5)</f>
        <v>44214</v>
      </c>
      <c r="I212" s="19">
        <f>DATE(YEAR($H212),MONTH($H212),DAY($H212)+$LK212/6.5)</f>
        <v>44214</v>
      </c>
    </row>
    <row r="213" spans="1:9" ht="15" thickBot="1" x14ac:dyDescent="0.4">
      <c r="A213" s="16" t="s">
        <v>48</v>
      </c>
      <c r="B213" s="17" t="s">
        <v>15</v>
      </c>
      <c r="C213" s="18">
        <v>43998.784282400004</v>
      </c>
      <c r="D213" s="18">
        <f>DATE(YEAR($C213),MONTH($C213)-1,DAY($C213))</f>
        <v>43967</v>
      </c>
      <c r="E213" s="18">
        <f>DATE(YEAR($D213),MONTH($D213),DAY($D213)+$LK213/6.5)</f>
        <v>43967</v>
      </c>
      <c r="F213" s="18">
        <f>DATE(YEAR($E213),MONTH($E213),DAY($E213)+$LK213/6.5)</f>
        <v>43967</v>
      </c>
      <c r="G213" s="18">
        <f>DATE(YEAR($F213),MONTH($F213),DAY($F213)+$LK213/6.5)</f>
        <v>43967</v>
      </c>
      <c r="H213" s="18">
        <f>DATE(YEAR($G213),MONTH($G213),DAY($G213)+$LK213/6.5)</f>
        <v>43967</v>
      </c>
      <c r="I213" s="19">
        <f>DATE(YEAR($H213),MONTH($H213),DAY($H213)+$LK213/6.5)</f>
        <v>43967</v>
      </c>
    </row>
    <row r="214" spans="1:9" ht="15" thickBot="1" x14ac:dyDescent="0.4">
      <c r="A214" s="16" t="s">
        <v>48</v>
      </c>
      <c r="B214" s="17" t="s">
        <v>25</v>
      </c>
      <c r="C214" s="18">
        <v>43990.135833330001</v>
      </c>
      <c r="D214" s="18">
        <f>DATE(YEAR($C214),MONTH($C214)-1,DAY($C214))</f>
        <v>43959</v>
      </c>
      <c r="E214" s="18">
        <f>DATE(YEAR($D214),MONTH($D214),DAY($D214)+$LK214/6.5)</f>
        <v>43959</v>
      </c>
      <c r="F214" s="18">
        <f>DATE(YEAR($E214),MONTH($E214),DAY($E214)+$LK214/6.5)</f>
        <v>43959</v>
      </c>
      <c r="G214" s="18">
        <f>DATE(YEAR($F214),MONTH($F214),DAY($F214)+$LK214/6.5)</f>
        <v>43959</v>
      </c>
      <c r="H214" s="18">
        <f>DATE(YEAR($G214),MONTH($G214),DAY($G214)+$LK214/6.5)</f>
        <v>43959</v>
      </c>
      <c r="I214" s="19">
        <f>DATE(YEAR($H214),MONTH($H214),DAY($H214)+$LK214/6.5)</f>
        <v>43959</v>
      </c>
    </row>
    <row r="215" spans="1:9" ht="15" thickBot="1" x14ac:dyDescent="0.4">
      <c r="A215" s="16" t="s">
        <v>48</v>
      </c>
      <c r="B215" s="17" t="s">
        <v>40</v>
      </c>
      <c r="C215" s="18">
        <v>44097.244236109997</v>
      </c>
      <c r="D215" s="18">
        <f>DATE(YEAR($C215),MONTH($C215)-2,DAY($C215))</f>
        <v>44035</v>
      </c>
      <c r="E215" s="18">
        <f>DATE(YEAR($D215),MONTH($D215),DAY($D215)+$LK215*30.4/6000)</f>
        <v>44035</v>
      </c>
      <c r="F215" s="18">
        <f>DATE(YEAR($E215),MONTH($E215),DAY($E215)+$LK215*30.4/6000)</f>
        <v>44035</v>
      </c>
      <c r="G215" s="18">
        <f>DATE(YEAR($F215),MONTH($F215),DAY($F215)+$LK215*30.4/6000)</f>
        <v>44035</v>
      </c>
      <c r="H215" s="18">
        <f>DATE(YEAR($G215),MONTH($G215),DAY($G215)+$LK215*30.4/6000)</f>
        <v>44035</v>
      </c>
      <c r="I215" s="19">
        <f>DATE(YEAR($H215),MONTH($H215),DAY($H215)+$LK215*30.4/6000)</f>
        <v>44035</v>
      </c>
    </row>
    <row r="216" spans="1:9" ht="15" thickBot="1" x14ac:dyDescent="0.4">
      <c r="A216" s="16" t="s">
        <v>49</v>
      </c>
      <c r="B216" s="17" t="s">
        <v>21</v>
      </c>
      <c r="C216" s="18">
        <v>43912.57902777</v>
      </c>
      <c r="D216" s="18">
        <f>DATE(YEAR($C216),MONTH($C216)-1,DAY($C216))</f>
        <v>43883</v>
      </c>
      <c r="E216" s="18">
        <f>DATE(YEAR($D216),MONTH($D216),DAY($D216)+$LK216*30.4/520)</f>
        <v>43883</v>
      </c>
      <c r="F216" s="18">
        <f>DATE(YEAR($E216),MONTH($E216),DAY($E216)+$LK216*30.4/520)</f>
        <v>43883</v>
      </c>
      <c r="G216" s="18">
        <f>DATE(YEAR($F216),MONTH($F216),DAY($F216)+$LK216*30.4/520)</f>
        <v>43883</v>
      </c>
      <c r="H216" s="18">
        <f>DATE(YEAR($G216),MONTH($G216),DAY($G216)+$LK216*30.4/520)</f>
        <v>43883</v>
      </c>
      <c r="I216" s="19">
        <f>DATE(YEAR($H216),MONTH($H216),DAY($H216)+$LK216*30.4/520)</f>
        <v>43883</v>
      </c>
    </row>
    <row r="217" spans="1:9" ht="15" thickBot="1" x14ac:dyDescent="0.4">
      <c r="A217" s="16" t="s">
        <v>49</v>
      </c>
      <c r="B217" s="17" t="s">
        <v>32</v>
      </c>
      <c r="C217" s="18">
        <v>43912.57902777</v>
      </c>
      <c r="D217" s="18">
        <f>DATE(YEAR($C217),MONTH($C217)-1,DAY($C217))</f>
        <v>43883</v>
      </c>
      <c r="E217" s="18">
        <f>DATE(YEAR($D217),MONTH($D217),DAY($D217)+$LK217*30.4/520)</f>
        <v>43883</v>
      </c>
      <c r="F217" s="18">
        <f>DATE(YEAR($E217),MONTH($E217),DAY($E217)+$LK217*30.4/520)</f>
        <v>43883</v>
      </c>
      <c r="G217" s="18">
        <f>DATE(YEAR($F217),MONTH($F217),DAY($F217)+$LK217*30.4/520)</f>
        <v>43883</v>
      </c>
      <c r="H217" s="18">
        <f>DATE(YEAR($G217),MONTH($G217),DAY($G217)+$LK217*30.4/520)</f>
        <v>43883</v>
      </c>
      <c r="I217" s="19">
        <f>DATE(YEAR($H217),MONTH($H217),DAY($H217)+$LK217*30.4/520)</f>
        <v>43883</v>
      </c>
    </row>
    <row r="218" spans="1:9" ht="15" thickBot="1" x14ac:dyDescent="0.4">
      <c r="A218" s="16" t="s">
        <v>49</v>
      </c>
      <c r="B218" s="17" t="s">
        <v>30</v>
      </c>
      <c r="C218" s="18">
        <v>43912.57902777</v>
      </c>
      <c r="D218" s="18">
        <f>DATE(YEAR($C218),MONTH($C218)-1,DAY($C218))</f>
        <v>43883</v>
      </c>
      <c r="E218" s="18">
        <f>DATE(YEAR($D218),MONTH($D218),DAY($D218)+$LK218*30.4/520)</f>
        <v>43883</v>
      </c>
      <c r="F218" s="18">
        <f>DATE(YEAR($E218),MONTH($E218),DAY($E218)+$LK218*30.4/520)</f>
        <v>43883</v>
      </c>
      <c r="G218" s="18">
        <f>DATE(YEAR($F218),MONTH($F218),DAY($F218)+$LK218*30.4/520)</f>
        <v>43883</v>
      </c>
      <c r="H218" s="18">
        <f>DATE(YEAR($G218),MONTH($G218),DAY($G218)+$LK218*30.4/520)</f>
        <v>43883</v>
      </c>
      <c r="I218" s="19">
        <f>DATE(YEAR($H218),MONTH($H218),DAY($H218)+$LK218*30.4/520)</f>
        <v>43883</v>
      </c>
    </row>
    <row r="219" spans="1:9" ht="15" thickBot="1" x14ac:dyDescent="0.4">
      <c r="A219" s="16" t="s">
        <v>49</v>
      </c>
      <c r="B219" s="17" t="s">
        <v>17</v>
      </c>
      <c r="C219" s="18">
        <v>44298.630706010001</v>
      </c>
      <c r="D219" s="18">
        <f>DATE(YEAR($C219),MONTH($C219)-2,DAY($C219))</f>
        <v>44239</v>
      </c>
      <c r="E219" s="18">
        <f t="shared" ref="E219:E226" si="24">DATE(YEAR($D219),MONTH($D219)+$LK219,DAY($D219))</f>
        <v>44239</v>
      </c>
      <c r="F219" s="18">
        <f t="shared" ref="F219:F226" si="25">DATE(YEAR($E219),MONTH($E219)+$LK219,DAY($E219))</f>
        <v>44239</v>
      </c>
      <c r="G219" s="18">
        <f t="shared" ref="G219:G226" si="26">DATE(YEAR($F219),MONTH($F219)+$LK219,DAY($F219))</f>
        <v>44239</v>
      </c>
      <c r="H219" s="18">
        <f t="shared" ref="H219:H226" si="27">DATE(YEAR($G219),MONTH($G219)+$LK219,DAY($G219))</f>
        <v>44239</v>
      </c>
      <c r="I219" s="19">
        <f t="shared" ref="I219:I226" si="28">DATE(YEAR($H219),MONTH($H219)+$LK219,DAY($H219))</f>
        <v>44239</v>
      </c>
    </row>
    <row r="220" spans="1:9" ht="15" thickBot="1" x14ac:dyDescent="0.4">
      <c r="A220" s="16" t="s">
        <v>49</v>
      </c>
      <c r="B220" s="17" t="s">
        <v>10</v>
      </c>
      <c r="C220" s="18">
        <v>43878.462256940002</v>
      </c>
      <c r="D220" s="18">
        <f>DATE(YEAR($C220),MONTH($C220)-2,DAY($C220))</f>
        <v>43816</v>
      </c>
      <c r="E220" s="18">
        <f t="shared" si="24"/>
        <v>43816</v>
      </c>
      <c r="F220" s="18">
        <f t="shared" si="25"/>
        <v>43816</v>
      </c>
      <c r="G220" s="18">
        <f t="shared" si="26"/>
        <v>43816</v>
      </c>
      <c r="H220" s="18">
        <f t="shared" si="27"/>
        <v>43816</v>
      </c>
      <c r="I220" s="19">
        <f t="shared" si="28"/>
        <v>43816</v>
      </c>
    </row>
    <row r="221" spans="1:9" ht="15" thickBot="1" x14ac:dyDescent="0.4">
      <c r="A221" s="16" t="s">
        <v>49</v>
      </c>
      <c r="B221" s="17" t="s">
        <v>39</v>
      </c>
      <c r="C221" s="18">
        <v>44253.599594899999</v>
      </c>
      <c r="D221" s="18">
        <f t="shared" ref="D221:D226" si="29">DATE(YEAR($C221),MONTH($C221),DAY($C221)-7)</f>
        <v>44246</v>
      </c>
      <c r="E221" s="18">
        <f t="shared" si="24"/>
        <v>44246</v>
      </c>
      <c r="F221" s="18">
        <f t="shared" si="25"/>
        <v>44246</v>
      </c>
      <c r="G221" s="18">
        <f t="shared" si="26"/>
        <v>44246</v>
      </c>
      <c r="H221" s="18">
        <f t="shared" si="27"/>
        <v>44246</v>
      </c>
      <c r="I221" s="19">
        <f t="shared" si="28"/>
        <v>44246</v>
      </c>
    </row>
    <row r="222" spans="1:9" ht="15" thickBot="1" x14ac:dyDescent="0.4">
      <c r="A222" s="16" t="s">
        <v>49</v>
      </c>
      <c r="B222" s="17" t="s">
        <v>28</v>
      </c>
      <c r="C222" s="18">
        <v>43931.580740739999</v>
      </c>
      <c r="D222" s="18">
        <f t="shared" si="29"/>
        <v>43924</v>
      </c>
      <c r="E222" s="18">
        <f t="shared" si="24"/>
        <v>43924</v>
      </c>
      <c r="F222" s="18">
        <f t="shared" si="25"/>
        <v>43924</v>
      </c>
      <c r="G222" s="18">
        <f t="shared" si="26"/>
        <v>43924</v>
      </c>
      <c r="H222" s="18">
        <f t="shared" si="27"/>
        <v>43924</v>
      </c>
      <c r="I222" s="19">
        <f t="shared" si="28"/>
        <v>43924</v>
      </c>
    </row>
    <row r="223" spans="1:9" ht="15" thickBot="1" x14ac:dyDescent="0.4">
      <c r="A223" s="16" t="s">
        <v>49</v>
      </c>
      <c r="B223" s="17" t="s">
        <v>31</v>
      </c>
      <c r="C223" s="18">
        <v>43929.67549768</v>
      </c>
      <c r="D223" s="18">
        <f t="shared" si="29"/>
        <v>43922</v>
      </c>
      <c r="E223" s="18">
        <f t="shared" si="24"/>
        <v>43922</v>
      </c>
      <c r="F223" s="18">
        <f t="shared" si="25"/>
        <v>43922</v>
      </c>
      <c r="G223" s="18">
        <f t="shared" si="26"/>
        <v>43922</v>
      </c>
      <c r="H223" s="18">
        <f t="shared" si="27"/>
        <v>43922</v>
      </c>
      <c r="I223" s="19">
        <f t="shared" si="28"/>
        <v>43922</v>
      </c>
    </row>
    <row r="224" spans="1:9" ht="15" thickBot="1" x14ac:dyDescent="0.4">
      <c r="A224" s="16" t="s">
        <v>49</v>
      </c>
      <c r="B224" s="17" t="s">
        <v>35</v>
      </c>
      <c r="C224" s="18">
        <v>43894.627581009998</v>
      </c>
      <c r="D224" s="18">
        <f t="shared" si="29"/>
        <v>43887</v>
      </c>
      <c r="E224" s="18">
        <f t="shared" si="24"/>
        <v>43887</v>
      </c>
      <c r="F224" s="18">
        <f t="shared" si="25"/>
        <v>43887</v>
      </c>
      <c r="G224" s="18">
        <f t="shared" si="26"/>
        <v>43887</v>
      </c>
      <c r="H224" s="18">
        <f t="shared" si="27"/>
        <v>43887</v>
      </c>
      <c r="I224" s="19">
        <f t="shared" si="28"/>
        <v>43887</v>
      </c>
    </row>
    <row r="225" spans="1:9" ht="15" thickBot="1" x14ac:dyDescent="0.4">
      <c r="A225" s="16" t="s">
        <v>49</v>
      </c>
      <c r="B225" s="17" t="s">
        <v>24</v>
      </c>
      <c r="C225" s="18">
        <v>43895.118344900002</v>
      </c>
      <c r="D225" s="18">
        <f t="shared" si="29"/>
        <v>43888</v>
      </c>
      <c r="E225" s="18">
        <f t="shared" si="24"/>
        <v>43888</v>
      </c>
      <c r="F225" s="18">
        <f t="shared" si="25"/>
        <v>43888</v>
      </c>
      <c r="G225" s="18">
        <f t="shared" si="26"/>
        <v>43888</v>
      </c>
      <c r="H225" s="18">
        <f t="shared" si="27"/>
        <v>43888</v>
      </c>
      <c r="I225" s="19">
        <f t="shared" si="28"/>
        <v>43888</v>
      </c>
    </row>
    <row r="226" spans="1:9" ht="15" thickBot="1" x14ac:dyDescent="0.4">
      <c r="A226" s="16" t="s">
        <v>49</v>
      </c>
      <c r="B226" s="17" t="s">
        <v>22</v>
      </c>
      <c r="C226" s="18">
        <v>43895.118344900002</v>
      </c>
      <c r="D226" s="18">
        <f t="shared" si="29"/>
        <v>43888</v>
      </c>
      <c r="E226" s="18">
        <f t="shared" si="24"/>
        <v>43888</v>
      </c>
      <c r="F226" s="18">
        <f t="shared" si="25"/>
        <v>43888</v>
      </c>
      <c r="G226" s="18">
        <f t="shared" si="26"/>
        <v>43888</v>
      </c>
      <c r="H226" s="18">
        <f t="shared" si="27"/>
        <v>43888</v>
      </c>
      <c r="I226" s="19">
        <f t="shared" si="28"/>
        <v>43888</v>
      </c>
    </row>
    <row r="227" spans="1:9" ht="15" thickBot="1" x14ac:dyDescent="0.4">
      <c r="A227" s="16" t="s">
        <v>49</v>
      </c>
      <c r="B227" s="17" t="s">
        <v>13</v>
      </c>
      <c r="C227" s="18">
        <v>44460.585972219997</v>
      </c>
      <c r="D227" s="18">
        <f>DATE(YEAR($C227),MONTH($C227)-1,DAY($C227))</f>
        <v>44429</v>
      </c>
      <c r="E227" s="18">
        <f>DATE(YEAR($D227),MONTH($D227),DAY($D227)+$LK227/6.5)</f>
        <v>44429</v>
      </c>
      <c r="F227" s="18">
        <f>DATE(YEAR($E227),MONTH($E227),DAY($E227)+$LK227/6.5)</f>
        <v>44429</v>
      </c>
      <c r="G227" s="18">
        <f>DATE(YEAR($F227),MONTH($F227),DAY($F227)+$LK227/6.5)</f>
        <v>44429</v>
      </c>
      <c r="H227" s="18">
        <f>DATE(YEAR($G227),MONTH($G227),DAY($G227)+$LK227/6.5)</f>
        <v>44429</v>
      </c>
      <c r="I227" s="19">
        <f>DATE(YEAR($H227),MONTH($H227),DAY($H227)+$LK227/6.5)</f>
        <v>44429</v>
      </c>
    </row>
    <row r="228" spans="1:9" ht="15" thickBot="1" x14ac:dyDescent="0.4">
      <c r="A228" s="16" t="s">
        <v>49</v>
      </c>
      <c r="B228" s="17" t="s">
        <v>25</v>
      </c>
      <c r="C228" s="18">
        <v>43975.504756939998</v>
      </c>
      <c r="D228" s="18">
        <f>DATE(YEAR($C228),MONTH($C228)-1,DAY($C228))</f>
        <v>43945</v>
      </c>
      <c r="E228" s="18">
        <f>DATE(YEAR($D228),MONTH($D228),DAY($D228)+$LK228/6.5)</f>
        <v>43945</v>
      </c>
      <c r="F228" s="18">
        <f>DATE(YEAR($E228),MONTH($E228),DAY($E228)+$LK228/6.5)</f>
        <v>43945</v>
      </c>
      <c r="G228" s="18">
        <f>DATE(YEAR($F228),MONTH($F228),DAY($F228)+$LK228/6.5)</f>
        <v>43945</v>
      </c>
      <c r="H228" s="18">
        <f>DATE(YEAR($G228),MONTH($G228),DAY($G228)+$LK228/6.5)</f>
        <v>43945</v>
      </c>
      <c r="I228" s="19">
        <f>DATE(YEAR($H228),MONTH($H228),DAY($H228)+$LK228/6.5)</f>
        <v>43945</v>
      </c>
    </row>
    <row r="229" spans="1:9" ht="15" thickBot="1" x14ac:dyDescent="0.4">
      <c r="A229" s="16" t="s">
        <v>49</v>
      </c>
      <c r="B229" s="17" t="s">
        <v>13</v>
      </c>
      <c r="C229" s="18">
        <v>44305.602743050003</v>
      </c>
      <c r="D229" s="18">
        <f>DATE(YEAR($C229),MONTH($C229)-1,DAY($C229))</f>
        <v>44274</v>
      </c>
      <c r="E229" s="18">
        <f>DATE(YEAR($D229),MONTH($D229),DAY($D229)+$LK229/6.5)</f>
        <v>44274</v>
      </c>
      <c r="F229" s="18">
        <f>DATE(YEAR($E229),MONTH($E229),DAY($E229)+$LK229/6.5)</f>
        <v>44274</v>
      </c>
      <c r="G229" s="18">
        <f>DATE(YEAR($F229),MONTH($F229),DAY($F229)+$LK229/6.5)</f>
        <v>44274</v>
      </c>
      <c r="H229" s="18">
        <f>DATE(YEAR($G229),MONTH($G229),DAY($G229)+$LK229/6.5)</f>
        <v>44274</v>
      </c>
      <c r="I229" s="19">
        <f>DATE(YEAR($H229),MONTH($H229),DAY($H229)+$LK229/6.5)</f>
        <v>44274</v>
      </c>
    </row>
    <row r="230" spans="1:9" ht="15" thickBot="1" x14ac:dyDescent="0.4">
      <c r="A230" s="16" t="s">
        <v>49</v>
      </c>
      <c r="B230" s="17" t="s">
        <v>40</v>
      </c>
      <c r="C230" s="18">
        <v>43984.648402769999</v>
      </c>
      <c r="D230" s="18">
        <f t="shared" ref="D230:D235" si="30">DATE(YEAR($C230),MONTH($C230)-2,DAY($C230))</f>
        <v>43923</v>
      </c>
      <c r="E230" s="18">
        <f t="shared" ref="E230:E238" si="31">DATE(YEAR($D230),MONTH($D230),DAY($D230)+$LK230*30.4/6000)</f>
        <v>43923</v>
      </c>
      <c r="F230" s="18">
        <f t="shared" ref="F230:F238" si="32">DATE(YEAR($E230),MONTH($E230),DAY($E230)+$LK230*30.4/6000)</f>
        <v>43923</v>
      </c>
      <c r="G230" s="18">
        <f t="shared" ref="G230:G238" si="33">DATE(YEAR($F230),MONTH($F230),DAY($F230)+$LK230*30.4/6000)</f>
        <v>43923</v>
      </c>
      <c r="H230" s="18">
        <f t="shared" ref="H230:H238" si="34">DATE(YEAR($G230),MONTH($G230),DAY($G230)+$LK230*30.4/6000)</f>
        <v>43923</v>
      </c>
      <c r="I230" s="19">
        <f t="shared" ref="I230:I238" si="35">DATE(YEAR($H230),MONTH($H230),DAY($H230)+$LK230*30.4/6000)</f>
        <v>43923</v>
      </c>
    </row>
    <row r="231" spans="1:9" ht="15" thickBot="1" x14ac:dyDescent="0.4">
      <c r="A231" s="16" t="s">
        <v>49</v>
      </c>
      <c r="B231" s="17" t="s">
        <v>40</v>
      </c>
      <c r="C231" s="18">
        <v>44455.177013879998</v>
      </c>
      <c r="D231" s="18">
        <f t="shared" si="30"/>
        <v>44393</v>
      </c>
      <c r="E231" s="18">
        <f t="shared" si="31"/>
        <v>44393</v>
      </c>
      <c r="F231" s="18">
        <f t="shared" si="32"/>
        <v>44393</v>
      </c>
      <c r="G231" s="18">
        <f t="shared" si="33"/>
        <v>44393</v>
      </c>
      <c r="H231" s="18">
        <f t="shared" si="34"/>
        <v>44393</v>
      </c>
      <c r="I231" s="19">
        <f t="shared" si="35"/>
        <v>44393</v>
      </c>
    </row>
    <row r="232" spans="1:9" ht="15" thickBot="1" x14ac:dyDescent="0.4">
      <c r="A232" s="16" t="s">
        <v>49</v>
      </c>
      <c r="B232" s="17" t="s">
        <v>40</v>
      </c>
      <c r="C232" s="18">
        <v>43984.648402769999</v>
      </c>
      <c r="D232" s="18">
        <f t="shared" si="30"/>
        <v>43923</v>
      </c>
      <c r="E232" s="18">
        <f t="shared" si="31"/>
        <v>43923</v>
      </c>
      <c r="F232" s="18">
        <f t="shared" si="32"/>
        <v>43923</v>
      </c>
      <c r="G232" s="18">
        <f t="shared" si="33"/>
        <v>43923</v>
      </c>
      <c r="H232" s="18">
        <f t="shared" si="34"/>
        <v>43923</v>
      </c>
      <c r="I232" s="19">
        <f t="shared" si="35"/>
        <v>43923</v>
      </c>
    </row>
    <row r="233" spans="1:9" ht="15" thickBot="1" x14ac:dyDescent="0.4">
      <c r="A233" s="16" t="s">
        <v>49</v>
      </c>
      <c r="B233" s="17" t="s">
        <v>40</v>
      </c>
      <c r="C233" s="18">
        <v>44455.177013879998</v>
      </c>
      <c r="D233" s="18">
        <f t="shared" si="30"/>
        <v>44393</v>
      </c>
      <c r="E233" s="18">
        <f t="shared" si="31"/>
        <v>44393</v>
      </c>
      <c r="F233" s="18">
        <f t="shared" si="32"/>
        <v>44393</v>
      </c>
      <c r="G233" s="18">
        <f t="shared" si="33"/>
        <v>44393</v>
      </c>
      <c r="H233" s="18">
        <f t="shared" si="34"/>
        <v>44393</v>
      </c>
      <c r="I233" s="19">
        <f t="shared" si="35"/>
        <v>44393</v>
      </c>
    </row>
    <row r="234" spans="1:9" ht="15" thickBot="1" x14ac:dyDescent="0.4">
      <c r="A234" s="16" t="s">
        <v>49</v>
      </c>
      <c r="B234" s="17" t="s">
        <v>40</v>
      </c>
      <c r="C234" s="18">
        <v>44140.49952546</v>
      </c>
      <c r="D234" s="18">
        <f t="shared" si="30"/>
        <v>44079</v>
      </c>
      <c r="E234" s="18">
        <f t="shared" si="31"/>
        <v>44079</v>
      </c>
      <c r="F234" s="18">
        <f t="shared" si="32"/>
        <v>44079</v>
      </c>
      <c r="G234" s="18">
        <f t="shared" si="33"/>
        <v>44079</v>
      </c>
      <c r="H234" s="18">
        <f t="shared" si="34"/>
        <v>44079</v>
      </c>
      <c r="I234" s="19">
        <f t="shared" si="35"/>
        <v>44079</v>
      </c>
    </row>
    <row r="235" spans="1:9" ht="15" thickBot="1" x14ac:dyDescent="0.4">
      <c r="A235" s="16" t="s">
        <v>49</v>
      </c>
      <c r="B235" s="17" t="s">
        <v>40</v>
      </c>
      <c r="C235" s="18">
        <v>44140.49952546</v>
      </c>
      <c r="D235" s="18">
        <f t="shared" si="30"/>
        <v>44079</v>
      </c>
      <c r="E235" s="18">
        <f t="shared" si="31"/>
        <v>44079</v>
      </c>
      <c r="F235" s="18">
        <f t="shared" si="32"/>
        <v>44079</v>
      </c>
      <c r="G235" s="18">
        <f t="shared" si="33"/>
        <v>44079</v>
      </c>
      <c r="H235" s="18">
        <f t="shared" si="34"/>
        <v>44079</v>
      </c>
      <c r="I235" s="19">
        <f t="shared" si="35"/>
        <v>44079</v>
      </c>
    </row>
    <row r="236" spans="1:9" ht="15" thickBot="1" x14ac:dyDescent="0.4">
      <c r="A236" s="16" t="s">
        <v>50</v>
      </c>
      <c r="B236" s="17" t="s">
        <v>38</v>
      </c>
      <c r="C236" s="18">
        <v>44192.642881940003</v>
      </c>
      <c r="D236" s="18">
        <f t="shared" ref="D236:D241" si="36">DATE(YEAR($C236),MONTH($C236)-1,DAY($C236))</f>
        <v>44162</v>
      </c>
      <c r="E236" s="18">
        <f t="shared" si="31"/>
        <v>44162</v>
      </c>
      <c r="F236" s="18">
        <f t="shared" si="32"/>
        <v>44162</v>
      </c>
      <c r="G236" s="18">
        <f t="shared" si="33"/>
        <v>44162</v>
      </c>
      <c r="H236" s="18">
        <f t="shared" si="34"/>
        <v>44162</v>
      </c>
      <c r="I236" s="19">
        <f t="shared" si="35"/>
        <v>44162</v>
      </c>
    </row>
    <row r="237" spans="1:9" ht="15" thickBot="1" x14ac:dyDescent="0.4">
      <c r="A237" s="16" t="s">
        <v>50</v>
      </c>
      <c r="B237" s="17" t="s">
        <v>29</v>
      </c>
      <c r="C237" s="18">
        <v>44192.642881940003</v>
      </c>
      <c r="D237" s="18">
        <f t="shared" si="36"/>
        <v>44162</v>
      </c>
      <c r="E237" s="18">
        <f t="shared" si="31"/>
        <v>44162</v>
      </c>
      <c r="F237" s="18">
        <f t="shared" si="32"/>
        <v>44162</v>
      </c>
      <c r="G237" s="18">
        <f t="shared" si="33"/>
        <v>44162</v>
      </c>
      <c r="H237" s="18">
        <f t="shared" si="34"/>
        <v>44162</v>
      </c>
      <c r="I237" s="19">
        <f t="shared" si="35"/>
        <v>44162</v>
      </c>
    </row>
    <row r="238" spans="1:9" ht="15" thickBot="1" x14ac:dyDescent="0.4">
      <c r="A238" s="16" t="s">
        <v>50</v>
      </c>
      <c r="B238" s="17" t="s">
        <v>19</v>
      </c>
      <c r="C238" s="18">
        <v>44192.642881940003</v>
      </c>
      <c r="D238" s="18">
        <f t="shared" si="36"/>
        <v>44162</v>
      </c>
      <c r="E238" s="18">
        <f t="shared" si="31"/>
        <v>44162</v>
      </c>
      <c r="F238" s="18">
        <f t="shared" si="32"/>
        <v>44162</v>
      </c>
      <c r="G238" s="18">
        <f t="shared" si="33"/>
        <v>44162</v>
      </c>
      <c r="H238" s="18">
        <f t="shared" si="34"/>
        <v>44162</v>
      </c>
      <c r="I238" s="19">
        <f t="shared" si="35"/>
        <v>44162</v>
      </c>
    </row>
    <row r="239" spans="1:9" ht="15" thickBot="1" x14ac:dyDescent="0.4">
      <c r="A239" s="16" t="s">
        <v>50</v>
      </c>
      <c r="B239" s="17" t="s">
        <v>21</v>
      </c>
      <c r="C239" s="18">
        <v>44052.226145829998</v>
      </c>
      <c r="D239" s="18">
        <f t="shared" si="36"/>
        <v>44021</v>
      </c>
      <c r="E239" s="18">
        <f>DATE(YEAR($D239),MONTH($D239),DAY($D239)+$LK239*30.4/520)</f>
        <v>44021</v>
      </c>
      <c r="F239" s="18">
        <f>DATE(YEAR($E239),MONTH($E239),DAY($E239)+$LK239*30.4/520)</f>
        <v>44021</v>
      </c>
      <c r="G239" s="18">
        <f>DATE(YEAR($F239),MONTH($F239),DAY($F239)+$LK239*30.4/520)</f>
        <v>44021</v>
      </c>
      <c r="H239" s="18">
        <f>DATE(YEAR($G239),MONTH($G239),DAY($G239)+$LK239*30.4/520)</f>
        <v>44021</v>
      </c>
      <c r="I239" s="19">
        <f>DATE(YEAR($H239),MONTH($H239),DAY($H239)+$LK239*30.4/520)</f>
        <v>44021</v>
      </c>
    </row>
    <row r="240" spans="1:9" ht="15" thickBot="1" x14ac:dyDescent="0.4">
      <c r="A240" s="16" t="s">
        <v>50</v>
      </c>
      <c r="B240" s="17" t="s">
        <v>32</v>
      </c>
      <c r="C240" s="18">
        <v>44052.226145829998</v>
      </c>
      <c r="D240" s="18">
        <f t="shared" si="36"/>
        <v>44021</v>
      </c>
      <c r="E240" s="18">
        <f>DATE(YEAR($D240),MONTH($D240),DAY($D240)+$LK240*30.4/520)</f>
        <v>44021</v>
      </c>
      <c r="F240" s="18">
        <f>DATE(YEAR($E240),MONTH($E240),DAY($E240)+$LK240*30.4/520)</f>
        <v>44021</v>
      </c>
      <c r="G240" s="18">
        <f>DATE(YEAR($F240),MONTH($F240),DAY($F240)+$LK240*30.4/520)</f>
        <v>44021</v>
      </c>
      <c r="H240" s="18">
        <f>DATE(YEAR($G240),MONTH($G240),DAY($G240)+$LK240*30.4/520)</f>
        <v>44021</v>
      </c>
      <c r="I240" s="19">
        <f>DATE(YEAR($H240),MONTH($H240),DAY($H240)+$LK240*30.4/520)</f>
        <v>44021</v>
      </c>
    </row>
    <row r="241" spans="1:9" ht="15" thickBot="1" x14ac:dyDescent="0.4">
      <c r="A241" s="16" t="s">
        <v>50</v>
      </c>
      <c r="B241" s="17" t="s">
        <v>30</v>
      </c>
      <c r="C241" s="18">
        <v>44052.226145829998</v>
      </c>
      <c r="D241" s="18">
        <f t="shared" si="36"/>
        <v>44021</v>
      </c>
      <c r="E241" s="18">
        <f>DATE(YEAR($D241),MONTH($D241),DAY($D241)+$LK241*30.4/520)</f>
        <v>44021</v>
      </c>
      <c r="F241" s="18">
        <f>DATE(YEAR($E241),MONTH($E241),DAY($E241)+$LK241*30.4/520)</f>
        <v>44021</v>
      </c>
      <c r="G241" s="18">
        <f>DATE(YEAR($F241),MONTH($F241),DAY($F241)+$LK241*30.4/520)</f>
        <v>44021</v>
      </c>
      <c r="H241" s="18">
        <f>DATE(YEAR($G241),MONTH($G241),DAY($G241)+$LK241*30.4/520)</f>
        <v>44021</v>
      </c>
      <c r="I241" s="19">
        <f>DATE(YEAR($H241),MONTH($H241),DAY($H241)+$LK241*30.4/520)</f>
        <v>44021</v>
      </c>
    </row>
    <row r="242" spans="1:9" ht="15" thickBot="1" x14ac:dyDescent="0.4">
      <c r="A242" s="16" t="s">
        <v>50</v>
      </c>
      <c r="B242" s="17" t="s">
        <v>17</v>
      </c>
      <c r="C242" s="18">
        <v>43994.585335639997</v>
      </c>
      <c r="D242" s="18">
        <f>DATE(YEAR($C242),MONTH($C242)-2,DAY($C242))</f>
        <v>43933</v>
      </c>
      <c r="E242" s="18">
        <f>DATE(YEAR($D242),MONTH($D242)+$LK242,DAY($D242))</f>
        <v>43933</v>
      </c>
      <c r="F242" s="18">
        <f>DATE(YEAR($E242),MONTH($E242)+$LK242,DAY($E242))</f>
        <v>43933</v>
      </c>
      <c r="G242" s="18">
        <f>DATE(YEAR($F242),MONTH($F242)+$LK242,DAY($F242))</f>
        <v>43933</v>
      </c>
      <c r="H242" s="18">
        <f>DATE(YEAR($G242),MONTH($G242)+$LK242,DAY($G242))</f>
        <v>43933</v>
      </c>
      <c r="I242" s="19">
        <f>DATE(YEAR($H242),MONTH($H242)+$LK242,DAY($H242))</f>
        <v>43933</v>
      </c>
    </row>
    <row r="243" spans="1:9" ht="15" thickBot="1" x14ac:dyDescent="0.4">
      <c r="A243" s="16" t="s">
        <v>50</v>
      </c>
      <c r="B243" s="17" t="s">
        <v>10</v>
      </c>
      <c r="C243" s="18">
        <v>43885.566851850002</v>
      </c>
      <c r="D243" s="18">
        <f>DATE(YEAR($C243),MONTH($C243)-2,DAY($C243))</f>
        <v>43823</v>
      </c>
      <c r="E243" s="18">
        <f>DATE(YEAR($D243),MONTH($D243)+$LK243,DAY($D243))</f>
        <v>43823</v>
      </c>
      <c r="F243" s="18">
        <f>DATE(YEAR($E243),MONTH($E243)+$LK243,DAY($E243))</f>
        <v>43823</v>
      </c>
      <c r="G243" s="18">
        <f>DATE(YEAR($F243),MONTH($F243)+$LK243,DAY($F243))</f>
        <v>43823</v>
      </c>
      <c r="H243" s="18">
        <f>DATE(YEAR($G243),MONTH($G243)+$LK243,DAY($G243))</f>
        <v>43823</v>
      </c>
      <c r="I243" s="19">
        <f>DATE(YEAR($H243),MONTH($H243)+$LK243,DAY($H243))</f>
        <v>43823</v>
      </c>
    </row>
    <row r="244" spans="1:9" ht="15" thickBot="1" x14ac:dyDescent="0.4">
      <c r="A244" s="16" t="s">
        <v>50</v>
      </c>
      <c r="B244" s="17" t="s">
        <v>27</v>
      </c>
      <c r="C244" s="18">
        <v>44192.642881940003</v>
      </c>
      <c r="D244" s="18">
        <f>DATE(YEAR($C244),MONTH($C244)-1,DAY($C244))</f>
        <v>44162</v>
      </c>
      <c r="E244" s="18">
        <f>DATE(YEAR($D244),MONTH($D244),DAY($D244)+$LK244*30.4/6000)</f>
        <v>44162</v>
      </c>
      <c r="F244" s="18">
        <f>DATE(YEAR($E244),MONTH($E244),DAY($E244)+$LK244*30.4/6000)</f>
        <v>44162</v>
      </c>
      <c r="G244" s="18">
        <f>DATE(YEAR($F244),MONTH($F244),DAY($F244)+$LK244*30.4/6000)</f>
        <v>44162</v>
      </c>
      <c r="H244" s="18">
        <f>DATE(YEAR($G244),MONTH($G244),DAY($G244)+$LK244*30.4/6000)</f>
        <v>44162</v>
      </c>
      <c r="I244" s="19">
        <f>DATE(YEAR($H244),MONTH($H244),DAY($H244)+$LK244*30.4/6000)</f>
        <v>44162</v>
      </c>
    </row>
    <row r="245" spans="1:9" ht="15" thickBot="1" x14ac:dyDescent="0.4">
      <c r="A245" s="16" t="s">
        <v>50</v>
      </c>
      <c r="B245" s="17" t="s">
        <v>33</v>
      </c>
      <c r="C245" s="18">
        <v>44192.642881940003</v>
      </c>
      <c r="D245" s="18">
        <f>DATE(YEAR($C245),MONTH($C245)-1,DAY($C245))</f>
        <v>44162</v>
      </c>
      <c r="E245" s="18">
        <f>DATE(YEAR($D245),MONTH($D245),DAY($D245)+$LK245*30.4/6000)</f>
        <v>44162</v>
      </c>
      <c r="F245" s="18">
        <f>DATE(YEAR($E245),MONTH($E245),DAY($E245)+$LK245*30.4/6000)</f>
        <v>44162</v>
      </c>
      <c r="G245" s="18">
        <f>DATE(YEAR($F245),MONTH($F245),DAY($F245)+$LK245*30.4/6000)</f>
        <v>44162</v>
      </c>
      <c r="H245" s="18">
        <f>DATE(YEAR($G245),MONTH($G245),DAY($G245)+$LK245*30.4/6000)</f>
        <v>44162</v>
      </c>
      <c r="I245" s="19">
        <f>DATE(YEAR($H245),MONTH($H245),DAY($H245)+$LK245*30.4/6000)</f>
        <v>44162</v>
      </c>
    </row>
    <row r="246" spans="1:9" ht="15" thickBot="1" x14ac:dyDescent="0.4">
      <c r="A246" s="16" t="s">
        <v>50</v>
      </c>
      <c r="B246" s="17" t="s">
        <v>39</v>
      </c>
      <c r="C246" s="18">
        <v>44255.476747679997</v>
      </c>
      <c r="D246" s="18">
        <f t="shared" ref="D246:D251" si="37">DATE(YEAR($C246),MONTH($C246),DAY($C246)-7)</f>
        <v>44248</v>
      </c>
      <c r="E246" s="18">
        <f t="shared" ref="E246:E251" si="38">DATE(YEAR($D246),MONTH($D246)+$LK246,DAY($D246))</f>
        <v>44248</v>
      </c>
      <c r="F246" s="18">
        <f t="shared" ref="F246:F251" si="39">DATE(YEAR($E246),MONTH($E246)+$LK246,DAY($E246))</f>
        <v>44248</v>
      </c>
      <c r="G246" s="18">
        <f t="shared" ref="G246:G251" si="40">DATE(YEAR($F246),MONTH($F246)+$LK246,DAY($F246))</f>
        <v>44248</v>
      </c>
      <c r="H246" s="18">
        <f t="shared" ref="H246:H251" si="41">DATE(YEAR($G246),MONTH($G246)+$LK246,DAY($G246))</f>
        <v>44248</v>
      </c>
      <c r="I246" s="19">
        <f t="shared" ref="I246:I251" si="42">DATE(YEAR($H246),MONTH($H246)+$LK246,DAY($H246))</f>
        <v>44248</v>
      </c>
    </row>
    <row r="247" spans="1:9" ht="15" thickBot="1" x14ac:dyDescent="0.4">
      <c r="A247" s="16" t="s">
        <v>50</v>
      </c>
      <c r="B247" s="17" t="s">
        <v>28</v>
      </c>
      <c r="C247" s="18">
        <v>43945.295821749998</v>
      </c>
      <c r="D247" s="18">
        <f t="shared" si="37"/>
        <v>43938</v>
      </c>
      <c r="E247" s="18">
        <f t="shared" si="38"/>
        <v>43938</v>
      </c>
      <c r="F247" s="18">
        <f t="shared" si="39"/>
        <v>43938</v>
      </c>
      <c r="G247" s="18">
        <f t="shared" si="40"/>
        <v>43938</v>
      </c>
      <c r="H247" s="18">
        <f t="shared" si="41"/>
        <v>43938</v>
      </c>
      <c r="I247" s="19">
        <f t="shared" si="42"/>
        <v>43938</v>
      </c>
    </row>
    <row r="248" spans="1:9" ht="15" thickBot="1" x14ac:dyDescent="0.4">
      <c r="A248" s="16" t="s">
        <v>50</v>
      </c>
      <c r="B248" s="17" t="s">
        <v>31</v>
      </c>
      <c r="C248" s="18">
        <v>43945.651030089997</v>
      </c>
      <c r="D248" s="18">
        <f t="shared" si="37"/>
        <v>43938</v>
      </c>
      <c r="E248" s="18">
        <f t="shared" si="38"/>
        <v>43938</v>
      </c>
      <c r="F248" s="18">
        <f t="shared" si="39"/>
        <v>43938</v>
      </c>
      <c r="G248" s="18">
        <f t="shared" si="40"/>
        <v>43938</v>
      </c>
      <c r="H248" s="18">
        <f t="shared" si="41"/>
        <v>43938</v>
      </c>
      <c r="I248" s="19">
        <f t="shared" si="42"/>
        <v>43938</v>
      </c>
    </row>
    <row r="249" spans="1:9" ht="15" thickBot="1" x14ac:dyDescent="0.4">
      <c r="A249" s="16" t="s">
        <v>50</v>
      </c>
      <c r="B249" s="17" t="s">
        <v>35</v>
      </c>
      <c r="C249" s="18">
        <v>43912.331157400004</v>
      </c>
      <c r="D249" s="18">
        <f t="shared" si="37"/>
        <v>43905</v>
      </c>
      <c r="E249" s="18">
        <f t="shared" si="38"/>
        <v>43905</v>
      </c>
      <c r="F249" s="18">
        <f t="shared" si="39"/>
        <v>43905</v>
      </c>
      <c r="G249" s="18">
        <f t="shared" si="40"/>
        <v>43905</v>
      </c>
      <c r="H249" s="18">
        <f t="shared" si="41"/>
        <v>43905</v>
      </c>
      <c r="I249" s="19">
        <f t="shared" si="42"/>
        <v>43905</v>
      </c>
    </row>
    <row r="250" spans="1:9" ht="15" thickBot="1" x14ac:dyDescent="0.4">
      <c r="A250" s="16" t="s">
        <v>50</v>
      </c>
      <c r="B250" s="17" t="s">
        <v>24</v>
      </c>
      <c r="C250" s="18">
        <v>43912.331157400004</v>
      </c>
      <c r="D250" s="18">
        <f t="shared" si="37"/>
        <v>43905</v>
      </c>
      <c r="E250" s="18">
        <f t="shared" si="38"/>
        <v>43905</v>
      </c>
      <c r="F250" s="18">
        <f t="shared" si="39"/>
        <v>43905</v>
      </c>
      <c r="G250" s="18">
        <f t="shared" si="40"/>
        <v>43905</v>
      </c>
      <c r="H250" s="18">
        <f t="shared" si="41"/>
        <v>43905</v>
      </c>
      <c r="I250" s="19">
        <f t="shared" si="42"/>
        <v>43905</v>
      </c>
    </row>
    <row r="251" spans="1:9" ht="15" thickBot="1" x14ac:dyDescent="0.4">
      <c r="A251" s="16" t="s">
        <v>50</v>
      </c>
      <c r="B251" s="17" t="s">
        <v>22</v>
      </c>
      <c r="C251" s="18">
        <v>43912.331157400004</v>
      </c>
      <c r="D251" s="18">
        <f t="shared" si="37"/>
        <v>43905</v>
      </c>
      <c r="E251" s="18">
        <f t="shared" si="38"/>
        <v>43905</v>
      </c>
      <c r="F251" s="18">
        <f t="shared" si="39"/>
        <v>43905</v>
      </c>
      <c r="G251" s="18">
        <f t="shared" si="40"/>
        <v>43905</v>
      </c>
      <c r="H251" s="18">
        <f t="shared" si="41"/>
        <v>43905</v>
      </c>
      <c r="I251" s="19">
        <f t="shared" si="42"/>
        <v>43905</v>
      </c>
    </row>
    <row r="252" spans="1:9" ht="15" thickBot="1" x14ac:dyDescent="0.4">
      <c r="A252" s="16" t="s">
        <v>50</v>
      </c>
      <c r="B252" s="17" t="s">
        <v>40</v>
      </c>
      <c r="C252" s="18">
        <v>43891.721134250001</v>
      </c>
      <c r="D252" s="18">
        <f>DATE(YEAR($C252),MONTH($C252)-2,DAY($C252))</f>
        <v>43831</v>
      </c>
      <c r="E252" s="18">
        <f>DATE(YEAR($D252),MONTH($D252),DAY($D252)+$LK252*30.4/6000)</f>
        <v>43831</v>
      </c>
      <c r="F252" s="18">
        <f>DATE(YEAR($E252),MONTH($E252),DAY($E252)+$LK252*30.4/6000)</f>
        <v>43831</v>
      </c>
      <c r="G252" s="18">
        <f>DATE(YEAR($F252),MONTH($F252),DAY($F252)+$LK252*30.4/6000)</f>
        <v>43831</v>
      </c>
      <c r="H252" s="18">
        <f>DATE(YEAR($G252),MONTH($G252),DAY($G252)+$LK252*30.4/6000)</f>
        <v>43831</v>
      </c>
      <c r="I252" s="19">
        <f>DATE(YEAR($H252),MONTH($H252),DAY($H252)+$LK252*30.4/6000)</f>
        <v>43831</v>
      </c>
    </row>
    <row r="253" spans="1:9" ht="15" thickBot="1" x14ac:dyDescent="0.4">
      <c r="A253" s="16" t="s">
        <v>50</v>
      </c>
      <c r="B253" s="17" t="s">
        <v>13</v>
      </c>
      <c r="C253" s="18">
        <v>44152.585752309998</v>
      </c>
      <c r="D253" s="18">
        <f>DATE(YEAR($C253),MONTH($C253)-1,DAY($C253))</f>
        <v>44121</v>
      </c>
      <c r="E253" s="18">
        <f>DATE(YEAR($D253),MONTH($D253),DAY($D253)+$LK253/6.5)</f>
        <v>44121</v>
      </c>
      <c r="F253" s="18">
        <f>DATE(YEAR($E253),MONTH($E253),DAY($E253)+$LK253/6.5)</f>
        <v>44121</v>
      </c>
      <c r="G253" s="18">
        <f>DATE(YEAR($F253),MONTH($F253),DAY($F253)+$LK253/6.5)</f>
        <v>44121</v>
      </c>
      <c r="H253" s="18">
        <f>DATE(YEAR($G253),MONTH($G253),DAY($G253)+$LK253/6.5)</f>
        <v>44121</v>
      </c>
      <c r="I253" s="19">
        <f>DATE(YEAR($H253),MONTH($H253),DAY($H253)+$LK253/6.5)</f>
        <v>44121</v>
      </c>
    </row>
    <row r="254" spans="1:9" ht="15" thickBot="1" x14ac:dyDescent="0.4">
      <c r="A254" s="16" t="s">
        <v>50</v>
      </c>
      <c r="B254" s="17" t="s">
        <v>40</v>
      </c>
      <c r="C254" s="18">
        <v>44212.488668979997</v>
      </c>
      <c r="D254" s="18">
        <f>DATE(YEAR($C254),MONTH($C254)-2,DAY($C254))</f>
        <v>44151</v>
      </c>
      <c r="E254" s="18">
        <f>DATE(YEAR($D254),MONTH($D254),DAY($D254)+$LK254*30.4/6000)</f>
        <v>44151</v>
      </c>
      <c r="F254" s="18">
        <f>DATE(YEAR($E254),MONTH($E254),DAY($E254)+$LK254*30.4/6000)</f>
        <v>44151</v>
      </c>
      <c r="G254" s="18">
        <f>DATE(YEAR($F254),MONTH($F254),DAY($F254)+$LK254*30.4/6000)</f>
        <v>44151</v>
      </c>
      <c r="H254" s="18">
        <f>DATE(YEAR($G254),MONTH($G254),DAY($G254)+$LK254*30.4/6000)</f>
        <v>44151</v>
      </c>
      <c r="I254" s="19">
        <f>DATE(YEAR($H254),MONTH($H254),DAY($H254)+$LK254*30.4/6000)</f>
        <v>44151</v>
      </c>
    </row>
    <row r="255" spans="1:9" ht="15" thickBot="1" x14ac:dyDescent="0.4">
      <c r="A255" s="16" t="s">
        <v>50</v>
      </c>
      <c r="B255" s="17" t="s">
        <v>13</v>
      </c>
      <c r="C255" s="18">
        <v>44033.463750000003</v>
      </c>
      <c r="D255" s="18">
        <f>DATE(YEAR($C255),MONTH($C255)-1,DAY($C255))</f>
        <v>44003</v>
      </c>
      <c r="E255" s="18">
        <f>DATE(YEAR($D255),MONTH($D255),DAY($D255)+$LK255/6.5)</f>
        <v>44003</v>
      </c>
      <c r="F255" s="18">
        <f>DATE(YEAR($E255),MONTH($E255),DAY($E255)+$LK255/6.5)</f>
        <v>44003</v>
      </c>
      <c r="G255" s="18">
        <f>DATE(YEAR($F255),MONTH($F255),DAY($F255)+$LK255/6.5)</f>
        <v>44003</v>
      </c>
      <c r="H255" s="18">
        <f>DATE(YEAR($G255),MONTH($G255),DAY($G255)+$LK255/6.5)</f>
        <v>44003</v>
      </c>
      <c r="I255" s="19">
        <f>DATE(YEAR($H255),MONTH($H255),DAY($H255)+$LK255/6.5)</f>
        <v>44003</v>
      </c>
    </row>
    <row r="256" spans="1:9" ht="15" thickBot="1" x14ac:dyDescent="0.4">
      <c r="A256" s="16" t="s">
        <v>50</v>
      </c>
      <c r="B256" s="17" t="s">
        <v>40</v>
      </c>
      <c r="C256" s="18">
        <v>43891.721134250001</v>
      </c>
      <c r="D256" s="18">
        <f>DATE(YEAR($C256),MONTH($C256)-2,DAY($C256))</f>
        <v>43831</v>
      </c>
      <c r="E256" s="18">
        <f>DATE(YEAR($D256),MONTH($D256),DAY($D256)+$LK256*30.4/6000)</f>
        <v>43831</v>
      </c>
      <c r="F256" s="18">
        <f>DATE(YEAR($E256),MONTH($E256),DAY($E256)+$LK256*30.4/6000)</f>
        <v>43831</v>
      </c>
      <c r="G256" s="18">
        <f>DATE(YEAR($F256),MONTH($F256),DAY($F256)+$LK256*30.4/6000)</f>
        <v>43831</v>
      </c>
      <c r="H256" s="18">
        <f>DATE(YEAR($G256),MONTH($G256),DAY($G256)+$LK256*30.4/6000)</f>
        <v>43831</v>
      </c>
      <c r="I256" s="19">
        <f>DATE(YEAR($H256),MONTH($H256),DAY($H256)+$LK256*30.4/6000)</f>
        <v>43831</v>
      </c>
    </row>
    <row r="257" spans="1:9" ht="15" thickBot="1" x14ac:dyDescent="0.4">
      <c r="A257" s="16" t="s">
        <v>51</v>
      </c>
      <c r="B257" s="17" t="s">
        <v>38</v>
      </c>
      <c r="C257" s="18">
        <v>44350.056967589997</v>
      </c>
      <c r="D257" s="18">
        <f t="shared" ref="D257:D262" si="43">DATE(YEAR($C257),MONTH($C257)-1,DAY($C257))</f>
        <v>44319</v>
      </c>
      <c r="E257" s="18">
        <f>DATE(YEAR($D257),MONTH($D257),DAY($D257)+$LK257*30.4/6000)</f>
        <v>44319</v>
      </c>
      <c r="F257" s="18">
        <f>DATE(YEAR($E257),MONTH($E257),DAY($E257)+$LK257*30.4/6000)</f>
        <v>44319</v>
      </c>
      <c r="G257" s="18">
        <f>DATE(YEAR($F257),MONTH($F257),DAY($F257)+$LK257*30.4/6000)</f>
        <v>44319</v>
      </c>
      <c r="H257" s="18">
        <f>DATE(YEAR($G257),MONTH($G257),DAY($G257)+$LK257*30.4/6000)</f>
        <v>44319</v>
      </c>
      <c r="I257" s="19">
        <f>DATE(YEAR($H257),MONTH($H257),DAY($H257)+$LK257*30.4/6000)</f>
        <v>44319</v>
      </c>
    </row>
    <row r="258" spans="1:9" ht="15" thickBot="1" x14ac:dyDescent="0.4">
      <c r="A258" s="16" t="s">
        <v>51</v>
      </c>
      <c r="B258" s="17" t="s">
        <v>29</v>
      </c>
      <c r="C258" s="18">
        <v>44350.056967589997</v>
      </c>
      <c r="D258" s="18">
        <f t="shared" si="43"/>
        <v>44319</v>
      </c>
      <c r="E258" s="18">
        <f>DATE(YEAR($D258),MONTH($D258),DAY($D258)+$LK258*30.4/6000)</f>
        <v>44319</v>
      </c>
      <c r="F258" s="18">
        <f>DATE(YEAR($E258),MONTH($E258),DAY($E258)+$LK258*30.4/6000)</f>
        <v>44319</v>
      </c>
      <c r="G258" s="18">
        <f>DATE(YEAR($F258),MONTH($F258),DAY($F258)+$LK258*30.4/6000)</f>
        <v>44319</v>
      </c>
      <c r="H258" s="18">
        <f>DATE(YEAR($G258),MONTH($G258),DAY($G258)+$LK258*30.4/6000)</f>
        <v>44319</v>
      </c>
      <c r="I258" s="19">
        <f>DATE(YEAR($H258),MONTH($H258),DAY($H258)+$LK258*30.4/6000)</f>
        <v>44319</v>
      </c>
    </row>
    <row r="259" spans="1:9" ht="15" thickBot="1" x14ac:dyDescent="0.4">
      <c r="A259" s="16" t="s">
        <v>51</v>
      </c>
      <c r="B259" s="17" t="s">
        <v>19</v>
      </c>
      <c r="C259" s="18">
        <v>44350.056967589997</v>
      </c>
      <c r="D259" s="18">
        <f t="shared" si="43"/>
        <v>44319</v>
      </c>
      <c r="E259" s="18">
        <f>DATE(YEAR($D259),MONTH($D259),DAY($D259)+$LK259*30.4/6000)</f>
        <v>44319</v>
      </c>
      <c r="F259" s="18">
        <f>DATE(YEAR($E259),MONTH($E259),DAY($E259)+$LK259*30.4/6000)</f>
        <v>44319</v>
      </c>
      <c r="G259" s="18">
        <f>DATE(YEAR($F259),MONTH($F259),DAY($F259)+$LK259*30.4/6000)</f>
        <v>44319</v>
      </c>
      <c r="H259" s="18">
        <f>DATE(YEAR($G259),MONTH($G259),DAY($G259)+$LK259*30.4/6000)</f>
        <v>44319</v>
      </c>
      <c r="I259" s="19">
        <f>DATE(YEAR($H259),MONTH($H259),DAY($H259)+$LK259*30.4/6000)</f>
        <v>44319</v>
      </c>
    </row>
    <row r="260" spans="1:9" ht="15" thickBot="1" x14ac:dyDescent="0.4">
      <c r="A260" s="16" t="s">
        <v>51</v>
      </c>
      <c r="B260" s="17" t="s">
        <v>21</v>
      </c>
      <c r="C260" s="18">
        <v>44006.25556713</v>
      </c>
      <c r="D260" s="18">
        <f t="shared" si="43"/>
        <v>43975</v>
      </c>
      <c r="E260" s="18">
        <f>DATE(YEAR($D260),MONTH($D260),DAY($D260)+$LK260*30.4/520)</f>
        <v>43975</v>
      </c>
      <c r="F260" s="18">
        <f>DATE(YEAR($E260),MONTH($E260),DAY($E260)+$LK260*30.4/520)</f>
        <v>43975</v>
      </c>
      <c r="G260" s="18">
        <f>DATE(YEAR($F260),MONTH($F260),DAY($F260)+$LK260*30.4/520)</f>
        <v>43975</v>
      </c>
      <c r="H260" s="18">
        <f>DATE(YEAR($G260),MONTH($G260),DAY($G260)+$LK260*30.4/520)</f>
        <v>43975</v>
      </c>
      <c r="I260" s="19">
        <f>DATE(YEAR($H260),MONTH($H260),DAY($H260)+$LK260*30.4/520)</f>
        <v>43975</v>
      </c>
    </row>
    <row r="261" spans="1:9" ht="15" thickBot="1" x14ac:dyDescent="0.4">
      <c r="A261" s="16" t="s">
        <v>51</v>
      </c>
      <c r="B261" s="17" t="s">
        <v>32</v>
      </c>
      <c r="C261" s="18">
        <v>44006.25556713</v>
      </c>
      <c r="D261" s="18">
        <f t="shared" si="43"/>
        <v>43975</v>
      </c>
      <c r="E261" s="18">
        <f>DATE(YEAR($D261),MONTH($D261),DAY($D261)+$LK261*30.4/520)</f>
        <v>43975</v>
      </c>
      <c r="F261" s="18">
        <f>DATE(YEAR($E261),MONTH($E261),DAY($E261)+$LK261*30.4/520)</f>
        <v>43975</v>
      </c>
      <c r="G261" s="18">
        <f>DATE(YEAR($F261),MONTH($F261),DAY($F261)+$LK261*30.4/520)</f>
        <v>43975</v>
      </c>
      <c r="H261" s="18">
        <f>DATE(YEAR($G261),MONTH($G261),DAY($G261)+$LK261*30.4/520)</f>
        <v>43975</v>
      </c>
      <c r="I261" s="19">
        <f>DATE(YEAR($H261),MONTH($H261),DAY($H261)+$LK261*30.4/520)</f>
        <v>43975</v>
      </c>
    </row>
    <row r="262" spans="1:9" ht="15" thickBot="1" x14ac:dyDescent="0.4">
      <c r="A262" s="16" t="s">
        <v>51</v>
      </c>
      <c r="B262" s="17" t="s">
        <v>30</v>
      </c>
      <c r="C262" s="18">
        <v>44006.25556713</v>
      </c>
      <c r="D262" s="18">
        <f t="shared" si="43"/>
        <v>43975</v>
      </c>
      <c r="E262" s="18">
        <f>DATE(YEAR($D262),MONTH($D262),DAY($D262)+$LK262*30.4/520)</f>
        <v>43975</v>
      </c>
      <c r="F262" s="18">
        <f>DATE(YEAR($E262),MONTH($E262),DAY($E262)+$LK262*30.4/520)</f>
        <v>43975</v>
      </c>
      <c r="G262" s="18">
        <f>DATE(YEAR($F262),MONTH($F262),DAY($F262)+$LK262*30.4/520)</f>
        <v>43975</v>
      </c>
      <c r="H262" s="18">
        <f>DATE(YEAR($G262),MONTH($G262),DAY($G262)+$LK262*30.4/520)</f>
        <v>43975</v>
      </c>
      <c r="I262" s="19">
        <f>DATE(YEAR($H262),MONTH($H262),DAY($H262)+$LK262*30.4/520)</f>
        <v>43975</v>
      </c>
    </row>
    <row r="263" spans="1:9" ht="15" thickBot="1" x14ac:dyDescent="0.4">
      <c r="A263" s="16" t="s">
        <v>51</v>
      </c>
      <c r="B263" s="17" t="s">
        <v>17</v>
      </c>
      <c r="C263" s="18">
        <v>44009.590231479997</v>
      </c>
      <c r="D263" s="18">
        <f>DATE(YEAR($C263),MONTH($C263)-2,DAY($C263))</f>
        <v>43948</v>
      </c>
      <c r="E263" s="18">
        <f>DATE(YEAR($D263),MONTH($D263)+$LK263,DAY($D263))</f>
        <v>43948</v>
      </c>
      <c r="F263" s="18">
        <f>DATE(YEAR($E263),MONTH($E263)+$LK263,DAY($E263))</f>
        <v>43948</v>
      </c>
      <c r="G263" s="18">
        <f>DATE(YEAR($F263),MONTH($F263)+$LK263,DAY($F263))</f>
        <v>43948</v>
      </c>
      <c r="H263" s="18">
        <f>DATE(YEAR($G263),MONTH($G263)+$LK263,DAY($G263))</f>
        <v>43948</v>
      </c>
      <c r="I263" s="19">
        <f>DATE(YEAR($H263),MONTH($H263)+$LK263,DAY($H263))</f>
        <v>43948</v>
      </c>
    </row>
    <row r="264" spans="1:9" ht="15" thickBot="1" x14ac:dyDescent="0.4">
      <c r="A264" s="16" t="s">
        <v>51</v>
      </c>
      <c r="B264" s="17" t="s">
        <v>10</v>
      </c>
      <c r="C264" s="18">
        <v>43970.635416659999</v>
      </c>
      <c r="D264" s="18">
        <f>DATE(YEAR($C264),MONTH($C264)-2,DAY($C264))</f>
        <v>43909</v>
      </c>
      <c r="E264" s="18">
        <f>DATE(YEAR($D264),MONTH($D264)+$LK264,DAY($D264))</f>
        <v>43909</v>
      </c>
      <c r="F264" s="18">
        <f>DATE(YEAR($E264),MONTH($E264)+$LK264,DAY($E264))</f>
        <v>43909</v>
      </c>
      <c r="G264" s="18">
        <f>DATE(YEAR($F264),MONTH($F264)+$LK264,DAY($F264))</f>
        <v>43909</v>
      </c>
      <c r="H264" s="18">
        <f>DATE(YEAR($G264),MONTH($G264)+$LK264,DAY($G264))</f>
        <v>43909</v>
      </c>
      <c r="I264" s="19">
        <f>DATE(YEAR($H264),MONTH($H264)+$LK264,DAY($H264))</f>
        <v>43909</v>
      </c>
    </row>
    <row r="265" spans="1:9" ht="15" thickBot="1" x14ac:dyDescent="0.4">
      <c r="A265" s="16" t="s">
        <v>51</v>
      </c>
      <c r="B265" s="17" t="s">
        <v>27</v>
      </c>
      <c r="C265" s="18">
        <v>44350.056967589997</v>
      </c>
      <c r="D265" s="18">
        <f>DATE(YEAR($C265),MONTH($C265)-1,DAY($C265))</f>
        <v>44319</v>
      </c>
      <c r="E265" s="18">
        <f>DATE(YEAR($D265),MONTH($D265),DAY($D265)+$LK265*30.4/6000)</f>
        <v>44319</v>
      </c>
      <c r="F265" s="18">
        <f>DATE(YEAR($E265),MONTH($E265),DAY($E265)+$LK265*30.4/6000)</f>
        <v>44319</v>
      </c>
      <c r="G265" s="18">
        <f>DATE(YEAR($F265),MONTH($F265),DAY($F265)+$LK265*30.4/6000)</f>
        <v>44319</v>
      </c>
      <c r="H265" s="18">
        <f>DATE(YEAR($G265),MONTH($G265),DAY($G265)+$LK265*30.4/6000)</f>
        <v>44319</v>
      </c>
      <c r="I265" s="19">
        <f>DATE(YEAR($H265),MONTH($H265),DAY($H265)+$LK265*30.4/6000)</f>
        <v>44319</v>
      </c>
    </row>
    <row r="266" spans="1:9" ht="15" thickBot="1" x14ac:dyDescent="0.4">
      <c r="A266" s="16" t="s">
        <v>51</v>
      </c>
      <c r="B266" s="17" t="s">
        <v>33</v>
      </c>
      <c r="C266" s="18">
        <v>44350.056967589997</v>
      </c>
      <c r="D266" s="18">
        <f>DATE(YEAR($C266),MONTH($C266)-1,DAY($C266))</f>
        <v>44319</v>
      </c>
      <c r="E266" s="18">
        <f>DATE(YEAR($D266),MONTH($D266),DAY($D266)+$LK266*30.4/6000)</f>
        <v>44319</v>
      </c>
      <c r="F266" s="18">
        <f>DATE(YEAR($E266),MONTH($E266),DAY($E266)+$LK266*30.4/6000)</f>
        <v>44319</v>
      </c>
      <c r="G266" s="18">
        <f>DATE(YEAR($F266),MONTH($F266),DAY($F266)+$LK266*30.4/6000)</f>
        <v>44319</v>
      </c>
      <c r="H266" s="18">
        <f>DATE(YEAR($G266),MONTH($G266),DAY($G266)+$LK266*30.4/6000)</f>
        <v>44319</v>
      </c>
      <c r="I266" s="19">
        <f>DATE(YEAR($H266),MONTH($H266),DAY($H266)+$LK266*30.4/6000)</f>
        <v>44319</v>
      </c>
    </row>
    <row r="267" spans="1:9" ht="15" thickBot="1" x14ac:dyDescent="0.4">
      <c r="A267" s="16" t="s">
        <v>51</v>
      </c>
      <c r="B267" s="17" t="s">
        <v>39</v>
      </c>
      <c r="C267" s="18">
        <v>44296.456250000003</v>
      </c>
      <c r="D267" s="18">
        <f t="shared" ref="D267:D272" si="44">DATE(YEAR($C267),MONTH($C267),DAY($C267)-7)</f>
        <v>44289</v>
      </c>
      <c r="E267" s="18">
        <f t="shared" ref="E267:E272" si="45">DATE(YEAR($D267),MONTH($D267)+$LK267,DAY($D267))</f>
        <v>44289</v>
      </c>
      <c r="F267" s="18">
        <f t="shared" ref="F267:F272" si="46">DATE(YEAR($E267),MONTH($E267)+$LK267,DAY($E267))</f>
        <v>44289</v>
      </c>
      <c r="G267" s="18">
        <f t="shared" ref="G267:G272" si="47">DATE(YEAR($F267),MONTH($F267)+$LK267,DAY($F267))</f>
        <v>44289</v>
      </c>
      <c r="H267" s="18">
        <f t="shared" ref="H267:H272" si="48">DATE(YEAR($G267),MONTH($G267)+$LK267,DAY($G267))</f>
        <v>44289</v>
      </c>
      <c r="I267" s="19">
        <f t="shared" ref="I267:I272" si="49">DATE(YEAR($H267),MONTH($H267)+$LK267,DAY($H267))</f>
        <v>44289</v>
      </c>
    </row>
    <row r="268" spans="1:9" ht="15" thickBot="1" x14ac:dyDescent="0.4">
      <c r="A268" s="16" t="s">
        <v>51</v>
      </c>
      <c r="B268" s="17" t="s">
        <v>28</v>
      </c>
      <c r="C268" s="18">
        <v>43994.602326380002</v>
      </c>
      <c r="D268" s="18">
        <f t="shared" si="44"/>
        <v>43987</v>
      </c>
      <c r="E268" s="18">
        <f t="shared" si="45"/>
        <v>43987</v>
      </c>
      <c r="F268" s="18">
        <f t="shared" si="46"/>
        <v>43987</v>
      </c>
      <c r="G268" s="18">
        <f t="shared" si="47"/>
        <v>43987</v>
      </c>
      <c r="H268" s="18">
        <f t="shared" si="48"/>
        <v>43987</v>
      </c>
      <c r="I268" s="19">
        <f t="shared" si="49"/>
        <v>43987</v>
      </c>
    </row>
    <row r="269" spans="1:9" ht="15" thickBot="1" x14ac:dyDescent="0.4">
      <c r="A269" s="16" t="s">
        <v>51</v>
      </c>
      <c r="B269" s="17" t="s">
        <v>31</v>
      </c>
      <c r="C269" s="18">
        <v>43993.607210640002</v>
      </c>
      <c r="D269" s="18">
        <f t="shared" si="44"/>
        <v>43986</v>
      </c>
      <c r="E269" s="18">
        <f t="shared" si="45"/>
        <v>43986</v>
      </c>
      <c r="F269" s="18">
        <f t="shared" si="46"/>
        <v>43986</v>
      </c>
      <c r="G269" s="18">
        <f t="shared" si="47"/>
        <v>43986</v>
      </c>
      <c r="H269" s="18">
        <f t="shared" si="48"/>
        <v>43986</v>
      </c>
      <c r="I269" s="19">
        <f t="shared" si="49"/>
        <v>43986</v>
      </c>
    </row>
    <row r="270" spans="1:9" ht="15" thickBot="1" x14ac:dyDescent="0.4">
      <c r="A270" s="16" t="s">
        <v>51</v>
      </c>
      <c r="B270" s="17" t="s">
        <v>35</v>
      </c>
      <c r="C270" s="18">
        <v>43939.647731479999</v>
      </c>
      <c r="D270" s="18">
        <f t="shared" si="44"/>
        <v>43932</v>
      </c>
      <c r="E270" s="18">
        <f t="shared" si="45"/>
        <v>43932</v>
      </c>
      <c r="F270" s="18">
        <f t="shared" si="46"/>
        <v>43932</v>
      </c>
      <c r="G270" s="18">
        <f t="shared" si="47"/>
        <v>43932</v>
      </c>
      <c r="H270" s="18">
        <f t="shared" si="48"/>
        <v>43932</v>
      </c>
      <c r="I270" s="19">
        <f t="shared" si="49"/>
        <v>43932</v>
      </c>
    </row>
    <row r="271" spans="1:9" ht="15" thickBot="1" x14ac:dyDescent="0.4">
      <c r="A271" s="16" t="s">
        <v>51</v>
      </c>
      <c r="B271" s="17" t="s">
        <v>24</v>
      </c>
      <c r="C271" s="18">
        <v>43939.647731479999</v>
      </c>
      <c r="D271" s="18">
        <f t="shared" si="44"/>
        <v>43932</v>
      </c>
      <c r="E271" s="18">
        <f t="shared" si="45"/>
        <v>43932</v>
      </c>
      <c r="F271" s="18">
        <f t="shared" si="46"/>
        <v>43932</v>
      </c>
      <c r="G271" s="18">
        <f t="shared" si="47"/>
        <v>43932</v>
      </c>
      <c r="H271" s="18">
        <f t="shared" si="48"/>
        <v>43932</v>
      </c>
      <c r="I271" s="19">
        <f t="shared" si="49"/>
        <v>43932</v>
      </c>
    </row>
    <row r="272" spans="1:9" ht="15" thickBot="1" x14ac:dyDescent="0.4">
      <c r="A272" s="16" t="s">
        <v>51</v>
      </c>
      <c r="B272" s="17" t="s">
        <v>22</v>
      </c>
      <c r="C272" s="18">
        <v>43940.592465269998</v>
      </c>
      <c r="D272" s="18">
        <f t="shared" si="44"/>
        <v>43933</v>
      </c>
      <c r="E272" s="18">
        <f t="shared" si="45"/>
        <v>43933</v>
      </c>
      <c r="F272" s="18">
        <f t="shared" si="46"/>
        <v>43933</v>
      </c>
      <c r="G272" s="18">
        <f t="shared" si="47"/>
        <v>43933</v>
      </c>
      <c r="H272" s="18">
        <f t="shared" si="48"/>
        <v>43933</v>
      </c>
      <c r="I272" s="19">
        <f t="shared" si="49"/>
        <v>43933</v>
      </c>
    </row>
    <row r="273" spans="1:9" ht="15" thickBot="1" x14ac:dyDescent="0.4">
      <c r="A273" s="16" t="s">
        <v>51</v>
      </c>
      <c r="B273" s="17" t="s">
        <v>13</v>
      </c>
      <c r="C273" s="18">
        <v>44087.352673610003</v>
      </c>
      <c r="D273" s="18">
        <f>DATE(YEAR($C273),MONTH($C273)-1,DAY($C273))</f>
        <v>44056</v>
      </c>
      <c r="E273" s="18">
        <f>DATE(YEAR($D273),MONTH($D273),DAY($D273)+$LK273/6.5)</f>
        <v>44056</v>
      </c>
      <c r="F273" s="18">
        <f>DATE(YEAR($E273),MONTH($E273),DAY($E273)+$LK273/6.5)</f>
        <v>44056</v>
      </c>
      <c r="G273" s="18">
        <f>DATE(YEAR($F273),MONTH($F273),DAY($F273)+$LK273/6.5)</f>
        <v>44056</v>
      </c>
      <c r="H273" s="18">
        <f>DATE(YEAR($G273),MONTH($G273),DAY($G273)+$LK273/6.5)</f>
        <v>44056</v>
      </c>
      <c r="I273" s="19">
        <f>DATE(YEAR($H273),MONTH($H273),DAY($H273)+$LK273/6.5)</f>
        <v>44056</v>
      </c>
    </row>
    <row r="274" spans="1:9" ht="15" thickBot="1" x14ac:dyDescent="0.4">
      <c r="A274" s="16" t="s">
        <v>51</v>
      </c>
      <c r="B274" s="17" t="s">
        <v>15</v>
      </c>
      <c r="C274" s="18">
        <v>44516.161527769997</v>
      </c>
      <c r="D274" s="18">
        <f>DATE(YEAR($C274),MONTH($C274)-1,DAY($C274))</f>
        <v>44485</v>
      </c>
      <c r="E274" s="18">
        <f>DATE(YEAR($D274),MONTH($D274),DAY($D274)+$LK274/6.5)</f>
        <v>44485</v>
      </c>
      <c r="F274" s="18">
        <f>DATE(YEAR($E274),MONTH($E274),DAY($E274)+$LK274/6.5)</f>
        <v>44485</v>
      </c>
      <c r="G274" s="18">
        <f>DATE(YEAR($F274),MONTH($F274),DAY($F274)+$LK274/6.5)</f>
        <v>44485</v>
      </c>
      <c r="H274" s="18">
        <f>DATE(YEAR($G274),MONTH($G274),DAY($G274)+$LK274/6.5)</f>
        <v>44485</v>
      </c>
      <c r="I274" s="19">
        <f>DATE(YEAR($H274),MONTH($H274),DAY($H274)+$LK274/6.5)</f>
        <v>44485</v>
      </c>
    </row>
    <row r="275" spans="1:9" ht="15" thickBot="1" x14ac:dyDescent="0.4">
      <c r="A275" s="16" t="s">
        <v>51</v>
      </c>
      <c r="B275" s="17" t="s">
        <v>40</v>
      </c>
      <c r="C275" s="18">
        <v>44368.637083330002</v>
      </c>
      <c r="D275" s="18">
        <f>DATE(YEAR($C275),MONTH($C275)-2,DAY($C275))</f>
        <v>44307</v>
      </c>
      <c r="E275" s="18">
        <f>DATE(YEAR($D275),MONTH($D275),DAY($D275)+$LK275*30.4/6000)</f>
        <v>44307</v>
      </c>
      <c r="F275" s="18">
        <f>DATE(YEAR($E275),MONTH($E275),DAY($E275)+$LK275*30.4/6000)</f>
        <v>44307</v>
      </c>
      <c r="G275" s="18">
        <f>DATE(YEAR($F275),MONTH($F275),DAY($F275)+$LK275*30.4/6000)</f>
        <v>44307</v>
      </c>
      <c r="H275" s="18">
        <f>DATE(YEAR($G275),MONTH($G275),DAY($G275)+$LK275*30.4/6000)</f>
        <v>44307</v>
      </c>
      <c r="I275" s="19">
        <f>DATE(YEAR($H275),MONTH($H275),DAY($H275)+$LK275*30.4/6000)</f>
        <v>44307</v>
      </c>
    </row>
    <row r="276" spans="1:9" ht="15" thickBot="1" x14ac:dyDescent="0.4">
      <c r="A276" s="16" t="s">
        <v>51</v>
      </c>
      <c r="B276" s="17" t="s">
        <v>40</v>
      </c>
      <c r="C276" s="18">
        <v>43833.620254629997</v>
      </c>
      <c r="D276" s="18">
        <f>DATE(YEAR($C276),MONTH($C276)-2,DAY($C276))</f>
        <v>43772</v>
      </c>
      <c r="E276" s="18">
        <f>DATE(YEAR($D276),MONTH($D276),DAY($D276)+$LK276*30.4/6000)</f>
        <v>43772</v>
      </c>
      <c r="F276" s="18">
        <f>DATE(YEAR($E276),MONTH($E276),DAY($E276)+$LK276*30.4/6000)</f>
        <v>43772</v>
      </c>
      <c r="G276" s="18">
        <f>DATE(YEAR($F276),MONTH($F276),DAY($F276)+$LK276*30.4/6000)</f>
        <v>43772</v>
      </c>
      <c r="H276" s="18">
        <f>DATE(YEAR($G276),MONTH($G276),DAY($G276)+$LK276*30.4/6000)</f>
        <v>43772</v>
      </c>
      <c r="I276" s="19">
        <f>DATE(YEAR($H276),MONTH($H276),DAY($H276)+$LK276*30.4/6000)</f>
        <v>43772</v>
      </c>
    </row>
    <row r="277" spans="1:9" ht="15" thickBot="1" x14ac:dyDescent="0.4">
      <c r="A277" s="16" t="s">
        <v>51</v>
      </c>
      <c r="B277" s="17" t="s">
        <v>13</v>
      </c>
      <c r="C277" s="18">
        <v>44080.71650463</v>
      </c>
      <c r="D277" s="18">
        <f>DATE(YEAR($C277),MONTH($C277)-1,DAY($C277))</f>
        <v>44049</v>
      </c>
      <c r="E277" s="18">
        <f>DATE(YEAR($D277),MONTH($D277),DAY($D277)+$LK277/6.5)</f>
        <v>44049</v>
      </c>
      <c r="F277" s="18">
        <f>DATE(YEAR($E277),MONTH($E277),DAY($E277)+$LK277/6.5)</f>
        <v>44049</v>
      </c>
      <c r="G277" s="18">
        <f>DATE(YEAR($F277),MONTH($F277),DAY($F277)+$LK277/6.5)</f>
        <v>44049</v>
      </c>
      <c r="H277" s="18">
        <f>DATE(YEAR($G277),MONTH($G277),DAY($G277)+$LK277/6.5)</f>
        <v>44049</v>
      </c>
      <c r="I277" s="19">
        <f>DATE(YEAR($H277),MONTH($H277),DAY($H277)+$LK277/6.5)</f>
        <v>44049</v>
      </c>
    </row>
    <row r="278" spans="1:9" ht="15" thickBot="1" x14ac:dyDescent="0.4">
      <c r="A278" s="16" t="s">
        <v>51</v>
      </c>
      <c r="B278" s="17" t="s">
        <v>15</v>
      </c>
      <c r="C278" s="18">
        <v>44482.305138880001</v>
      </c>
      <c r="D278" s="18">
        <f>DATE(YEAR($C278),MONTH($C278)-1,DAY($C278))</f>
        <v>44452</v>
      </c>
      <c r="E278" s="18">
        <f>DATE(YEAR($D278),MONTH($D278),DAY($D278)+$LK278/6.5)</f>
        <v>44452</v>
      </c>
      <c r="F278" s="18">
        <f>DATE(YEAR($E278),MONTH($E278),DAY($E278)+$LK278/6.5)</f>
        <v>44452</v>
      </c>
      <c r="G278" s="18">
        <f>DATE(YEAR($F278),MONTH($F278),DAY($F278)+$LK278/6.5)</f>
        <v>44452</v>
      </c>
      <c r="H278" s="18">
        <f>DATE(YEAR($G278),MONTH($G278),DAY($G278)+$LK278/6.5)</f>
        <v>44452</v>
      </c>
      <c r="I278" s="19">
        <f>DATE(YEAR($H278),MONTH($H278),DAY($H278)+$LK278/6.5)</f>
        <v>44452</v>
      </c>
    </row>
    <row r="279" spans="1:9" ht="15" thickBot="1" x14ac:dyDescent="0.4">
      <c r="A279" s="16" t="s">
        <v>51</v>
      </c>
      <c r="B279" s="17" t="s">
        <v>40</v>
      </c>
      <c r="C279" s="18">
        <v>44368.637083330002</v>
      </c>
      <c r="D279" s="18">
        <f>DATE(YEAR($C279),MONTH($C279)-2,DAY($C279))</f>
        <v>44307</v>
      </c>
      <c r="E279" s="18">
        <f>DATE(YEAR($D279),MONTH($D279),DAY($D279)+$LK279*30.4/6000)</f>
        <v>44307</v>
      </c>
      <c r="F279" s="18">
        <f>DATE(YEAR($E279),MONTH($E279),DAY($E279)+$LK279*30.4/6000)</f>
        <v>44307</v>
      </c>
      <c r="G279" s="18">
        <f>DATE(YEAR($F279),MONTH($F279),DAY($F279)+$LK279*30.4/6000)</f>
        <v>44307</v>
      </c>
      <c r="H279" s="18">
        <f>DATE(YEAR($G279),MONTH($G279),DAY($G279)+$LK279*30.4/6000)</f>
        <v>44307</v>
      </c>
      <c r="I279" s="19">
        <f>DATE(YEAR($H279),MONTH($H279),DAY($H279)+$LK279*30.4/6000)</f>
        <v>44307</v>
      </c>
    </row>
    <row r="280" spans="1:9" ht="15" thickBot="1" x14ac:dyDescent="0.4">
      <c r="A280" s="16" t="s">
        <v>51</v>
      </c>
      <c r="B280" s="17" t="s">
        <v>40</v>
      </c>
      <c r="C280" s="18">
        <v>44452.249884249999</v>
      </c>
      <c r="D280" s="18">
        <f>DATE(YEAR($C280),MONTH($C280)-2,DAY($C280))</f>
        <v>44390</v>
      </c>
      <c r="E280" s="18">
        <f>DATE(YEAR($D280),MONTH($D280),DAY($D280)+$LK280*30.4/6000)</f>
        <v>44390</v>
      </c>
      <c r="F280" s="18">
        <f>DATE(YEAR($E280),MONTH($E280),DAY($E280)+$LK280*30.4/6000)</f>
        <v>44390</v>
      </c>
      <c r="G280" s="18">
        <f>DATE(YEAR($F280),MONTH($F280),DAY($F280)+$LK280*30.4/6000)</f>
        <v>44390</v>
      </c>
      <c r="H280" s="18">
        <f>DATE(YEAR($G280),MONTH($G280),DAY($G280)+$LK280*30.4/6000)</f>
        <v>44390</v>
      </c>
      <c r="I280" s="19">
        <f>DATE(YEAR($H280),MONTH($H280),DAY($H280)+$LK280*30.4/6000)</f>
        <v>44390</v>
      </c>
    </row>
    <row r="281" spans="1:9" ht="15" thickBot="1" x14ac:dyDescent="0.4">
      <c r="A281" s="16" t="s">
        <v>52</v>
      </c>
      <c r="B281" s="17" t="s">
        <v>21</v>
      </c>
      <c r="C281" s="18">
        <v>44078.3033449</v>
      </c>
      <c r="D281" s="18">
        <f>DATE(YEAR($C281),MONTH($C281)-1,DAY($C281))</f>
        <v>44047</v>
      </c>
      <c r="E281" s="18">
        <f>DATE(YEAR($D281),MONTH($D281),DAY($D281)+$LK281*30.4/520)</f>
        <v>44047</v>
      </c>
      <c r="F281" s="18">
        <f>DATE(YEAR($E281),MONTH($E281),DAY($E281)+$LK281*30.4/520)</f>
        <v>44047</v>
      </c>
      <c r="G281" s="18">
        <f>DATE(YEAR($F281),MONTH($F281),DAY($F281)+$LK281*30.4/520)</f>
        <v>44047</v>
      </c>
      <c r="H281" s="18">
        <f>DATE(YEAR($G281),MONTH($G281),DAY($G281)+$LK281*30.4/520)</f>
        <v>44047</v>
      </c>
      <c r="I281" s="19">
        <f>DATE(YEAR($H281),MONTH($H281),DAY($H281)+$LK281*30.4/520)</f>
        <v>44047</v>
      </c>
    </row>
    <row r="282" spans="1:9" ht="15" thickBot="1" x14ac:dyDescent="0.4">
      <c r="A282" s="16" t="s">
        <v>52</v>
      </c>
      <c r="B282" s="17" t="s">
        <v>32</v>
      </c>
      <c r="C282" s="18">
        <v>44078.3033449</v>
      </c>
      <c r="D282" s="18">
        <f>DATE(YEAR($C282),MONTH($C282)-1,DAY($C282))</f>
        <v>44047</v>
      </c>
      <c r="E282" s="18">
        <f>DATE(YEAR($D282),MONTH($D282),DAY($D282)+$LK282*30.4/520)</f>
        <v>44047</v>
      </c>
      <c r="F282" s="18">
        <f>DATE(YEAR($E282),MONTH($E282),DAY($E282)+$LK282*30.4/520)</f>
        <v>44047</v>
      </c>
      <c r="G282" s="18">
        <f>DATE(YEAR($F282),MONTH($F282),DAY($F282)+$LK282*30.4/520)</f>
        <v>44047</v>
      </c>
      <c r="H282" s="18">
        <f>DATE(YEAR($G282),MONTH($G282),DAY($G282)+$LK282*30.4/520)</f>
        <v>44047</v>
      </c>
      <c r="I282" s="19">
        <f>DATE(YEAR($H282),MONTH($H282),DAY($H282)+$LK282*30.4/520)</f>
        <v>44047</v>
      </c>
    </row>
    <row r="283" spans="1:9" ht="15" thickBot="1" x14ac:dyDescent="0.4">
      <c r="A283" s="16" t="s">
        <v>52</v>
      </c>
      <c r="B283" s="17" t="s">
        <v>30</v>
      </c>
      <c r="C283" s="18">
        <v>44078.3033449</v>
      </c>
      <c r="D283" s="18">
        <f>DATE(YEAR($C283),MONTH($C283)-1,DAY($C283))</f>
        <v>44047</v>
      </c>
      <c r="E283" s="18">
        <f>DATE(YEAR($D283),MONTH($D283),DAY($D283)+$LK283*30.4/520)</f>
        <v>44047</v>
      </c>
      <c r="F283" s="18">
        <f>DATE(YEAR($E283),MONTH($E283),DAY($E283)+$LK283*30.4/520)</f>
        <v>44047</v>
      </c>
      <c r="G283" s="18">
        <f>DATE(YEAR($F283),MONTH($F283),DAY($F283)+$LK283*30.4/520)</f>
        <v>44047</v>
      </c>
      <c r="H283" s="18">
        <f>DATE(YEAR($G283),MONTH($G283),DAY($G283)+$LK283*30.4/520)</f>
        <v>44047</v>
      </c>
      <c r="I283" s="19">
        <f>DATE(YEAR($H283),MONTH($H283),DAY($H283)+$LK283*30.4/520)</f>
        <v>44047</v>
      </c>
    </row>
    <row r="284" spans="1:9" ht="15" thickBot="1" x14ac:dyDescent="0.4">
      <c r="A284" s="16" t="s">
        <v>52</v>
      </c>
      <c r="B284" s="17" t="s">
        <v>17</v>
      </c>
      <c r="C284" s="18">
        <v>43962.61494213</v>
      </c>
      <c r="D284" s="18">
        <f>DATE(YEAR($C284),MONTH($C284)-2,DAY($C284))</f>
        <v>43901</v>
      </c>
      <c r="E284" s="18">
        <f t="shared" ref="E284:E291" si="50">DATE(YEAR($D284),MONTH($D284)+$LK284,DAY($D284))</f>
        <v>43901</v>
      </c>
      <c r="F284" s="18">
        <f t="shared" ref="F284:F291" si="51">DATE(YEAR($E284),MONTH($E284)+$LK284,DAY($E284))</f>
        <v>43901</v>
      </c>
      <c r="G284" s="18">
        <f t="shared" ref="G284:G291" si="52">DATE(YEAR($F284),MONTH($F284)+$LK284,DAY($F284))</f>
        <v>43901</v>
      </c>
      <c r="H284" s="18">
        <f t="shared" ref="H284:H291" si="53">DATE(YEAR($G284),MONTH($G284)+$LK284,DAY($G284))</f>
        <v>43901</v>
      </c>
      <c r="I284" s="19">
        <f t="shared" ref="I284:I291" si="54">DATE(YEAR($H284),MONTH($H284)+$LK284,DAY($H284))</f>
        <v>43901</v>
      </c>
    </row>
    <row r="285" spans="1:9" ht="15" thickBot="1" x14ac:dyDescent="0.4">
      <c r="A285" s="16" t="s">
        <v>52</v>
      </c>
      <c r="B285" s="17" t="s">
        <v>10</v>
      </c>
      <c r="C285" s="18">
        <v>43899.589143509998</v>
      </c>
      <c r="D285" s="18">
        <f>DATE(YEAR($C285),MONTH($C285)-2,DAY($C285))</f>
        <v>43839</v>
      </c>
      <c r="E285" s="18">
        <f t="shared" si="50"/>
        <v>43839</v>
      </c>
      <c r="F285" s="18">
        <f t="shared" si="51"/>
        <v>43839</v>
      </c>
      <c r="G285" s="18">
        <f t="shared" si="52"/>
        <v>43839</v>
      </c>
      <c r="H285" s="18">
        <f t="shared" si="53"/>
        <v>43839</v>
      </c>
      <c r="I285" s="19">
        <f t="shared" si="54"/>
        <v>43839</v>
      </c>
    </row>
    <row r="286" spans="1:9" ht="15" thickBot="1" x14ac:dyDescent="0.4">
      <c r="A286" s="16" t="s">
        <v>52</v>
      </c>
      <c r="B286" s="17" t="s">
        <v>39</v>
      </c>
      <c r="C286" s="18">
        <v>44332.419594899999</v>
      </c>
      <c r="D286" s="18">
        <f t="shared" ref="D286:D291" si="55">DATE(YEAR($C286),MONTH($C286),DAY($C286)-7)</f>
        <v>44325</v>
      </c>
      <c r="E286" s="18">
        <f t="shared" si="50"/>
        <v>44325</v>
      </c>
      <c r="F286" s="18">
        <f t="shared" si="51"/>
        <v>44325</v>
      </c>
      <c r="G286" s="18">
        <f t="shared" si="52"/>
        <v>44325</v>
      </c>
      <c r="H286" s="18">
        <f t="shared" si="53"/>
        <v>44325</v>
      </c>
      <c r="I286" s="19">
        <f t="shared" si="54"/>
        <v>44325</v>
      </c>
    </row>
    <row r="287" spans="1:9" ht="15" thickBot="1" x14ac:dyDescent="0.4">
      <c r="A287" s="16" t="s">
        <v>52</v>
      </c>
      <c r="B287" s="17" t="s">
        <v>28</v>
      </c>
      <c r="C287" s="18">
        <v>43965.649722219998</v>
      </c>
      <c r="D287" s="18">
        <f t="shared" si="55"/>
        <v>43958</v>
      </c>
      <c r="E287" s="18">
        <f t="shared" si="50"/>
        <v>43958</v>
      </c>
      <c r="F287" s="18">
        <f t="shared" si="51"/>
        <v>43958</v>
      </c>
      <c r="G287" s="18">
        <f t="shared" si="52"/>
        <v>43958</v>
      </c>
      <c r="H287" s="18">
        <f t="shared" si="53"/>
        <v>43958</v>
      </c>
      <c r="I287" s="19">
        <f t="shared" si="54"/>
        <v>43958</v>
      </c>
    </row>
    <row r="288" spans="1:9" ht="15" thickBot="1" x14ac:dyDescent="0.4">
      <c r="A288" s="16" t="s">
        <v>52</v>
      </c>
      <c r="B288" s="17" t="s">
        <v>31</v>
      </c>
      <c r="C288" s="18">
        <v>43965.649722219998</v>
      </c>
      <c r="D288" s="18">
        <f t="shared" si="55"/>
        <v>43958</v>
      </c>
      <c r="E288" s="18">
        <f t="shared" si="50"/>
        <v>43958</v>
      </c>
      <c r="F288" s="18">
        <f t="shared" si="51"/>
        <v>43958</v>
      </c>
      <c r="G288" s="18">
        <f t="shared" si="52"/>
        <v>43958</v>
      </c>
      <c r="H288" s="18">
        <f t="shared" si="53"/>
        <v>43958</v>
      </c>
      <c r="I288" s="19">
        <f t="shared" si="54"/>
        <v>43958</v>
      </c>
    </row>
    <row r="289" spans="1:9" ht="15" thickBot="1" x14ac:dyDescent="0.4">
      <c r="A289" s="16" t="s">
        <v>52</v>
      </c>
      <c r="B289" s="17" t="s">
        <v>35</v>
      </c>
      <c r="C289" s="18">
        <v>43962.643182870001</v>
      </c>
      <c r="D289" s="18">
        <f t="shared" si="55"/>
        <v>43955</v>
      </c>
      <c r="E289" s="18">
        <f t="shared" si="50"/>
        <v>43955</v>
      </c>
      <c r="F289" s="18">
        <f t="shared" si="51"/>
        <v>43955</v>
      </c>
      <c r="G289" s="18">
        <f t="shared" si="52"/>
        <v>43955</v>
      </c>
      <c r="H289" s="18">
        <f t="shared" si="53"/>
        <v>43955</v>
      </c>
      <c r="I289" s="19">
        <f t="shared" si="54"/>
        <v>43955</v>
      </c>
    </row>
    <row r="290" spans="1:9" ht="15" thickBot="1" x14ac:dyDescent="0.4">
      <c r="A290" s="16" t="s">
        <v>52</v>
      </c>
      <c r="B290" s="17" t="s">
        <v>24</v>
      </c>
      <c r="C290" s="18">
        <v>43962.643182870001</v>
      </c>
      <c r="D290" s="18">
        <f t="shared" si="55"/>
        <v>43955</v>
      </c>
      <c r="E290" s="18">
        <f t="shared" si="50"/>
        <v>43955</v>
      </c>
      <c r="F290" s="18">
        <f t="shared" si="51"/>
        <v>43955</v>
      </c>
      <c r="G290" s="18">
        <f t="shared" si="52"/>
        <v>43955</v>
      </c>
      <c r="H290" s="18">
        <f t="shared" si="53"/>
        <v>43955</v>
      </c>
      <c r="I290" s="19">
        <f t="shared" si="54"/>
        <v>43955</v>
      </c>
    </row>
    <row r="291" spans="1:9" ht="15" thickBot="1" x14ac:dyDescent="0.4">
      <c r="A291" s="16" t="s">
        <v>52</v>
      </c>
      <c r="B291" s="17" t="s">
        <v>22</v>
      </c>
      <c r="C291" s="18">
        <v>43962.643182870001</v>
      </c>
      <c r="D291" s="18">
        <f t="shared" si="55"/>
        <v>43955</v>
      </c>
      <c r="E291" s="18">
        <f t="shared" si="50"/>
        <v>43955</v>
      </c>
      <c r="F291" s="18">
        <f t="shared" si="51"/>
        <v>43955</v>
      </c>
      <c r="G291" s="18">
        <f t="shared" si="52"/>
        <v>43955</v>
      </c>
      <c r="H291" s="18">
        <f t="shared" si="53"/>
        <v>43955</v>
      </c>
      <c r="I291" s="19">
        <f t="shared" si="54"/>
        <v>43955</v>
      </c>
    </row>
    <row r="292" spans="1:9" ht="15" thickBot="1" x14ac:dyDescent="0.4">
      <c r="A292" s="16" t="s">
        <v>52</v>
      </c>
      <c r="B292" s="17" t="s">
        <v>40</v>
      </c>
      <c r="C292" s="18">
        <v>44529.684918979998</v>
      </c>
      <c r="D292" s="18">
        <f>DATE(YEAR($C292),MONTH($C292)-2,DAY($C292))</f>
        <v>44468</v>
      </c>
      <c r="E292" s="18">
        <f>DATE(YEAR($D292),MONTH($D292),DAY($D292)+$LK292*30.4/6000)</f>
        <v>44468</v>
      </c>
      <c r="F292" s="18">
        <f>DATE(YEAR($E292),MONTH($E292),DAY($E292)+$LK292*30.4/6000)</f>
        <v>44468</v>
      </c>
      <c r="G292" s="18">
        <f>DATE(YEAR($F292),MONTH($F292),DAY($F292)+$LK292*30.4/6000)</f>
        <v>44468</v>
      </c>
      <c r="H292" s="18">
        <f>DATE(YEAR($G292),MONTH($G292),DAY($G292)+$LK292*30.4/6000)</f>
        <v>44468</v>
      </c>
      <c r="I292" s="19">
        <f>DATE(YEAR($H292),MONTH($H292),DAY($H292)+$LK292*30.4/6000)</f>
        <v>44468</v>
      </c>
    </row>
    <row r="293" spans="1:9" ht="15" thickBot="1" x14ac:dyDescent="0.4">
      <c r="A293" s="16" t="s">
        <v>52</v>
      </c>
      <c r="B293" s="17" t="s">
        <v>13</v>
      </c>
      <c r="C293" s="18">
        <v>43965.514942130001</v>
      </c>
      <c r="D293" s="18">
        <f t="shared" ref="D293:D298" si="56">DATE(YEAR($C293),MONTH($C293)-1,DAY($C293))</f>
        <v>43935</v>
      </c>
      <c r="E293" s="18">
        <f t="shared" ref="E293:E298" si="57">DATE(YEAR($D293),MONTH($D293),DAY($D293)+$LK293/6.5)</f>
        <v>43935</v>
      </c>
      <c r="F293" s="18">
        <f t="shared" ref="F293:F298" si="58">DATE(YEAR($E293),MONTH($E293),DAY($E293)+$LK293/6.5)</f>
        <v>43935</v>
      </c>
      <c r="G293" s="18">
        <f t="shared" ref="G293:G298" si="59">DATE(YEAR($F293),MONTH($F293),DAY($F293)+$LK293/6.5)</f>
        <v>43935</v>
      </c>
      <c r="H293" s="18">
        <f t="shared" ref="H293:H298" si="60">DATE(YEAR($G293),MONTH($G293),DAY($G293)+$LK293/6.5)</f>
        <v>43935</v>
      </c>
      <c r="I293" s="19">
        <f t="shared" ref="I293:I298" si="61">DATE(YEAR($H293),MONTH($H293),DAY($H293)+$LK293/6.5)</f>
        <v>43935</v>
      </c>
    </row>
    <row r="294" spans="1:9" ht="15" thickBot="1" x14ac:dyDescent="0.4">
      <c r="A294" s="16" t="s">
        <v>52</v>
      </c>
      <c r="B294" s="17" t="s">
        <v>15</v>
      </c>
      <c r="C294" s="18">
        <v>44360.198425920004</v>
      </c>
      <c r="D294" s="18">
        <f t="shared" si="56"/>
        <v>44329</v>
      </c>
      <c r="E294" s="18">
        <f t="shared" si="57"/>
        <v>44329</v>
      </c>
      <c r="F294" s="18">
        <f t="shared" si="58"/>
        <v>44329</v>
      </c>
      <c r="G294" s="18">
        <f t="shared" si="59"/>
        <v>44329</v>
      </c>
      <c r="H294" s="18">
        <f t="shared" si="60"/>
        <v>44329</v>
      </c>
      <c r="I294" s="19">
        <f t="shared" si="61"/>
        <v>44329</v>
      </c>
    </row>
    <row r="295" spans="1:9" ht="15" thickBot="1" x14ac:dyDescent="0.4">
      <c r="A295" s="16" t="s">
        <v>52</v>
      </c>
      <c r="B295" s="17" t="s">
        <v>25</v>
      </c>
      <c r="C295" s="18">
        <v>44517.996539350002</v>
      </c>
      <c r="D295" s="18">
        <f t="shared" si="56"/>
        <v>44486</v>
      </c>
      <c r="E295" s="18">
        <f t="shared" si="57"/>
        <v>44486</v>
      </c>
      <c r="F295" s="18">
        <f t="shared" si="58"/>
        <v>44486</v>
      </c>
      <c r="G295" s="18">
        <f t="shared" si="59"/>
        <v>44486</v>
      </c>
      <c r="H295" s="18">
        <f t="shared" si="60"/>
        <v>44486</v>
      </c>
      <c r="I295" s="19">
        <f t="shared" si="61"/>
        <v>44486</v>
      </c>
    </row>
    <row r="296" spans="1:9" ht="15" thickBot="1" x14ac:dyDescent="0.4">
      <c r="A296" s="16" t="s">
        <v>52</v>
      </c>
      <c r="B296" s="17" t="s">
        <v>13</v>
      </c>
      <c r="C296" s="18">
        <v>43969.288067130001</v>
      </c>
      <c r="D296" s="18">
        <f t="shared" si="56"/>
        <v>43939</v>
      </c>
      <c r="E296" s="18">
        <f t="shared" si="57"/>
        <v>43939</v>
      </c>
      <c r="F296" s="18">
        <f t="shared" si="58"/>
        <v>43939</v>
      </c>
      <c r="G296" s="18">
        <f t="shared" si="59"/>
        <v>43939</v>
      </c>
      <c r="H296" s="18">
        <f t="shared" si="60"/>
        <v>43939</v>
      </c>
      <c r="I296" s="19">
        <f t="shared" si="61"/>
        <v>43939</v>
      </c>
    </row>
    <row r="297" spans="1:9" ht="15" thickBot="1" x14ac:dyDescent="0.4">
      <c r="A297" s="16" t="s">
        <v>52</v>
      </c>
      <c r="B297" s="17" t="s">
        <v>15</v>
      </c>
      <c r="C297" s="18">
        <v>44402.65684027</v>
      </c>
      <c r="D297" s="18">
        <f t="shared" si="56"/>
        <v>44372</v>
      </c>
      <c r="E297" s="18">
        <f t="shared" si="57"/>
        <v>44372</v>
      </c>
      <c r="F297" s="18">
        <f t="shared" si="58"/>
        <v>44372</v>
      </c>
      <c r="G297" s="18">
        <f t="shared" si="59"/>
        <v>44372</v>
      </c>
      <c r="H297" s="18">
        <f t="shared" si="60"/>
        <v>44372</v>
      </c>
      <c r="I297" s="19">
        <f t="shared" si="61"/>
        <v>44372</v>
      </c>
    </row>
    <row r="298" spans="1:9" ht="15" thickBot="1" x14ac:dyDescent="0.4">
      <c r="A298" s="16" t="s">
        <v>52</v>
      </c>
      <c r="B298" s="17" t="s">
        <v>25</v>
      </c>
      <c r="C298" s="18">
        <v>44552.292546290002</v>
      </c>
      <c r="D298" s="18">
        <f t="shared" si="56"/>
        <v>44522</v>
      </c>
      <c r="E298" s="18">
        <f t="shared" si="57"/>
        <v>44522</v>
      </c>
      <c r="F298" s="18">
        <f t="shared" si="58"/>
        <v>44522</v>
      </c>
      <c r="G298" s="18">
        <f t="shared" si="59"/>
        <v>44522</v>
      </c>
      <c r="H298" s="18">
        <f t="shared" si="60"/>
        <v>44522</v>
      </c>
      <c r="I298" s="19">
        <f t="shared" si="61"/>
        <v>44522</v>
      </c>
    </row>
    <row r="299" spans="1:9" ht="15" thickBot="1" x14ac:dyDescent="0.4">
      <c r="A299" s="16" t="s">
        <v>52</v>
      </c>
      <c r="B299" s="17" t="s">
        <v>40</v>
      </c>
      <c r="C299" s="18">
        <v>44245.472326379997</v>
      </c>
      <c r="D299" s="18">
        <f>DATE(YEAR($C299),MONTH($C299)-2,DAY($C299))</f>
        <v>44183</v>
      </c>
      <c r="E299" s="18">
        <f>DATE(YEAR($D299),MONTH($D299),DAY($D299)+$LK299*30.4/6000)</f>
        <v>44183</v>
      </c>
      <c r="F299" s="18">
        <f>DATE(YEAR($E299),MONTH($E299),DAY($E299)+$LK299*30.4/6000)</f>
        <v>44183</v>
      </c>
      <c r="G299" s="18">
        <f>DATE(YEAR($F299),MONTH($F299),DAY($F299)+$LK299*30.4/6000)</f>
        <v>44183</v>
      </c>
      <c r="H299" s="18">
        <f>DATE(YEAR($G299),MONTH($G299),DAY($G299)+$LK299*30.4/6000)</f>
        <v>44183</v>
      </c>
      <c r="I299" s="19">
        <f>DATE(YEAR($H299),MONTH($H299),DAY($H299)+$LK299*30.4/6000)</f>
        <v>44183</v>
      </c>
    </row>
    <row r="300" spans="1:9" ht="15" thickBot="1" x14ac:dyDescent="0.4">
      <c r="A300" s="16" t="s">
        <v>52</v>
      </c>
      <c r="B300" s="17" t="s">
        <v>40</v>
      </c>
      <c r="C300" s="18">
        <v>44529.684918979998</v>
      </c>
      <c r="D300" s="18">
        <f>DATE(YEAR($C300),MONTH($C300)-2,DAY($C300))</f>
        <v>44468</v>
      </c>
      <c r="E300" s="18">
        <f>DATE(YEAR($D300),MONTH($D300),DAY($D300)+$LK300*30.4/6000)</f>
        <v>44468</v>
      </c>
      <c r="F300" s="18">
        <f>DATE(YEAR($E300),MONTH($E300),DAY($E300)+$LK300*30.4/6000)</f>
        <v>44468</v>
      </c>
      <c r="G300" s="18">
        <f>DATE(YEAR($F300),MONTH($F300),DAY($F300)+$LK300*30.4/6000)</f>
        <v>44468</v>
      </c>
      <c r="H300" s="18">
        <f>DATE(YEAR($G300),MONTH($G300),DAY($G300)+$LK300*30.4/6000)</f>
        <v>44468</v>
      </c>
      <c r="I300" s="19">
        <f>DATE(YEAR($H300),MONTH($H300),DAY($H300)+$LK300*30.4/6000)</f>
        <v>44468</v>
      </c>
    </row>
    <row r="301" spans="1:9" ht="15" thickBot="1" x14ac:dyDescent="0.4">
      <c r="A301" s="16" t="s">
        <v>53</v>
      </c>
      <c r="B301" s="17" t="s">
        <v>21</v>
      </c>
      <c r="C301" s="18">
        <v>43953.404166660002</v>
      </c>
      <c r="D301" s="18">
        <f>DATE(YEAR($C301),MONTH($C301)-1,DAY($C301))</f>
        <v>43923</v>
      </c>
      <c r="E301" s="18">
        <f>DATE(YEAR($D301),MONTH($D301),DAY($D301)+$LK301*30.4/520)</f>
        <v>43923</v>
      </c>
      <c r="F301" s="18">
        <f>DATE(YEAR($E301),MONTH($E301),DAY($E301)+$LK301*30.4/520)</f>
        <v>43923</v>
      </c>
      <c r="G301" s="18">
        <f>DATE(YEAR($F301),MONTH($F301),DAY($F301)+$LK301*30.4/520)</f>
        <v>43923</v>
      </c>
      <c r="H301" s="18">
        <f>DATE(YEAR($G301),MONTH($G301),DAY($G301)+$LK301*30.4/520)</f>
        <v>43923</v>
      </c>
      <c r="I301" s="19">
        <f>DATE(YEAR($H301),MONTH($H301),DAY($H301)+$LK301*30.4/520)</f>
        <v>43923</v>
      </c>
    </row>
    <row r="302" spans="1:9" ht="15" thickBot="1" x14ac:dyDescent="0.4">
      <c r="A302" s="16" t="s">
        <v>53</v>
      </c>
      <c r="B302" s="17" t="s">
        <v>32</v>
      </c>
      <c r="C302" s="18">
        <v>43953.404166660002</v>
      </c>
      <c r="D302" s="18">
        <f>DATE(YEAR($C302),MONTH($C302)-1,DAY($C302))</f>
        <v>43923</v>
      </c>
      <c r="E302" s="18">
        <f>DATE(YEAR($D302),MONTH($D302),DAY($D302)+$LK302*30.4/520)</f>
        <v>43923</v>
      </c>
      <c r="F302" s="18">
        <f>DATE(YEAR($E302),MONTH($E302),DAY($E302)+$LK302*30.4/520)</f>
        <v>43923</v>
      </c>
      <c r="G302" s="18">
        <f>DATE(YEAR($F302),MONTH($F302),DAY($F302)+$LK302*30.4/520)</f>
        <v>43923</v>
      </c>
      <c r="H302" s="18">
        <f>DATE(YEAR($G302),MONTH($G302),DAY($G302)+$LK302*30.4/520)</f>
        <v>43923</v>
      </c>
      <c r="I302" s="19">
        <f>DATE(YEAR($H302),MONTH($H302),DAY($H302)+$LK302*30.4/520)</f>
        <v>43923</v>
      </c>
    </row>
    <row r="303" spans="1:9" ht="15" thickBot="1" x14ac:dyDescent="0.4">
      <c r="A303" s="16" t="s">
        <v>53</v>
      </c>
      <c r="B303" s="17" t="s">
        <v>30</v>
      </c>
      <c r="C303" s="18">
        <v>43953.404166660002</v>
      </c>
      <c r="D303" s="18">
        <f>DATE(YEAR($C303),MONTH($C303)-1,DAY($C303))</f>
        <v>43923</v>
      </c>
      <c r="E303" s="18">
        <f>DATE(YEAR($D303),MONTH($D303),DAY($D303)+$LK303*30.4/520)</f>
        <v>43923</v>
      </c>
      <c r="F303" s="18">
        <f>DATE(YEAR($E303),MONTH($E303),DAY($E303)+$LK303*30.4/520)</f>
        <v>43923</v>
      </c>
      <c r="G303" s="18">
        <f>DATE(YEAR($F303),MONTH($F303),DAY($F303)+$LK303*30.4/520)</f>
        <v>43923</v>
      </c>
      <c r="H303" s="18">
        <f>DATE(YEAR($G303),MONTH($G303),DAY($G303)+$LK303*30.4/520)</f>
        <v>43923</v>
      </c>
      <c r="I303" s="19">
        <f>DATE(YEAR($H303),MONTH($H303),DAY($H303)+$LK303*30.4/520)</f>
        <v>43923</v>
      </c>
    </row>
    <row r="304" spans="1:9" ht="15" thickBot="1" x14ac:dyDescent="0.4">
      <c r="A304" s="16" t="s">
        <v>53</v>
      </c>
      <c r="B304" s="17" t="s">
        <v>17</v>
      </c>
      <c r="C304" s="18">
        <v>43887.640277769999</v>
      </c>
      <c r="D304" s="18">
        <f>DATE(YEAR($C304),MONTH($C304)-2,DAY($C304))</f>
        <v>43825</v>
      </c>
      <c r="E304" s="18">
        <f>DATE(YEAR($D304),MONTH($D304)+$LK304,DAY($D304))</f>
        <v>43825</v>
      </c>
      <c r="F304" s="18">
        <f>DATE(YEAR($E304),MONTH($E304)+$LK304,DAY($E304))</f>
        <v>43825</v>
      </c>
      <c r="G304" s="18">
        <f>DATE(YEAR($F304),MONTH($F304)+$LK304,DAY($F304))</f>
        <v>43825</v>
      </c>
      <c r="H304" s="18">
        <f>DATE(YEAR($G304),MONTH($G304)+$LK304,DAY($G304))</f>
        <v>43825</v>
      </c>
      <c r="I304" s="19">
        <f>DATE(YEAR($H304),MONTH($H304)+$LK304,DAY($H304))</f>
        <v>43825</v>
      </c>
    </row>
    <row r="305" spans="1:9" ht="15" thickBot="1" x14ac:dyDescent="0.4">
      <c r="A305" s="16" t="s">
        <v>53</v>
      </c>
      <c r="B305" s="17" t="s">
        <v>10</v>
      </c>
      <c r="C305" s="18">
        <v>43900.590486109999</v>
      </c>
      <c r="D305" s="18">
        <f>DATE(YEAR($C305),MONTH($C305)-2,DAY($C305))</f>
        <v>43840</v>
      </c>
      <c r="E305" s="18">
        <f>DATE(YEAR($D305),MONTH($D305)+$LK305,DAY($D305))</f>
        <v>43840</v>
      </c>
      <c r="F305" s="18">
        <f>DATE(YEAR($E305),MONTH($E305)+$LK305,DAY($E305))</f>
        <v>43840</v>
      </c>
      <c r="G305" s="18">
        <f>DATE(YEAR($F305),MONTH($F305)+$LK305,DAY($F305))</f>
        <v>43840</v>
      </c>
      <c r="H305" s="18">
        <f>DATE(YEAR($G305),MONTH($G305)+$LK305,DAY($G305))</f>
        <v>43840</v>
      </c>
      <c r="I305" s="19">
        <f>DATE(YEAR($H305),MONTH($H305)+$LK305,DAY($H305))</f>
        <v>43840</v>
      </c>
    </row>
    <row r="306" spans="1:9" ht="15" thickBot="1" x14ac:dyDescent="0.4">
      <c r="A306" s="16" t="s">
        <v>53</v>
      </c>
      <c r="B306" s="17" t="s">
        <v>34</v>
      </c>
      <c r="C306" s="18">
        <v>44337</v>
      </c>
      <c r="D306" s="18">
        <f>DATE(YEAR($C306),MONTH($C306)-1,DAY($C306))</f>
        <v>44307</v>
      </c>
      <c r="E306" s="18">
        <f>DATE(YEAR($D306)+$LK306,MONTH($D306),DAY($D306))</f>
        <v>44307</v>
      </c>
      <c r="F306" s="18">
        <f>DATE(YEAR($E306)+$LK306,MONTH($E306),DAY($E306))</f>
        <v>44307</v>
      </c>
      <c r="G306" s="18">
        <f>DATE(YEAR($F306)+$LK306,MONTH($F306),DAY($F306))</f>
        <v>44307</v>
      </c>
      <c r="H306" s="18">
        <f>DATE(YEAR($G306)+$LK306,MONTH($G306),DAY($G306))</f>
        <v>44307</v>
      </c>
      <c r="I306" s="19">
        <f>DATE(YEAR($H306)+$LK306,MONTH($H306),DAY($H306))</f>
        <v>44307</v>
      </c>
    </row>
    <row r="307" spans="1:9" ht="15" thickBot="1" x14ac:dyDescent="0.4">
      <c r="A307" s="16" t="s">
        <v>53</v>
      </c>
      <c r="B307" s="17" t="s">
        <v>39</v>
      </c>
      <c r="C307" s="18">
        <v>43850.507280090002</v>
      </c>
      <c r="D307" s="18">
        <f t="shared" ref="D307:D312" si="62">DATE(YEAR($C307),MONTH($C307),DAY($C307)-7)</f>
        <v>43843</v>
      </c>
      <c r="E307" s="18">
        <f t="shared" ref="E307:E312" si="63">DATE(YEAR($D307),MONTH($D307)+$LK307,DAY($D307))</f>
        <v>43843</v>
      </c>
      <c r="F307" s="18">
        <f t="shared" ref="F307:F312" si="64">DATE(YEAR($E307),MONTH($E307)+$LK307,DAY($E307))</f>
        <v>43843</v>
      </c>
      <c r="G307" s="18">
        <f t="shared" ref="G307:G312" si="65">DATE(YEAR($F307),MONTH($F307)+$LK307,DAY($F307))</f>
        <v>43843</v>
      </c>
      <c r="H307" s="18">
        <f t="shared" ref="H307:H312" si="66">DATE(YEAR($G307),MONTH($G307)+$LK307,DAY($G307))</f>
        <v>43843</v>
      </c>
      <c r="I307" s="19">
        <f t="shared" ref="I307:I312" si="67">DATE(YEAR($H307),MONTH($H307)+$LK307,DAY($H307))</f>
        <v>43843</v>
      </c>
    </row>
    <row r="308" spans="1:9" ht="15" thickBot="1" x14ac:dyDescent="0.4">
      <c r="A308" s="16" t="s">
        <v>53</v>
      </c>
      <c r="B308" s="17" t="s">
        <v>28</v>
      </c>
      <c r="C308" s="18">
        <v>44001.482152769997</v>
      </c>
      <c r="D308" s="18">
        <f t="shared" si="62"/>
        <v>43994</v>
      </c>
      <c r="E308" s="18">
        <f t="shared" si="63"/>
        <v>43994</v>
      </c>
      <c r="F308" s="18">
        <f t="shared" si="64"/>
        <v>43994</v>
      </c>
      <c r="G308" s="18">
        <f t="shared" si="65"/>
        <v>43994</v>
      </c>
      <c r="H308" s="18">
        <f t="shared" si="66"/>
        <v>43994</v>
      </c>
      <c r="I308" s="19">
        <f t="shared" si="67"/>
        <v>43994</v>
      </c>
    </row>
    <row r="309" spans="1:9" ht="15" thickBot="1" x14ac:dyDescent="0.4">
      <c r="A309" s="16" t="s">
        <v>53</v>
      </c>
      <c r="B309" s="17" t="s">
        <v>31</v>
      </c>
      <c r="C309" s="18">
        <v>44001.636192129998</v>
      </c>
      <c r="D309" s="18">
        <f t="shared" si="62"/>
        <v>43994</v>
      </c>
      <c r="E309" s="18">
        <f t="shared" si="63"/>
        <v>43994</v>
      </c>
      <c r="F309" s="18">
        <f t="shared" si="64"/>
        <v>43994</v>
      </c>
      <c r="G309" s="18">
        <f t="shared" si="65"/>
        <v>43994</v>
      </c>
      <c r="H309" s="18">
        <f t="shared" si="66"/>
        <v>43994</v>
      </c>
      <c r="I309" s="19">
        <f t="shared" si="67"/>
        <v>43994</v>
      </c>
    </row>
    <row r="310" spans="1:9" ht="15" thickBot="1" x14ac:dyDescent="0.4">
      <c r="A310" s="16" t="s">
        <v>53</v>
      </c>
      <c r="B310" s="17" t="s">
        <v>35</v>
      </c>
      <c r="C310" s="18">
        <v>43980.631377309997</v>
      </c>
      <c r="D310" s="18">
        <f t="shared" si="62"/>
        <v>43973</v>
      </c>
      <c r="E310" s="18">
        <f t="shared" si="63"/>
        <v>43973</v>
      </c>
      <c r="F310" s="18">
        <f t="shared" si="64"/>
        <v>43973</v>
      </c>
      <c r="G310" s="18">
        <f t="shared" si="65"/>
        <v>43973</v>
      </c>
      <c r="H310" s="18">
        <f t="shared" si="66"/>
        <v>43973</v>
      </c>
      <c r="I310" s="19">
        <f t="shared" si="67"/>
        <v>43973</v>
      </c>
    </row>
    <row r="311" spans="1:9" ht="15" thickBot="1" x14ac:dyDescent="0.4">
      <c r="A311" s="16" t="s">
        <v>53</v>
      </c>
      <c r="B311" s="17" t="s">
        <v>24</v>
      </c>
      <c r="C311" s="18">
        <v>43980.631377309997</v>
      </c>
      <c r="D311" s="18">
        <f t="shared" si="62"/>
        <v>43973</v>
      </c>
      <c r="E311" s="18">
        <f t="shared" si="63"/>
        <v>43973</v>
      </c>
      <c r="F311" s="18">
        <f t="shared" si="64"/>
        <v>43973</v>
      </c>
      <c r="G311" s="18">
        <f t="shared" si="65"/>
        <v>43973</v>
      </c>
      <c r="H311" s="18">
        <f t="shared" si="66"/>
        <v>43973</v>
      </c>
      <c r="I311" s="19">
        <f t="shared" si="67"/>
        <v>43973</v>
      </c>
    </row>
    <row r="312" spans="1:9" ht="15" thickBot="1" x14ac:dyDescent="0.4">
      <c r="A312" s="16" t="s">
        <v>53</v>
      </c>
      <c r="B312" s="17" t="s">
        <v>22</v>
      </c>
      <c r="C312" s="18">
        <v>43980.631377309997</v>
      </c>
      <c r="D312" s="18">
        <f t="shared" si="62"/>
        <v>43973</v>
      </c>
      <c r="E312" s="18">
        <f t="shared" si="63"/>
        <v>43973</v>
      </c>
      <c r="F312" s="18">
        <f t="shared" si="64"/>
        <v>43973</v>
      </c>
      <c r="G312" s="18">
        <f t="shared" si="65"/>
        <v>43973</v>
      </c>
      <c r="H312" s="18">
        <f t="shared" si="66"/>
        <v>43973</v>
      </c>
      <c r="I312" s="19">
        <f t="shared" si="67"/>
        <v>43973</v>
      </c>
    </row>
    <row r="313" spans="1:9" ht="15" thickBot="1" x14ac:dyDescent="0.4">
      <c r="A313" s="16" t="s">
        <v>53</v>
      </c>
      <c r="B313" s="17" t="s">
        <v>40</v>
      </c>
      <c r="C313" s="18">
        <v>44512.381643510002</v>
      </c>
      <c r="D313" s="18">
        <f>DATE(YEAR($C313),MONTH($C313)-2,DAY($C313))</f>
        <v>44451</v>
      </c>
      <c r="E313" s="18">
        <f>DATE(YEAR($D313),MONTH($D313),DAY($D313)+$LK313*30.4/6000)</f>
        <v>44451</v>
      </c>
      <c r="F313" s="18">
        <f>DATE(YEAR($E313),MONTH($E313),DAY($E313)+$LK313*30.4/6000)</f>
        <v>44451</v>
      </c>
      <c r="G313" s="18">
        <f>DATE(YEAR($F313),MONTH($F313),DAY($F313)+$LK313*30.4/6000)</f>
        <v>44451</v>
      </c>
      <c r="H313" s="18">
        <f>DATE(YEAR($G313),MONTH($G313),DAY($G313)+$LK313*30.4/6000)</f>
        <v>44451</v>
      </c>
      <c r="I313" s="19">
        <f>DATE(YEAR($H313),MONTH($H313),DAY($H313)+$LK313*30.4/6000)</f>
        <v>44451</v>
      </c>
    </row>
    <row r="314" spans="1:9" ht="15" thickBot="1" x14ac:dyDescent="0.4">
      <c r="A314" s="16" t="s">
        <v>53</v>
      </c>
      <c r="B314" s="17" t="s">
        <v>13</v>
      </c>
      <c r="C314" s="18">
        <v>43931.650567129996</v>
      </c>
      <c r="D314" s="18">
        <f>DATE(YEAR($C314),MONTH($C314)-1,DAY($C314))</f>
        <v>43900</v>
      </c>
      <c r="E314" s="18">
        <f>DATE(YEAR($D314),MONTH($D314),DAY($D314)+$LK314/6.5)</f>
        <v>43900</v>
      </c>
      <c r="F314" s="18">
        <f>DATE(YEAR($E314),MONTH($E314),DAY($E314)+$LK314/6.5)</f>
        <v>43900</v>
      </c>
      <c r="G314" s="18">
        <f>DATE(YEAR($F314),MONTH($F314),DAY($F314)+$LK314/6.5)</f>
        <v>43900</v>
      </c>
      <c r="H314" s="18">
        <f>DATE(YEAR($G314),MONTH($G314),DAY($G314)+$LK314/6.5)</f>
        <v>43900</v>
      </c>
      <c r="I314" s="19">
        <f>DATE(YEAR($H314),MONTH($H314),DAY($H314)+$LK314/6.5)</f>
        <v>43900</v>
      </c>
    </row>
    <row r="315" spans="1:9" ht="15" thickBot="1" x14ac:dyDescent="0.4">
      <c r="A315" s="16" t="s">
        <v>53</v>
      </c>
      <c r="B315" s="17" t="s">
        <v>15</v>
      </c>
      <c r="C315" s="18">
        <v>43919.80259259</v>
      </c>
      <c r="D315" s="18">
        <f>DATE(YEAR($C315),MONTH($C315)-1,DAY($C315))</f>
        <v>43890</v>
      </c>
      <c r="E315" s="18">
        <f>DATE(YEAR($D315),MONTH($D315),DAY($D315)+$LK315/6.5)</f>
        <v>43890</v>
      </c>
      <c r="F315" s="18">
        <f>DATE(YEAR($E315),MONTH($E315),DAY($E315)+$LK315/6.5)</f>
        <v>43890</v>
      </c>
      <c r="G315" s="18">
        <f>DATE(YEAR($F315),MONTH($F315),DAY($F315)+$LK315/6.5)</f>
        <v>43890</v>
      </c>
      <c r="H315" s="18">
        <f>DATE(YEAR($G315),MONTH($G315),DAY($G315)+$LK315/6.5)</f>
        <v>43890</v>
      </c>
      <c r="I315" s="19">
        <f>DATE(YEAR($H315),MONTH($H315),DAY($H315)+$LK315/6.5)</f>
        <v>43890</v>
      </c>
    </row>
    <row r="316" spans="1:9" ht="15" thickBot="1" x14ac:dyDescent="0.4">
      <c r="A316" s="16" t="s">
        <v>53</v>
      </c>
      <c r="B316" s="17" t="s">
        <v>25</v>
      </c>
      <c r="C316" s="18">
        <v>44016.38332175</v>
      </c>
      <c r="D316" s="18">
        <f>DATE(YEAR($C316),MONTH($C316)-1,DAY($C316))</f>
        <v>43986</v>
      </c>
      <c r="E316" s="18">
        <f>DATE(YEAR($D316),MONTH($D316),DAY($D316)+$LK316/6.5)</f>
        <v>43986</v>
      </c>
      <c r="F316" s="18">
        <f>DATE(YEAR($E316),MONTH($E316),DAY($E316)+$LK316/6.5)</f>
        <v>43986</v>
      </c>
      <c r="G316" s="18">
        <f>DATE(YEAR($F316),MONTH($F316),DAY($F316)+$LK316/6.5)</f>
        <v>43986</v>
      </c>
      <c r="H316" s="18">
        <f>DATE(YEAR($G316),MONTH($G316),DAY($G316)+$LK316/6.5)</f>
        <v>43986</v>
      </c>
      <c r="I316" s="19">
        <f>DATE(YEAR($H316),MONTH($H316),DAY($H316)+$LK316/6.5)</f>
        <v>43986</v>
      </c>
    </row>
    <row r="317" spans="1:9" ht="15" thickBot="1" x14ac:dyDescent="0.4">
      <c r="A317" s="16" t="s">
        <v>53</v>
      </c>
      <c r="B317" s="17" t="s">
        <v>13</v>
      </c>
      <c r="C317" s="18">
        <v>43956.501087960001</v>
      </c>
      <c r="D317" s="18">
        <f>DATE(YEAR($C317),MONTH($C317)-1,DAY($C317))</f>
        <v>43926</v>
      </c>
      <c r="E317" s="18">
        <f>DATE(YEAR($D317),MONTH($D317),DAY($D317)+$LK317/6.5)</f>
        <v>43926</v>
      </c>
      <c r="F317" s="18">
        <f>DATE(YEAR($E317),MONTH($E317),DAY($E317)+$LK317/6.5)</f>
        <v>43926</v>
      </c>
      <c r="G317" s="18">
        <f>DATE(YEAR($F317),MONTH($F317),DAY($F317)+$LK317/6.5)</f>
        <v>43926</v>
      </c>
      <c r="H317" s="18">
        <f>DATE(YEAR($G317),MONTH($G317),DAY($G317)+$LK317/6.5)</f>
        <v>43926</v>
      </c>
      <c r="I317" s="19">
        <f>DATE(YEAR($H317),MONTH($H317),DAY($H317)+$LK317/6.5)</f>
        <v>43926</v>
      </c>
    </row>
    <row r="318" spans="1:9" ht="15" thickBot="1" x14ac:dyDescent="0.4">
      <c r="A318" s="16" t="s">
        <v>53</v>
      </c>
      <c r="B318" s="17" t="s">
        <v>40</v>
      </c>
      <c r="C318" s="18">
        <v>44512.381643510002</v>
      </c>
      <c r="D318" s="18">
        <f>DATE(YEAR($C318),MONTH($C318)-2,DAY($C318))</f>
        <v>44451</v>
      </c>
      <c r="E318" s="18">
        <f>DATE(YEAR($D318),MONTH($D318),DAY($D318)+$LK318*30.4/6000)</f>
        <v>44451</v>
      </c>
      <c r="F318" s="18">
        <f>DATE(YEAR($E318),MONTH($E318),DAY($E318)+$LK318*30.4/6000)</f>
        <v>44451</v>
      </c>
      <c r="G318" s="18">
        <f>DATE(YEAR($F318),MONTH($F318),DAY($F318)+$LK318*30.4/6000)</f>
        <v>44451</v>
      </c>
      <c r="H318" s="18">
        <f>DATE(YEAR($G318),MONTH($G318),DAY($G318)+$LK318*30.4/6000)</f>
        <v>44451</v>
      </c>
      <c r="I318" s="19">
        <f>DATE(YEAR($H318),MONTH($H318),DAY($H318)+$LK318*30.4/6000)</f>
        <v>44451</v>
      </c>
    </row>
    <row r="319" spans="1:9" ht="15" thickBot="1" x14ac:dyDescent="0.4">
      <c r="A319" s="16" t="s">
        <v>54</v>
      </c>
      <c r="B319" s="17" t="s">
        <v>38</v>
      </c>
      <c r="C319" s="18">
        <v>44028.40924768</v>
      </c>
      <c r="D319" s="18">
        <f t="shared" ref="D319:D324" si="68">DATE(YEAR($C319),MONTH($C319)-1,DAY($C319))</f>
        <v>43998</v>
      </c>
      <c r="E319" s="18">
        <f>DATE(YEAR($D319),MONTH($D319),DAY($D319)+$LK319*30.4/6000)</f>
        <v>43998</v>
      </c>
      <c r="F319" s="18">
        <f>DATE(YEAR($E319),MONTH($E319),DAY($E319)+$LK319*30.4/6000)</f>
        <v>43998</v>
      </c>
      <c r="G319" s="18">
        <f>DATE(YEAR($F319),MONTH($F319),DAY($F319)+$LK319*30.4/6000)</f>
        <v>43998</v>
      </c>
      <c r="H319" s="18">
        <f>DATE(YEAR($G319),MONTH($G319),DAY($G319)+$LK319*30.4/6000)</f>
        <v>43998</v>
      </c>
      <c r="I319" s="19">
        <f>DATE(YEAR($H319),MONTH($H319),DAY($H319)+$LK319*30.4/6000)</f>
        <v>43998</v>
      </c>
    </row>
    <row r="320" spans="1:9" ht="15" thickBot="1" x14ac:dyDescent="0.4">
      <c r="A320" s="16" t="s">
        <v>54</v>
      </c>
      <c r="B320" s="17" t="s">
        <v>29</v>
      </c>
      <c r="C320" s="18">
        <v>44028.40924768</v>
      </c>
      <c r="D320" s="18">
        <f t="shared" si="68"/>
        <v>43998</v>
      </c>
      <c r="E320" s="18">
        <f>DATE(YEAR($D320),MONTH($D320),DAY($D320)+$LK320*30.4/6000)</f>
        <v>43998</v>
      </c>
      <c r="F320" s="18">
        <f>DATE(YEAR($E320),MONTH($E320),DAY($E320)+$LK320*30.4/6000)</f>
        <v>43998</v>
      </c>
      <c r="G320" s="18">
        <f>DATE(YEAR($F320),MONTH($F320),DAY($F320)+$LK320*30.4/6000)</f>
        <v>43998</v>
      </c>
      <c r="H320" s="18">
        <f>DATE(YEAR($G320),MONTH($G320),DAY($G320)+$LK320*30.4/6000)</f>
        <v>43998</v>
      </c>
      <c r="I320" s="19">
        <f>DATE(YEAR($H320),MONTH($H320),DAY($H320)+$LK320*30.4/6000)</f>
        <v>43998</v>
      </c>
    </row>
    <row r="321" spans="1:9" ht="15" thickBot="1" x14ac:dyDescent="0.4">
      <c r="A321" s="16" t="s">
        <v>54</v>
      </c>
      <c r="B321" s="17" t="s">
        <v>19</v>
      </c>
      <c r="C321" s="18">
        <v>44028.40924768</v>
      </c>
      <c r="D321" s="18">
        <f t="shared" si="68"/>
        <v>43998</v>
      </c>
      <c r="E321" s="18">
        <f>DATE(YEAR($D321),MONTH($D321),DAY($D321)+$LK321*30.4/6000)</f>
        <v>43998</v>
      </c>
      <c r="F321" s="18">
        <f>DATE(YEAR($E321),MONTH($E321),DAY($E321)+$LK321*30.4/6000)</f>
        <v>43998</v>
      </c>
      <c r="G321" s="18">
        <f>DATE(YEAR($F321),MONTH($F321),DAY($F321)+$LK321*30.4/6000)</f>
        <v>43998</v>
      </c>
      <c r="H321" s="18">
        <f>DATE(YEAR($G321),MONTH($G321),DAY($G321)+$LK321*30.4/6000)</f>
        <v>43998</v>
      </c>
      <c r="I321" s="19">
        <f>DATE(YEAR($H321),MONTH($H321),DAY($H321)+$LK321*30.4/6000)</f>
        <v>43998</v>
      </c>
    </row>
    <row r="322" spans="1:9" ht="15" thickBot="1" x14ac:dyDescent="0.4">
      <c r="A322" s="16" t="s">
        <v>54</v>
      </c>
      <c r="B322" s="17" t="s">
        <v>21</v>
      </c>
      <c r="C322" s="18">
        <v>43821.492141199997</v>
      </c>
      <c r="D322" s="18">
        <f t="shared" si="68"/>
        <v>43791</v>
      </c>
      <c r="E322" s="18">
        <f>DATE(YEAR($D322),MONTH($D322),DAY($D322)+$LK322*30.4/520)</f>
        <v>43791</v>
      </c>
      <c r="F322" s="18">
        <f>DATE(YEAR($E322),MONTH($E322),DAY($E322)+$LK322*30.4/520)</f>
        <v>43791</v>
      </c>
      <c r="G322" s="18">
        <f>DATE(YEAR($F322),MONTH($F322),DAY($F322)+$LK322*30.4/520)</f>
        <v>43791</v>
      </c>
      <c r="H322" s="18">
        <f>DATE(YEAR($G322),MONTH($G322),DAY($G322)+$LK322*30.4/520)</f>
        <v>43791</v>
      </c>
      <c r="I322" s="19">
        <f>DATE(YEAR($H322),MONTH($H322),DAY($H322)+$LK322*30.4/520)</f>
        <v>43791</v>
      </c>
    </row>
    <row r="323" spans="1:9" ht="15" thickBot="1" x14ac:dyDescent="0.4">
      <c r="A323" s="16" t="s">
        <v>54</v>
      </c>
      <c r="B323" s="17" t="s">
        <v>32</v>
      </c>
      <c r="C323" s="18">
        <v>43821.492141199997</v>
      </c>
      <c r="D323" s="18">
        <f t="shared" si="68"/>
        <v>43791</v>
      </c>
      <c r="E323" s="18">
        <f>DATE(YEAR($D323),MONTH($D323),DAY($D323)+$LK323*30.4/520)</f>
        <v>43791</v>
      </c>
      <c r="F323" s="18">
        <f>DATE(YEAR($E323),MONTH($E323),DAY($E323)+$LK323*30.4/520)</f>
        <v>43791</v>
      </c>
      <c r="G323" s="18">
        <f>DATE(YEAR($F323),MONTH($F323),DAY($F323)+$LK323*30.4/520)</f>
        <v>43791</v>
      </c>
      <c r="H323" s="18">
        <f>DATE(YEAR($G323),MONTH($G323),DAY($G323)+$LK323*30.4/520)</f>
        <v>43791</v>
      </c>
      <c r="I323" s="19">
        <f>DATE(YEAR($H323),MONTH($H323),DAY($H323)+$LK323*30.4/520)</f>
        <v>43791</v>
      </c>
    </row>
    <row r="324" spans="1:9" ht="15" thickBot="1" x14ac:dyDescent="0.4">
      <c r="A324" s="16" t="s">
        <v>54</v>
      </c>
      <c r="B324" s="17" t="s">
        <v>30</v>
      </c>
      <c r="C324" s="18">
        <v>43821.492141199997</v>
      </c>
      <c r="D324" s="18">
        <f t="shared" si="68"/>
        <v>43791</v>
      </c>
      <c r="E324" s="18">
        <f>DATE(YEAR($D324),MONTH($D324),DAY($D324)+$LK324*30.4/520)</f>
        <v>43791</v>
      </c>
      <c r="F324" s="18">
        <f>DATE(YEAR($E324),MONTH($E324),DAY($E324)+$LK324*30.4/520)</f>
        <v>43791</v>
      </c>
      <c r="G324" s="18">
        <f>DATE(YEAR($F324),MONTH($F324),DAY($F324)+$LK324*30.4/520)</f>
        <v>43791</v>
      </c>
      <c r="H324" s="18">
        <f>DATE(YEAR($G324),MONTH($G324),DAY($G324)+$LK324*30.4/520)</f>
        <v>43791</v>
      </c>
      <c r="I324" s="19">
        <f>DATE(YEAR($H324),MONTH($H324),DAY($H324)+$LK324*30.4/520)</f>
        <v>43791</v>
      </c>
    </row>
    <row r="325" spans="1:9" ht="15" thickBot="1" x14ac:dyDescent="0.4">
      <c r="A325" s="16" t="s">
        <v>54</v>
      </c>
      <c r="B325" s="17" t="s">
        <v>17</v>
      </c>
      <c r="C325" s="18">
        <v>43937.336342590002</v>
      </c>
      <c r="D325" s="18">
        <f>DATE(YEAR($C325),MONTH($C325)-2,DAY($C325))</f>
        <v>43877</v>
      </c>
      <c r="E325" s="18">
        <f>DATE(YEAR($D325),MONTH($D325)+$LK325,DAY($D325))</f>
        <v>43877</v>
      </c>
      <c r="F325" s="18">
        <f>DATE(YEAR($E325),MONTH($E325)+$LK325,DAY($E325))</f>
        <v>43877</v>
      </c>
      <c r="G325" s="18">
        <f>DATE(YEAR($F325),MONTH($F325)+$LK325,DAY($F325))</f>
        <v>43877</v>
      </c>
      <c r="H325" s="18">
        <f>DATE(YEAR($G325),MONTH($G325)+$LK325,DAY($G325))</f>
        <v>43877</v>
      </c>
      <c r="I325" s="19">
        <f>DATE(YEAR($H325),MONTH($H325)+$LK325,DAY($H325))</f>
        <v>43877</v>
      </c>
    </row>
    <row r="326" spans="1:9" ht="15" thickBot="1" x14ac:dyDescent="0.4">
      <c r="A326" s="16" t="s">
        <v>54</v>
      </c>
      <c r="B326" s="17" t="s">
        <v>10</v>
      </c>
      <c r="C326" s="18">
        <v>43955.644861109999</v>
      </c>
      <c r="D326" s="18">
        <f>DATE(YEAR($C326),MONTH($C326)-2,DAY($C326))</f>
        <v>43894</v>
      </c>
      <c r="E326" s="18">
        <f>DATE(YEAR($D326),MONTH($D326)+$LK326,DAY($D326))</f>
        <v>43894</v>
      </c>
      <c r="F326" s="18">
        <f>DATE(YEAR($E326),MONTH($E326)+$LK326,DAY($E326))</f>
        <v>43894</v>
      </c>
      <c r="G326" s="18">
        <f>DATE(YEAR($F326),MONTH($F326)+$LK326,DAY($F326))</f>
        <v>43894</v>
      </c>
      <c r="H326" s="18">
        <f>DATE(YEAR($G326),MONTH($G326)+$LK326,DAY($G326))</f>
        <v>43894</v>
      </c>
      <c r="I326" s="19">
        <f>DATE(YEAR($H326),MONTH($H326)+$LK326,DAY($H326))</f>
        <v>43894</v>
      </c>
    </row>
    <row r="327" spans="1:9" ht="15" thickBot="1" x14ac:dyDescent="0.4">
      <c r="A327" s="16" t="s">
        <v>54</v>
      </c>
      <c r="B327" s="17" t="s">
        <v>27</v>
      </c>
      <c r="C327" s="18">
        <v>44028.40924768</v>
      </c>
      <c r="D327" s="18">
        <f>DATE(YEAR($C327),MONTH($C327)-1,DAY($C327))</f>
        <v>43998</v>
      </c>
      <c r="E327" s="18">
        <f>DATE(YEAR($D327),MONTH($D327),DAY($D327)+$LK327*30.4/6000)</f>
        <v>43998</v>
      </c>
      <c r="F327" s="18">
        <f>DATE(YEAR($E327),MONTH($E327),DAY($E327)+$LK327*30.4/6000)</f>
        <v>43998</v>
      </c>
      <c r="G327" s="18">
        <f>DATE(YEAR($F327),MONTH($F327),DAY($F327)+$LK327*30.4/6000)</f>
        <v>43998</v>
      </c>
      <c r="H327" s="18">
        <f>DATE(YEAR($G327),MONTH($G327),DAY($G327)+$LK327*30.4/6000)</f>
        <v>43998</v>
      </c>
      <c r="I327" s="19">
        <f>DATE(YEAR($H327),MONTH($H327),DAY($H327)+$LK327*30.4/6000)</f>
        <v>43998</v>
      </c>
    </row>
    <row r="328" spans="1:9" ht="15" thickBot="1" x14ac:dyDescent="0.4">
      <c r="A328" s="16" t="s">
        <v>54</v>
      </c>
      <c r="B328" s="17" t="s">
        <v>34</v>
      </c>
      <c r="C328" s="18">
        <v>44389</v>
      </c>
      <c r="D328" s="18">
        <f>DATE(YEAR($C328),MONTH($C328)-1,DAY($C328))</f>
        <v>44359</v>
      </c>
      <c r="E328" s="18">
        <f>DATE(YEAR($D328)+$LK328,MONTH($D328),DAY($D328))</f>
        <v>44359</v>
      </c>
      <c r="F328" s="18">
        <f>DATE(YEAR($E328)+$LK328,MONTH($E328),DAY($E328))</f>
        <v>44359</v>
      </c>
      <c r="G328" s="18">
        <f>DATE(YEAR($F328)+$LK328,MONTH($F328),DAY($F328))</f>
        <v>44359</v>
      </c>
      <c r="H328" s="18">
        <f>DATE(YEAR($G328)+$LK328,MONTH($G328),DAY($G328))</f>
        <v>44359</v>
      </c>
      <c r="I328" s="19">
        <f>DATE(YEAR($H328)+$LK328,MONTH($H328),DAY($H328))</f>
        <v>44359</v>
      </c>
    </row>
    <row r="329" spans="1:9" ht="15" thickBot="1" x14ac:dyDescent="0.4">
      <c r="A329" s="16" t="s">
        <v>54</v>
      </c>
      <c r="B329" s="17" t="s">
        <v>33</v>
      </c>
      <c r="C329" s="18">
        <v>44028.40924768</v>
      </c>
      <c r="D329" s="18">
        <f>DATE(YEAR($C329),MONTH($C329)-1,DAY($C329))</f>
        <v>43998</v>
      </c>
      <c r="E329" s="18">
        <f>DATE(YEAR($D329),MONTH($D329),DAY($D329)+$LK329*30.4/6000)</f>
        <v>43998</v>
      </c>
      <c r="F329" s="18">
        <f>DATE(YEAR($E329),MONTH($E329),DAY($E329)+$LK329*30.4/6000)</f>
        <v>43998</v>
      </c>
      <c r="G329" s="18">
        <f>DATE(YEAR($F329),MONTH($F329),DAY($F329)+$LK329*30.4/6000)</f>
        <v>43998</v>
      </c>
      <c r="H329" s="18">
        <f>DATE(YEAR($G329),MONTH($G329),DAY($G329)+$LK329*30.4/6000)</f>
        <v>43998</v>
      </c>
      <c r="I329" s="19">
        <f>DATE(YEAR($H329),MONTH($H329),DAY($H329)+$LK329*30.4/6000)</f>
        <v>43998</v>
      </c>
    </row>
    <row r="330" spans="1:9" ht="15" thickBot="1" x14ac:dyDescent="0.4">
      <c r="A330" s="16" t="s">
        <v>54</v>
      </c>
      <c r="B330" s="17" t="s">
        <v>39</v>
      </c>
      <c r="C330" s="18">
        <v>43848.641898139998</v>
      </c>
      <c r="D330" s="18">
        <f t="shared" ref="D330:D335" si="69">DATE(YEAR($C330),MONTH($C330),DAY($C330)-7)</f>
        <v>43841</v>
      </c>
      <c r="E330" s="18">
        <f t="shared" ref="E330:E335" si="70">DATE(YEAR($D330),MONTH($D330)+$LK330,DAY($D330))</f>
        <v>43841</v>
      </c>
      <c r="F330" s="18">
        <f t="shared" ref="F330:F335" si="71">DATE(YEAR($E330),MONTH($E330)+$LK330,DAY($E330))</f>
        <v>43841</v>
      </c>
      <c r="G330" s="18">
        <f t="shared" ref="G330:G335" si="72">DATE(YEAR($F330),MONTH($F330)+$LK330,DAY($F330))</f>
        <v>43841</v>
      </c>
      <c r="H330" s="18">
        <f t="shared" ref="H330:H335" si="73">DATE(YEAR($G330),MONTH($G330)+$LK330,DAY($G330))</f>
        <v>43841</v>
      </c>
      <c r="I330" s="19">
        <f t="shared" ref="I330:I335" si="74">DATE(YEAR($H330),MONTH($H330)+$LK330,DAY($H330))</f>
        <v>43841</v>
      </c>
    </row>
    <row r="331" spans="1:9" ht="15" thickBot="1" x14ac:dyDescent="0.4">
      <c r="A331" s="16" t="s">
        <v>54</v>
      </c>
      <c r="B331" s="17" t="s">
        <v>28</v>
      </c>
      <c r="C331" s="18">
        <v>44014.529479160003</v>
      </c>
      <c r="D331" s="18">
        <f t="shared" si="69"/>
        <v>44007</v>
      </c>
      <c r="E331" s="18">
        <f t="shared" si="70"/>
        <v>44007</v>
      </c>
      <c r="F331" s="18">
        <f t="shared" si="71"/>
        <v>44007</v>
      </c>
      <c r="G331" s="18">
        <f t="shared" si="72"/>
        <v>44007</v>
      </c>
      <c r="H331" s="18">
        <f t="shared" si="73"/>
        <v>44007</v>
      </c>
      <c r="I331" s="19">
        <f t="shared" si="74"/>
        <v>44007</v>
      </c>
    </row>
    <row r="332" spans="1:9" ht="15" thickBot="1" x14ac:dyDescent="0.4">
      <c r="A332" s="16" t="s">
        <v>54</v>
      </c>
      <c r="B332" s="17" t="s">
        <v>31</v>
      </c>
      <c r="C332" s="18">
        <v>44014.52891203</v>
      </c>
      <c r="D332" s="18">
        <f t="shared" si="69"/>
        <v>44007</v>
      </c>
      <c r="E332" s="18">
        <f t="shared" si="70"/>
        <v>44007</v>
      </c>
      <c r="F332" s="18">
        <f t="shared" si="71"/>
        <v>44007</v>
      </c>
      <c r="G332" s="18">
        <f t="shared" si="72"/>
        <v>44007</v>
      </c>
      <c r="H332" s="18">
        <f t="shared" si="73"/>
        <v>44007</v>
      </c>
      <c r="I332" s="19">
        <f t="shared" si="74"/>
        <v>44007</v>
      </c>
    </row>
    <row r="333" spans="1:9" ht="15" thickBot="1" x14ac:dyDescent="0.4">
      <c r="A333" s="16" t="s">
        <v>54</v>
      </c>
      <c r="B333" s="17" t="s">
        <v>35</v>
      </c>
      <c r="C333" s="18">
        <v>44024.61631944</v>
      </c>
      <c r="D333" s="18">
        <f t="shared" si="69"/>
        <v>44017</v>
      </c>
      <c r="E333" s="18">
        <f t="shared" si="70"/>
        <v>44017</v>
      </c>
      <c r="F333" s="18">
        <f t="shared" si="71"/>
        <v>44017</v>
      </c>
      <c r="G333" s="18">
        <f t="shared" si="72"/>
        <v>44017</v>
      </c>
      <c r="H333" s="18">
        <f t="shared" si="73"/>
        <v>44017</v>
      </c>
      <c r="I333" s="19">
        <f t="shared" si="74"/>
        <v>44017</v>
      </c>
    </row>
    <row r="334" spans="1:9" ht="15" thickBot="1" x14ac:dyDescent="0.4">
      <c r="A334" s="16" t="s">
        <v>54</v>
      </c>
      <c r="B334" s="17" t="s">
        <v>24</v>
      </c>
      <c r="C334" s="18">
        <v>44024.61631944</v>
      </c>
      <c r="D334" s="18">
        <f t="shared" si="69"/>
        <v>44017</v>
      </c>
      <c r="E334" s="18">
        <f t="shared" si="70"/>
        <v>44017</v>
      </c>
      <c r="F334" s="18">
        <f t="shared" si="71"/>
        <v>44017</v>
      </c>
      <c r="G334" s="18">
        <f t="shared" si="72"/>
        <v>44017</v>
      </c>
      <c r="H334" s="18">
        <f t="shared" si="73"/>
        <v>44017</v>
      </c>
      <c r="I334" s="19">
        <f t="shared" si="74"/>
        <v>44017</v>
      </c>
    </row>
    <row r="335" spans="1:9" ht="15" thickBot="1" x14ac:dyDescent="0.4">
      <c r="A335" s="16" t="s">
        <v>54</v>
      </c>
      <c r="B335" s="17" t="s">
        <v>22</v>
      </c>
      <c r="C335" s="18">
        <v>44024.61631944</v>
      </c>
      <c r="D335" s="18">
        <f t="shared" si="69"/>
        <v>44017</v>
      </c>
      <c r="E335" s="18">
        <f t="shared" si="70"/>
        <v>44017</v>
      </c>
      <c r="F335" s="18">
        <f t="shared" si="71"/>
        <v>44017</v>
      </c>
      <c r="G335" s="18">
        <f t="shared" si="72"/>
        <v>44017</v>
      </c>
      <c r="H335" s="18">
        <f t="shared" si="73"/>
        <v>44017</v>
      </c>
      <c r="I335" s="19">
        <f t="shared" si="74"/>
        <v>44017</v>
      </c>
    </row>
    <row r="336" spans="1:9" ht="15" thickBot="1" x14ac:dyDescent="0.4">
      <c r="A336" s="16" t="s">
        <v>54</v>
      </c>
      <c r="B336" s="17" t="s">
        <v>13</v>
      </c>
      <c r="C336" s="18">
        <v>44213.554259249999</v>
      </c>
      <c r="D336" s="18">
        <f>DATE(YEAR($C336),MONTH($C336)-1,DAY($C336))</f>
        <v>44182</v>
      </c>
      <c r="E336" s="18">
        <f>DATE(YEAR($D336),MONTH($D336),DAY($D336)+$LK336/6.5)</f>
        <v>44182</v>
      </c>
      <c r="F336" s="18">
        <f>DATE(YEAR($E336),MONTH($E336),DAY($E336)+$LK336/6.5)</f>
        <v>44182</v>
      </c>
      <c r="G336" s="18">
        <f>DATE(YEAR($F336),MONTH($F336),DAY($F336)+$LK336/6.5)</f>
        <v>44182</v>
      </c>
      <c r="H336" s="18">
        <f>DATE(YEAR($G336),MONTH($G336),DAY($G336)+$LK336/6.5)</f>
        <v>44182</v>
      </c>
      <c r="I336" s="19">
        <f>DATE(YEAR($H336),MONTH($H336),DAY($H336)+$LK336/6.5)</f>
        <v>44182</v>
      </c>
    </row>
    <row r="337" spans="1:9" ht="15" thickBot="1" x14ac:dyDescent="0.4">
      <c r="A337" s="16" t="s">
        <v>54</v>
      </c>
      <c r="B337" s="17" t="s">
        <v>15</v>
      </c>
      <c r="C337" s="18">
        <v>44372.24300925</v>
      </c>
      <c r="D337" s="18">
        <f>DATE(YEAR($C337),MONTH($C337)-1,DAY($C337))</f>
        <v>44341</v>
      </c>
      <c r="E337" s="18">
        <f>DATE(YEAR($D337),MONTH($D337),DAY($D337)+$LK337/6.5)</f>
        <v>44341</v>
      </c>
      <c r="F337" s="18">
        <f>DATE(YEAR($E337),MONTH($E337),DAY($E337)+$LK337/6.5)</f>
        <v>44341</v>
      </c>
      <c r="G337" s="18">
        <f>DATE(YEAR($F337),MONTH($F337),DAY($F337)+$LK337/6.5)</f>
        <v>44341</v>
      </c>
      <c r="H337" s="18">
        <f>DATE(YEAR($G337),MONTH($G337),DAY($G337)+$LK337/6.5)</f>
        <v>44341</v>
      </c>
      <c r="I337" s="19">
        <f>DATE(YEAR($H337),MONTH($H337),DAY($H337)+$LK337/6.5)</f>
        <v>44341</v>
      </c>
    </row>
    <row r="338" spans="1:9" ht="15" thickBot="1" x14ac:dyDescent="0.4">
      <c r="A338" s="16" t="s">
        <v>54</v>
      </c>
      <c r="B338" s="17" t="s">
        <v>40</v>
      </c>
      <c r="C338" s="18">
        <v>44008.608009249998</v>
      </c>
      <c r="D338" s="18">
        <f>DATE(YEAR($C338),MONTH($C338)-2,DAY($C338))</f>
        <v>43947</v>
      </c>
      <c r="E338" s="18">
        <f>DATE(YEAR($D338),MONTH($D338),DAY($D338)+$LK338*30.4/6000)</f>
        <v>43947</v>
      </c>
      <c r="F338" s="18">
        <f>DATE(YEAR($E338),MONTH($E338),DAY($E338)+$LK338*30.4/6000)</f>
        <v>43947</v>
      </c>
      <c r="G338" s="18">
        <f>DATE(YEAR($F338),MONTH($F338),DAY($F338)+$LK338*30.4/6000)</f>
        <v>43947</v>
      </c>
      <c r="H338" s="18">
        <f>DATE(YEAR($G338),MONTH($G338),DAY($G338)+$LK338*30.4/6000)</f>
        <v>43947</v>
      </c>
      <c r="I338" s="19">
        <f>DATE(YEAR($H338),MONTH($H338),DAY($H338)+$LK338*30.4/6000)</f>
        <v>43947</v>
      </c>
    </row>
    <row r="339" spans="1:9" ht="15" thickBot="1" x14ac:dyDescent="0.4">
      <c r="A339" s="16" t="s">
        <v>54</v>
      </c>
      <c r="B339" s="17" t="s">
        <v>13</v>
      </c>
      <c r="C339" s="18">
        <v>44104.548194440002</v>
      </c>
      <c r="D339" s="18">
        <f>DATE(YEAR($C339),MONTH($C339)-1,DAY($C339))</f>
        <v>44073</v>
      </c>
      <c r="E339" s="18">
        <f>DATE(YEAR($D339),MONTH($D339),DAY($D339)+$LK339/6.5)</f>
        <v>44073</v>
      </c>
      <c r="F339" s="18">
        <f>DATE(YEAR($E339),MONTH($E339),DAY($E339)+$LK339/6.5)</f>
        <v>44073</v>
      </c>
      <c r="G339" s="18">
        <f>DATE(YEAR($F339),MONTH($F339),DAY($F339)+$LK339/6.5)</f>
        <v>44073</v>
      </c>
      <c r="H339" s="18">
        <f>DATE(YEAR($G339),MONTH($G339),DAY($G339)+$LK339/6.5)</f>
        <v>44073</v>
      </c>
      <c r="I339" s="19">
        <f>DATE(YEAR($H339),MONTH($H339),DAY($H339)+$LK339/6.5)</f>
        <v>44073</v>
      </c>
    </row>
    <row r="340" spans="1:9" ht="15" thickBot="1" x14ac:dyDescent="0.4">
      <c r="A340" s="16" t="s">
        <v>54</v>
      </c>
      <c r="B340" s="17" t="s">
        <v>15</v>
      </c>
      <c r="C340" s="18">
        <v>44107.844050920001</v>
      </c>
      <c r="D340" s="18">
        <f>DATE(YEAR($C340),MONTH($C340)-1,DAY($C340))</f>
        <v>44077</v>
      </c>
      <c r="E340" s="18">
        <f>DATE(YEAR($D340),MONTH($D340),DAY($D340)+$LK340/6.5)</f>
        <v>44077</v>
      </c>
      <c r="F340" s="18">
        <f>DATE(YEAR($E340),MONTH($E340),DAY($E340)+$LK340/6.5)</f>
        <v>44077</v>
      </c>
      <c r="G340" s="18">
        <f>DATE(YEAR($F340),MONTH($F340),DAY($F340)+$LK340/6.5)</f>
        <v>44077</v>
      </c>
      <c r="H340" s="18">
        <f>DATE(YEAR($G340),MONTH($G340),DAY($G340)+$LK340/6.5)</f>
        <v>44077</v>
      </c>
      <c r="I340" s="19">
        <f>DATE(YEAR($H340),MONTH($H340),DAY($H340)+$LK340/6.5)</f>
        <v>44077</v>
      </c>
    </row>
    <row r="341" spans="1:9" ht="15" thickBot="1" x14ac:dyDescent="0.4">
      <c r="A341" s="16" t="s">
        <v>54</v>
      </c>
      <c r="B341" s="17" t="s">
        <v>25</v>
      </c>
      <c r="C341" s="18">
        <v>44033.063113420001</v>
      </c>
      <c r="D341" s="18">
        <f>DATE(YEAR($C341),MONTH($C341)-1,DAY($C341))</f>
        <v>44003</v>
      </c>
      <c r="E341" s="18">
        <f>DATE(YEAR($D341),MONTH($D341),DAY($D341)+$LK341/6.5)</f>
        <v>44003</v>
      </c>
      <c r="F341" s="18">
        <f>DATE(YEAR($E341),MONTH($E341),DAY($E341)+$LK341/6.5)</f>
        <v>44003</v>
      </c>
      <c r="G341" s="18">
        <f>DATE(YEAR($F341),MONTH($F341),DAY($F341)+$LK341/6.5)</f>
        <v>44003</v>
      </c>
      <c r="H341" s="18">
        <f>DATE(YEAR($G341),MONTH($G341),DAY($G341)+$LK341/6.5)</f>
        <v>44003</v>
      </c>
      <c r="I341" s="19">
        <f>DATE(YEAR($H341),MONTH($H341),DAY($H341)+$LK341/6.5)</f>
        <v>44003</v>
      </c>
    </row>
    <row r="342" spans="1:9" ht="15" thickBot="1" x14ac:dyDescent="0.4">
      <c r="A342" s="16" t="s">
        <v>54</v>
      </c>
      <c r="B342" s="17" t="s">
        <v>40</v>
      </c>
      <c r="C342" s="18">
        <v>44008.608009249998</v>
      </c>
      <c r="D342" s="18">
        <f>DATE(YEAR($C342),MONTH($C342)-2,DAY($C342))</f>
        <v>43947</v>
      </c>
      <c r="E342" s="18">
        <f t="shared" ref="E342:E347" si="75">DATE(YEAR($D342),MONTH($D342),DAY($D342)+$LK342*30.4/6000)</f>
        <v>43947</v>
      </c>
      <c r="F342" s="18">
        <f t="shared" ref="F342:F347" si="76">DATE(YEAR($E342),MONTH($E342),DAY($E342)+$LK342*30.4/6000)</f>
        <v>43947</v>
      </c>
      <c r="G342" s="18">
        <f t="shared" ref="G342:G347" si="77">DATE(YEAR($F342),MONTH($F342),DAY($F342)+$LK342*30.4/6000)</f>
        <v>43947</v>
      </c>
      <c r="H342" s="18">
        <f t="shared" ref="H342:H347" si="78">DATE(YEAR($G342),MONTH($G342),DAY($G342)+$LK342*30.4/6000)</f>
        <v>43947</v>
      </c>
      <c r="I342" s="19">
        <f t="shared" ref="I342:I347" si="79">DATE(YEAR($H342),MONTH($H342),DAY($H342)+$LK342*30.4/6000)</f>
        <v>43947</v>
      </c>
    </row>
    <row r="343" spans="1:9" ht="15" thickBot="1" x14ac:dyDescent="0.4">
      <c r="A343" s="16" t="s">
        <v>54</v>
      </c>
      <c r="B343" s="17" t="s">
        <v>40</v>
      </c>
      <c r="C343" s="18">
        <v>44008.623101849997</v>
      </c>
      <c r="D343" s="18">
        <f>DATE(YEAR($C343),MONTH($C343)-2,DAY($C343))</f>
        <v>43947</v>
      </c>
      <c r="E343" s="18">
        <f t="shared" si="75"/>
        <v>43947</v>
      </c>
      <c r="F343" s="18">
        <f t="shared" si="76"/>
        <v>43947</v>
      </c>
      <c r="G343" s="18">
        <f t="shared" si="77"/>
        <v>43947</v>
      </c>
      <c r="H343" s="18">
        <f t="shared" si="78"/>
        <v>43947</v>
      </c>
      <c r="I343" s="19">
        <f t="shared" si="79"/>
        <v>43947</v>
      </c>
    </row>
    <row r="344" spans="1:9" ht="15" thickBot="1" x14ac:dyDescent="0.4">
      <c r="A344" s="16" t="s">
        <v>54</v>
      </c>
      <c r="B344" s="17" t="s">
        <v>40</v>
      </c>
      <c r="C344" s="18">
        <v>44008.608009249998</v>
      </c>
      <c r="D344" s="18">
        <f>DATE(YEAR($C344),MONTH($C344)-2,DAY($C344))</f>
        <v>43947</v>
      </c>
      <c r="E344" s="18">
        <f t="shared" si="75"/>
        <v>43947</v>
      </c>
      <c r="F344" s="18">
        <f t="shared" si="76"/>
        <v>43947</v>
      </c>
      <c r="G344" s="18">
        <f t="shared" si="77"/>
        <v>43947</v>
      </c>
      <c r="H344" s="18">
        <f t="shared" si="78"/>
        <v>43947</v>
      </c>
      <c r="I344" s="19">
        <f t="shared" si="79"/>
        <v>43947</v>
      </c>
    </row>
    <row r="345" spans="1:9" ht="15" thickBot="1" x14ac:dyDescent="0.4">
      <c r="A345" s="16" t="s">
        <v>55</v>
      </c>
      <c r="B345" s="17" t="s">
        <v>38</v>
      </c>
      <c r="C345" s="18">
        <v>43971.476782400001</v>
      </c>
      <c r="D345" s="18">
        <f t="shared" ref="D345:D350" si="80">DATE(YEAR($C345),MONTH($C345)-1,DAY($C345))</f>
        <v>43941</v>
      </c>
      <c r="E345" s="18">
        <f t="shared" si="75"/>
        <v>43941</v>
      </c>
      <c r="F345" s="18">
        <f t="shared" si="76"/>
        <v>43941</v>
      </c>
      <c r="G345" s="18">
        <f t="shared" si="77"/>
        <v>43941</v>
      </c>
      <c r="H345" s="18">
        <f t="shared" si="78"/>
        <v>43941</v>
      </c>
      <c r="I345" s="19">
        <f t="shared" si="79"/>
        <v>43941</v>
      </c>
    </row>
    <row r="346" spans="1:9" ht="15" thickBot="1" x14ac:dyDescent="0.4">
      <c r="A346" s="16" t="s">
        <v>55</v>
      </c>
      <c r="B346" s="17" t="s">
        <v>29</v>
      </c>
      <c r="C346" s="18">
        <v>43971.476782400001</v>
      </c>
      <c r="D346" s="18">
        <f t="shared" si="80"/>
        <v>43941</v>
      </c>
      <c r="E346" s="18">
        <f t="shared" si="75"/>
        <v>43941</v>
      </c>
      <c r="F346" s="18">
        <f t="shared" si="76"/>
        <v>43941</v>
      </c>
      <c r="G346" s="18">
        <f t="shared" si="77"/>
        <v>43941</v>
      </c>
      <c r="H346" s="18">
        <f t="shared" si="78"/>
        <v>43941</v>
      </c>
      <c r="I346" s="19">
        <f t="shared" si="79"/>
        <v>43941</v>
      </c>
    </row>
    <row r="347" spans="1:9" ht="15" thickBot="1" x14ac:dyDescent="0.4">
      <c r="A347" s="16" t="s">
        <v>55</v>
      </c>
      <c r="B347" s="17" t="s">
        <v>19</v>
      </c>
      <c r="C347" s="18">
        <v>43971.476782400001</v>
      </c>
      <c r="D347" s="18">
        <f t="shared" si="80"/>
        <v>43941</v>
      </c>
      <c r="E347" s="18">
        <f t="shared" si="75"/>
        <v>43941</v>
      </c>
      <c r="F347" s="18">
        <f t="shared" si="76"/>
        <v>43941</v>
      </c>
      <c r="G347" s="18">
        <f t="shared" si="77"/>
        <v>43941</v>
      </c>
      <c r="H347" s="18">
        <f t="shared" si="78"/>
        <v>43941</v>
      </c>
      <c r="I347" s="19">
        <f t="shared" si="79"/>
        <v>43941</v>
      </c>
    </row>
    <row r="348" spans="1:9" ht="15" thickBot="1" x14ac:dyDescent="0.4">
      <c r="A348" s="16" t="s">
        <v>55</v>
      </c>
      <c r="B348" s="17" t="s">
        <v>21</v>
      </c>
      <c r="C348" s="18">
        <v>44443.623124999998</v>
      </c>
      <c r="D348" s="18">
        <f t="shared" si="80"/>
        <v>44412</v>
      </c>
      <c r="E348" s="18">
        <f>DATE(YEAR($D348),MONTH($D348),DAY($D348)+$LK348*30.4/520)</f>
        <v>44412</v>
      </c>
      <c r="F348" s="18">
        <f>DATE(YEAR($E348),MONTH($E348),DAY($E348)+$LK348*30.4/520)</f>
        <v>44412</v>
      </c>
      <c r="G348" s="18">
        <f>DATE(YEAR($F348),MONTH($F348),DAY($F348)+$LK348*30.4/520)</f>
        <v>44412</v>
      </c>
      <c r="H348" s="18">
        <f>DATE(YEAR($G348),MONTH($G348),DAY($G348)+$LK348*30.4/520)</f>
        <v>44412</v>
      </c>
      <c r="I348" s="19">
        <f>DATE(YEAR($H348),MONTH($H348),DAY($H348)+$LK348*30.4/520)</f>
        <v>44412</v>
      </c>
    </row>
    <row r="349" spans="1:9" ht="15" thickBot="1" x14ac:dyDescent="0.4">
      <c r="A349" s="16" t="s">
        <v>55</v>
      </c>
      <c r="B349" s="17" t="s">
        <v>32</v>
      </c>
      <c r="C349" s="18">
        <v>44443.623124999998</v>
      </c>
      <c r="D349" s="18">
        <f t="shared" si="80"/>
        <v>44412</v>
      </c>
      <c r="E349" s="18">
        <f>DATE(YEAR($D349),MONTH($D349),DAY($D349)+$LK349*30.4/520)</f>
        <v>44412</v>
      </c>
      <c r="F349" s="18">
        <f>DATE(YEAR($E349),MONTH($E349),DAY($E349)+$LK349*30.4/520)</f>
        <v>44412</v>
      </c>
      <c r="G349" s="18">
        <f>DATE(YEAR($F349),MONTH($F349),DAY($F349)+$LK349*30.4/520)</f>
        <v>44412</v>
      </c>
      <c r="H349" s="18">
        <f>DATE(YEAR($G349),MONTH($G349),DAY($G349)+$LK349*30.4/520)</f>
        <v>44412</v>
      </c>
      <c r="I349" s="19">
        <f>DATE(YEAR($H349),MONTH($H349),DAY($H349)+$LK349*30.4/520)</f>
        <v>44412</v>
      </c>
    </row>
    <row r="350" spans="1:9" ht="15" thickBot="1" x14ac:dyDescent="0.4">
      <c r="A350" s="16" t="s">
        <v>55</v>
      </c>
      <c r="B350" s="17" t="s">
        <v>30</v>
      </c>
      <c r="C350" s="18">
        <v>44443.623124999998</v>
      </c>
      <c r="D350" s="18">
        <f t="shared" si="80"/>
        <v>44412</v>
      </c>
      <c r="E350" s="18">
        <f>DATE(YEAR($D350),MONTH($D350),DAY($D350)+$LK350*30.4/520)</f>
        <v>44412</v>
      </c>
      <c r="F350" s="18">
        <f>DATE(YEAR($E350),MONTH($E350),DAY($E350)+$LK350*30.4/520)</f>
        <v>44412</v>
      </c>
      <c r="G350" s="18">
        <f>DATE(YEAR($F350),MONTH($F350),DAY($F350)+$LK350*30.4/520)</f>
        <v>44412</v>
      </c>
      <c r="H350" s="18">
        <f>DATE(YEAR($G350),MONTH($G350),DAY($G350)+$LK350*30.4/520)</f>
        <v>44412</v>
      </c>
      <c r="I350" s="19">
        <f>DATE(YEAR($H350),MONTH($H350),DAY($H350)+$LK350*30.4/520)</f>
        <v>44412</v>
      </c>
    </row>
    <row r="351" spans="1:9" ht="15" thickBot="1" x14ac:dyDescent="0.4">
      <c r="A351" s="16" t="s">
        <v>55</v>
      </c>
      <c r="B351" s="17" t="s">
        <v>17</v>
      </c>
      <c r="C351" s="18">
        <v>43988.613726850002</v>
      </c>
      <c r="D351" s="18">
        <f>DATE(YEAR($C351),MONTH($C351)-2,DAY($C351))</f>
        <v>43927</v>
      </c>
      <c r="E351" s="18">
        <f>DATE(YEAR($D351),MONTH($D351)+$LK351,DAY($D351))</f>
        <v>43927</v>
      </c>
      <c r="F351" s="18">
        <f>DATE(YEAR($E351),MONTH($E351)+$LK351,DAY($E351))</f>
        <v>43927</v>
      </c>
      <c r="G351" s="18">
        <f>DATE(YEAR($F351),MONTH($F351)+$LK351,DAY($F351))</f>
        <v>43927</v>
      </c>
      <c r="H351" s="18">
        <f>DATE(YEAR($G351),MONTH($G351)+$LK351,DAY($G351))</f>
        <v>43927</v>
      </c>
      <c r="I351" s="19">
        <f>DATE(YEAR($H351),MONTH($H351)+$LK351,DAY($H351))</f>
        <v>43927</v>
      </c>
    </row>
    <row r="352" spans="1:9" ht="15" thickBot="1" x14ac:dyDescent="0.4">
      <c r="A352" s="16" t="s">
        <v>55</v>
      </c>
      <c r="B352" s="17" t="s">
        <v>10</v>
      </c>
      <c r="C352" s="18">
        <v>43963.606597220001</v>
      </c>
      <c r="D352" s="18">
        <f>DATE(YEAR($C352),MONTH($C352)-2,DAY($C352))</f>
        <v>43902</v>
      </c>
      <c r="E352" s="18">
        <f>DATE(YEAR($D352),MONTH($D352)+$LK352,DAY($D352))</f>
        <v>43902</v>
      </c>
      <c r="F352" s="18">
        <f>DATE(YEAR($E352),MONTH($E352)+$LK352,DAY($E352))</f>
        <v>43902</v>
      </c>
      <c r="G352" s="18">
        <f>DATE(YEAR($F352),MONTH($F352)+$LK352,DAY($F352))</f>
        <v>43902</v>
      </c>
      <c r="H352" s="18">
        <f>DATE(YEAR($G352),MONTH($G352)+$LK352,DAY($G352))</f>
        <v>43902</v>
      </c>
      <c r="I352" s="19">
        <f>DATE(YEAR($H352),MONTH($H352)+$LK352,DAY($H352))</f>
        <v>43902</v>
      </c>
    </row>
    <row r="353" spans="1:9" ht="15" thickBot="1" x14ac:dyDescent="0.4">
      <c r="A353" s="16" t="s">
        <v>55</v>
      </c>
      <c r="B353" s="17" t="s">
        <v>27</v>
      </c>
      <c r="C353" s="18">
        <v>43971.476782400001</v>
      </c>
      <c r="D353" s="18">
        <f>DATE(YEAR($C353),MONTH($C353)-1,DAY($C353))</f>
        <v>43941</v>
      </c>
      <c r="E353" s="18">
        <f>DATE(YEAR($D353),MONTH($D353),DAY($D353)+$LK353*30.4/6000)</f>
        <v>43941</v>
      </c>
      <c r="F353" s="18">
        <f>DATE(YEAR($E353),MONTH($E353),DAY($E353)+$LK353*30.4/6000)</f>
        <v>43941</v>
      </c>
      <c r="G353" s="18">
        <f>DATE(YEAR($F353),MONTH($F353),DAY($F353)+$LK353*30.4/6000)</f>
        <v>43941</v>
      </c>
      <c r="H353" s="18">
        <f>DATE(YEAR($G353),MONTH($G353),DAY($G353)+$LK353*30.4/6000)</f>
        <v>43941</v>
      </c>
      <c r="I353" s="19">
        <f>DATE(YEAR($H353),MONTH($H353),DAY($H353)+$LK353*30.4/6000)</f>
        <v>43941</v>
      </c>
    </row>
    <row r="354" spans="1:9" ht="15" thickBot="1" x14ac:dyDescent="0.4">
      <c r="A354" s="16" t="s">
        <v>55</v>
      </c>
      <c r="B354" s="17" t="s">
        <v>34</v>
      </c>
      <c r="C354" s="18">
        <v>44458</v>
      </c>
      <c r="D354" s="18">
        <f>DATE(YEAR($C354),MONTH($C354)-1,DAY($C354))</f>
        <v>44427</v>
      </c>
      <c r="E354" s="18">
        <f>DATE(YEAR($D354)+$LK354,MONTH($D354),DAY($D354))</f>
        <v>44427</v>
      </c>
      <c r="F354" s="18">
        <f>DATE(YEAR($E354)+$LK354,MONTH($E354),DAY($E354))</f>
        <v>44427</v>
      </c>
      <c r="G354" s="18">
        <f>DATE(YEAR($F354)+$LK354,MONTH($F354),DAY($F354))</f>
        <v>44427</v>
      </c>
      <c r="H354" s="18">
        <f>DATE(YEAR($G354)+$LK354,MONTH($G354),DAY($G354))</f>
        <v>44427</v>
      </c>
      <c r="I354" s="19">
        <f>DATE(YEAR($H354)+$LK354,MONTH($H354),DAY($H354))</f>
        <v>44427</v>
      </c>
    </row>
    <row r="355" spans="1:9" ht="15" thickBot="1" x14ac:dyDescent="0.4">
      <c r="A355" s="16" t="s">
        <v>55</v>
      </c>
      <c r="B355" s="17" t="s">
        <v>33</v>
      </c>
      <c r="C355" s="18">
        <v>43971.476782400001</v>
      </c>
      <c r="D355" s="18">
        <f>DATE(YEAR($C355),MONTH($C355)-1,DAY($C355))</f>
        <v>43941</v>
      </c>
      <c r="E355" s="18">
        <f>DATE(YEAR($D355),MONTH($D355),DAY($D355)+$LK355*30.4/6000)</f>
        <v>43941</v>
      </c>
      <c r="F355" s="18">
        <f>DATE(YEAR($E355),MONTH($E355),DAY($E355)+$LK355*30.4/6000)</f>
        <v>43941</v>
      </c>
      <c r="G355" s="18">
        <f>DATE(YEAR($F355),MONTH($F355),DAY($F355)+$LK355*30.4/6000)</f>
        <v>43941</v>
      </c>
      <c r="H355" s="18">
        <f>DATE(YEAR($G355),MONTH($G355),DAY($G355)+$LK355*30.4/6000)</f>
        <v>43941</v>
      </c>
      <c r="I355" s="19">
        <f>DATE(YEAR($H355),MONTH($H355),DAY($H355)+$LK355*30.4/6000)</f>
        <v>43941</v>
      </c>
    </row>
    <row r="356" spans="1:9" ht="15" thickBot="1" x14ac:dyDescent="0.4">
      <c r="A356" s="16" t="s">
        <v>55</v>
      </c>
      <c r="B356" s="17" t="s">
        <v>39</v>
      </c>
      <c r="C356" s="18">
        <v>43855.024097219997</v>
      </c>
      <c r="D356" s="18">
        <f t="shared" ref="D356:D361" si="81">DATE(YEAR($C356),MONTH($C356),DAY($C356)-7)</f>
        <v>43848</v>
      </c>
      <c r="E356" s="18">
        <f t="shared" ref="E356:E361" si="82">DATE(YEAR($D356),MONTH($D356)+$LK356,DAY($D356))</f>
        <v>43848</v>
      </c>
      <c r="F356" s="18">
        <f t="shared" ref="F356:F361" si="83">DATE(YEAR($E356),MONTH($E356)+$LK356,DAY($E356))</f>
        <v>43848</v>
      </c>
      <c r="G356" s="18">
        <f t="shared" ref="G356:G361" si="84">DATE(YEAR($F356),MONTH($F356)+$LK356,DAY($F356))</f>
        <v>43848</v>
      </c>
      <c r="H356" s="18">
        <f t="shared" ref="H356:H361" si="85">DATE(YEAR($G356),MONTH($G356)+$LK356,DAY($G356))</f>
        <v>43848</v>
      </c>
      <c r="I356" s="19">
        <f t="shared" ref="I356:I361" si="86">DATE(YEAR($H356),MONTH($H356)+$LK356,DAY($H356))</f>
        <v>43848</v>
      </c>
    </row>
    <row r="357" spans="1:9" ht="15" thickBot="1" x14ac:dyDescent="0.4">
      <c r="A357" s="16" t="s">
        <v>55</v>
      </c>
      <c r="B357" s="17" t="s">
        <v>28</v>
      </c>
      <c r="C357" s="18">
        <v>44050.459652769998</v>
      </c>
      <c r="D357" s="18">
        <f t="shared" si="81"/>
        <v>44043</v>
      </c>
      <c r="E357" s="18">
        <f t="shared" si="82"/>
        <v>44043</v>
      </c>
      <c r="F357" s="18">
        <f t="shared" si="83"/>
        <v>44043</v>
      </c>
      <c r="G357" s="18">
        <f t="shared" si="84"/>
        <v>44043</v>
      </c>
      <c r="H357" s="18">
        <f t="shared" si="85"/>
        <v>44043</v>
      </c>
      <c r="I357" s="19">
        <f t="shared" si="86"/>
        <v>44043</v>
      </c>
    </row>
    <row r="358" spans="1:9" ht="15" thickBot="1" x14ac:dyDescent="0.4">
      <c r="A358" s="16" t="s">
        <v>55</v>
      </c>
      <c r="B358" s="17" t="s">
        <v>31</v>
      </c>
      <c r="C358" s="18">
        <v>44048.622442129999</v>
      </c>
      <c r="D358" s="18">
        <f t="shared" si="81"/>
        <v>44041</v>
      </c>
      <c r="E358" s="18">
        <f t="shared" si="82"/>
        <v>44041</v>
      </c>
      <c r="F358" s="18">
        <f t="shared" si="83"/>
        <v>44041</v>
      </c>
      <c r="G358" s="18">
        <f t="shared" si="84"/>
        <v>44041</v>
      </c>
      <c r="H358" s="18">
        <f t="shared" si="85"/>
        <v>44041</v>
      </c>
      <c r="I358" s="19">
        <f t="shared" si="86"/>
        <v>44041</v>
      </c>
    </row>
    <row r="359" spans="1:9" ht="15" thickBot="1" x14ac:dyDescent="0.4">
      <c r="A359" s="16" t="s">
        <v>55</v>
      </c>
      <c r="B359" s="17" t="s">
        <v>35</v>
      </c>
      <c r="C359" s="18">
        <v>44037.600173610001</v>
      </c>
      <c r="D359" s="18">
        <f t="shared" si="81"/>
        <v>44030</v>
      </c>
      <c r="E359" s="18">
        <f t="shared" si="82"/>
        <v>44030</v>
      </c>
      <c r="F359" s="18">
        <f t="shared" si="83"/>
        <v>44030</v>
      </c>
      <c r="G359" s="18">
        <f t="shared" si="84"/>
        <v>44030</v>
      </c>
      <c r="H359" s="18">
        <f t="shared" si="85"/>
        <v>44030</v>
      </c>
      <c r="I359" s="19">
        <f t="shared" si="86"/>
        <v>44030</v>
      </c>
    </row>
    <row r="360" spans="1:9" ht="15" thickBot="1" x14ac:dyDescent="0.4">
      <c r="A360" s="16" t="s">
        <v>55</v>
      </c>
      <c r="B360" s="17" t="s">
        <v>24</v>
      </c>
      <c r="C360" s="18">
        <v>44037.600173610001</v>
      </c>
      <c r="D360" s="18">
        <f t="shared" si="81"/>
        <v>44030</v>
      </c>
      <c r="E360" s="18">
        <f t="shared" si="82"/>
        <v>44030</v>
      </c>
      <c r="F360" s="18">
        <f t="shared" si="83"/>
        <v>44030</v>
      </c>
      <c r="G360" s="18">
        <f t="shared" si="84"/>
        <v>44030</v>
      </c>
      <c r="H360" s="18">
        <f t="shared" si="85"/>
        <v>44030</v>
      </c>
      <c r="I360" s="19">
        <f t="shared" si="86"/>
        <v>44030</v>
      </c>
    </row>
    <row r="361" spans="1:9" ht="15" thickBot="1" x14ac:dyDescent="0.4">
      <c r="A361" s="16" t="s">
        <v>55</v>
      </c>
      <c r="B361" s="17" t="s">
        <v>22</v>
      </c>
      <c r="C361" s="18">
        <v>44037.600173610001</v>
      </c>
      <c r="D361" s="18">
        <f t="shared" si="81"/>
        <v>44030</v>
      </c>
      <c r="E361" s="18">
        <f t="shared" si="82"/>
        <v>44030</v>
      </c>
      <c r="F361" s="18">
        <f t="shared" si="83"/>
        <v>44030</v>
      </c>
      <c r="G361" s="18">
        <f t="shared" si="84"/>
        <v>44030</v>
      </c>
      <c r="H361" s="18">
        <f t="shared" si="85"/>
        <v>44030</v>
      </c>
      <c r="I361" s="19">
        <f t="shared" si="86"/>
        <v>44030</v>
      </c>
    </row>
    <row r="362" spans="1:9" ht="15" thickBot="1" x14ac:dyDescent="0.4">
      <c r="A362" s="16" t="s">
        <v>55</v>
      </c>
      <c r="B362" s="17" t="s">
        <v>13</v>
      </c>
      <c r="C362" s="18">
        <v>44047.867847219997</v>
      </c>
      <c r="D362" s="18">
        <f t="shared" ref="D362:D371" si="87">DATE(YEAR($C362),MONTH($C362)-1,DAY($C362))</f>
        <v>44016</v>
      </c>
      <c r="E362" s="18">
        <f>DATE(YEAR($D362),MONTH($D362),DAY($D362)+$LK362/6.5)</f>
        <v>44016</v>
      </c>
      <c r="F362" s="18">
        <f>DATE(YEAR($E362),MONTH($E362),DAY($E362)+$LK362/6.5)</f>
        <v>44016</v>
      </c>
      <c r="G362" s="18">
        <f>DATE(YEAR($F362),MONTH($F362),DAY($F362)+$LK362/6.5)</f>
        <v>44016</v>
      </c>
      <c r="H362" s="18">
        <f>DATE(YEAR($G362),MONTH($G362),DAY($G362)+$LK362/6.5)</f>
        <v>44016</v>
      </c>
      <c r="I362" s="19">
        <f>DATE(YEAR($H362),MONTH($H362),DAY($H362)+$LK362/6.5)</f>
        <v>44016</v>
      </c>
    </row>
    <row r="363" spans="1:9" ht="15" thickBot="1" x14ac:dyDescent="0.4">
      <c r="A363" s="16" t="s">
        <v>55</v>
      </c>
      <c r="B363" s="17" t="s">
        <v>13</v>
      </c>
      <c r="C363" s="18">
        <v>44227.501747679999</v>
      </c>
      <c r="D363" s="18">
        <f t="shared" si="87"/>
        <v>44196</v>
      </c>
      <c r="E363" s="18">
        <f>DATE(YEAR($D363),MONTH($D363),DAY($D363)+$LK363/6.5)</f>
        <v>44196</v>
      </c>
      <c r="F363" s="18">
        <f>DATE(YEAR($E363),MONTH($E363),DAY($E363)+$LK363/6.5)</f>
        <v>44196</v>
      </c>
      <c r="G363" s="18">
        <f>DATE(YEAR($F363),MONTH($F363),DAY($F363)+$LK363/6.5)</f>
        <v>44196</v>
      </c>
      <c r="H363" s="18">
        <f>DATE(YEAR($G363),MONTH($G363),DAY($G363)+$LK363/6.5)</f>
        <v>44196</v>
      </c>
      <c r="I363" s="19">
        <f>DATE(YEAR($H363),MONTH($H363),DAY($H363)+$LK363/6.5)</f>
        <v>44196</v>
      </c>
    </row>
    <row r="364" spans="1:9" ht="15" thickBot="1" x14ac:dyDescent="0.4">
      <c r="A364" s="16" t="s">
        <v>55</v>
      </c>
      <c r="B364" s="17" t="s">
        <v>15</v>
      </c>
      <c r="C364" s="18">
        <v>44212.15446759</v>
      </c>
      <c r="D364" s="18">
        <f t="shared" si="87"/>
        <v>44181</v>
      </c>
      <c r="E364" s="18">
        <f>DATE(YEAR($D364),MONTH($D364),DAY($D364)+$LK364/6.5)</f>
        <v>44181</v>
      </c>
      <c r="F364" s="18">
        <f>DATE(YEAR($E364),MONTH($E364),DAY($E364)+$LK364/6.5)</f>
        <v>44181</v>
      </c>
      <c r="G364" s="18">
        <f>DATE(YEAR($F364),MONTH($F364),DAY($F364)+$LK364/6.5)</f>
        <v>44181</v>
      </c>
      <c r="H364" s="18">
        <f>DATE(YEAR($G364),MONTH($G364),DAY($G364)+$LK364/6.5)</f>
        <v>44181</v>
      </c>
      <c r="I364" s="19">
        <f>DATE(YEAR($H364),MONTH($H364),DAY($H364)+$LK364/6.5)</f>
        <v>44181</v>
      </c>
    </row>
    <row r="365" spans="1:9" ht="15" thickBot="1" x14ac:dyDescent="0.4">
      <c r="A365" s="16" t="s">
        <v>55</v>
      </c>
      <c r="B365" s="17" t="s">
        <v>25</v>
      </c>
      <c r="C365" s="18">
        <v>44365.561226849997</v>
      </c>
      <c r="D365" s="18">
        <f t="shared" si="87"/>
        <v>44334</v>
      </c>
      <c r="E365" s="18">
        <f>DATE(YEAR($D365),MONTH($D365),DAY($D365)+$LK365/6.5)</f>
        <v>44334</v>
      </c>
      <c r="F365" s="18">
        <f>DATE(YEAR($E365),MONTH($E365),DAY($E365)+$LK365/6.5)</f>
        <v>44334</v>
      </c>
      <c r="G365" s="18">
        <f>DATE(YEAR($F365),MONTH($F365),DAY($F365)+$LK365/6.5)</f>
        <v>44334</v>
      </c>
      <c r="H365" s="18">
        <f>DATE(YEAR($G365),MONTH($G365),DAY($G365)+$LK365/6.5)</f>
        <v>44334</v>
      </c>
      <c r="I365" s="19">
        <f>DATE(YEAR($H365),MONTH($H365),DAY($H365)+$LK365/6.5)</f>
        <v>44334</v>
      </c>
    </row>
    <row r="366" spans="1:9" ht="15" thickBot="1" x14ac:dyDescent="0.4">
      <c r="A366" s="16" t="s">
        <v>56</v>
      </c>
      <c r="B366" s="17" t="s">
        <v>38</v>
      </c>
      <c r="C366" s="18">
        <v>43984.670543979999</v>
      </c>
      <c r="D366" s="18">
        <f t="shared" si="87"/>
        <v>43953</v>
      </c>
      <c r="E366" s="18">
        <f>DATE(YEAR($D366),MONTH($D366),DAY($D366)+$LK366*30.4/6000)</f>
        <v>43953</v>
      </c>
      <c r="F366" s="18">
        <f>DATE(YEAR($E366),MONTH($E366),DAY($E366)+$LK366*30.4/6000)</f>
        <v>43953</v>
      </c>
      <c r="G366" s="18">
        <f>DATE(YEAR($F366),MONTH($F366),DAY($F366)+$LK366*30.4/6000)</f>
        <v>43953</v>
      </c>
      <c r="H366" s="18">
        <f>DATE(YEAR($G366),MONTH($G366),DAY($G366)+$LK366*30.4/6000)</f>
        <v>43953</v>
      </c>
      <c r="I366" s="19">
        <f>DATE(YEAR($H366),MONTH($H366),DAY($H366)+$LK366*30.4/6000)</f>
        <v>43953</v>
      </c>
    </row>
    <row r="367" spans="1:9" ht="15" thickBot="1" x14ac:dyDescent="0.4">
      <c r="A367" s="16" t="s">
        <v>56</v>
      </c>
      <c r="B367" s="17" t="s">
        <v>29</v>
      </c>
      <c r="C367" s="18">
        <v>43984.670543979999</v>
      </c>
      <c r="D367" s="18">
        <f t="shared" si="87"/>
        <v>43953</v>
      </c>
      <c r="E367" s="18">
        <f>DATE(YEAR($D367),MONTH($D367),DAY($D367)+$LK367*30.4/6000)</f>
        <v>43953</v>
      </c>
      <c r="F367" s="18">
        <f>DATE(YEAR($E367),MONTH($E367),DAY($E367)+$LK367*30.4/6000)</f>
        <v>43953</v>
      </c>
      <c r="G367" s="18">
        <f>DATE(YEAR($F367),MONTH($F367),DAY($F367)+$LK367*30.4/6000)</f>
        <v>43953</v>
      </c>
      <c r="H367" s="18">
        <f>DATE(YEAR($G367),MONTH($G367),DAY($G367)+$LK367*30.4/6000)</f>
        <v>43953</v>
      </c>
      <c r="I367" s="19">
        <f>DATE(YEAR($H367),MONTH($H367),DAY($H367)+$LK367*30.4/6000)</f>
        <v>43953</v>
      </c>
    </row>
    <row r="368" spans="1:9" ht="15" thickBot="1" x14ac:dyDescent="0.4">
      <c r="A368" s="16" t="s">
        <v>56</v>
      </c>
      <c r="B368" s="17" t="s">
        <v>19</v>
      </c>
      <c r="C368" s="18">
        <v>43984.670543979999</v>
      </c>
      <c r="D368" s="18">
        <f t="shared" si="87"/>
        <v>43953</v>
      </c>
      <c r="E368" s="18">
        <f>DATE(YEAR($D368),MONTH($D368),DAY($D368)+$LK368*30.4/6000)</f>
        <v>43953</v>
      </c>
      <c r="F368" s="18">
        <f>DATE(YEAR($E368),MONTH($E368),DAY($E368)+$LK368*30.4/6000)</f>
        <v>43953</v>
      </c>
      <c r="G368" s="18">
        <f>DATE(YEAR($F368),MONTH($F368),DAY($F368)+$LK368*30.4/6000)</f>
        <v>43953</v>
      </c>
      <c r="H368" s="18">
        <f>DATE(YEAR($G368),MONTH($G368),DAY($G368)+$LK368*30.4/6000)</f>
        <v>43953</v>
      </c>
      <c r="I368" s="19">
        <f>DATE(YEAR($H368),MONTH($H368),DAY($H368)+$LK368*30.4/6000)</f>
        <v>43953</v>
      </c>
    </row>
    <row r="369" spans="1:9" ht="15" thickBot="1" x14ac:dyDescent="0.4">
      <c r="A369" s="16" t="s">
        <v>56</v>
      </c>
      <c r="B369" s="17" t="s">
        <v>21</v>
      </c>
      <c r="C369" s="18">
        <v>43845.287928240003</v>
      </c>
      <c r="D369" s="18">
        <f t="shared" si="87"/>
        <v>43814</v>
      </c>
      <c r="E369" s="18">
        <f>DATE(YEAR($D369),MONTH($D369),DAY($D369)+$LK369*30.4/520)</f>
        <v>43814</v>
      </c>
      <c r="F369" s="18">
        <f>DATE(YEAR($E369),MONTH($E369),DAY($E369)+$LK369*30.4/520)</f>
        <v>43814</v>
      </c>
      <c r="G369" s="18">
        <f>DATE(YEAR($F369),MONTH($F369),DAY($F369)+$LK369*30.4/520)</f>
        <v>43814</v>
      </c>
      <c r="H369" s="18">
        <f>DATE(YEAR($G369),MONTH($G369),DAY($G369)+$LK369*30.4/520)</f>
        <v>43814</v>
      </c>
      <c r="I369" s="19">
        <f>DATE(YEAR($H369),MONTH($H369),DAY($H369)+$LK369*30.4/520)</f>
        <v>43814</v>
      </c>
    </row>
    <row r="370" spans="1:9" ht="15" thickBot="1" x14ac:dyDescent="0.4">
      <c r="A370" s="16" t="s">
        <v>56</v>
      </c>
      <c r="B370" s="17" t="s">
        <v>32</v>
      </c>
      <c r="C370" s="18">
        <v>43845.287928240003</v>
      </c>
      <c r="D370" s="18">
        <f t="shared" si="87"/>
        <v>43814</v>
      </c>
      <c r="E370" s="18">
        <f>DATE(YEAR($D370),MONTH($D370),DAY($D370)+$LK370*30.4/520)</f>
        <v>43814</v>
      </c>
      <c r="F370" s="18">
        <f>DATE(YEAR($E370),MONTH($E370),DAY($E370)+$LK370*30.4/520)</f>
        <v>43814</v>
      </c>
      <c r="G370" s="18">
        <f>DATE(YEAR($F370),MONTH($F370),DAY($F370)+$LK370*30.4/520)</f>
        <v>43814</v>
      </c>
      <c r="H370" s="18">
        <f>DATE(YEAR($G370),MONTH($G370),DAY($G370)+$LK370*30.4/520)</f>
        <v>43814</v>
      </c>
      <c r="I370" s="19">
        <f>DATE(YEAR($H370),MONTH($H370),DAY($H370)+$LK370*30.4/520)</f>
        <v>43814</v>
      </c>
    </row>
    <row r="371" spans="1:9" ht="15" thickBot="1" x14ac:dyDescent="0.4">
      <c r="A371" s="16" t="s">
        <v>56</v>
      </c>
      <c r="B371" s="17" t="s">
        <v>30</v>
      </c>
      <c r="C371" s="18">
        <v>43845.287928240003</v>
      </c>
      <c r="D371" s="18">
        <f t="shared" si="87"/>
        <v>43814</v>
      </c>
      <c r="E371" s="18">
        <f>DATE(YEAR($D371),MONTH($D371),DAY($D371)+$LK371*30.4/520)</f>
        <v>43814</v>
      </c>
      <c r="F371" s="18">
        <f>DATE(YEAR($E371),MONTH($E371),DAY($E371)+$LK371*30.4/520)</f>
        <v>43814</v>
      </c>
      <c r="G371" s="18">
        <f>DATE(YEAR($F371),MONTH($F371),DAY($F371)+$LK371*30.4/520)</f>
        <v>43814</v>
      </c>
      <c r="H371" s="18">
        <f>DATE(YEAR($G371),MONTH($G371),DAY($G371)+$LK371*30.4/520)</f>
        <v>43814</v>
      </c>
      <c r="I371" s="19">
        <f>DATE(YEAR($H371),MONTH($H371),DAY($H371)+$LK371*30.4/520)</f>
        <v>43814</v>
      </c>
    </row>
    <row r="372" spans="1:9" ht="15" thickBot="1" x14ac:dyDescent="0.4">
      <c r="A372" s="16" t="s">
        <v>56</v>
      </c>
      <c r="B372" s="17" t="s">
        <v>17</v>
      </c>
      <c r="C372" s="18">
        <v>43863.580763880003</v>
      </c>
      <c r="D372" s="18">
        <f>DATE(YEAR($C372),MONTH($C372)-2,DAY($C372))</f>
        <v>43801</v>
      </c>
      <c r="E372" s="18">
        <f>DATE(YEAR($D372),MONTH($D372)+$LK372,DAY($D372))</f>
        <v>43801</v>
      </c>
      <c r="F372" s="18">
        <f>DATE(YEAR($E372),MONTH($E372)+$LK372,DAY($E372))</f>
        <v>43801</v>
      </c>
      <c r="G372" s="18">
        <f>DATE(YEAR($F372),MONTH($F372)+$LK372,DAY($F372))</f>
        <v>43801</v>
      </c>
      <c r="H372" s="18">
        <f>DATE(YEAR($G372),MONTH($G372)+$LK372,DAY($G372))</f>
        <v>43801</v>
      </c>
      <c r="I372" s="19">
        <f>DATE(YEAR($H372),MONTH($H372)+$LK372,DAY($H372))</f>
        <v>43801</v>
      </c>
    </row>
    <row r="373" spans="1:9" ht="15" thickBot="1" x14ac:dyDescent="0.4">
      <c r="A373" s="16" t="s">
        <v>56</v>
      </c>
      <c r="B373" s="17" t="s">
        <v>27</v>
      </c>
      <c r="C373" s="18">
        <v>43984.670543979999</v>
      </c>
      <c r="D373" s="18">
        <f>DATE(YEAR($C373),MONTH($C373)-1,DAY($C373))</f>
        <v>43953</v>
      </c>
      <c r="E373" s="18">
        <f>DATE(YEAR($D373),MONTH($D373),DAY($D373)+$LK373*30.4/6000)</f>
        <v>43953</v>
      </c>
      <c r="F373" s="18">
        <f>DATE(YEAR($E373),MONTH($E373),DAY($E373)+$LK373*30.4/6000)</f>
        <v>43953</v>
      </c>
      <c r="G373" s="18">
        <f>DATE(YEAR($F373),MONTH($F373),DAY($F373)+$LK373*30.4/6000)</f>
        <v>43953</v>
      </c>
      <c r="H373" s="18">
        <f>DATE(YEAR($G373),MONTH($G373),DAY($G373)+$LK373*30.4/6000)</f>
        <v>43953</v>
      </c>
      <c r="I373" s="19">
        <f>DATE(YEAR($H373),MONTH($H373),DAY($H373)+$LK373*30.4/6000)</f>
        <v>43953</v>
      </c>
    </row>
    <row r="374" spans="1:9" ht="15" thickBot="1" x14ac:dyDescent="0.4">
      <c r="A374" s="16" t="s">
        <v>56</v>
      </c>
      <c r="B374" s="17" t="s">
        <v>34</v>
      </c>
      <c r="C374" s="18">
        <v>44504</v>
      </c>
      <c r="D374" s="18">
        <f>DATE(YEAR($C374),MONTH($C374)-1,DAY($C374))</f>
        <v>44473</v>
      </c>
      <c r="E374" s="18">
        <f>DATE(YEAR($D374)+$LK374,MONTH($D374),DAY($D374))</f>
        <v>44473</v>
      </c>
      <c r="F374" s="18">
        <f>DATE(YEAR($E374)+$LK374,MONTH($E374),DAY($E374))</f>
        <v>44473</v>
      </c>
      <c r="G374" s="18">
        <f>DATE(YEAR($F374)+$LK374,MONTH($F374),DAY($F374))</f>
        <v>44473</v>
      </c>
      <c r="H374" s="18">
        <f>DATE(YEAR($G374)+$LK374,MONTH($G374),DAY($G374))</f>
        <v>44473</v>
      </c>
      <c r="I374" s="19">
        <f>DATE(YEAR($H374)+$LK374,MONTH($H374),DAY($H374))</f>
        <v>44473</v>
      </c>
    </row>
    <row r="375" spans="1:9" ht="15" thickBot="1" x14ac:dyDescent="0.4">
      <c r="A375" s="16" t="s">
        <v>56</v>
      </c>
      <c r="B375" s="17" t="s">
        <v>33</v>
      </c>
      <c r="C375" s="18">
        <v>43984.670543979999</v>
      </c>
      <c r="D375" s="18">
        <f>DATE(YEAR($C375),MONTH($C375)-1,DAY($C375))</f>
        <v>43953</v>
      </c>
      <c r="E375" s="18">
        <f>DATE(YEAR($D375),MONTH($D375),DAY($D375)+$LK375*30.4/6000)</f>
        <v>43953</v>
      </c>
      <c r="F375" s="18">
        <f>DATE(YEAR($E375),MONTH($E375),DAY($E375)+$LK375*30.4/6000)</f>
        <v>43953</v>
      </c>
      <c r="G375" s="18">
        <f>DATE(YEAR($F375),MONTH($F375),DAY($F375)+$LK375*30.4/6000)</f>
        <v>43953</v>
      </c>
      <c r="H375" s="18">
        <f>DATE(YEAR($G375),MONTH($G375),DAY($G375)+$LK375*30.4/6000)</f>
        <v>43953</v>
      </c>
      <c r="I375" s="19">
        <f>DATE(YEAR($H375),MONTH($H375),DAY($H375)+$LK375*30.4/6000)</f>
        <v>43953</v>
      </c>
    </row>
    <row r="376" spans="1:9" ht="15" thickBot="1" x14ac:dyDescent="0.4">
      <c r="A376" s="16" t="s">
        <v>56</v>
      </c>
      <c r="B376" s="17" t="s">
        <v>39</v>
      </c>
      <c r="C376" s="18">
        <v>43919.455844900003</v>
      </c>
      <c r="D376" s="18">
        <f>DATE(YEAR($C376),MONTH($C376),DAY($C376)-7)</f>
        <v>43912</v>
      </c>
      <c r="E376" s="18">
        <f>DATE(YEAR($D376),MONTH($D376)+$LK376,DAY($D376))</f>
        <v>43912</v>
      </c>
      <c r="F376" s="18">
        <f>DATE(YEAR($E376),MONTH($E376)+$LK376,DAY($E376))</f>
        <v>43912</v>
      </c>
      <c r="G376" s="18">
        <f>DATE(YEAR($F376),MONTH($F376)+$LK376,DAY($F376))</f>
        <v>43912</v>
      </c>
      <c r="H376" s="18">
        <f>DATE(YEAR($G376),MONTH($G376)+$LK376,DAY($G376))</f>
        <v>43912</v>
      </c>
      <c r="I376" s="19">
        <f>DATE(YEAR($H376),MONTH($H376)+$LK376,DAY($H376))</f>
        <v>43912</v>
      </c>
    </row>
    <row r="377" spans="1:9" ht="15" thickBot="1" x14ac:dyDescent="0.4">
      <c r="A377" s="16" t="s">
        <v>56</v>
      </c>
      <c r="B377" s="17" t="s">
        <v>35</v>
      </c>
      <c r="C377" s="18">
        <v>44075.800682870002</v>
      </c>
      <c r="D377" s="18">
        <f>DATE(YEAR($C377),MONTH($C377),DAY($C377)-7)</f>
        <v>44068</v>
      </c>
      <c r="E377" s="18">
        <f>DATE(YEAR($D377),MONTH($D377)+$LK377,DAY($D377))</f>
        <v>44068</v>
      </c>
      <c r="F377" s="18">
        <f>DATE(YEAR($E377),MONTH($E377)+$LK377,DAY($E377))</f>
        <v>44068</v>
      </c>
      <c r="G377" s="18">
        <f>DATE(YEAR($F377),MONTH($F377)+$LK377,DAY($F377))</f>
        <v>44068</v>
      </c>
      <c r="H377" s="18">
        <f>DATE(YEAR($G377),MONTH($G377)+$LK377,DAY($G377))</f>
        <v>44068</v>
      </c>
      <c r="I377" s="19">
        <f>DATE(YEAR($H377),MONTH($H377)+$LK377,DAY($H377))</f>
        <v>44068</v>
      </c>
    </row>
    <row r="378" spans="1:9" ht="15" thickBot="1" x14ac:dyDescent="0.4">
      <c r="A378" s="16" t="s">
        <v>56</v>
      </c>
      <c r="B378" s="17" t="s">
        <v>24</v>
      </c>
      <c r="C378" s="18">
        <v>44076.554166659997</v>
      </c>
      <c r="D378" s="18">
        <f>DATE(YEAR($C378),MONTH($C378),DAY($C378)-7)</f>
        <v>44069</v>
      </c>
      <c r="E378" s="18">
        <f>DATE(YEAR($D378),MONTH($D378)+$LK378,DAY($D378))</f>
        <v>44069</v>
      </c>
      <c r="F378" s="18">
        <f>DATE(YEAR($E378),MONTH($E378)+$LK378,DAY($E378))</f>
        <v>44069</v>
      </c>
      <c r="G378" s="18">
        <f>DATE(YEAR($F378),MONTH($F378)+$LK378,DAY($F378))</f>
        <v>44069</v>
      </c>
      <c r="H378" s="18">
        <f>DATE(YEAR($G378),MONTH($G378)+$LK378,DAY($G378))</f>
        <v>44069</v>
      </c>
      <c r="I378" s="19">
        <f>DATE(YEAR($H378),MONTH($H378)+$LK378,DAY($H378))</f>
        <v>44069</v>
      </c>
    </row>
    <row r="379" spans="1:9" ht="15" thickBot="1" x14ac:dyDescent="0.4">
      <c r="A379" s="16" t="s">
        <v>56</v>
      </c>
      <c r="B379" s="17" t="s">
        <v>22</v>
      </c>
      <c r="C379" s="18">
        <v>44075.800682870002</v>
      </c>
      <c r="D379" s="18">
        <f>DATE(YEAR($C379),MONTH($C379),DAY($C379)-7)</f>
        <v>44068</v>
      </c>
      <c r="E379" s="18">
        <f>DATE(YEAR($D379),MONTH($D379)+$LK379,DAY($D379))</f>
        <v>44068</v>
      </c>
      <c r="F379" s="18">
        <f>DATE(YEAR($E379),MONTH($E379)+$LK379,DAY($E379))</f>
        <v>44068</v>
      </c>
      <c r="G379" s="18">
        <f>DATE(YEAR($F379),MONTH($F379)+$LK379,DAY($F379))</f>
        <v>44068</v>
      </c>
      <c r="H379" s="18">
        <f>DATE(YEAR($G379),MONTH($G379)+$LK379,DAY($G379))</f>
        <v>44068</v>
      </c>
      <c r="I379" s="19">
        <f>DATE(YEAR($H379),MONTH($H379)+$LK379,DAY($H379))</f>
        <v>44068</v>
      </c>
    </row>
    <row r="380" spans="1:9" ht="15" thickBot="1" x14ac:dyDescent="0.4">
      <c r="A380" s="16" t="s">
        <v>56</v>
      </c>
      <c r="B380" s="17" t="s">
        <v>13</v>
      </c>
      <c r="C380" s="18">
        <v>44232.349398140002</v>
      </c>
      <c r="D380" s="18">
        <f t="shared" ref="D380:D385" si="88">DATE(YEAR($C380),MONTH($C380)-1,DAY($C380))</f>
        <v>44201</v>
      </c>
      <c r="E380" s="18">
        <f t="shared" ref="E380:E385" si="89">DATE(YEAR($D380),MONTH($D380),DAY($D380)+$LK380/6.5)</f>
        <v>44201</v>
      </c>
      <c r="F380" s="18">
        <f t="shared" ref="F380:F385" si="90">DATE(YEAR($E380),MONTH($E380),DAY($E380)+$LK380/6.5)</f>
        <v>44201</v>
      </c>
      <c r="G380" s="18">
        <f t="shared" ref="G380:G385" si="91">DATE(YEAR($F380),MONTH($F380),DAY($F380)+$LK380/6.5)</f>
        <v>44201</v>
      </c>
      <c r="H380" s="18">
        <f t="shared" ref="H380:H385" si="92">DATE(YEAR($G380),MONTH($G380),DAY($G380)+$LK380/6.5)</f>
        <v>44201</v>
      </c>
      <c r="I380" s="19">
        <f t="shared" ref="I380:I385" si="93">DATE(YEAR($H380),MONTH($H380),DAY($H380)+$LK380/6.5)</f>
        <v>44201</v>
      </c>
    </row>
    <row r="381" spans="1:9" ht="15" thickBot="1" x14ac:dyDescent="0.4">
      <c r="A381" s="16" t="s">
        <v>56</v>
      </c>
      <c r="B381" s="17" t="s">
        <v>15</v>
      </c>
      <c r="C381" s="18">
        <v>44317.907615739998</v>
      </c>
      <c r="D381" s="18">
        <f t="shared" si="88"/>
        <v>44287</v>
      </c>
      <c r="E381" s="18">
        <f t="shared" si="89"/>
        <v>44287</v>
      </c>
      <c r="F381" s="18">
        <f t="shared" si="90"/>
        <v>44287</v>
      </c>
      <c r="G381" s="18">
        <f t="shared" si="91"/>
        <v>44287</v>
      </c>
      <c r="H381" s="18">
        <f t="shared" si="92"/>
        <v>44287</v>
      </c>
      <c r="I381" s="19">
        <f t="shared" si="93"/>
        <v>44287</v>
      </c>
    </row>
    <row r="382" spans="1:9" ht="15" thickBot="1" x14ac:dyDescent="0.4">
      <c r="A382" s="16" t="s">
        <v>56</v>
      </c>
      <c r="B382" s="17" t="s">
        <v>25</v>
      </c>
      <c r="C382" s="18">
        <v>44344.16173611</v>
      </c>
      <c r="D382" s="18">
        <f t="shared" si="88"/>
        <v>44314</v>
      </c>
      <c r="E382" s="18">
        <f t="shared" si="89"/>
        <v>44314</v>
      </c>
      <c r="F382" s="18">
        <f t="shared" si="90"/>
        <v>44314</v>
      </c>
      <c r="G382" s="18">
        <f t="shared" si="91"/>
        <v>44314</v>
      </c>
      <c r="H382" s="18">
        <f t="shared" si="92"/>
        <v>44314</v>
      </c>
      <c r="I382" s="19">
        <f t="shared" si="93"/>
        <v>44314</v>
      </c>
    </row>
    <row r="383" spans="1:9" ht="15" thickBot="1" x14ac:dyDescent="0.4">
      <c r="A383" s="16" t="s">
        <v>56</v>
      </c>
      <c r="B383" s="17" t="s">
        <v>13</v>
      </c>
      <c r="C383" s="18">
        <v>44189.761874999997</v>
      </c>
      <c r="D383" s="18">
        <f t="shared" si="88"/>
        <v>44159</v>
      </c>
      <c r="E383" s="18">
        <f t="shared" si="89"/>
        <v>44159</v>
      </c>
      <c r="F383" s="18">
        <f t="shared" si="90"/>
        <v>44159</v>
      </c>
      <c r="G383" s="18">
        <f t="shared" si="91"/>
        <v>44159</v>
      </c>
      <c r="H383" s="18">
        <f t="shared" si="92"/>
        <v>44159</v>
      </c>
      <c r="I383" s="19">
        <f t="shared" si="93"/>
        <v>44159</v>
      </c>
    </row>
    <row r="384" spans="1:9" ht="15" thickBot="1" x14ac:dyDescent="0.4">
      <c r="A384" s="16" t="s">
        <v>56</v>
      </c>
      <c r="B384" s="17" t="s">
        <v>15</v>
      </c>
      <c r="C384" s="18">
        <v>44204.92202546</v>
      </c>
      <c r="D384" s="18">
        <f t="shared" si="88"/>
        <v>44173</v>
      </c>
      <c r="E384" s="18">
        <f t="shared" si="89"/>
        <v>44173</v>
      </c>
      <c r="F384" s="18">
        <f t="shared" si="90"/>
        <v>44173</v>
      </c>
      <c r="G384" s="18">
        <f t="shared" si="91"/>
        <v>44173</v>
      </c>
      <c r="H384" s="18">
        <f t="shared" si="92"/>
        <v>44173</v>
      </c>
      <c r="I384" s="19">
        <f t="shared" si="93"/>
        <v>44173</v>
      </c>
    </row>
    <row r="385" spans="1:9" ht="15" thickBot="1" x14ac:dyDescent="0.4">
      <c r="A385" s="16" t="s">
        <v>56</v>
      </c>
      <c r="B385" s="17" t="s">
        <v>25</v>
      </c>
      <c r="C385" s="18">
        <v>44186.779791660003</v>
      </c>
      <c r="D385" s="18">
        <f t="shared" si="88"/>
        <v>44156</v>
      </c>
      <c r="E385" s="18">
        <f t="shared" si="89"/>
        <v>44156</v>
      </c>
      <c r="F385" s="18">
        <f t="shared" si="90"/>
        <v>44156</v>
      </c>
      <c r="G385" s="18">
        <f t="shared" si="91"/>
        <v>44156</v>
      </c>
      <c r="H385" s="18">
        <f t="shared" si="92"/>
        <v>44156</v>
      </c>
      <c r="I385" s="19">
        <f t="shared" si="93"/>
        <v>44156</v>
      </c>
    </row>
    <row r="386" spans="1:9" ht="15" thickBot="1" x14ac:dyDescent="0.4">
      <c r="A386" s="16" t="s">
        <v>56</v>
      </c>
      <c r="B386" s="17" t="s">
        <v>40</v>
      </c>
      <c r="C386" s="18">
        <v>44402.716527769997</v>
      </c>
      <c r="D386" s="18">
        <f>DATE(YEAR($C386),MONTH($C386)-2,DAY($C386))</f>
        <v>44341</v>
      </c>
      <c r="E386" s="18">
        <f t="shared" ref="E386:E393" si="94">DATE(YEAR($D386),MONTH($D386),DAY($D386)+$LK386*30.4/6000)</f>
        <v>44341</v>
      </c>
      <c r="F386" s="18">
        <f t="shared" ref="F386:F393" si="95">DATE(YEAR($E386),MONTH($E386),DAY($E386)+$LK386*30.4/6000)</f>
        <v>44341</v>
      </c>
      <c r="G386" s="18">
        <f t="shared" ref="G386:G393" si="96">DATE(YEAR($F386),MONTH($F386),DAY($F386)+$LK386*30.4/6000)</f>
        <v>44341</v>
      </c>
      <c r="H386" s="18">
        <f t="shared" ref="H386:H393" si="97">DATE(YEAR($G386),MONTH($G386),DAY($G386)+$LK386*30.4/6000)</f>
        <v>44341</v>
      </c>
      <c r="I386" s="19">
        <f t="shared" ref="I386:I393" si="98">DATE(YEAR($H386),MONTH($H386),DAY($H386)+$LK386*30.4/6000)</f>
        <v>44341</v>
      </c>
    </row>
    <row r="387" spans="1:9" ht="15" thickBot="1" x14ac:dyDescent="0.4">
      <c r="A387" s="16" t="s">
        <v>56</v>
      </c>
      <c r="B387" s="17" t="s">
        <v>40</v>
      </c>
      <c r="C387" s="18">
        <v>44340.20868055</v>
      </c>
      <c r="D387" s="18">
        <f>DATE(YEAR($C387),MONTH($C387)-2,DAY($C387))</f>
        <v>44279</v>
      </c>
      <c r="E387" s="18">
        <f t="shared" si="94"/>
        <v>44279</v>
      </c>
      <c r="F387" s="18">
        <f t="shared" si="95"/>
        <v>44279</v>
      </c>
      <c r="G387" s="18">
        <f t="shared" si="96"/>
        <v>44279</v>
      </c>
      <c r="H387" s="18">
        <f t="shared" si="97"/>
        <v>44279</v>
      </c>
      <c r="I387" s="19">
        <f t="shared" si="98"/>
        <v>44279</v>
      </c>
    </row>
    <row r="388" spans="1:9" ht="15" thickBot="1" x14ac:dyDescent="0.4">
      <c r="A388" s="16" t="s">
        <v>56</v>
      </c>
      <c r="B388" s="17" t="s">
        <v>40</v>
      </c>
      <c r="C388" s="18">
        <v>44402.716527769997</v>
      </c>
      <c r="D388" s="18">
        <f>DATE(YEAR($C388),MONTH($C388)-2,DAY($C388))</f>
        <v>44341</v>
      </c>
      <c r="E388" s="18">
        <f t="shared" si="94"/>
        <v>44341</v>
      </c>
      <c r="F388" s="18">
        <f t="shared" si="95"/>
        <v>44341</v>
      </c>
      <c r="G388" s="18">
        <f t="shared" si="96"/>
        <v>44341</v>
      </c>
      <c r="H388" s="18">
        <f t="shared" si="97"/>
        <v>44341</v>
      </c>
      <c r="I388" s="19">
        <f t="shared" si="98"/>
        <v>44341</v>
      </c>
    </row>
    <row r="389" spans="1:9" ht="15" thickBot="1" x14ac:dyDescent="0.4">
      <c r="A389" s="16" t="s">
        <v>56</v>
      </c>
      <c r="B389" s="17" t="s">
        <v>40</v>
      </c>
      <c r="C389" s="18">
        <v>44402.716527769997</v>
      </c>
      <c r="D389" s="18">
        <f>DATE(YEAR($C389),MONTH($C389)-2,DAY($C389))</f>
        <v>44341</v>
      </c>
      <c r="E389" s="18">
        <f t="shared" si="94"/>
        <v>44341</v>
      </c>
      <c r="F389" s="18">
        <f t="shared" si="95"/>
        <v>44341</v>
      </c>
      <c r="G389" s="18">
        <f t="shared" si="96"/>
        <v>44341</v>
      </c>
      <c r="H389" s="18">
        <f t="shared" si="97"/>
        <v>44341</v>
      </c>
      <c r="I389" s="19">
        <f t="shared" si="98"/>
        <v>44341</v>
      </c>
    </row>
    <row r="390" spans="1:9" ht="15" thickBot="1" x14ac:dyDescent="0.4">
      <c r="A390" s="16" t="s">
        <v>56</v>
      </c>
      <c r="B390" s="17" t="s">
        <v>40</v>
      </c>
      <c r="C390" s="18">
        <v>44246.262708330003</v>
      </c>
      <c r="D390" s="18">
        <f>DATE(YEAR($C390),MONTH($C390)-2,DAY($C390))</f>
        <v>44184</v>
      </c>
      <c r="E390" s="18">
        <f t="shared" si="94"/>
        <v>44184</v>
      </c>
      <c r="F390" s="18">
        <f t="shared" si="95"/>
        <v>44184</v>
      </c>
      <c r="G390" s="18">
        <f t="shared" si="96"/>
        <v>44184</v>
      </c>
      <c r="H390" s="18">
        <f t="shared" si="97"/>
        <v>44184</v>
      </c>
      <c r="I390" s="19">
        <f t="shared" si="98"/>
        <v>44184</v>
      </c>
    </row>
    <row r="391" spans="1:9" ht="15" thickBot="1" x14ac:dyDescent="0.4">
      <c r="A391" s="16" t="s">
        <v>57</v>
      </c>
      <c r="B391" s="17" t="s">
        <v>38</v>
      </c>
      <c r="C391" s="18">
        <v>44129.211817130003</v>
      </c>
      <c r="D391" s="18">
        <f t="shared" ref="D391:D396" si="99">DATE(YEAR($C391),MONTH($C391)-1,DAY($C391))</f>
        <v>44099</v>
      </c>
      <c r="E391" s="18">
        <f t="shared" si="94"/>
        <v>44099</v>
      </c>
      <c r="F391" s="18">
        <f t="shared" si="95"/>
        <v>44099</v>
      </c>
      <c r="G391" s="18">
        <f t="shared" si="96"/>
        <v>44099</v>
      </c>
      <c r="H391" s="18">
        <f t="shared" si="97"/>
        <v>44099</v>
      </c>
      <c r="I391" s="19">
        <f t="shared" si="98"/>
        <v>44099</v>
      </c>
    </row>
    <row r="392" spans="1:9" ht="15" thickBot="1" x14ac:dyDescent="0.4">
      <c r="A392" s="16" t="s">
        <v>57</v>
      </c>
      <c r="B392" s="17" t="s">
        <v>29</v>
      </c>
      <c r="C392" s="18">
        <v>44129.211817130003</v>
      </c>
      <c r="D392" s="18">
        <f t="shared" si="99"/>
        <v>44099</v>
      </c>
      <c r="E392" s="18">
        <f t="shared" si="94"/>
        <v>44099</v>
      </c>
      <c r="F392" s="18">
        <f t="shared" si="95"/>
        <v>44099</v>
      </c>
      <c r="G392" s="18">
        <f t="shared" si="96"/>
        <v>44099</v>
      </c>
      <c r="H392" s="18">
        <f t="shared" si="97"/>
        <v>44099</v>
      </c>
      <c r="I392" s="19">
        <f t="shared" si="98"/>
        <v>44099</v>
      </c>
    </row>
    <row r="393" spans="1:9" ht="15" thickBot="1" x14ac:dyDescent="0.4">
      <c r="A393" s="16" t="s">
        <v>57</v>
      </c>
      <c r="B393" s="17" t="s">
        <v>19</v>
      </c>
      <c r="C393" s="18">
        <v>44129.211817130003</v>
      </c>
      <c r="D393" s="18">
        <f t="shared" si="99"/>
        <v>44099</v>
      </c>
      <c r="E393" s="18">
        <f t="shared" si="94"/>
        <v>44099</v>
      </c>
      <c r="F393" s="18">
        <f t="shared" si="95"/>
        <v>44099</v>
      </c>
      <c r="G393" s="18">
        <f t="shared" si="96"/>
        <v>44099</v>
      </c>
      <c r="H393" s="18">
        <f t="shared" si="97"/>
        <v>44099</v>
      </c>
      <c r="I393" s="19">
        <f t="shared" si="98"/>
        <v>44099</v>
      </c>
    </row>
    <row r="394" spans="1:9" ht="15" thickBot="1" x14ac:dyDescent="0.4">
      <c r="A394" s="16" t="s">
        <v>57</v>
      </c>
      <c r="B394" s="17" t="s">
        <v>21</v>
      </c>
      <c r="C394" s="18">
        <v>44081.470081009997</v>
      </c>
      <c r="D394" s="18">
        <f t="shared" si="99"/>
        <v>44050</v>
      </c>
      <c r="E394" s="18">
        <f>DATE(YEAR($D394),MONTH($D394),DAY($D394)+$LK394*30.4/520)</f>
        <v>44050</v>
      </c>
      <c r="F394" s="18">
        <f>DATE(YEAR($E394),MONTH($E394),DAY($E394)+$LK394*30.4/520)</f>
        <v>44050</v>
      </c>
      <c r="G394" s="18">
        <f>DATE(YEAR($F394),MONTH($F394),DAY($F394)+$LK394*30.4/520)</f>
        <v>44050</v>
      </c>
      <c r="H394" s="18">
        <f>DATE(YEAR($G394),MONTH($G394),DAY($G394)+$LK394*30.4/520)</f>
        <v>44050</v>
      </c>
      <c r="I394" s="19">
        <f>DATE(YEAR($H394),MONTH($H394),DAY($H394)+$LK394*30.4/520)</f>
        <v>44050</v>
      </c>
    </row>
    <row r="395" spans="1:9" ht="15" thickBot="1" x14ac:dyDescent="0.4">
      <c r="A395" s="16" t="s">
        <v>57</v>
      </c>
      <c r="B395" s="17" t="s">
        <v>32</v>
      </c>
      <c r="C395" s="18">
        <v>44081.470081009997</v>
      </c>
      <c r="D395" s="18">
        <f t="shared" si="99"/>
        <v>44050</v>
      </c>
      <c r="E395" s="18">
        <f>DATE(YEAR($D395),MONTH($D395),DAY($D395)+$LK395*30.4/520)</f>
        <v>44050</v>
      </c>
      <c r="F395" s="18">
        <f>DATE(YEAR($E395),MONTH($E395),DAY($E395)+$LK395*30.4/520)</f>
        <v>44050</v>
      </c>
      <c r="G395" s="18">
        <f>DATE(YEAR($F395),MONTH($F395),DAY($F395)+$LK395*30.4/520)</f>
        <v>44050</v>
      </c>
      <c r="H395" s="18">
        <f>DATE(YEAR($G395),MONTH($G395),DAY($G395)+$LK395*30.4/520)</f>
        <v>44050</v>
      </c>
      <c r="I395" s="19">
        <f>DATE(YEAR($H395),MONTH($H395),DAY($H395)+$LK395*30.4/520)</f>
        <v>44050</v>
      </c>
    </row>
    <row r="396" spans="1:9" ht="15" thickBot="1" x14ac:dyDescent="0.4">
      <c r="A396" s="16" t="s">
        <v>57</v>
      </c>
      <c r="B396" s="17" t="s">
        <v>30</v>
      </c>
      <c r="C396" s="18">
        <v>44081.470081009997</v>
      </c>
      <c r="D396" s="18">
        <f t="shared" si="99"/>
        <v>44050</v>
      </c>
      <c r="E396" s="18">
        <f>DATE(YEAR($D396),MONTH($D396),DAY($D396)+$LK396*30.4/520)</f>
        <v>44050</v>
      </c>
      <c r="F396" s="18">
        <f>DATE(YEAR($E396),MONTH($E396),DAY($E396)+$LK396*30.4/520)</f>
        <v>44050</v>
      </c>
      <c r="G396" s="18">
        <f>DATE(YEAR($F396),MONTH($F396),DAY($F396)+$LK396*30.4/520)</f>
        <v>44050</v>
      </c>
      <c r="H396" s="18">
        <f>DATE(YEAR($G396),MONTH($G396),DAY($G396)+$LK396*30.4/520)</f>
        <v>44050</v>
      </c>
      <c r="I396" s="19">
        <f>DATE(YEAR($H396),MONTH($H396),DAY($H396)+$LK396*30.4/520)</f>
        <v>44050</v>
      </c>
    </row>
    <row r="397" spans="1:9" ht="15" thickBot="1" x14ac:dyDescent="0.4">
      <c r="A397" s="16" t="s">
        <v>57</v>
      </c>
      <c r="B397" s="17" t="s">
        <v>17</v>
      </c>
      <c r="C397" s="18">
        <v>43996.645439810003</v>
      </c>
      <c r="D397" s="18">
        <f>DATE(YEAR($C397),MONTH($C397)-2,DAY($C397))</f>
        <v>43935</v>
      </c>
      <c r="E397" s="18">
        <f>DATE(YEAR($D397),MONTH($D397)+$LK397,DAY($D397))</f>
        <v>43935</v>
      </c>
      <c r="F397" s="18">
        <f>DATE(YEAR($E397),MONTH($E397)+$LK397,DAY($E397))</f>
        <v>43935</v>
      </c>
      <c r="G397" s="18">
        <f>DATE(YEAR($F397),MONTH($F397)+$LK397,DAY($F397))</f>
        <v>43935</v>
      </c>
      <c r="H397" s="18">
        <f>DATE(YEAR($G397),MONTH($G397)+$LK397,DAY($G397))</f>
        <v>43935</v>
      </c>
      <c r="I397" s="19">
        <f>DATE(YEAR($H397),MONTH($H397)+$LK397,DAY($H397))</f>
        <v>43935</v>
      </c>
    </row>
    <row r="398" spans="1:9" ht="15" thickBot="1" x14ac:dyDescent="0.4">
      <c r="A398" s="16" t="s">
        <v>57</v>
      </c>
      <c r="B398" s="17" t="s">
        <v>10</v>
      </c>
      <c r="C398" s="18">
        <v>43996.395358790003</v>
      </c>
      <c r="D398" s="18">
        <f>DATE(YEAR($C398),MONTH($C398)-2,DAY($C398))</f>
        <v>43935</v>
      </c>
      <c r="E398" s="18">
        <f>DATE(YEAR($D398),MONTH($D398)+$LK398,DAY($D398))</f>
        <v>43935</v>
      </c>
      <c r="F398" s="18">
        <f>DATE(YEAR($E398),MONTH($E398)+$LK398,DAY($E398))</f>
        <v>43935</v>
      </c>
      <c r="G398" s="18">
        <f>DATE(YEAR($F398),MONTH($F398)+$LK398,DAY($F398))</f>
        <v>43935</v>
      </c>
      <c r="H398" s="18">
        <f>DATE(YEAR($G398),MONTH($G398)+$LK398,DAY($G398))</f>
        <v>43935</v>
      </c>
      <c r="I398" s="19">
        <f>DATE(YEAR($H398),MONTH($H398)+$LK398,DAY($H398))</f>
        <v>43935</v>
      </c>
    </row>
    <row r="399" spans="1:9" ht="15" thickBot="1" x14ac:dyDescent="0.4">
      <c r="A399" s="16" t="s">
        <v>57</v>
      </c>
      <c r="B399" s="17" t="s">
        <v>11</v>
      </c>
      <c r="C399" s="18">
        <v>44483.590486109999</v>
      </c>
      <c r="D399" s="18">
        <f>DATE(YEAR($C399),MONTH($C399)-2,DAY($C399))</f>
        <v>44422</v>
      </c>
      <c r="E399" s="18">
        <f>DATE(YEAR($D399)+$LK399,MONTH($D399),DAY($D399))</f>
        <v>44422</v>
      </c>
      <c r="F399" s="18">
        <f>DATE(YEAR($E399)+$LK399,MONTH($E399),DAY($E399))</f>
        <v>44422</v>
      </c>
      <c r="G399" s="18">
        <f>DATE(YEAR($F399)+$LK399,MONTH($F399),DAY($F399))</f>
        <v>44422</v>
      </c>
      <c r="H399" s="18">
        <f>DATE(YEAR($G399)+$LK399,MONTH($G399),DAY($G399))</f>
        <v>44422</v>
      </c>
      <c r="I399" s="19">
        <f>DATE(YEAR($H399)+$LK399,MONTH($H399),DAY($H399))</f>
        <v>44422</v>
      </c>
    </row>
    <row r="400" spans="1:9" ht="15" thickBot="1" x14ac:dyDescent="0.4">
      <c r="A400" s="16" t="s">
        <v>57</v>
      </c>
      <c r="B400" s="17" t="s">
        <v>27</v>
      </c>
      <c r="C400" s="18">
        <v>44129.211817130003</v>
      </c>
      <c r="D400" s="18">
        <f>DATE(YEAR($C400),MONTH($C400)-1,DAY($C400))</f>
        <v>44099</v>
      </c>
      <c r="E400" s="18">
        <f>DATE(YEAR($D400),MONTH($D400),DAY($D400)+$LK400*30.4/6000)</f>
        <v>44099</v>
      </c>
      <c r="F400" s="18">
        <f>DATE(YEAR($E400),MONTH($E400),DAY($E400)+$LK400*30.4/6000)</f>
        <v>44099</v>
      </c>
      <c r="G400" s="18">
        <f>DATE(YEAR($F400),MONTH($F400),DAY($F400)+$LK400*30.4/6000)</f>
        <v>44099</v>
      </c>
      <c r="H400" s="18">
        <f>DATE(YEAR($G400),MONTH($G400),DAY($G400)+$LK400*30.4/6000)</f>
        <v>44099</v>
      </c>
      <c r="I400" s="19">
        <f>DATE(YEAR($H400),MONTH($H400),DAY($H400)+$LK400*30.4/6000)</f>
        <v>44099</v>
      </c>
    </row>
    <row r="401" spans="1:9" ht="15" thickBot="1" x14ac:dyDescent="0.4">
      <c r="A401" s="16" t="s">
        <v>57</v>
      </c>
      <c r="B401" s="17" t="s">
        <v>34</v>
      </c>
      <c r="C401" s="18">
        <v>44554</v>
      </c>
      <c r="D401" s="18">
        <f>DATE(YEAR($C401),MONTH($C401)-1,DAY($C401))</f>
        <v>44524</v>
      </c>
      <c r="E401" s="18">
        <f>DATE(YEAR($D401)+$LK401,MONTH($D401),DAY($D401))</f>
        <v>44524</v>
      </c>
      <c r="F401" s="18">
        <f>DATE(YEAR($E401)+$LK401,MONTH($E401),DAY($E401))</f>
        <v>44524</v>
      </c>
      <c r="G401" s="18">
        <f>DATE(YEAR($F401)+$LK401,MONTH($F401),DAY($F401))</f>
        <v>44524</v>
      </c>
      <c r="H401" s="18">
        <f>DATE(YEAR($G401)+$LK401,MONTH($G401),DAY($G401))</f>
        <v>44524</v>
      </c>
      <c r="I401" s="19">
        <f>DATE(YEAR($H401)+$LK401,MONTH($H401),DAY($H401))</f>
        <v>44524</v>
      </c>
    </row>
    <row r="402" spans="1:9" ht="15" thickBot="1" x14ac:dyDescent="0.4">
      <c r="A402" s="16" t="s">
        <v>57</v>
      </c>
      <c r="B402" s="17" t="s">
        <v>33</v>
      </c>
      <c r="C402" s="18">
        <v>44129.211817130003</v>
      </c>
      <c r="D402" s="18">
        <f>DATE(YEAR($C402),MONTH($C402)-1,DAY($C402))</f>
        <v>44099</v>
      </c>
      <c r="E402" s="18">
        <f>DATE(YEAR($D402),MONTH($D402),DAY($D402)+$LK402*30.4/6000)</f>
        <v>44099</v>
      </c>
      <c r="F402" s="18">
        <f>DATE(YEAR($E402),MONTH($E402),DAY($E402)+$LK402*30.4/6000)</f>
        <v>44099</v>
      </c>
      <c r="G402" s="18">
        <f>DATE(YEAR($F402),MONTH($F402),DAY($F402)+$LK402*30.4/6000)</f>
        <v>44099</v>
      </c>
      <c r="H402" s="18">
        <f>DATE(YEAR($G402),MONTH($G402),DAY($G402)+$LK402*30.4/6000)</f>
        <v>44099</v>
      </c>
      <c r="I402" s="19">
        <f>DATE(YEAR($H402),MONTH($H402),DAY($H402)+$LK402*30.4/6000)</f>
        <v>44099</v>
      </c>
    </row>
    <row r="403" spans="1:9" ht="15" thickBot="1" x14ac:dyDescent="0.4">
      <c r="A403" s="16" t="s">
        <v>57</v>
      </c>
      <c r="B403" s="17" t="s">
        <v>39</v>
      </c>
      <c r="C403" s="18">
        <v>44003.585277769998</v>
      </c>
      <c r="D403" s="18">
        <f t="shared" ref="D403:D408" si="100">DATE(YEAR($C403),MONTH($C403),DAY($C403)-7)</f>
        <v>43996</v>
      </c>
      <c r="E403" s="18">
        <f t="shared" ref="E403:E408" si="101">DATE(YEAR($D403),MONTH($D403)+$LK403,DAY($D403))</f>
        <v>43996</v>
      </c>
      <c r="F403" s="18">
        <f t="shared" ref="F403:F408" si="102">DATE(YEAR($E403),MONTH($E403)+$LK403,DAY($E403))</f>
        <v>43996</v>
      </c>
      <c r="G403" s="18">
        <f t="shared" ref="G403:G408" si="103">DATE(YEAR($F403),MONTH($F403)+$LK403,DAY($F403))</f>
        <v>43996</v>
      </c>
      <c r="H403" s="18">
        <f t="shared" ref="H403:H408" si="104">DATE(YEAR($G403),MONTH($G403)+$LK403,DAY($G403))</f>
        <v>43996</v>
      </c>
      <c r="I403" s="19">
        <f t="shared" ref="I403:I408" si="105">DATE(YEAR($H403),MONTH($H403)+$LK403,DAY($H403))</f>
        <v>43996</v>
      </c>
    </row>
    <row r="404" spans="1:9" ht="15" thickBot="1" x14ac:dyDescent="0.4">
      <c r="A404" s="16" t="s">
        <v>57</v>
      </c>
      <c r="B404" s="17" t="s">
        <v>28</v>
      </c>
      <c r="C404" s="18">
        <v>44070.628807870002</v>
      </c>
      <c r="D404" s="18">
        <f t="shared" si="100"/>
        <v>44063</v>
      </c>
      <c r="E404" s="18">
        <f t="shared" si="101"/>
        <v>44063</v>
      </c>
      <c r="F404" s="18">
        <f t="shared" si="102"/>
        <v>44063</v>
      </c>
      <c r="G404" s="18">
        <f t="shared" si="103"/>
        <v>44063</v>
      </c>
      <c r="H404" s="18">
        <f t="shared" si="104"/>
        <v>44063</v>
      </c>
      <c r="I404" s="19">
        <f t="shared" si="105"/>
        <v>44063</v>
      </c>
    </row>
    <row r="405" spans="1:9" ht="15" thickBot="1" x14ac:dyDescent="0.4">
      <c r="A405" s="16" t="s">
        <v>57</v>
      </c>
      <c r="B405" s="17" t="s">
        <v>31</v>
      </c>
      <c r="C405" s="18">
        <v>44070.322187500002</v>
      </c>
      <c r="D405" s="18">
        <f t="shared" si="100"/>
        <v>44063</v>
      </c>
      <c r="E405" s="18">
        <f t="shared" si="101"/>
        <v>44063</v>
      </c>
      <c r="F405" s="18">
        <f t="shared" si="102"/>
        <v>44063</v>
      </c>
      <c r="G405" s="18">
        <f t="shared" si="103"/>
        <v>44063</v>
      </c>
      <c r="H405" s="18">
        <f t="shared" si="104"/>
        <v>44063</v>
      </c>
      <c r="I405" s="19">
        <f t="shared" si="105"/>
        <v>44063</v>
      </c>
    </row>
    <row r="406" spans="1:9" ht="15" thickBot="1" x14ac:dyDescent="0.4">
      <c r="A406" s="16" t="s">
        <v>57</v>
      </c>
      <c r="B406" s="17" t="s">
        <v>35</v>
      </c>
      <c r="C406" s="18">
        <v>44093.603356480002</v>
      </c>
      <c r="D406" s="18">
        <f t="shared" si="100"/>
        <v>44086</v>
      </c>
      <c r="E406" s="18">
        <f t="shared" si="101"/>
        <v>44086</v>
      </c>
      <c r="F406" s="18">
        <f t="shared" si="102"/>
        <v>44086</v>
      </c>
      <c r="G406" s="18">
        <f t="shared" si="103"/>
        <v>44086</v>
      </c>
      <c r="H406" s="18">
        <f t="shared" si="104"/>
        <v>44086</v>
      </c>
      <c r="I406" s="19">
        <f t="shared" si="105"/>
        <v>44086</v>
      </c>
    </row>
    <row r="407" spans="1:9" ht="15" thickBot="1" x14ac:dyDescent="0.4">
      <c r="A407" s="16" t="s">
        <v>57</v>
      </c>
      <c r="B407" s="17" t="s">
        <v>24</v>
      </c>
      <c r="C407" s="18">
        <v>44093.603356480002</v>
      </c>
      <c r="D407" s="18">
        <f t="shared" si="100"/>
        <v>44086</v>
      </c>
      <c r="E407" s="18">
        <f t="shared" si="101"/>
        <v>44086</v>
      </c>
      <c r="F407" s="18">
        <f t="shared" si="102"/>
        <v>44086</v>
      </c>
      <c r="G407" s="18">
        <f t="shared" si="103"/>
        <v>44086</v>
      </c>
      <c r="H407" s="18">
        <f t="shared" si="104"/>
        <v>44086</v>
      </c>
      <c r="I407" s="19">
        <f t="shared" si="105"/>
        <v>44086</v>
      </c>
    </row>
    <row r="408" spans="1:9" ht="15" thickBot="1" x14ac:dyDescent="0.4">
      <c r="A408" s="16" t="s">
        <v>57</v>
      </c>
      <c r="B408" s="17" t="s">
        <v>22</v>
      </c>
      <c r="C408" s="18">
        <v>44093.603356480002</v>
      </c>
      <c r="D408" s="18">
        <f t="shared" si="100"/>
        <v>44086</v>
      </c>
      <c r="E408" s="18">
        <f t="shared" si="101"/>
        <v>44086</v>
      </c>
      <c r="F408" s="18">
        <f t="shared" si="102"/>
        <v>44086</v>
      </c>
      <c r="G408" s="18">
        <f t="shared" si="103"/>
        <v>44086</v>
      </c>
      <c r="H408" s="18">
        <f t="shared" si="104"/>
        <v>44086</v>
      </c>
      <c r="I408" s="19">
        <f t="shared" si="105"/>
        <v>44086</v>
      </c>
    </row>
    <row r="409" spans="1:9" ht="15" thickBot="1" x14ac:dyDescent="0.4">
      <c r="A409" s="16" t="s">
        <v>57</v>
      </c>
      <c r="B409" s="17" t="s">
        <v>23</v>
      </c>
      <c r="C409" s="18">
        <v>44278.54663194</v>
      </c>
      <c r="D409" s="18">
        <f>DATE(YEAR($C409),MONTH($C409)-1,DAY($C409))</f>
        <v>44250</v>
      </c>
      <c r="E409" s="18">
        <f>DATE(YEAR($D409),MONTH($D409),DAY($D409)+$LK409/6.5)</f>
        <v>44250</v>
      </c>
      <c r="F409" s="18">
        <f>DATE(YEAR($E409),MONTH($E409),DAY($E409)+$LK409/6.5)</f>
        <v>44250</v>
      </c>
      <c r="G409" s="18">
        <f>DATE(YEAR($F409),MONTH($F409),DAY($F409)+$LK409/6.5)</f>
        <v>44250</v>
      </c>
      <c r="H409" s="18">
        <f>DATE(YEAR($G409),MONTH($G409),DAY($G409)+$LK409/6.5)</f>
        <v>44250</v>
      </c>
      <c r="I409" s="19">
        <f>DATE(YEAR($H409),MONTH($H409),DAY($H409)+$LK409/6.5)</f>
        <v>44250</v>
      </c>
    </row>
    <row r="410" spans="1:9" ht="15" thickBot="1" x14ac:dyDescent="0.4">
      <c r="A410" s="16" t="s">
        <v>57</v>
      </c>
      <c r="B410" s="17" t="s">
        <v>18</v>
      </c>
      <c r="C410" s="18">
        <v>44096.122638879999</v>
      </c>
      <c r="D410" s="18">
        <f>DATE(YEAR($C410),MONTH($C410)-1,DAY($C410))</f>
        <v>44065</v>
      </c>
      <c r="E410" s="18">
        <f>DATE(YEAR($D410),MONTH($D410),DAY($D410)+$LK410/6.5)</f>
        <v>44065</v>
      </c>
      <c r="F410" s="18">
        <f>DATE(YEAR($E410),MONTH($E410),DAY($E410)+$LK410/6.5)</f>
        <v>44065</v>
      </c>
      <c r="G410" s="18">
        <f>DATE(YEAR($F410),MONTH($F410),DAY($F410)+$LK410/6.5)</f>
        <v>44065</v>
      </c>
      <c r="H410" s="18">
        <f>DATE(YEAR($G410),MONTH($G410),DAY($G410)+$LK410/6.5)</f>
        <v>44065</v>
      </c>
      <c r="I410" s="19">
        <f>DATE(YEAR($H410),MONTH($H410),DAY($H410)+$LK410/6.5)</f>
        <v>44065</v>
      </c>
    </row>
    <row r="411" spans="1:9" ht="15" thickBot="1" x14ac:dyDescent="0.4">
      <c r="A411" s="16" t="s">
        <v>57</v>
      </c>
      <c r="B411" s="17" t="s">
        <v>40</v>
      </c>
      <c r="C411" s="18">
        <v>44409.262800919998</v>
      </c>
      <c r="D411" s="18">
        <f>DATE(YEAR($C411),MONTH($C411)-2,DAY($C411))</f>
        <v>44348</v>
      </c>
      <c r="E411" s="18">
        <f>DATE(YEAR($D411),MONTH($D411),DAY($D411)+$LK411*30.4/6000)</f>
        <v>44348</v>
      </c>
      <c r="F411" s="18">
        <f>DATE(YEAR($E411),MONTH($E411),DAY($E411)+$LK411*30.4/6000)</f>
        <v>44348</v>
      </c>
      <c r="G411" s="18">
        <f>DATE(YEAR($F411),MONTH($F411),DAY($F411)+$LK411*30.4/6000)</f>
        <v>44348</v>
      </c>
      <c r="H411" s="18">
        <f>DATE(YEAR($G411),MONTH($G411),DAY($G411)+$LK411*30.4/6000)</f>
        <v>44348</v>
      </c>
      <c r="I411" s="19">
        <f>DATE(YEAR($H411),MONTH($H411),DAY($H411)+$LK411*30.4/6000)</f>
        <v>44348</v>
      </c>
    </row>
    <row r="412" spans="1:9" ht="15" thickBot="1" x14ac:dyDescent="0.4">
      <c r="A412" s="16" t="s">
        <v>57</v>
      </c>
      <c r="B412" s="17" t="s">
        <v>40</v>
      </c>
      <c r="C412" s="18">
        <v>44409.262800919998</v>
      </c>
      <c r="D412" s="18">
        <f>DATE(YEAR($C412),MONTH($C412)-2,DAY($C412))</f>
        <v>44348</v>
      </c>
      <c r="E412" s="18">
        <f>DATE(YEAR($D412),MONTH($D412),DAY($D412)+$LK412*30.4/6000)</f>
        <v>44348</v>
      </c>
      <c r="F412" s="18">
        <f>DATE(YEAR($E412),MONTH($E412),DAY($E412)+$LK412*30.4/6000)</f>
        <v>44348</v>
      </c>
      <c r="G412" s="18">
        <f>DATE(YEAR($F412),MONTH($F412),DAY($F412)+$LK412*30.4/6000)</f>
        <v>44348</v>
      </c>
      <c r="H412" s="18">
        <f>DATE(YEAR($G412),MONTH($G412),DAY($G412)+$LK412*30.4/6000)</f>
        <v>44348</v>
      </c>
      <c r="I412" s="19">
        <f>DATE(YEAR($H412),MONTH($H412),DAY($H412)+$LK412*30.4/6000)</f>
        <v>44348</v>
      </c>
    </row>
    <row r="413" spans="1:9" ht="15" thickBot="1" x14ac:dyDescent="0.4">
      <c r="A413" s="16" t="s">
        <v>57</v>
      </c>
      <c r="B413" s="17" t="s">
        <v>40</v>
      </c>
      <c r="C413" s="18">
        <v>44075.675949069999</v>
      </c>
      <c r="D413" s="18">
        <f>DATE(YEAR($C413),MONTH($C413)-2,DAY($C413))</f>
        <v>44013</v>
      </c>
      <c r="E413" s="18">
        <f>DATE(YEAR($D413),MONTH($D413),DAY($D413)+$LK413*30.4/6000)</f>
        <v>44013</v>
      </c>
      <c r="F413" s="18">
        <f>DATE(YEAR($E413),MONTH($E413),DAY($E413)+$LK413*30.4/6000)</f>
        <v>44013</v>
      </c>
      <c r="G413" s="18">
        <f>DATE(YEAR($F413),MONTH($F413),DAY($F413)+$LK413*30.4/6000)</f>
        <v>44013</v>
      </c>
      <c r="H413" s="18">
        <f>DATE(YEAR($G413),MONTH($G413),DAY($G413)+$LK413*30.4/6000)</f>
        <v>44013</v>
      </c>
      <c r="I413" s="19">
        <f>DATE(YEAR($H413),MONTH($H413),DAY($H413)+$LK413*30.4/6000)</f>
        <v>44013</v>
      </c>
    </row>
    <row r="414" spans="1:9" ht="15" thickBot="1" x14ac:dyDescent="0.4">
      <c r="A414" s="16" t="s">
        <v>57</v>
      </c>
      <c r="B414" s="17" t="s">
        <v>15</v>
      </c>
      <c r="C414" s="18">
        <v>44367.383587960001</v>
      </c>
      <c r="D414" s="18">
        <f t="shared" ref="D414:D421" si="106">DATE(YEAR($C414),MONTH($C414)-1,DAY($C414))</f>
        <v>44336</v>
      </c>
      <c r="E414" s="18">
        <f>DATE(YEAR($D414),MONTH($D414),DAY($D414)+$LK414/6.5)</f>
        <v>44336</v>
      </c>
      <c r="F414" s="18">
        <f>DATE(YEAR($E414),MONTH($E414),DAY($E414)+$LK414/6.5)</f>
        <v>44336</v>
      </c>
      <c r="G414" s="18">
        <f>DATE(YEAR($F414),MONTH($F414),DAY($F414)+$LK414/6.5)</f>
        <v>44336</v>
      </c>
      <c r="H414" s="18">
        <f>DATE(YEAR($G414),MONTH($G414),DAY($G414)+$LK414/6.5)</f>
        <v>44336</v>
      </c>
      <c r="I414" s="19">
        <f>DATE(YEAR($H414),MONTH($H414),DAY($H414)+$LK414/6.5)</f>
        <v>44336</v>
      </c>
    </row>
    <row r="415" spans="1:9" ht="15" thickBot="1" x14ac:dyDescent="0.4">
      <c r="A415" s="16" t="s">
        <v>57</v>
      </c>
      <c r="B415" s="17" t="s">
        <v>15</v>
      </c>
      <c r="C415" s="18">
        <v>44506.968391199996</v>
      </c>
      <c r="D415" s="18">
        <f t="shared" si="106"/>
        <v>44475</v>
      </c>
      <c r="E415" s="18">
        <f>DATE(YEAR($D415),MONTH($D415),DAY($D415)+$LK415/6.5)</f>
        <v>44475</v>
      </c>
      <c r="F415" s="18">
        <f>DATE(YEAR($E415),MONTH($E415),DAY($E415)+$LK415/6.5)</f>
        <v>44475</v>
      </c>
      <c r="G415" s="18">
        <f>DATE(YEAR($F415),MONTH($F415),DAY($F415)+$LK415/6.5)</f>
        <v>44475</v>
      </c>
      <c r="H415" s="18">
        <f>DATE(YEAR($G415),MONTH($G415),DAY($G415)+$LK415/6.5)</f>
        <v>44475</v>
      </c>
      <c r="I415" s="19">
        <f>DATE(YEAR($H415),MONTH($H415),DAY($H415)+$LK415/6.5)</f>
        <v>44475</v>
      </c>
    </row>
    <row r="416" spans="1:9" ht="15" thickBot="1" x14ac:dyDescent="0.4">
      <c r="A416" s="16" t="s">
        <v>58</v>
      </c>
      <c r="B416" s="17" t="s">
        <v>38</v>
      </c>
      <c r="C416" s="18">
        <v>44051.992175920001</v>
      </c>
      <c r="D416" s="18">
        <f t="shared" si="106"/>
        <v>44020</v>
      </c>
      <c r="E416" s="18">
        <f>DATE(YEAR($D416),MONTH($D416),DAY($D416)+$LK416*30.4/6000)</f>
        <v>44020</v>
      </c>
      <c r="F416" s="18">
        <f>DATE(YEAR($E416),MONTH($E416),DAY($E416)+$LK416*30.4/6000)</f>
        <v>44020</v>
      </c>
      <c r="G416" s="18">
        <f>DATE(YEAR($F416),MONTH($F416),DAY($F416)+$LK416*30.4/6000)</f>
        <v>44020</v>
      </c>
      <c r="H416" s="18">
        <f>DATE(YEAR($G416),MONTH($G416),DAY($G416)+$LK416*30.4/6000)</f>
        <v>44020</v>
      </c>
      <c r="I416" s="19">
        <f>DATE(YEAR($H416),MONTH($H416),DAY($H416)+$LK416*30.4/6000)</f>
        <v>44020</v>
      </c>
    </row>
    <row r="417" spans="1:9" ht="15" thickBot="1" x14ac:dyDescent="0.4">
      <c r="A417" s="16" t="s">
        <v>58</v>
      </c>
      <c r="B417" s="17" t="s">
        <v>29</v>
      </c>
      <c r="C417" s="18">
        <v>44051.992175920001</v>
      </c>
      <c r="D417" s="18">
        <f t="shared" si="106"/>
        <v>44020</v>
      </c>
      <c r="E417" s="18">
        <f>DATE(YEAR($D417),MONTH($D417),DAY($D417)+$LK417*30.4/6000)</f>
        <v>44020</v>
      </c>
      <c r="F417" s="18">
        <f>DATE(YEAR($E417),MONTH($E417),DAY($E417)+$LK417*30.4/6000)</f>
        <v>44020</v>
      </c>
      <c r="G417" s="18">
        <f>DATE(YEAR($F417),MONTH($F417),DAY($F417)+$LK417*30.4/6000)</f>
        <v>44020</v>
      </c>
      <c r="H417" s="18">
        <f>DATE(YEAR($G417),MONTH($G417),DAY($G417)+$LK417*30.4/6000)</f>
        <v>44020</v>
      </c>
      <c r="I417" s="19">
        <f>DATE(YEAR($H417),MONTH($H417),DAY($H417)+$LK417*30.4/6000)</f>
        <v>44020</v>
      </c>
    </row>
    <row r="418" spans="1:9" ht="15" thickBot="1" x14ac:dyDescent="0.4">
      <c r="A418" s="16" t="s">
        <v>58</v>
      </c>
      <c r="B418" s="17" t="s">
        <v>19</v>
      </c>
      <c r="C418" s="18">
        <v>44051.992175920001</v>
      </c>
      <c r="D418" s="18">
        <f t="shared" si="106"/>
        <v>44020</v>
      </c>
      <c r="E418" s="18">
        <f>DATE(YEAR($D418),MONTH($D418),DAY($D418)+$LK418*30.4/6000)</f>
        <v>44020</v>
      </c>
      <c r="F418" s="18">
        <f>DATE(YEAR($E418),MONTH($E418),DAY($E418)+$LK418*30.4/6000)</f>
        <v>44020</v>
      </c>
      <c r="G418" s="18">
        <f>DATE(YEAR($F418),MONTH($F418),DAY($F418)+$LK418*30.4/6000)</f>
        <v>44020</v>
      </c>
      <c r="H418" s="18">
        <f>DATE(YEAR($G418),MONTH($G418),DAY($G418)+$LK418*30.4/6000)</f>
        <v>44020</v>
      </c>
      <c r="I418" s="19">
        <f>DATE(YEAR($H418),MONTH($H418),DAY($H418)+$LK418*30.4/6000)</f>
        <v>44020</v>
      </c>
    </row>
    <row r="419" spans="1:9" ht="15" thickBot="1" x14ac:dyDescent="0.4">
      <c r="A419" s="16" t="s">
        <v>58</v>
      </c>
      <c r="B419" s="17" t="s">
        <v>21</v>
      </c>
      <c r="C419" s="18">
        <v>44140.116817130001</v>
      </c>
      <c r="D419" s="18">
        <f t="shared" si="106"/>
        <v>44109</v>
      </c>
      <c r="E419" s="18">
        <f>DATE(YEAR($D419),MONTH($D419),DAY($D419)+$LK419*30.4/520)</f>
        <v>44109</v>
      </c>
      <c r="F419" s="18">
        <f>DATE(YEAR($E419),MONTH($E419),DAY($E419)+$LK419*30.4/520)</f>
        <v>44109</v>
      </c>
      <c r="G419" s="18">
        <f>DATE(YEAR($F419),MONTH($F419),DAY($F419)+$LK419*30.4/520)</f>
        <v>44109</v>
      </c>
      <c r="H419" s="18">
        <f>DATE(YEAR($G419),MONTH($G419),DAY($G419)+$LK419*30.4/520)</f>
        <v>44109</v>
      </c>
      <c r="I419" s="19">
        <f>DATE(YEAR($H419),MONTH($H419),DAY($H419)+$LK419*30.4/520)</f>
        <v>44109</v>
      </c>
    </row>
    <row r="420" spans="1:9" ht="15" thickBot="1" x14ac:dyDescent="0.4">
      <c r="A420" s="16" t="s">
        <v>58</v>
      </c>
      <c r="B420" s="17" t="s">
        <v>32</v>
      </c>
      <c r="C420" s="18">
        <v>44140.116817130001</v>
      </c>
      <c r="D420" s="18">
        <f t="shared" si="106"/>
        <v>44109</v>
      </c>
      <c r="E420" s="18">
        <f>DATE(YEAR($D420),MONTH($D420),DAY($D420)+$LK420*30.4/520)</f>
        <v>44109</v>
      </c>
      <c r="F420" s="18">
        <f>DATE(YEAR($E420),MONTH($E420),DAY($E420)+$LK420*30.4/520)</f>
        <v>44109</v>
      </c>
      <c r="G420" s="18">
        <f>DATE(YEAR($F420),MONTH($F420),DAY($F420)+$LK420*30.4/520)</f>
        <v>44109</v>
      </c>
      <c r="H420" s="18">
        <f>DATE(YEAR($G420),MONTH($G420),DAY($G420)+$LK420*30.4/520)</f>
        <v>44109</v>
      </c>
      <c r="I420" s="19">
        <f>DATE(YEAR($H420),MONTH($H420),DAY($H420)+$LK420*30.4/520)</f>
        <v>44109</v>
      </c>
    </row>
    <row r="421" spans="1:9" ht="15" thickBot="1" x14ac:dyDescent="0.4">
      <c r="A421" s="16" t="s">
        <v>58</v>
      </c>
      <c r="B421" s="17" t="s">
        <v>30</v>
      </c>
      <c r="C421" s="18">
        <v>44140.116817130001</v>
      </c>
      <c r="D421" s="18">
        <f t="shared" si="106"/>
        <v>44109</v>
      </c>
      <c r="E421" s="18">
        <f>DATE(YEAR($D421),MONTH($D421),DAY($D421)+$LK421*30.4/520)</f>
        <v>44109</v>
      </c>
      <c r="F421" s="18">
        <f>DATE(YEAR($E421),MONTH($E421),DAY($E421)+$LK421*30.4/520)</f>
        <v>44109</v>
      </c>
      <c r="G421" s="18">
        <f>DATE(YEAR($F421),MONTH($F421),DAY($F421)+$LK421*30.4/520)</f>
        <v>44109</v>
      </c>
      <c r="H421" s="18">
        <f>DATE(YEAR($G421),MONTH($G421),DAY($G421)+$LK421*30.4/520)</f>
        <v>44109</v>
      </c>
      <c r="I421" s="19">
        <f>DATE(YEAR($H421),MONTH($H421),DAY($H421)+$LK421*30.4/520)</f>
        <v>44109</v>
      </c>
    </row>
    <row r="422" spans="1:9" ht="15" thickBot="1" x14ac:dyDescent="0.4">
      <c r="A422" s="16" t="s">
        <v>58</v>
      </c>
      <c r="B422" s="17" t="s">
        <v>17</v>
      </c>
      <c r="C422" s="18">
        <v>44144.617870369999</v>
      </c>
      <c r="D422" s="18">
        <f>DATE(YEAR($C422),MONTH($C422)-2,DAY($C422))</f>
        <v>44083</v>
      </c>
      <c r="E422" s="18">
        <f>DATE(YEAR($D422),MONTH($D422)+$LK422,DAY($D422))</f>
        <v>44083</v>
      </c>
      <c r="F422" s="18">
        <f>DATE(YEAR($E422),MONTH($E422)+$LK422,DAY($E422))</f>
        <v>44083</v>
      </c>
      <c r="G422" s="18">
        <f>DATE(YEAR($F422),MONTH($F422)+$LK422,DAY($F422))</f>
        <v>44083</v>
      </c>
      <c r="H422" s="18">
        <f>DATE(YEAR($G422),MONTH($G422)+$LK422,DAY($G422))</f>
        <v>44083</v>
      </c>
      <c r="I422" s="19">
        <f>DATE(YEAR($H422),MONTH($H422)+$LK422,DAY($H422))</f>
        <v>44083</v>
      </c>
    </row>
    <row r="423" spans="1:9" ht="15" thickBot="1" x14ac:dyDescent="0.4">
      <c r="A423" s="16" t="s">
        <v>58</v>
      </c>
      <c r="B423" s="17" t="s">
        <v>10</v>
      </c>
      <c r="C423" s="18">
        <v>44463.586180550003</v>
      </c>
      <c r="D423" s="18">
        <f>DATE(YEAR($C423),MONTH($C423)-2,DAY($C423))</f>
        <v>44401</v>
      </c>
      <c r="E423" s="18">
        <f>DATE(YEAR($D423),MONTH($D423)+$LK423,DAY($D423))</f>
        <v>44401</v>
      </c>
      <c r="F423" s="18">
        <f>DATE(YEAR($E423),MONTH($E423)+$LK423,DAY($E423))</f>
        <v>44401</v>
      </c>
      <c r="G423" s="18">
        <f>DATE(YEAR($F423),MONTH($F423)+$LK423,DAY($F423))</f>
        <v>44401</v>
      </c>
      <c r="H423" s="18">
        <f>DATE(YEAR($G423),MONTH($G423)+$LK423,DAY($G423))</f>
        <v>44401</v>
      </c>
      <c r="I423" s="19">
        <f>DATE(YEAR($H423),MONTH($H423)+$LK423,DAY($H423))</f>
        <v>44401</v>
      </c>
    </row>
    <row r="424" spans="1:9" ht="15" thickBot="1" x14ac:dyDescent="0.4">
      <c r="A424" s="16" t="s">
        <v>58</v>
      </c>
      <c r="B424" s="17" t="s">
        <v>27</v>
      </c>
      <c r="C424" s="18">
        <v>44051.992175920001</v>
      </c>
      <c r="D424" s="18">
        <f>DATE(YEAR($C424),MONTH($C424)-1,DAY($C424))</f>
        <v>44020</v>
      </c>
      <c r="E424" s="18">
        <f>DATE(YEAR($D424),MONTH($D424),DAY($D424)+$LK424*30.4/6000)</f>
        <v>44020</v>
      </c>
      <c r="F424" s="18">
        <f>DATE(YEAR($E424),MONTH($E424),DAY($E424)+$LK424*30.4/6000)</f>
        <v>44020</v>
      </c>
      <c r="G424" s="18">
        <f>DATE(YEAR($F424),MONTH($F424),DAY($F424)+$LK424*30.4/6000)</f>
        <v>44020</v>
      </c>
      <c r="H424" s="18">
        <f>DATE(YEAR($G424),MONTH($G424),DAY($G424)+$LK424*30.4/6000)</f>
        <v>44020</v>
      </c>
      <c r="I424" s="19">
        <f>DATE(YEAR($H424),MONTH($H424),DAY($H424)+$LK424*30.4/6000)</f>
        <v>44020</v>
      </c>
    </row>
    <row r="425" spans="1:9" ht="15" thickBot="1" x14ac:dyDescent="0.4">
      <c r="A425" s="16" t="s">
        <v>58</v>
      </c>
      <c r="B425" s="17" t="s">
        <v>33</v>
      </c>
      <c r="C425" s="18">
        <v>44051.992175920001</v>
      </c>
      <c r="D425" s="18">
        <f>DATE(YEAR($C425),MONTH($C425)-1,DAY($C425))</f>
        <v>44020</v>
      </c>
      <c r="E425" s="18">
        <f>DATE(YEAR($D425),MONTH($D425),DAY($D425)+$LK425*30.4/6000)</f>
        <v>44020</v>
      </c>
      <c r="F425" s="18">
        <f>DATE(YEAR($E425),MONTH($E425),DAY($E425)+$LK425*30.4/6000)</f>
        <v>44020</v>
      </c>
      <c r="G425" s="18">
        <f>DATE(YEAR($F425),MONTH($F425),DAY($F425)+$LK425*30.4/6000)</f>
        <v>44020</v>
      </c>
      <c r="H425" s="18">
        <f>DATE(YEAR($G425),MONTH($G425),DAY($G425)+$LK425*30.4/6000)</f>
        <v>44020</v>
      </c>
      <c r="I425" s="19">
        <f>DATE(YEAR($H425),MONTH($H425),DAY($H425)+$LK425*30.4/6000)</f>
        <v>44020</v>
      </c>
    </row>
    <row r="426" spans="1:9" ht="15" thickBot="1" x14ac:dyDescent="0.4">
      <c r="A426" s="16" t="s">
        <v>58</v>
      </c>
      <c r="B426" s="17" t="s">
        <v>39</v>
      </c>
      <c r="C426" s="18">
        <v>44144.535578700001</v>
      </c>
      <c r="D426" s="18">
        <f t="shared" ref="D426:D431" si="107">DATE(YEAR($C426),MONTH($C426),DAY($C426)-7)</f>
        <v>44137</v>
      </c>
      <c r="E426" s="18">
        <f t="shared" ref="E426:E431" si="108">DATE(YEAR($D426),MONTH($D426)+$LK426,DAY($D426))</f>
        <v>44137</v>
      </c>
      <c r="F426" s="18">
        <f t="shared" ref="F426:F431" si="109">DATE(YEAR($E426),MONTH($E426)+$LK426,DAY($E426))</f>
        <v>44137</v>
      </c>
      <c r="G426" s="18">
        <f t="shared" ref="G426:G431" si="110">DATE(YEAR($F426),MONTH($F426)+$LK426,DAY($F426))</f>
        <v>44137</v>
      </c>
      <c r="H426" s="18">
        <f t="shared" ref="H426:H431" si="111">DATE(YEAR($G426),MONTH($G426)+$LK426,DAY($G426))</f>
        <v>44137</v>
      </c>
      <c r="I426" s="19">
        <f t="shared" ref="I426:I431" si="112">DATE(YEAR($H426),MONTH($H426)+$LK426,DAY($H426))</f>
        <v>44137</v>
      </c>
    </row>
    <row r="427" spans="1:9" ht="15" thickBot="1" x14ac:dyDescent="0.4">
      <c r="A427" s="16" t="s">
        <v>58</v>
      </c>
      <c r="B427" s="17" t="s">
        <v>28</v>
      </c>
      <c r="C427" s="18">
        <v>44559.586400460001</v>
      </c>
      <c r="D427" s="18">
        <f t="shared" si="107"/>
        <v>44552</v>
      </c>
      <c r="E427" s="18">
        <f t="shared" si="108"/>
        <v>44552</v>
      </c>
      <c r="F427" s="18">
        <f t="shared" si="109"/>
        <v>44552</v>
      </c>
      <c r="G427" s="18">
        <f t="shared" si="110"/>
        <v>44552</v>
      </c>
      <c r="H427" s="18">
        <f t="shared" si="111"/>
        <v>44552</v>
      </c>
      <c r="I427" s="19">
        <f t="shared" si="112"/>
        <v>44552</v>
      </c>
    </row>
    <row r="428" spans="1:9" ht="15" thickBot="1" x14ac:dyDescent="0.4">
      <c r="A428" s="16" t="s">
        <v>58</v>
      </c>
      <c r="B428" s="17" t="s">
        <v>31</v>
      </c>
      <c r="C428" s="18">
        <v>44558.381296289997</v>
      </c>
      <c r="D428" s="18">
        <f t="shared" si="107"/>
        <v>44551</v>
      </c>
      <c r="E428" s="18">
        <f t="shared" si="108"/>
        <v>44551</v>
      </c>
      <c r="F428" s="18">
        <f t="shared" si="109"/>
        <v>44551</v>
      </c>
      <c r="G428" s="18">
        <f t="shared" si="110"/>
        <v>44551</v>
      </c>
      <c r="H428" s="18">
        <f t="shared" si="111"/>
        <v>44551</v>
      </c>
      <c r="I428" s="19">
        <f t="shared" si="112"/>
        <v>44551</v>
      </c>
    </row>
    <row r="429" spans="1:9" ht="15" thickBot="1" x14ac:dyDescent="0.4">
      <c r="A429" s="16" t="s">
        <v>58</v>
      </c>
      <c r="B429" s="17" t="s">
        <v>35</v>
      </c>
      <c r="C429" s="18">
        <v>44159.602511570003</v>
      </c>
      <c r="D429" s="18">
        <f t="shared" si="107"/>
        <v>44152</v>
      </c>
      <c r="E429" s="18">
        <f t="shared" si="108"/>
        <v>44152</v>
      </c>
      <c r="F429" s="18">
        <f t="shared" si="109"/>
        <v>44152</v>
      </c>
      <c r="G429" s="18">
        <f t="shared" si="110"/>
        <v>44152</v>
      </c>
      <c r="H429" s="18">
        <f t="shared" si="111"/>
        <v>44152</v>
      </c>
      <c r="I429" s="19">
        <f t="shared" si="112"/>
        <v>44152</v>
      </c>
    </row>
    <row r="430" spans="1:9" ht="15" thickBot="1" x14ac:dyDescent="0.4">
      <c r="A430" s="16" t="s">
        <v>58</v>
      </c>
      <c r="B430" s="17" t="s">
        <v>24</v>
      </c>
      <c r="C430" s="18">
        <v>44159.602511570003</v>
      </c>
      <c r="D430" s="18">
        <f t="shared" si="107"/>
        <v>44152</v>
      </c>
      <c r="E430" s="18">
        <f t="shared" si="108"/>
        <v>44152</v>
      </c>
      <c r="F430" s="18">
        <f t="shared" si="109"/>
        <v>44152</v>
      </c>
      <c r="G430" s="18">
        <f t="shared" si="110"/>
        <v>44152</v>
      </c>
      <c r="H430" s="18">
        <f t="shared" si="111"/>
        <v>44152</v>
      </c>
      <c r="I430" s="19">
        <f t="shared" si="112"/>
        <v>44152</v>
      </c>
    </row>
    <row r="431" spans="1:9" ht="15" thickBot="1" x14ac:dyDescent="0.4">
      <c r="A431" s="16" t="s">
        <v>58</v>
      </c>
      <c r="B431" s="17" t="s">
        <v>22</v>
      </c>
      <c r="C431" s="18">
        <v>44159.602511570003</v>
      </c>
      <c r="D431" s="18">
        <f t="shared" si="107"/>
        <v>44152</v>
      </c>
      <c r="E431" s="18">
        <f t="shared" si="108"/>
        <v>44152</v>
      </c>
      <c r="F431" s="18">
        <f t="shared" si="109"/>
        <v>44152</v>
      </c>
      <c r="G431" s="18">
        <f t="shared" si="110"/>
        <v>44152</v>
      </c>
      <c r="H431" s="18">
        <f t="shared" si="111"/>
        <v>44152</v>
      </c>
      <c r="I431" s="19">
        <f t="shared" si="112"/>
        <v>44152</v>
      </c>
    </row>
    <row r="432" spans="1:9" ht="15" thickBot="1" x14ac:dyDescent="0.4">
      <c r="A432" s="16" t="s">
        <v>58</v>
      </c>
      <c r="B432" s="17" t="s">
        <v>23</v>
      </c>
      <c r="C432" s="18">
        <v>43955.319872679996</v>
      </c>
      <c r="D432" s="18">
        <f>DATE(YEAR($C432),MONTH($C432)-1,DAY($C432))</f>
        <v>43925</v>
      </c>
      <c r="E432" s="18">
        <f>DATE(YEAR($D432),MONTH($D432),DAY($D432)+$LK432/6.5)</f>
        <v>43925</v>
      </c>
      <c r="F432" s="18">
        <f>DATE(YEAR($E432),MONTH($E432),DAY($E432)+$LK432/6.5)</f>
        <v>43925</v>
      </c>
      <c r="G432" s="18">
        <f>DATE(YEAR($F432),MONTH($F432),DAY($F432)+$LK432/6.5)</f>
        <v>43925</v>
      </c>
      <c r="H432" s="18">
        <f>DATE(YEAR($G432),MONTH($G432),DAY($G432)+$LK432/6.5)</f>
        <v>43925</v>
      </c>
      <c r="I432" s="19">
        <f>DATE(YEAR($H432),MONTH($H432),DAY($H432)+$LK432/6.5)</f>
        <v>43925</v>
      </c>
    </row>
    <row r="433" spans="1:9" ht="15" thickBot="1" x14ac:dyDescent="0.4">
      <c r="A433" s="16" t="s">
        <v>58</v>
      </c>
      <c r="B433" s="17" t="s">
        <v>18</v>
      </c>
      <c r="C433" s="18">
        <v>43864.293009250003</v>
      </c>
      <c r="D433" s="18">
        <f>DATE(YEAR($C433),MONTH($C433)-1,DAY($C433))</f>
        <v>43833</v>
      </c>
      <c r="E433" s="18">
        <f>DATE(YEAR($D433),MONTH($D433),DAY($D433)+$LK433/6.5)</f>
        <v>43833</v>
      </c>
      <c r="F433" s="18">
        <f>DATE(YEAR($E433),MONTH($E433),DAY($E433)+$LK433/6.5)</f>
        <v>43833</v>
      </c>
      <c r="G433" s="18">
        <f>DATE(YEAR($F433),MONTH($F433),DAY($F433)+$LK433/6.5)</f>
        <v>43833</v>
      </c>
      <c r="H433" s="18">
        <f>DATE(YEAR($G433),MONTH($G433),DAY($G433)+$LK433/6.5)</f>
        <v>43833</v>
      </c>
      <c r="I433" s="19">
        <f>DATE(YEAR($H433),MONTH($H433),DAY($H433)+$LK433/6.5)</f>
        <v>43833</v>
      </c>
    </row>
    <row r="434" spans="1:9" ht="15" thickBot="1" x14ac:dyDescent="0.4">
      <c r="A434" s="16" t="s">
        <v>58</v>
      </c>
      <c r="B434" s="17" t="s">
        <v>40</v>
      </c>
      <c r="C434" s="18">
        <v>44545.696817130003</v>
      </c>
      <c r="D434" s="18">
        <f>DATE(YEAR($C434),MONTH($C434)-2,DAY($C434))</f>
        <v>44484</v>
      </c>
      <c r="E434" s="18">
        <f>DATE(YEAR($D434),MONTH($D434),DAY($D434)+$LK434*30.4/6000)</f>
        <v>44484</v>
      </c>
      <c r="F434" s="18">
        <f>DATE(YEAR($E434),MONTH($E434),DAY($E434)+$LK434*30.4/6000)</f>
        <v>44484</v>
      </c>
      <c r="G434" s="18">
        <f>DATE(YEAR($F434),MONTH($F434),DAY($F434)+$LK434*30.4/6000)</f>
        <v>44484</v>
      </c>
      <c r="H434" s="18">
        <f>DATE(YEAR($G434),MONTH($G434),DAY($G434)+$LK434*30.4/6000)</f>
        <v>44484</v>
      </c>
      <c r="I434" s="19">
        <f>DATE(YEAR($H434),MONTH($H434),DAY($H434)+$LK434*30.4/6000)</f>
        <v>44484</v>
      </c>
    </row>
    <row r="435" spans="1:9" ht="15" thickBot="1" x14ac:dyDescent="0.4">
      <c r="A435" s="16" t="s">
        <v>58</v>
      </c>
      <c r="B435" s="17" t="s">
        <v>40</v>
      </c>
      <c r="C435" s="18">
        <v>44545.696817130003</v>
      </c>
      <c r="D435" s="18">
        <f>DATE(YEAR($C435),MONTH($C435)-2,DAY($C435))</f>
        <v>44484</v>
      </c>
      <c r="E435" s="18">
        <f>DATE(YEAR($D435),MONTH($D435),DAY($D435)+$LK435*30.4/6000)</f>
        <v>44484</v>
      </c>
      <c r="F435" s="18">
        <f>DATE(YEAR($E435),MONTH($E435),DAY($E435)+$LK435*30.4/6000)</f>
        <v>44484</v>
      </c>
      <c r="G435" s="18">
        <f>DATE(YEAR($F435),MONTH($F435),DAY($F435)+$LK435*30.4/6000)</f>
        <v>44484</v>
      </c>
      <c r="H435" s="18">
        <f>DATE(YEAR($G435),MONTH($G435),DAY($G435)+$LK435*30.4/6000)</f>
        <v>44484</v>
      </c>
      <c r="I435" s="19">
        <f>DATE(YEAR($H435),MONTH($H435),DAY($H435)+$LK435*30.4/6000)</f>
        <v>44484</v>
      </c>
    </row>
    <row r="436" spans="1:9" ht="15" thickBot="1" x14ac:dyDescent="0.4">
      <c r="A436" s="16" t="s">
        <v>58</v>
      </c>
      <c r="B436" s="17" t="s">
        <v>40</v>
      </c>
      <c r="C436" s="18">
        <v>44545.696817130003</v>
      </c>
      <c r="D436" s="18">
        <f>DATE(YEAR($C436),MONTH($C436)-2,DAY($C436))</f>
        <v>44484</v>
      </c>
      <c r="E436" s="18">
        <f>DATE(YEAR($D436),MONTH($D436),DAY($D436)+$LK436*30.4/6000)</f>
        <v>44484</v>
      </c>
      <c r="F436" s="18">
        <f>DATE(YEAR($E436),MONTH($E436),DAY($E436)+$LK436*30.4/6000)</f>
        <v>44484</v>
      </c>
      <c r="G436" s="18">
        <f>DATE(YEAR($F436),MONTH($F436),DAY($F436)+$LK436*30.4/6000)</f>
        <v>44484</v>
      </c>
      <c r="H436" s="18">
        <f>DATE(YEAR($G436),MONTH($G436),DAY($G436)+$LK436*30.4/6000)</f>
        <v>44484</v>
      </c>
      <c r="I436" s="19">
        <f>DATE(YEAR($H436),MONTH($H436),DAY($H436)+$LK436*30.4/6000)</f>
        <v>44484</v>
      </c>
    </row>
    <row r="437" spans="1:9" ht="15" thickBot="1" x14ac:dyDescent="0.4">
      <c r="A437" s="16" t="s">
        <v>58</v>
      </c>
      <c r="B437" s="17" t="s">
        <v>40</v>
      </c>
      <c r="C437" s="18">
        <v>44512.190185179999</v>
      </c>
      <c r="D437" s="18">
        <f>DATE(YEAR($C437),MONTH($C437)-2,DAY($C437))</f>
        <v>44451</v>
      </c>
      <c r="E437" s="18">
        <f>DATE(YEAR($D437),MONTH($D437),DAY($D437)+$LK437*30.4/6000)</f>
        <v>44451</v>
      </c>
      <c r="F437" s="18">
        <f>DATE(YEAR($E437),MONTH($E437),DAY($E437)+$LK437*30.4/6000)</f>
        <v>44451</v>
      </c>
      <c r="G437" s="18">
        <f>DATE(YEAR($F437),MONTH($F437),DAY($F437)+$LK437*30.4/6000)</f>
        <v>44451</v>
      </c>
      <c r="H437" s="18">
        <f>DATE(YEAR($G437),MONTH($G437),DAY($G437)+$LK437*30.4/6000)</f>
        <v>44451</v>
      </c>
      <c r="I437" s="19">
        <f>DATE(YEAR($H437),MONTH($H437),DAY($H437)+$LK437*30.4/6000)</f>
        <v>44451</v>
      </c>
    </row>
    <row r="438" spans="1:9" ht="15" thickBot="1" x14ac:dyDescent="0.4">
      <c r="A438" s="16" t="s">
        <v>58</v>
      </c>
      <c r="B438" s="17" t="s">
        <v>13</v>
      </c>
      <c r="C438" s="18">
        <v>44229.884826380003</v>
      </c>
      <c r="D438" s="18">
        <f>DATE(YEAR($C438),MONTH($C438)-1,DAY($C438))</f>
        <v>44198</v>
      </c>
      <c r="E438" s="18">
        <f>DATE(YEAR($D438),MONTH($D438),DAY($D438)+$LK438/6.5)</f>
        <v>44198</v>
      </c>
      <c r="F438" s="18">
        <f>DATE(YEAR($E438),MONTH($E438),DAY($E438)+$LK438/6.5)</f>
        <v>44198</v>
      </c>
      <c r="G438" s="18">
        <f>DATE(YEAR($F438),MONTH($F438),DAY($F438)+$LK438/6.5)</f>
        <v>44198</v>
      </c>
      <c r="H438" s="18">
        <f>DATE(YEAR($G438),MONTH($G438),DAY($G438)+$LK438/6.5)</f>
        <v>44198</v>
      </c>
      <c r="I438" s="19">
        <f>DATE(YEAR($H438),MONTH($H438),DAY($H438)+$LK438/6.5)</f>
        <v>44198</v>
      </c>
    </row>
    <row r="439" spans="1:9" ht="15" thickBot="1" x14ac:dyDescent="0.4">
      <c r="A439" s="16" t="s">
        <v>58</v>
      </c>
      <c r="B439" s="17" t="s">
        <v>13</v>
      </c>
      <c r="C439" s="18">
        <v>44135.469375000001</v>
      </c>
      <c r="D439" s="18">
        <f>DATE(YEAR($C439),MONTH($C439)-1,DAY($C439))</f>
        <v>44105</v>
      </c>
      <c r="E439" s="18">
        <f>DATE(YEAR($D439),MONTH($D439),DAY($D439)+$LK439/6.5)</f>
        <v>44105</v>
      </c>
      <c r="F439" s="18">
        <f>DATE(YEAR($E439),MONTH($E439),DAY($E439)+$LK439/6.5)</f>
        <v>44105</v>
      </c>
      <c r="G439" s="18">
        <f>DATE(YEAR($F439),MONTH($F439),DAY($F439)+$LK439/6.5)</f>
        <v>44105</v>
      </c>
      <c r="H439" s="18">
        <f>DATE(YEAR($G439),MONTH($G439),DAY($G439)+$LK439/6.5)</f>
        <v>44105</v>
      </c>
      <c r="I439" s="19">
        <f>DATE(YEAR($H439),MONTH($H439),DAY($H439)+$LK439/6.5)</f>
        <v>44105</v>
      </c>
    </row>
    <row r="440" spans="1:9" ht="15" thickBot="1" x14ac:dyDescent="0.4">
      <c r="A440" s="16" t="s">
        <v>58</v>
      </c>
      <c r="B440" s="17" t="s">
        <v>40</v>
      </c>
      <c r="C440" s="18">
        <v>44545.696817130003</v>
      </c>
      <c r="D440" s="18">
        <f>DATE(YEAR($C440),MONTH($C440)-2,DAY($C440))</f>
        <v>44484</v>
      </c>
      <c r="E440" s="18">
        <f>DATE(YEAR($D440),MONTH($D440),DAY($D440)+$LK440*30.4/6000)</f>
        <v>44484</v>
      </c>
      <c r="F440" s="18">
        <f>DATE(YEAR($E440),MONTH($E440),DAY($E440)+$LK440*30.4/6000)</f>
        <v>44484</v>
      </c>
      <c r="G440" s="18">
        <f>DATE(YEAR($F440),MONTH($F440),DAY($F440)+$LK440*30.4/6000)</f>
        <v>44484</v>
      </c>
      <c r="H440" s="18">
        <f>DATE(YEAR($G440),MONTH($G440),DAY($G440)+$LK440*30.4/6000)</f>
        <v>44484</v>
      </c>
      <c r="I440" s="19">
        <f>DATE(YEAR($H440),MONTH($H440),DAY($H440)+$LK440*30.4/6000)</f>
        <v>44484</v>
      </c>
    </row>
    <row r="441" spans="1:9" ht="15" thickBot="1" x14ac:dyDescent="0.4">
      <c r="A441" s="16" t="s">
        <v>58</v>
      </c>
      <c r="B441" s="17" t="s">
        <v>40</v>
      </c>
      <c r="C441" s="18">
        <v>44512.190185179999</v>
      </c>
      <c r="D441" s="18">
        <f>DATE(YEAR($C441),MONTH($C441)-2,DAY($C441))</f>
        <v>44451</v>
      </c>
      <c r="E441" s="18">
        <f>DATE(YEAR($D441),MONTH($D441),DAY($D441)+$LK441*30.4/6000)</f>
        <v>44451</v>
      </c>
      <c r="F441" s="18">
        <f>DATE(YEAR($E441),MONTH($E441),DAY($E441)+$LK441*30.4/6000)</f>
        <v>44451</v>
      </c>
      <c r="G441" s="18">
        <f>DATE(YEAR($F441),MONTH($F441),DAY($F441)+$LK441*30.4/6000)</f>
        <v>44451</v>
      </c>
      <c r="H441" s="18">
        <f>DATE(YEAR($G441),MONTH($G441),DAY($G441)+$LK441*30.4/6000)</f>
        <v>44451</v>
      </c>
      <c r="I441" s="19">
        <f>DATE(YEAR($H441),MONTH($H441),DAY($H441)+$LK441*30.4/6000)</f>
        <v>44451</v>
      </c>
    </row>
    <row r="442" spans="1:9" ht="15" thickBot="1" x14ac:dyDescent="0.4">
      <c r="A442" s="16" t="s">
        <v>58</v>
      </c>
      <c r="B442" s="17" t="s">
        <v>23</v>
      </c>
      <c r="C442" s="18">
        <v>43864.596469900003</v>
      </c>
      <c r="D442" s="18">
        <f>DATE(YEAR($C442),MONTH($C442)-1,DAY($C442))</f>
        <v>43833</v>
      </c>
      <c r="E442" s="18">
        <f>DATE(YEAR($D442),MONTH($D442),DAY($D442)+$LK442/6.5)</f>
        <v>43833</v>
      </c>
      <c r="F442" s="18">
        <f>DATE(YEAR($E442),MONTH($E442),DAY($E442)+$LK442/6.5)</f>
        <v>43833</v>
      </c>
      <c r="G442" s="18">
        <f>DATE(YEAR($F442),MONTH($F442),DAY($F442)+$LK442/6.5)</f>
        <v>43833</v>
      </c>
      <c r="H442" s="18">
        <f>DATE(YEAR($G442),MONTH($G442),DAY($G442)+$LK442/6.5)</f>
        <v>43833</v>
      </c>
      <c r="I442" s="19">
        <f>DATE(YEAR($H442),MONTH($H442),DAY($H442)+$LK442/6.5)</f>
        <v>43833</v>
      </c>
    </row>
    <row r="443" spans="1:9" ht="15" thickBot="1" x14ac:dyDescent="0.4">
      <c r="A443" s="16" t="s">
        <v>58</v>
      </c>
      <c r="B443" s="17" t="s">
        <v>18</v>
      </c>
      <c r="C443" s="18">
        <v>43819.09820601</v>
      </c>
      <c r="D443" s="18">
        <f>DATE(YEAR($C443),MONTH($C443)-1,DAY($C443))</f>
        <v>43789</v>
      </c>
      <c r="E443" s="18">
        <f>DATE(YEAR($D443),MONTH($D443),DAY($D443)+$LK443/6.5)</f>
        <v>43789</v>
      </c>
      <c r="F443" s="18">
        <f>DATE(YEAR($E443),MONTH($E443),DAY($E443)+$LK443/6.5)</f>
        <v>43789</v>
      </c>
      <c r="G443" s="18">
        <f>DATE(YEAR($F443),MONTH($F443),DAY($F443)+$LK443/6.5)</f>
        <v>43789</v>
      </c>
      <c r="H443" s="18">
        <f>DATE(YEAR($G443),MONTH($G443),DAY($G443)+$LK443/6.5)</f>
        <v>43789</v>
      </c>
      <c r="I443" s="19">
        <f>DATE(YEAR($H443),MONTH($H443),DAY($H443)+$LK443/6.5)</f>
        <v>43789</v>
      </c>
    </row>
    <row r="444" spans="1:9" ht="15" thickBot="1" x14ac:dyDescent="0.4">
      <c r="A444" s="16" t="s">
        <v>59</v>
      </c>
      <c r="B444" s="17" t="s">
        <v>21</v>
      </c>
      <c r="C444" s="18">
        <v>43849.915729159999</v>
      </c>
      <c r="D444" s="18">
        <f>DATE(YEAR($C444),MONTH($C444)-1,DAY($C444))</f>
        <v>43818</v>
      </c>
      <c r="E444" s="18">
        <f>DATE(YEAR($D444),MONTH($D444),DAY($D444)+$LK444*30.4/520)</f>
        <v>43818</v>
      </c>
      <c r="F444" s="18">
        <f>DATE(YEAR($E444),MONTH($E444),DAY($E444)+$LK444*30.4/520)</f>
        <v>43818</v>
      </c>
      <c r="G444" s="18">
        <f>DATE(YEAR($F444),MONTH($F444),DAY($F444)+$LK444*30.4/520)</f>
        <v>43818</v>
      </c>
      <c r="H444" s="18">
        <f>DATE(YEAR($G444),MONTH($G444),DAY($G444)+$LK444*30.4/520)</f>
        <v>43818</v>
      </c>
      <c r="I444" s="19">
        <f>DATE(YEAR($H444),MONTH($H444),DAY($H444)+$LK444*30.4/520)</f>
        <v>43818</v>
      </c>
    </row>
    <row r="445" spans="1:9" ht="15" thickBot="1" x14ac:dyDescent="0.4">
      <c r="A445" s="16" t="s">
        <v>59</v>
      </c>
      <c r="B445" s="17" t="s">
        <v>32</v>
      </c>
      <c r="C445" s="18">
        <v>43849.915729159999</v>
      </c>
      <c r="D445" s="18">
        <f>DATE(YEAR($C445),MONTH($C445)-1,DAY($C445))</f>
        <v>43818</v>
      </c>
      <c r="E445" s="18">
        <f>DATE(YEAR($D445),MONTH($D445),DAY($D445)+$LK445*30.4/520)</f>
        <v>43818</v>
      </c>
      <c r="F445" s="18">
        <f>DATE(YEAR($E445),MONTH($E445),DAY($E445)+$LK445*30.4/520)</f>
        <v>43818</v>
      </c>
      <c r="G445" s="18">
        <f>DATE(YEAR($F445),MONTH($F445),DAY($F445)+$LK445*30.4/520)</f>
        <v>43818</v>
      </c>
      <c r="H445" s="18">
        <f>DATE(YEAR($G445),MONTH($G445),DAY($G445)+$LK445*30.4/520)</f>
        <v>43818</v>
      </c>
      <c r="I445" s="19">
        <f>DATE(YEAR($H445),MONTH($H445),DAY($H445)+$LK445*30.4/520)</f>
        <v>43818</v>
      </c>
    </row>
    <row r="446" spans="1:9" ht="15" thickBot="1" x14ac:dyDescent="0.4">
      <c r="A446" s="16" t="s">
        <v>59</v>
      </c>
      <c r="B446" s="17" t="s">
        <v>30</v>
      </c>
      <c r="C446" s="18">
        <v>43849.915729159999</v>
      </c>
      <c r="D446" s="18">
        <f>DATE(YEAR($C446),MONTH($C446)-1,DAY($C446))</f>
        <v>43818</v>
      </c>
      <c r="E446" s="18">
        <f>DATE(YEAR($D446),MONTH($D446),DAY($D446)+$LK446*30.4/520)</f>
        <v>43818</v>
      </c>
      <c r="F446" s="18">
        <f>DATE(YEAR($E446),MONTH($E446),DAY($E446)+$LK446*30.4/520)</f>
        <v>43818</v>
      </c>
      <c r="G446" s="18">
        <f>DATE(YEAR($F446),MONTH($F446),DAY($F446)+$LK446*30.4/520)</f>
        <v>43818</v>
      </c>
      <c r="H446" s="18">
        <f>DATE(YEAR($G446),MONTH($G446),DAY($G446)+$LK446*30.4/520)</f>
        <v>43818</v>
      </c>
      <c r="I446" s="19">
        <f>DATE(YEAR($H446),MONTH($H446),DAY($H446)+$LK446*30.4/520)</f>
        <v>43818</v>
      </c>
    </row>
    <row r="447" spans="1:9" ht="15" thickBot="1" x14ac:dyDescent="0.4">
      <c r="A447" s="16" t="s">
        <v>59</v>
      </c>
      <c r="B447" s="17" t="s">
        <v>17</v>
      </c>
      <c r="C447" s="18">
        <v>44386.62251157</v>
      </c>
      <c r="D447" s="18">
        <f>DATE(YEAR($C447),MONTH($C447)-2,DAY($C447))</f>
        <v>44325</v>
      </c>
      <c r="E447" s="18">
        <f t="shared" ref="E447:E452" si="113">DATE(YEAR($D447),MONTH($D447)+$LK447,DAY($D447))</f>
        <v>44325</v>
      </c>
      <c r="F447" s="18">
        <f t="shared" ref="F447:F452" si="114">DATE(YEAR($E447),MONTH($E447)+$LK447,DAY($E447))</f>
        <v>44325</v>
      </c>
      <c r="G447" s="18">
        <f t="shared" ref="G447:G452" si="115">DATE(YEAR($F447),MONTH($F447)+$LK447,DAY($F447))</f>
        <v>44325</v>
      </c>
      <c r="H447" s="18">
        <f t="shared" ref="H447:H452" si="116">DATE(YEAR($G447),MONTH($G447)+$LK447,DAY($G447))</f>
        <v>44325</v>
      </c>
      <c r="I447" s="19">
        <f t="shared" ref="I447:I452" si="117">DATE(YEAR($H447),MONTH($H447)+$LK447,DAY($H447))</f>
        <v>44325</v>
      </c>
    </row>
    <row r="448" spans="1:9" ht="15" thickBot="1" x14ac:dyDescent="0.4">
      <c r="A448" s="16" t="s">
        <v>59</v>
      </c>
      <c r="B448" s="17" t="s">
        <v>10</v>
      </c>
      <c r="C448" s="18">
        <v>44481.099108789997</v>
      </c>
      <c r="D448" s="18">
        <f>DATE(YEAR($C448),MONTH($C448)-2,DAY($C448))</f>
        <v>44420</v>
      </c>
      <c r="E448" s="18">
        <f t="shared" si="113"/>
        <v>44420</v>
      </c>
      <c r="F448" s="18">
        <f t="shared" si="114"/>
        <v>44420</v>
      </c>
      <c r="G448" s="18">
        <f t="shared" si="115"/>
        <v>44420</v>
      </c>
      <c r="H448" s="18">
        <f t="shared" si="116"/>
        <v>44420</v>
      </c>
      <c r="I448" s="19">
        <f t="shared" si="117"/>
        <v>44420</v>
      </c>
    </row>
    <row r="449" spans="1:9" ht="15" thickBot="1" x14ac:dyDescent="0.4">
      <c r="A449" s="16" t="s">
        <v>59</v>
      </c>
      <c r="B449" s="17" t="s">
        <v>39</v>
      </c>
      <c r="C449" s="18">
        <v>44275.051435180001</v>
      </c>
      <c r="D449" s="18">
        <f>DATE(YEAR($C449),MONTH($C449),DAY($C449)-7)</f>
        <v>44268</v>
      </c>
      <c r="E449" s="18">
        <f t="shared" si="113"/>
        <v>44268</v>
      </c>
      <c r="F449" s="18">
        <f t="shared" si="114"/>
        <v>44268</v>
      </c>
      <c r="G449" s="18">
        <f t="shared" si="115"/>
        <v>44268</v>
      </c>
      <c r="H449" s="18">
        <f t="shared" si="116"/>
        <v>44268</v>
      </c>
      <c r="I449" s="19">
        <f t="shared" si="117"/>
        <v>44268</v>
      </c>
    </row>
    <row r="450" spans="1:9" ht="15" thickBot="1" x14ac:dyDescent="0.4">
      <c r="A450" s="16" t="s">
        <v>59</v>
      </c>
      <c r="B450" s="17" t="s">
        <v>35</v>
      </c>
      <c r="C450" s="18">
        <v>43898.609120369998</v>
      </c>
      <c r="D450" s="18">
        <f>DATE(YEAR($C450),MONTH($C450),DAY($C450)-7)</f>
        <v>43891</v>
      </c>
      <c r="E450" s="18">
        <f t="shared" si="113"/>
        <v>43891</v>
      </c>
      <c r="F450" s="18">
        <f t="shared" si="114"/>
        <v>43891</v>
      </c>
      <c r="G450" s="18">
        <f t="shared" si="115"/>
        <v>43891</v>
      </c>
      <c r="H450" s="18">
        <f t="shared" si="116"/>
        <v>43891</v>
      </c>
      <c r="I450" s="19">
        <f t="shared" si="117"/>
        <v>43891</v>
      </c>
    </row>
    <row r="451" spans="1:9" ht="15" thickBot="1" x14ac:dyDescent="0.4">
      <c r="A451" s="16" t="s">
        <v>59</v>
      </c>
      <c r="B451" s="17" t="s">
        <v>24</v>
      </c>
      <c r="C451" s="18">
        <v>43898.609699070003</v>
      </c>
      <c r="D451" s="18">
        <f>DATE(YEAR($C451),MONTH($C451),DAY($C451)-7)</f>
        <v>43891</v>
      </c>
      <c r="E451" s="18">
        <f t="shared" si="113"/>
        <v>43891</v>
      </c>
      <c r="F451" s="18">
        <f t="shared" si="114"/>
        <v>43891</v>
      </c>
      <c r="G451" s="18">
        <f t="shared" si="115"/>
        <v>43891</v>
      </c>
      <c r="H451" s="18">
        <f t="shared" si="116"/>
        <v>43891</v>
      </c>
      <c r="I451" s="19">
        <f t="shared" si="117"/>
        <v>43891</v>
      </c>
    </row>
    <row r="452" spans="1:9" ht="15" thickBot="1" x14ac:dyDescent="0.4">
      <c r="A452" s="16" t="s">
        <v>59</v>
      </c>
      <c r="B452" s="17" t="s">
        <v>22</v>
      </c>
      <c r="C452" s="18">
        <v>43898.609120369998</v>
      </c>
      <c r="D452" s="18">
        <f>DATE(YEAR($C452),MONTH($C452),DAY($C452)-7)</f>
        <v>43891</v>
      </c>
      <c r="E452" s="18">
        <f t="shared" si="113"/>
        <v>43891</v>
      </c>
      <c r="F452" s="18">
        <f t="shared" si="114"/>
        <v>43891</v>
      </c>
      <c r="G452" s="18">
        <f t="shared" si="115"/>
        <v>43891</v>
      </c>
      <c r="H452" s="18">
        <f t="shared" si="116"/>
        <v>43891</v>
      </c>
      <c r="I452" s="19">
        <f t="shared" si="117"/>
        <v>43891</v>
      </c>
    </row>
    <row r="453" spans="1:9" ht="15" thickBot="1" x14ac:dyDescent="0.4">
      <c r="A453" s="16" t="s">
        <v>59</v>
      </c>
      <c r="B453" s="17" t="s">
        <v>13</v>
      </c>
      <c r="C453" s="18">
        <v>44156.982870369997</v>
      </c>
      <c r="D453" s="18">
        <f>DATE(YEAR($C453),MONTH($C453)-1,DAY($C453))</f>
        <v>44125</v>
      </c>
      <c r="E453" s="18">
        <f>DATE(YEAR($D453),MONTH($D453),DAY($D453)+$LK453/6.5)</f>
        <v>44125</v>
      </c>
      <c r="F453" s="18">
        <f>DATE(YEAR($E453),MONTH($E453),DAY($E453)+$LK453/6.5)</f>
        <v>44125</v>
      </c>
      <c r="G453" s="18">
        <f>DATE(YEAR($F453),MONTH($F453),DAY($F453)+$LK453/6.5)</f>
        <v>44125</v>
      </c>
      <c r="H453" s="18">
        <f>DATE(YEAR($G453),MONTH($G453),DAY($G453)+$LK453/6.5)</f>
        <v>44125</v>
      </c>
      <c r="I453" s="19">
        <f>DATE(YEAR($H453),MONTH($H453),DAY($H453)+$LK453/6.5)</f>
        <v>44125</v>
      </c>
    </row>
    <row r="454" spans="1:9" ht="15" thickBot="1" x14ac:dyDescent="0.4">
      <c r="A454" s="16" t="s">
        <v>59</v>
      </c>
      <c r="B454" s="17" t="s">
        <v>13</v>
      </c>
      <c r="C454" s="18">
        <v>43817.056562500002</v>
      </c>
      <c r="D454" s="18">
        <f>DATE(YEAR($C454),MONTH($C454)-1,DAY($C454))</f>
        <v>43787</v>
      </c>
      <c r="E454" s="18">
        <f>DATE(YEAR($D454),MONTH($D454),DAY($D454)+$LK454/6.5)</f>
        <v>43787</v>
      </c>
      <c r="F454" s="18">
        <f>DATE(YEAR($E454),MONTH($E454),DAY($E454)+$LK454/6.5)</f>
        <v>43787</v>
      </c>
      <c r="G454" s="18">
        <f>DATE(YEAR($F454),MONTH($F454),DAY($F454)+$LK454/6.5)</f>
        <v>43787</v>
      </c>
      <c r="H454" s="18">
        <f>DATE(YEAR($G454),MONTH($G454),DAY($G454)+$LK454/6.5)</f>
        <v>43787</v>
      </c>
      <c r="I454" s="19">
        <f>DATE(YEAR($H454),MONTH($H454),DAY($H454)+$LK454/6.5)</f>
        <v>43787</v>
      </c>
    </row>
    <row r="455" spans="1:9" ht="15" thickBot="1" x14ac:dyDescent="0.4">
      <c r="A455" s="16" t="s">
        <v>59</v>
      </c>
      <c r="B455" s="17" t="s">
        <v>23</v>
      </c>
      <c r="C455" s="18">
        <v>43966.272476849997</v>
      </c>
      <c r="D455" s="18">
        <f>DATE(YEAR($C455),MONTH($C455)-1,DAY($C455))</f>
        <v>43936</v>
      </c>
      <c r="E455" s="18">
        <f>DATE(YEAR($D455),MONTH($D455),DAY($D455)+$LK455/6.5)</f>
        <v>43936</v>
      </c>
      <c r="F455" s="18">
        <f>DATE(YEAR($E455),MONTH($E455),DAY($E455)+$LK455/6.5)</f>
        <v>43936</v>
      </c>
      <c r="G455" s="18">
        <f>DATE(YEAR($F455),MONTH($F455),DAY($F455)+$LK455/6.5)</f>
        <v>43936</v>
      </c>
      <c r="H455" s="18">
        <f>DATE(YEAR($G455),MONTH($G455),DAY($G455)+$LK455/6.5)</f>
        <v>43936</v>
      </c>
      <c r="I455" s="19">
        <f>DATE(YEAR($H455),MONTH($H455),DAY($H455)+$LK455/6.5)</f>
        <v>43936</v>
      </c>
    </row>
    <row r="456" spans="1:9" ht="15" thickBot="1" x14ac:dyDescent="0.4">
      <c r="A456" s="16" t="s">
        <v>59</v>
      </c>
      <c r="B456" s="17" t="s">
        <v>40</v>
      </c>
      <c r="C456" s="18">
        <v>44242.654756939999</v>
      </c>
      <c r="D456" s="18">
        <f>DATE(YEAR($C456),MONTH($C456)-2,DAY($C456))</f>
        <v>44180</v>
      </c>
      <c r="E456" s="18">
        <f>DATE(YEAR($D456),MONTH($D456),DAY($D456)+$LK456*30.4/6000)</f>
        <v>44180</v>
      </c>
      <c r="F456" s="18">
        <f>DATE(YEAR($E456),MONTH($E456),DAY($E456)+$LK456*30.4/6000)</f>
        <v>44180</v>
      </c>
      <c r="G456" s="18">
        <f>DATE(YEAR($F456),MONTH($F456),DAY($F456)+$LK456*30.4/6000)</f>
        <v>44180</v>
      </c>
      <c r="H456" s="18">
        <f>DATE(YEAR($G456),MONTH($G456),DAY($G456)+$LK456*30.4/6000)</f>
        <v>44180</v>
      </c>
      <c r="I456" s="19">
        <f>DATE(YEAR($H456),MONTH($H456),DAY($H456)+$LK456*30.4/6000)</f>
        <v>44180</v>
      </c>
    </row>
    <row r="457" spans="1:9" ht="15" thickBot="1" x14ac:dyDescent="0.4">
      <c r="A457" s="16" t="s">
        <v>59</v>
      </c>
      <c r="B457" s="17" t="s">
        <v>40</v>
      </c>
      <c r="C457" s="18">
        <v>43899.352592590003</v>
      </c>
      <c r="D457" s="18">
        <f>DATE(YEAR($C457),MONTH($C457)-2,DAY($C457))</f>
        <v>43839</v>
      </c>
      <c r="E457" s="18">
        <f>DATE(YEAR($D457),MONTH($D457),DAY($D457)+$LK457*30.4/6000)</f>
        <v>43839</v>
      </c>
      <c r="F457" s="18">
        <f>DATE(YEAR($E457),MONTH($E457),DAY($E457)+$LK457*30.4/6000)</f>
        <v>43839</v>
      </c>
      <c r="G457" s="18">
        <f>DATE(YEAR($F457),MONTH($F457),DAY($F457)+$LK457*30.4/6000)</f>
        <v>43839</v>
      </c>
      <c r="H457" s="18">
        <f>DATE(YEAR($G457),MONTH($G457),DAY($G457)+$LK457*30.4/6000)</f>
        <v>43839</v>
      </c>
      <c r="I457" s="19">
        <f>DATE(YEAR($H457),MONTH($H457),DAY($H457)+$LK457*30.4/6000)</f>
        <v>43839</v>
      </c>
    </row>
    <row r="458" spans="1:9" ht="15" thickBot="1" x14ac:dyDescent="0.4">
      <c r="A458" s="16" t="s">
        <v>59</v>
      </c>
      <c r="B458" s="17" t="s">
        <v>40</v>
      </c>
      <c r="C458" s="18">
        <v>44528.071863420002</v>
      </c>
      <c r="D458" s="18">
        <f>DATE(YEAR($C458),MONTH($C458)-2,DAY($C458))</f>
        <v>44467</v>
      </c>
      <c r="E458" s="18">
        <f>DATE(YEAR($D458),MONTH($D458),DAY($D458)+$LK458*30.4/6000)</f>
        <v>44467</v>
      </c>
      <c r="F458" s="18">
        <f>DATE(YEAR($E458),MONTH($E458),DAY($E458)+$LK458*30.4/6000)</f>
        <v>44467</v>
      </c>
      <c r="G458" s="18">
        <f>DATE(YEAR($F458),MONTH($F458),DAY($F458)+$LK458*30.4/6000)</f>
        <v>44467</v>
      </c>
      <c r="H458" s="18">
        <f>DATE(YEAR($G458),MONTH($G458),DAY($G458)+$LK458*30.4/6000)</f>
        <v>44467</v>
      </c>
      <c r="I458" s="19">
        <f>DATE(YEAR($H458),MONTH($H458),DAY($H458)+$LK458*30.4/6000)</f>
        <v>44467</v>
      </c>
    </row>
    <row r="459" spans="1:9" ht="15" thickBot="1" x14ac:dyDescent="0.4">
      <c r="A459" s="16" t="s">
        <v>59</v>
      </c>
      <c r="B459" s="17" t="s">
        <v>40</v>
      </c>
      <c r="C459" s="18">
        <v>43899.352592590003</v>
      </c>
      <c r="D459" s="18">
        <f>DATE(YEAR($C459),MONTH($C459)-2,DAY($C459))</f>
        <v>43839</v>
      </c>
      <c r="E459" s="18">
        <f>DATE(YEAR($D459),MONTH($D459),DAY($D459)+$LK459*30.4/6000)</f>
        <v>43839</v>
      </c>
      <c r="F459" s="18">
        <f>DATE(YEAR($E459),MONTH($E459),DAY($E459)+$LK459*30.4/6000)</f>
        <v>43839</v>
      </c>
      <c r="G459" s="18">
        <f>DATE(YEAR($F459),MONTH($F459),DAY($F459)+$LK459*30.4/6000)</f>
        <v>43839</v>
      </c>
      <c r="H459" s="18">
        <f>DATE(YEAR($G459),MONTH($G459),DAY($G459)+$LK459*30.4/6000)</f>
        <v>43839</v>
      </c>
      <c r="I459" s="19">
        <f>DATE(YEAR($H459),MONTH($H459),DAY($H459)+$LK459*30.4/6000)</f>
        <v>43839</v>
      </c>
    </row>
    <row r="460" spans="1:9" ht="15" thickBot="1" x14ac:dyDescent="0.4">
      <c r="A460" s="16" t="s">
        <v>59</v>
      </c>
      <c r="B460" s="17" t="s">
        <v>40</v>
      </c>
      <c r="C460" s="18">
        <v>44528.071863420002</v>
      </c>
      <c r="D460" s="18">
        <f>DATE(YEAR($C460),MONTH($C460)-2,DAY($C460))</f>
        <v>44467</v>
      </c>
      <c r="E460" s="18">
        <f>DATE(YEAR($D460),MONTH($D460),DAY($D460)+$LK460*30.4/6000)</f>
        <v>44467</v>
      </c>
      <c r="F460" s="18">
        <f>DATE(YEAR($E460),MONTH($E460),DAY($E460)+$LK460*30.4/6000)</f>
        <v>44467</v>
      </c>
      <c r="G460" s="18">
        <f>DATE(YEAR($F460),MONTH($F460),DAY($F460)+$LK460*30.4/6000)</f>
        <v>44467</v>
      </c>
      <c r="H460" s="18">
        <f>DATE(YEAR($G460),MONTH($G460),DAY($G460)+$LK460*30.4/6000)</f>
        <v>44467</v>
      </c>
      <c r="I460" s="19">
        <f>DATE(YEAR($H460),MONTH($H460),DAY($H460)+$LK460*30.4/6000)</f>
        <v>44467</v>
      </c>
    </row>
    <row r="461" spans="1:9" ht="15" thickBot="1" x14ac:dyDescent="0.4">
      <c r="A461" s="16" t="s">
        <v>60</v>
      </c>
      <c r="B461" s="17" t="s">
        <v>21</v>
      </c>
      <c r="C461" s="18">
        <v>44507.267615739998</v>
      </c>
      <c r="D461" s="18">
        <f>DATE(YEAR($C461),MONTH($C461)-1,DAY($C461))</f>
        <v>44476</v>
      </c>
      <c r="E461" s="18">
        <f>DATE(YEAR($D461),MONTH($D461),DAY($D461)+$LK461*30.4/520)</f>
        <v>44476</v>
      </c>
      <c r="F461" s="18">
        <f>DATE(YEAR($E461),MONTH($E461),DAY($E461)+$LK461*30.4/520)</f>
        <v>44476</v>
      </c>
      <c r="G461" s="18">
        <f>DATE(YEAR($F461),MONTH($F461),DAY($F461)+$LK461*30.4/520)</f>
        <v>44476</v>
      </c>
      <c r="H461" s="18">
        <f>DATE(YEAR($G461),MONTH($G461),DAY($G461)+$LK461*30.4/520)</f>
        <v>44476</v>
      </c>
      <c r="I461" s="19">
        <f>DATE(YEAR($H461),MONTH($H461),DAY($H461)+$LK461*30.4/520)</f>
        <v>44476</v>
      </c>
    </row>
    <row r="462" spans="1:9" ht="15" thickBot="1" x14ac:dyDescent="0.4">
      <c r="A462" s="16" t="s">
        <v>60</v>
      </c>
      <c r="B462" s="17" t="s">
        <v>32</v>
      </c>
      <c r="C462" s="18">
        <v>44507.267615739998</v>
      </c>
      <c r="D462" s="18">
        <f>DATE(YEAR($C462),MONTH($C462)-1,DAY($C462))</f>
        <v>44476</v>
      </c>
      <c r="E462" s="18">
        <f>DATE(YEAR($D462),MONTH($D462),DAY($D462)+$LK462*30.4/520)</f>
        <v>44476</v>
      </c>
      <c r="F462" s="18">
        <f>DATE(YEAR($E462),MONTH($E462),DAY($E462)+$LK462*30.4/520)</f>
        <v>44476</v>
      </c>
      <c r="G462" s="18">
        <f>DATE(YEAR($F462),MONTH($F462),DAY($F462)+$LK462*30.4/520)</f>
        <v>44476</v>
      </c>
      <c r="H462" s="18">
        <f>DATE(YEAR($G462),MONTH($G462),DAY($G462)+$LK462*30.4/520)</f>
        <v>44476</v>
      </c>
      <c r="I462" s="19">
        <f>DATE(YEAR($H462),MONTH($H462),DAY($H462)+$LK462*30.4/520)</f>
        <v>44476</v>
      </c>
    </row>
    <row r="463" spans="1:9" ht="15" thickBot="1" x14ac:dyDescent="0.4">
      <c r="A463" s="16" t="s">
        <v>60</v>
      </c>
      <c r="B463" s="17" t="s">
        <v>30</v>
      </c>
      <c r="C463" s="18">
        <v>44507.267615739998</v>
      </c>
      <c r="D463" s="18">
        <f>DATE(YEAR($C463),MONTH($C463)-1,DAY($C463))</f>
        <v>44476</v>
      </c>
      <c r="E463" s="18">
        <f>DATE(YEAR($D463),MONTH($D463),DAY($D463)+$LK463*30.4/520)</f>
        <v>44476</v>
      </c>
      <c r="F463" s="18">
        <f>DATE(YEAR($E463),MONTH($E463),DAY($E463)+$LK463*30.4/520)</f>
        <v>44476</v>
      </c>
      <c r="G463" s="18">
        <f>DATE(YEAR($F463),MONTH($F463),DAY($F463)+$LK463*30.4/520)</f>
        <v>44476</v>
      </c>
      <c r="H463" s="18">
        <f>DATE(YEAR($G463),MONTH($G463),DAY($G463)+$LK463*30.4/520)</f>
        <v>44476</v>
      </c>
      <c r="I463" s="19">
        <f>DATE(YEAR($H463),MONTH($H463),DAY($H463)+$LK463*30.4/520)</f>
        <v>44476</v>
      </c>
    </row>
    <row r="464" spans="1:9" ht="15" thickBot="1" x14ac:dyDescent="0.4">
      <c r="A464" s="16" t="s">
        <v>60</v>
      </c>
      <c r="B464" s="17" t="s">
        <v>17</v>
      </c>
      <c r="C464" s="18">
        <v>43828.583958329997</v>
      </c>
      <c r="D464" s="18">
        <f>DATE(YEAR($C464),MONTH($C464)-2,DAY($C464))</f>
        <v>43767</v>
      </c>
      <c r="E464" s="18">
        <f t="shared" ref="E464:E469" si="118">DATE(YEAR($D464),MONTH($D464)+$LK464,DAY($D464))</f>
        <v>43767</v>
      </c>
      <c r="F464" s="18">
        <f t="shared" ref="F464:F469" si="119">DATE(YEAR($E464),MONTH($E464)+$LK464,DAY($E464))</f>
        <v>43767</v>
      </c>
      <c r="G464" s="18">
        <f t="shared" ref="G464:G469" si="120">DATE(YEAR($F464),MONTH($F464)+$LK464,DAY($F464))</f>
        <v>43767</v>
      </c>
      <c r="H464" s="18">
        <f t="shared" ref="H464:H469" si="121">DATE(YEAR($G464),MONTH($G464)+$LK464,DAY($G464))</f>
        <v>43767</v>
      </c>
      <c r="I464" s="19">
        <f t="shared" ref="I464:I469" si="122">DATE(YEAR($H464),MONTH($H464)+$LK464,DAY($H464))</f>
        <v>43767</v>
      </c>
    </row>
    <row r="465" spans="1:9" ht="15" thickBot="1" x14ac:dyDescent="0.4">
      <c r="A465" s="16" t="s">
        <v>60</v>
      </c>
      <c r="B465" s="17" t="s">
        <v>10</v>
      </c>
      <c r="C465" s="18">
        <v>44467.59496527</v>
      </c>
      <c r="D465" s="18">
        <f>DATE(YEAR($C465),MONTH($C465)-2,DAY($C465))</f>
        <v>44405</v>
      </c>
      <c r="E465" s="18">
        <f t="shared" si="118"/>
        <v>44405</v>
      </c>
      <c r="F465" s="18">
        <f t="shared" si="119"/>
        <v>44405</v>
      </c>
      <c r="G465" s="18">
        <f t="shared" si="120"/>
        <v>44405</v>
      </c>
      <c r="H465" s="18">
        <f t="shared" si="121"/>
        <v>44405</v>
      </c>
      <c r="I465" s="19">
        <f t="shared" si="122"/>
        <v>44405</v>
      </c>
    </row>
    <row r="466" spans="1:9" ht="15" thickBot="1" x14ac:dyDescent="0.4">
      <c r="A466" s="16" t="s">
        <v>60</v>
      </c>
      <c r="B466" s="17" t="s">
        <v>39</v>
      </c>
      <c r="C466" s="18">
        <v>44261.555613420001</v>
      </c>
      <c r="D466" s="18">
        <f>DATE(YEAR($C466),MONTH($C466),DAY($C466)-7)</f>
        <v>44254</v>
      </c>
      <c r="E466" s="18">
        <f t="shared" si="118"/>
        <v>44254</v>
      </c>
      <c r="F466" s="18">
        <f t="shared" si="119"/>
        <v>44254</v>
      </c>
      <c r="G466" s="18">
        <f t="shared" si="120"/>
        <v>44254</v>
      </c>
      <c r="H466" s="18">
        <f t="shared" si="121"/>
        <v>44254</v>
      </c>
      <c r="I466" s="19">
        <f t="shared" si="122"/>
        <v>44254</v>
      </c>
    </row>
    <row r="467" spans="1:9" ht="15" thickBot="1" x14ac:dyDescent="0.4">
      <c r="A467" s="16" t="s">
        <v>60</v>
      </c>
      <c r="B467" s="17" t="s">
        <v>35</v>
      </c>
      <c r="C467" s="18">
        <v>43886.620509250002</v>
      </c>
      <c r="D467" s="18">
        <f>DATE(YEAR($C467),MONTH($C467),DAY($C467)-7)</f>
        <v>43879</v>
      </c>
      <c r="E467" s="18">
        <f t="shared" si="118"/>
        <v>43879</v>
      </c>
      <c r="F467" s="18">
        <f t="shared" si="119"/>
        <v>43879</v>
      </c>
      <c r="G467" s="18">
        <f t="shared" si="120"/>
        <v>43879</v>
      </c>
      <c r="H467" s="18">
        <f t="shared" si="121"/>
        <v>43879</v>
      </c>
      <c r="I467" s="19">
        <f t="shared" si="122"/>
        <v>43879</v>
      </c>
    </row>
    <row r="468" spans="1:9" ht="15" thickBot="1" x14ac:dyDescent="0.4">
      <c r="A468" s="16" t="s">
        <v>60</v>
      </c>
      <c r="B468" s="17" t="s">
        <v>24</v>
      </c>
      <c r="C468" s="18">
        <v>43886.625914349999</v>
      </c>
      <c r="D468" s="18">
        <f>DATE(YEAR($C468),MONTH($C468),DAY($C468)-7)</f>
        <v>43879</v>
      </c>
      <c r="E468" s="18">
        <f t="shared" si="118"/>
        <v>43879</v>
      </c>
      <c r="F468" s="18">
        <f t="shared" si="119"/>
        <v>43879</v>
      </c>
      <c r="G468" s="18">
        <f t="shared" si="120"/>
        <v>43879</v>
      </c>
      <c r="H468" s="18">
        <f t="shared" si="121"/>
        <v>43879</v>
      </c>
      <c r="I468" s="19">
        <f t="shared" si="122"/>
        <v>43879</v>
      </c>
    </row>
    <row r="469" spans="1:9" ht="15" thickBot="1" x14ac:dyDescent="0.4">
      <c r="A469" s="16" t="s">
        <v>60</v>
      </c>
      <c r="B469" s="17" t="s">
        <v>22</v>
      </c>
      <c r="C469" s="18">
        <v>43886.625914349999</v>
      </c>
      <c r="D469" s="18">
        <f>DATE(YEAR($C469),MONTH($C469),DAY($C469)-7)</f>
        <v>43879</v>
      </c>
      <c r="E469" s="18">
        <f t="shared" si="118"/>
        <v>43879</v>
      </c>
      <c r="F469" s="18">
        <f t="shared" si="119"/>
        <v>43879</v>
      </c>
      <c r="G469" s="18">
        <f t="shared" si="120"/>
        <v>43879</v>
      </c>
      <c r="H469" s="18">
        <f t="shared" si="121"/>
        <v>43879</v>
      </c>
      <c r="I469" s="19">
        <f t="shared" si="122"/>
        <v>43879</v>
      </c>
    </row>
    <row r="470" spans="1:9" ht="15" thickBot="1" x14ac:dyDescent="0.4">
      <c r="A470" s="16" t="s">
        <v>60</v>
      </c>
      <c r="B470" s="17" t="s">
        <v>40</v>
      </c>
      <c r="C470" s="18">
        <v>44252.464062500003</v>
      </c>
      <c r="D470" s="18">
        <f>DATE(YEAR($C470),MONTH($C470)-2,DAY($C470))</f>
        <v>44190</v>
      </c>
      <c r="E470" s="18">
        <f>DATE(YEAR($D470),MONTH($D470),DAY($D470)+$LK470*30.4/6000)</f>
        <v>44190</v>
      </c>
      <c r="F470" s="18">
        <f>DATE(YEAR($E470),MONTH($E470),DAY($E470)+$LK470*30.4/6000)</f>
        <v>44190</v>
      </c>
      <c r="G470" s="18">
        <f>DATE(YEAR($F470),MONTH($F470),DAY($F470)+$LK470*30.4/6000)</f>
        <v>44190</v>
      </c>
      <c r="H470" s="18">
        <f>DATE(YEAR($G470),MONTH($G470),DAY($G470)+$LK470*30.4/6000)</f>
        <v>44190</v>
      </c>
      <c r="I470" s="19">
        <f>DATE(YEAR($H470),MONTH($H470),DAY($H470)+$LK470*30.4/6000)</f>
        <v>44190</v>
      </c>
    </row>
    <row r="471" spans="1:9" ht="15" thickBot="1" x14ac:dyDescent="0.4">
      <c r="A471" s="16" t="s">
        <v>60</v>
      </c>
      <c r="B471" s="17" t="s">
        <v>13</v>
      </c>
      <c r="C471" s="18">
        <v>44330.527939810003</v>
      </c>
      <c r="D471" s="18">
        <f>DATE(YEAR($C471),MONTH($C471)-1,DAY($C471))</f>
        <v>44300</v>
      </c>
      <c r="E471" s="18">
        <f>DATE(YEAR($D471),MONTH($D471),DAY($D471)+$LK471/6.5)</f>
        <v>44300</v>
      </c>
      <c r="F471" s="18">
        <f>DATE(YEAR($E471),MONTH($E471),DAY($E471)+$LK471/6.5)</f>
        <v>44300</v>
      </c>
      <c r="G471" s="18">
        <f>DATE(YEAR($F471),MONTH($F471),DAY($F471)+$LK471/6.5)</f>
        <v>44300</v>
      </c>
      <c r="H471" s="18">
        <f>DATE(YEAR($G471),MONTH($G471),DAY($G471)+$LK471/6.5)</f>
        <v>44300</v>
      </c>
      <c r="I471" s="19">
        <f>DATE(YEAR($H471),MONTH($H471),DAY($H471)+$LK471/6.5)</f>
        <v>44300</v>
      </c>
    </row>
    <row r="472" spans="1:9" ht="15" thickBot="1" x14ac:dyDescent="0.4">
      <c r="A472" s="16" t="s">
        <v>60</v>
      </c>
      <c r="B472" s="17" t="s">
        <v>15</v>
      </c>
      <c r="C472" s="18">
        <v>44059.614074069999</v>
      </c>
      <c r="D472" s="18">
        <f>DATE(YEAR($C472),MONTH($C472)-1,DAY($C472))</f>
        <v>44028</v>
      </c>
      <c r="E472" s="18">
        <f>DATE(YEAR($D472),MONTH($D472),DAY($D472)+$LK472/6.5)</f>
        <v>44028</v>
      </c>
      <c r="F472" s="18">
        <f>DATE(YEAR($E472),MONTH($E472),DAY($E472)+$LK472/6.5)</f>
        <v>44028</v>
      </c>
      <c r="G472" s="18">
        <f>DATE(YEAR($F472),MONTH($F472),DAY($F472)+$LK472/6.5)</f>
        <v>44028</v>
      </c>
      <c r="H472" s="18">
        <f>DATE(YEAR($G472),MONTH($G472),DAY($G472)+$LK472/6.5)</f>
        <v>44028</v>
      </c>
      <c r="I472" s="19">
        <f>DATE(YEAR($H472),MONTH($H472),DAY($H472)+$LK472/6.5)</f>
        <v>44028</v>
      </c>
    </row>
    <row r="473" spans="1:9" ht="15" thickBot="1" x14ac:dyDescent="0.4">
      <c r="A473" s="16" t="s">
        <v>60</v>
      </c>
      <c r="B473" s="17" t="s">
        <v>25</v>
      </c>
      <c r="C473" s="18">
        <v>44165.553553240003</v>
      </c>
      <c r="D473" s="18">
        <f>DATE(YEAR($C473),MONTH($C473)-1,DAY($C473))</f>
        <v>44134</v>
      </c>
      <c r="E473" s="18">
        <f>DATE(YEAR($D473),MONTH($D473),DAY($D473)+$LK473/6.5)</f>
        <v>44134</v>
      </c>
      <c r="F473" s="18">
        <f>DATE(YEAR($E473),MONTH($E473),DAY($E473)+$LK473/6.5)</f>
        <v>44134</v>
      </c>
      <c r="G473" s="18">
        <f>DATE(YEAR($F473),MONTH($F473),DAY($F473)+$LK473/6.5)</f>
        <v>44134</v>
      </c>
      <c r="H473" s="18">
        <f>DATE(YEAR($G473),MONTH($G473),DAY($G473)+$LK473/6.5)</f>
        <v>44134</v>
      </c>
      <c r="I473" s="19">
        <f>DATE(YEAR($H473),MONTH($H473),DAY($H473)+$LK473/6.5)</f>
        <v>44134</v>
      </c>
    </row>
    <row r="474" spans="1:9" ht="15" thickBot="1" x14ac:dyDescent="0.4">
      <c r="A474" s="16" t="s">
        <v>60</v>
      </c>
      <c r="B474" s="17" t="s">
        <v>13</v>
      </c>
      <c r="C474" s="18">
        <v>44358.983472220003</v>
      </c>
      <c r="D474" s="18">
        <f>DATE(YEAR($C474),MONTH($C474)-1,DAY($C474))</f>
        <v>44327</v>
      </c>
      <c r="E474" s="18">
        <f>DATE(YEAR($D474),MONTH($D474),DAY($D474)+$LK474/6.5)</f>
        <v>44327</v>
      </c>
      <c r="F474" s="18">
        <f>DATE(YEAR($E474),MONTH($E474),DAY($E474)+$LK474/6.5)</f>
        <v>44327</v>
      </c>
      <c r="G474" s="18">
        <f>DATE(YEAR($F474),MONTH($F474),DAY($F474)+$LK474/6.5)</f>
        <v>44327</v>
      </c>
      <c r="H474" s="18">
        <f>DATE(YEAR($G474),MONTH($G474),DAY($G474)+$LK474/6.5)</f>
        <v>44327</v>
      </c>
      <c r="I474" s="19">
        <f>DATE(YEAR($H474),MONTH($H474),DAY($H474)+$LK474/6.5)</f>
        <v>44327</v>
      </c>
    </row>
    <row r="475" spans="1:9" ht="15" thickBot="1" x14ac:dyDescent="0.4">
      <c r="A475" s="16" t="s">
        <v>60</v>
      </c>
      <c r="B475" s="17" t="s">
        <v>40</v>
      </c>
      <c r="C475" s="18">
        <v>44252.464062500003</v>
      </c>
      <c r="D475" s="18">
        <f>DATE(YEAR($C475),MONTH($C475)-2,DAY($C475))</f>
        <v>44190</v>
      </c>
      <c r="E475" s="18">
        <f>DATE(YEAR($D475),MONTH($D475),DAY($D475)+$LK475*30.4/6000)</f>
        <v>44190</v>
      </c>
      <c r="F475" s="18">
        <f>DATE(YEAR($E475),MONTH($E475),DAY($E475)+$LK475*30.4/6000)</f>
        <v>44190</v>
      </c>
      <c r="G475" s="18">
        <f>DATE(YEAR($F475),MONTH($F475),DAY($F475)+$LK475*30.4/6000)</f>
        <v>44190</v>
      </c>
      <c r="H475" s="18">
        <f>DATE(YEAR($G475),MONTH($G475),DAY($G475)+$LK475*30.4/6000)</f>
        <v>44190</v>
      </c>
      <c r="I475" s="19">
        <f>DATE(YEAR($H475),MONTH($H475),DAY($H475)+$LK475*30.4/6000)</f>
        <v>44190</v>
      </c>
    </row>
    <row r="476" spans="1:9" ht="15" thickBot="1" x14ac:dyDescent="0.4">
      <c r="A476" s="16" t="s">
        <v>60</v>
      </c>
      <c r="B476" s="17" t="s">
        <v>18</v>
      </c>
      <c r="C476" s="18">
        <v>44033.880833329997</v>
      </c>
      <c r="D476" s="18">
        <f t="shared" ref="D476:D483" si="123">DATE(YEAR($C476),MONTH($C476)-1,DAY($C476))</f>
        <v>44003</v>
      </c>
      <c r="E476" s="18">
        <f>DATE(YEAR($D476),MONTH($D476),DAY($D476)+$LK476/6.5)</f>
        <v>44003</v>
      </c>
      <c r="F476" s="18">
        <f>DATE(YEAR($E476),MONTH($E476),DAY($E476)+$LK476/6.5)</f>
        <v>44003</v>
      </c>
      <c r="G476" s="18">
        <f>DATE(YEAR($F476),MONTH($F476),DAY($F476)+$LK476/6.5)</f>
        <v>44003</v>
      </c>
      <c r="H476" s="18">
        <f>DATE(YEAR($G476),MONTH($G476),DAY($G476)+$LK476/6.5)</f>
        <v>44003</v>
      </c>
      <c r="I476" s="19">
        <f>DATE(YEAR($H476),MONTH($H476),DAY($H476)+$LK476/6.5)</f>
        <v>44003</v>
      </c>
    </row>
    <row r="477" spans="1:9" ht="15" thickBot="1" x14ac:dyDescent="0.4">
      <c r="A477" s="16" t="s">
        <v>26</v>
      </c>
      <c r="B477" s="17" t="s">
        <v>38</v>
      </c>
      <c r="C477" s="18">
        <v>43991.140243050002</v>
      </c>
      <c r="D477" s="18">
        <f t="shared" si="123"/>
        <v>43960</v>
      </c>
      <c r="E477" s="18">
        <f>DATE(YEAR($D477),MONTH($D477),DAY($D477)+$LK477*30.4/6000)</f>
        <v>43960</v>
      </c>
      <c r="F477" s="18">
        <f>DATE(YEAR($E477),MONTH($E477),DAY($E477)+$LK477*30.4/6000)</f>
        <v>43960</v>
      </c>
      <c r="G477" s="18">
        <f>DATE(YEAR($F477),MONTH($F477),DAY($F477)+$LK477*30.4/6000)</f>
        <v>43960</v>
      </c>
      <c r="H477" s="18">
        <f>DATE(YEAR($G477),MONTH($G477),DAY($G477)+$LK477*30.4/6000)</f>
        <v>43960</v>
      </c>
      <c r="I477" s="19">
        <f>DATE(YEAR($H477),MONTH($H477),DAY($H477)+$LK477*30.4/6000)</f>
        <v>43960</v>
      </c>
    </row>
    <row r="478" spans="1:9" ht="15" thickBot="1" x14ac:dyDescent="0.4">
      <c r="A478" s="16" t="s">
        <v>26</v>
      </c>
      <c r="B478" s="17" t="s">
        <v>20</v>
      </c>
      <c r="C478" s="18">
        <v>44071.109537030003</v>
      </c>
      <c r="D478" s="18">
        <f t="shared" si="123"/>
        <v>44040</v>
      </c>
      <c r="E478" s="18">
        <f>DATE(YEAR($D478),MONTH($D478),DAY($D478)+$LK478*30.4/6000)</f>
        <v>44040</v>
      </c>
      <c r="F478" s="18">
        <f>DATE(YEAR($E478),MONTH($E478),DAY($E478)+$LK478*30.4/6000)</f>
        <v>44040</v>
      </c>
      <c r="G478" s="18">
        <f>DATE(YEAR($F478),MONTH($F478),DAY($F478)+$LK478*30.4/6000)</f>
        <v>44040</v>
      </c>
      <c r="H478" s="18">
        <f>DATE(YEAR($G478),MONTH($G478),DAY($G478)+$LK478*30.4/6000)</f>
        <v>44040</v>
      </c>
      <c r="I478" s="19">
        <f>DATE(YEAR($H478),MONTH($H478),DAY($H478)+$LK478*30.4/6000)</f>
        <v>44040</v>
      </c>
    </row>
    <row r="479" spans="1:9" ht="15" thickBot="1" x14ac:dyDescent="0.4">
      <c r="A479" s="16" t="s">
        <v>26</v>
      </c>
      <c r="B479" s="17" t="s">
        <v>29</v>
      </c>
      <c r="C479" s="18">
        <v>43991.140243050002</v>
      </c>
      <c r="D479" s="18">
        <f t="shared" si="123"/>
        <v>43960</v>
      </c>
      <c r="E479" s="18">
        <f>DATE(YEAR($D479),MONTH($D479),DAY($D479)+$LK479*30.4/6000)</f>
        <v>43960</v>
      </c>
      <c r="F479" s="18">
        <f>DATE(YEAR($E479),MONTH($E479),DAY($E479)+$LK479*30.4/6000)</f>
        <v>43960</v>
      </c>
      <c r="G479" s="18">
        <f>DATE(YEAR($F479),MONTH($F479),DAY($F479)+$LK479*30.4/6000)</f>
        <v>43960</v>
      </c>
      <c r="H479" s="18">
        <f>DATE(YEAR($G479),MONTH($G479),DAY($G479)+$LK479*30.4/6000)</f>
        <v>43960</v>
      </c>
      <c r="I479" s="19">
        <f>DATE(YEAR($H479),MONTH($H479),DAY($H479)+$LK479*30.4/6000)</f>
        <v>43960</v>
      </c>
    </row>
    <row r="480" spans="1:9" ht="15" thickBot="1" x14ac:dyDescent="0.4">
      <c r="A480" s="16" t="s">
        <v>26</v>
      </c>
      <c r="B480" s="17" t="s">
        <v>19</v>
      </c>
      <c r="C480" s="18">
        <v>43991.140243050002</v>
      </c>
      <c r="D480" s="18">
        <f t="shared" si="123"/>
        <v>43960</v>
      </c>
      <c r="E480" s="18">
        <f>DATE(YEAR($D480),MONTH($D480),DAY($D480)+$LK480*30.4/6000)</f>
        <v>43960</v>
      </c>
      <c r="F480" s="18">
        <f>DATE(YEAR($E480),MONTH($E480),DAY($E480)+$LK480*30.4/6000)</f>
        <v>43960</v>
      </c>
      <c r="G480" s="18">
        <f>DATE(YEAR($F480),MONTH($F480),DAY($F480)+$LK480*30.4/6000)</f>
        <v>43960</v>
      </c>
      <c r="H480" s="18">
        <f>DATE(YEAR($G480),MONTH($G480),DAY($G480)+$LK480*30.4/6000)</f>
        <v>43960</v>
      </c>
      <c r="I480" s="19">
        <f>DATE(YEAR($H480),MONTH($H480),DAY($H480)+$LK480*30.4/6000)</f>
        <v>43960</v>
      </c>
    </row>
    <row r="481" spans="1:9" ht="15" thickBot="1" x14ac:dyDescent="0.4">
      <c r="A481" s="16" t="s">
        <v>26</v>
      </c>
      <c r="B481" s="17" t="s">
        <v>21</v>
      </c>
      <c r="C481" s="18">
        <v>43902.13667824</v>
      </c>
      <c r="D481" s="18">
        <f t="shared" si="123"/>
        <v>43873</v>
      </c>
      <c r="E481" s="18">
        <f>DATE(YEAR($D481),MONTH($D481),DAY($D481)+$LK481*30.4/520)</f>
        <v>43873</v>
      </c>
      <c r="F481" s="18">
        <f>DATE(YEAR($E481),MONTH($E481),DAY($E481)+$LK481*30.4/520)</f>
        <v>43873</v>
      </c>
      <c r="G481" s="18">
        <f>DATE(YEAR($F481),MONTH($F481),DAY($F481)+$LK481*30.4/520)</f>
        <v>43873</v>
      </c>
      <c r="H481" s="18">
        <f>DATE(YEAR($G481),MONTH($G481),DAY($G481)+$LK481*30.4/520)</f>
        <v>43873</v>
      </c>
      <c r="I481" s="19">
        <f>DATE(YEAR($H481),MONTH($H481),DAY($H481)+$LK481*30.4/520)</f>
        <v>43873</v>
      </c>
    </row>
    <row r="482" spans="1:9" ht="15" thickBot="1" x14ac:dyDescent="0.4">
      <c r="A482" s="16" t="s">
        <v>26</v>
      </c>
      <c r="B482" s="17" t="s">
        <v>32</v>
      </c>
      <c r="C482" s="18">
        <v>43902.13667824</v>
      </c>
      <c r="D482" s="18">
        <f t="shared" si="123"/>
        <v>43873</v>
      </c>
      <c r="E482" s="18">
        <f>DATE(YEAR($D482),MONTH($D482),DAY($D482)+$LK482*30.4/520)</f>
        <v>43873</v>
      </c>
      <c r="F482" s="18">
        <f>DATE(YEAR($E482),MONTH($E482),DAY($E482)+$LK482*30.4/520)</f>
        <v>43873</v>
      </c>
      <c r="G482" s="18">
        <f>DATE(YEAR($F482),MONTH($F482),DAY($F482)+$LK482*30.4/520)</f>
        <v>43873</v>
      </c>
      <c r="H482" s="18">
        <f>DATE(YEAR($G482),MONTH($G482),DAY($G482)+$LK482*30.4/520)</f>
        <v>43873</v>
      </c>
      <c r="I482" s="19">
        <f>DATE(YEAR($H482),MONTH($H482),DAY($H482)+$LK482*30.4/520)</f>
        <v>43873</v>
      </c>
    </row>
    <row r="483" spans="1:9" ht="15" thickBot="1" x14ac:dyDescent="0.4">
      <c r="A483" s="16" t="s">
        <v>26</v>
      </c>
      <c r="B483" s="17" t="s">
        <v>30</v>
      </c>
      <c r="C483" s="18">
        <v>43902.13667824</v>
      </c>
      <c r="D483" s="18">
        <f t="shared" si="123"/>
        <v>43873</v>
      </c>
      <c r="E483" s="18">
        <f>DATE(YEAR($D483),MONTH($D483),DAY($D483)+$LK483*30.4/520)</f>
        <v>43873</v>
      </c>
      <c r="F483" s="18">
        <f>DATE(YEAR($E483),MONTH($E483),DAY($E483)+$LK483*30.4/520)</f>
        <v>43873</v>
      </c>
      <c r="G483" s="18">
        <f>DATE(YEAR($F483),MONTH($F483),DAY($F483)+$LK483*30.4/520)</f>
        <v>43873</v>
      </c>
      <c r="H483" s="18">
        <f>DATE(YEAR($G483),MONTH($G483),DAY($G483)+$LK483*30.4/520)</f>
        <v>43873</v>
      </c>
      <c r="I483" s="19">
        <f>DATE(YEAR($H483),MONTH($H483),DAY($H483)+$LK483*30.4/520)</f>
        <v>43873</v>
      </c>
    </row>
    <row r="484" spans="1:9" ht="15" thickBot="1" x14ac:dyDescent="0.4">
      <c r="A484" s="16" t="s">
        <v>26</v>
      </c>
      <c r="B484" s="17" t="s">
        <v>17</v>
      </c>
      <c r="C484" s="18">
        <v>43827.54407407</v>
      </c>
      <c r="D484" s="18">
        <f>DATE(YEAR($C484),MONTH($C484)-2,DAY($C484))</f>
        <v>43766</v>
      </c>
      <c r="E484" s="18">
        <f>DATE(YEAR($D484),MONTH($D484)+$LK484,DAY($D484))</f>
        <v>43766</v>
      </c>
      <c r="F484" s="18">
        <f>DATE(YEAR($E484),MONTH($E484)+$LK484,DAY($E484))</f>
        <v>43766</v>
      </c>
      <c r="G484" s="18">
        <f>DATE(YEAR($F484),MONTH($F484)+$LK484,DAY($F484))</f>
        <v>43766</v>
      </c>
      <c r="H484" s="18">
        <f>DATE(YEAR($G484),MONTH($G484)+$LK484,DAY($G484))</f>
        <v>43766</v>
      </c>
      <c r="I484" s="19">
        <f>DATE(YEAR($H484),MONTH($H484)+$LK484,DAY($H484))</f>
        <v>43766</v>
      </c>
    </row>
    <row r="485" spans="1:9" ht="15" thickBot="1" x14ac:dyDescent="0.4">
      <c r="A485" s="16" t="s">
        <v>26</v>
      </c>
      <c r="B485" s="17" t="s">
        <v>27</v>
      </c>
      <c r="C485" s="18">
        <v>43991.140243050002</v>
      </c>
      <c r="D485" s="18">
        <f>DATE(YEAR($C485),MONTH($C485)-1,DAY($C485))</f>
        <v>43960</v>
      </c>
      <c r="E485" s="18">
        <f>DATE(YEAR($D485),MONTH($D485),DAY($D485)+$LK485*30.4/6000)</f>
        <v>43960</v>
      </c>
      <c r="F485" s="18">
        <f>DATE(YEAR($E485),MONTH($E485),DAY($E485)+$LK485*30.4/6000)</f>
        <v>43960</v>
      </c>
      <c r="G485" s="18">
        <f>DATE(YEAR($F485),MONTH($F485),DAY($F485)+$LK485*30.4/6000)</f>
        <v>43960</v>
      </c>
      <c r="H485" s="18">
        <f>DATE(YEAR($G485),MONTH($G485),DAY($G485)+$LK485*30.4/6000)</f>
        <v>43960</v>
      </c>
      <c r="I485" s="19">
        <f>DATE(YEAR($H485),MONTH($H485),DAY($H485)+$LK485*30.4/6000)</f>
        <v>43960</v>
      </c>
    </row>
    <row r="486" spans="1:9" ht="15" thickBot="1" x14ac:dyDescent="0.4">
      <c r="A486" s="16" t="s">
        <v>26</v>
      </c>
      <c r="B486" s="17" t="s">
        <v>33</v>
      </c>
      <c r="C486" s="18">
        <v>43991.140243050002</v>
      </c>
      <c r="D486" s="18">
        <f>DATE(YEAR($C486),MONTH($C486)-1,DAY($C486))</f>
        <v>43960</v>
      </c>
      <c r="E486" s="18">
        <f>DATE(YEAR($D486),MONTH($D486),DAY($D486)+$LK486*30.4/6000)</f>
        <v>43960</v>
      </c>
      <c r="F486" s="18">
        <f>DATE(YEAR($E486),MONTH($E486),DAY($E486)+$LK486*30.4/6000)</f>
        <v>43960</v>
      </c>
      <c r="G486" s="18">
        <f>DATE(YEAR($F486),MONTH($F486),DAY($F486)+$LK486*30.4/6000)</f>
        <v>43960</v>
      </c>
      <c r="H486" s="18">
        <f>DATE(YEAR($G486),MONTH($G486),DAY($G486)+$LK486*30.4/6000)</f>
        <v>43960</v>
      </c>
      <c r="I486" s="19">
        <f>DATE(YEAR($H486),MONTH($H486),DAY($H486)+$LK486*30.4/6000)</f>
        <v>43960</v>
      </c>
    </row>
    <row r="487" spans="1:9" ht="15" thickBot="1" x14ac:dyDescent="0.4">
      <c r="A487" s="16" t="s">
        <v>26</v>
      </c>
      <c r="B487" s="17" t="s">
        <v>39</v>
      </c>
      <c r="C487" s="18">
        <v>44194.546030090001</v>
      </c>
      <c r="D487" s="18">
        <f>DATE(YEAR($C487),MONTH($C487),DAY($C487)-7)</f>
        <v>44187</v>
      </c>
      <c r="E487" s="18">
        <f>DATE(YEAR($D487),MONTH($D487)+$LK487,DAY($D487))</f>
        <v>44187</v>
      </c>
      <c r="F487" s="18">
        <f>DATE(YEAR($E487),MONTH($E487)+$LK487,DAY($E487))</f>
        <v>44187</v>
      </c>
      <c r="G487" s="18">
        <f>DATE(YEAR($F487),MONTH($F487)+$LK487,DAY($F487))</f>
        <v>44187</v>
      </c>
      <c r="H487" s="18">
        <f>DATE(YEAR($G487),MONTH($G487)+$LK487,DAY($G487))</f>
        <v>44187</v>
      </c>
      <c r="I487" s="19">
        <f>DATE(YEAR($H487),MONTH($H487)+$LK487,DAY($H487))</f>
        <v>44187</v>
      </c>
    </row>
    <row r="488" spans="1:9" ht="15" thickBot="1" x14ac:dyDescent="0.4">
      <c r="A488" s="16" t="s">
        <v>26</v>
      </c>
      <c r="B488" s="17" t="s">
        <v>35</v>
      </c>
      <c r="C488" s="18">
        <v>43827.063692130003</v>
      </c>
      <c r="D488" s="18">
        <f>DATE(YEAR($C488),MONTH($C488),DAY($C488)-7)</f>
        <v>43820</v>
      </c>
      <c r="E488" s="18">
        <f>DATE(YEAR($D488),MONTH($D488)+$LK488,DAY($D488))</f>
        <v>43820</v>
      </c>
      <c r="F488" s="18">
        <f>DATE(YEAR($E488),MONTH($E488)+$LK488,DAY($E488))</f>
        <v>43820</v>
      </c>
      <c r="G488" s="18">
        <f>DATE(YEAR($F488),MONTH($F488)+$LK488,DAY($F488))</f>
        <v>43820</v>
      </c>
      <c r="H488" s="18">
        <f>DATE(YEAR($G488),MONTH($G488)+$LK488,DAY($G488))</f>
        <v>43820</v>
      </c>
      <c r="I488" s="19">
        <f>DATE(YEAR($H488),MONTH($H488)+$LK488,DAY($H488))</f>
        <v>43820</v>
      </c>
    </row>
    <row r="489" spans="1:9" ht="15" thickBot="1" x14ac:dyDescent="0.4">
      <c r="A489" s="16" t="s">
        <v>26</v>
      </c>
      <c r="B489" s="17" t="s">
        <v>24</v>
      </c>
      <c r="C489" s="18">
        <v>43827.063692130003</v>
      </c>
      <c r="D489" s="18">
        <f>DATE(YEAR($C489),MONTH($C489),DAY($C489)-7)</f>
        <v>43820</v>
      </c>
      <c r="E489" s="18">
        <f>DATE(YEAR($D489),MONTH($D489)+$LK489,DAY($D489))</f>
        <v>43820</v>
      </c>
      <c r="F489" s="18">
        <f>DATE(YEAR($E489),MONTH($E489)+$LK489,DAY($E489))</f>
        <v>43820</v>
      </c>
      <c r="G489" s="18">
        <f>DATE(YEAR($F489),MONTH($F489)+$LK489,DAY($F489))</f>
        <v>43820</v>
      </c>
      <c r="H489" s="18">
        <f>DATE(YEAR($G489),MONTH($G489)+$LK489,DAY($G489))</f>
        <v>43820</v>
      </c>
      <c r="I489" s="19">
        <f>DATE(YEAR($H489),MONTH($H489)+$LK489,DAY($H489))</f>
        <v>43820</v>
      </c>
    </row>
    <row r="490" spans="1:9" ht="15" thickBot="1" x14ac:dyDescent="0.4">
      <c r="A490" s="16" t="s">
        <v>26</v>
      </c>
      <c r="B490" s="17" t="s">
        <v>22</v>
      </c>
      <c r="C490" s="18">
        <v>43827.063692130003</v>
      </c>
      <c r="D490" s="18">
        <f>DATE(YEAR($C490),MONTH($C490),DAY($C490)-7)</f>
        <v>43820</v>
      </c>
      <c r="E490" s="18">
        <f>DATE(YEAR($D490),MONTH($D490)+$LK490,DAY($D490))</f>
        <v>43820</v>
      </c>
      <c r="F490" s="18">
        <f>DATE(YEAR($E490),MONTH($E490)+$LK490,DAY($E490))</f>
        <v>43820</v>
      </c>
      <c r="G490" s="18">
        <f>DATE(YEAR($F490),MONTH($F490)+$LK490,DAY($F490))</f>
        <v>43820</v>
      </c>
      <c r="H490" s="18">
        <f>DATE(YEAR($G490),MONTH($G490)+$LK490,DAY($G490))</f>
        <v>43820</v>
      </c>
      <c r="I490" s="19">
        <f>DATE(YEAR($H490),MONTH($H490)+$LK490,DAY($H490))</f>
        <v>43820</v>
      </c>
    </row>
    <row r="491" spans="1:9" ht="15" thickBot="1" x14ac:dyDescent="0.4">
      <c r="A491" s="16" t="s">
        <v>26</v>
      </c>
      <c r="B491" s="17" t="s">
        <v>40</v>
      </c>
      <c r="C491" s="18">
        <v>44561.20150463</v>
      </c>
      <c r="D491" s="18">
        <f>DATE(YEAR($C491),MONTH($C491)-2,DAY($C491))</f>
        <v>44500</v>
      </c>
      <c r="E491" s="18">
        <f>DATE(YEAR($D491),MONTH($D491),DAY($D491)+$LK491*30.4/6000)</f>
        <v>44500</v>
      </c>
      <c r="F491" s="18">
        <f>DATE(YEAR($E491),MONTH($E491),DAY($E491)+$LK491*30.4/6000)</f>
        <v>44500</v>
      </c>
      <c r="G491" s="18">
        <f>DATE(YEAR($F491),MONTH($F491),DAY($F491)+$LK491*30.4/6000)</f>
        <v>44500</v>
      </c>
      <c r="H491" s="18">
        <f>DATE(YEAR($G491),MONTH($G491),DAY($G491)+$LK491*30.4/6000)</f>
        <v>44500</v>
      </c>
      <c r="I491" s="19">
        <f>DATE(YEAR($H491),MONTH($H491),DAY($H491)+$LK491*30.4/6000)</f>
        <v>44500</v>
      </c>
    </row>
    <row r="492" spans="1:9" ht="15" thickBot="1" x14ac:dyDescent="0.4">
      <c r="A492" s="16" t="s">
        <v>26</v>
      </c>
      <c r="B492" s="17" t="s">
        <v>40</v>
      </c>
      <c r="C492" s="18">
        <v>44561.20150463</v>
      </c>
      <c r="D492" s="18">
        <f>DATE(YEAR($C492),MONTH($C492)-2,DAY($C492))</f>
        <v>44500</v>
      </c>
      <c r="E492" s="18">
        <f>DATE(YEAR($D492),MONTH($D492),DAY($D492)+$LK492*30.4/6000)</f>
        <v>44500</v>
      </c>
      <c r="F492" s="18">
        <f>DATE(YEAR($E492),MONTH($E492),DAY($E492)+$LK492*30.4/6000)</f>
        <v>44500</v>
      </c>
      <c r="G492" s="18">
        <f>DATE(YEAR($F492),MONTH($F492),DAY($F492)+$LK492*30.4/6000)</f>
        <v>44500</v>
      </c>
      <c r="H492" s="18">
        <f>DATE(YEAR($G492),MONTH($G492),DAY($G492)+$LK492*30.4/6000)</f>
        <v>44500</v>
      </c>
      <c r="I492" s="19">
        <f>DATE(YEAR($H492),MONTH($H492),DAY($H492)+$LK492*30.4/6000)</f>
        <v>44500</v>
      </c>
    </row>
    <row r="493" spans="1:9" ht="15" thickBot="1" x14ac:dyDescent="0.4">
      <c r="A493" s="16" t="s">
        <v>26</v>
      </c>
      <c r="B493" s="17" t="s">
        <v>15</v>
      </c>
      <c r="C493" s="18">
        <v>43852.78534722</v>
      </c>
      <c r="D493" s="18">
        <f>DATE(YEAR($C493),MONTH($C493)-1,DAY($C493))</f>
        <v>43821</v>
      </c>
      <c r="E493" s="18">
        <f>DATE(YEAR($D493),MONTH($D493),DAY($D493)+$LK493/6.5)</f>
        <v>43821</v>
      </c>
      <c r="F493" s="18">
        <f>DATE(YEAR($E493),MONTH($E493),DAY($E493)+$LK493/6.5)</f>
        <v>43821</v>
      </c>
      <c r="G493" s="18">
        <f>DATE(YEAR($F493),MONTH($F493),DAY($F493)+$LK493/6.5)</f>
        <v>43821</v>
      </c>
      <c r="H493" s="18">
        <f>DATE(YEAR($G493),MONTH($G493),DAY($G493)+$LK493/6.5)</f>
        <v>43821</v>
      </c>
      <c r="I493" s="19">
        <f>DATE(YEAR($H493),MONTH($H493),DAY($H493)+$LK493/6.5)</f>
        <v>43821</v>
      </c>
    </row>
    <row r="494" spans="1:9" ht="15" thickBot="1" x14ac:dyDescent="0.4">
      <c r="A494" s="16" t="s">
        <v>26</v>
      </c>
      <c r="B494" s="17" t="s">
        <v>25</v>
      </c>
      <c r="C494" s="18">
        <v>43915.100208329997</v>
      </c>
      <c r="D494" s="18">
        <f>DATE(YEAR($C494),MONTH($C494)-1,DAY($C494))</f>
        <v>43886</v>
      </c>
      <c r="E494" s="18">
        <f>DATE(YEAR($D494),MONTH($D494),DAY($D494)+$LK494/6.5)</f>
        <v>43886</v>
      </c>
      <c r="F494" s="18">
        <f>DATE(YEAR($E494),MONTH($E494),DAY($E494)+$LK494/6.5)</f>
        <v>43886</v>
      </c>
      <c r="G494" s="18">
        <f>DATE(YEAR($F494),MONTH($F494),DAY($F494)+$LK494/6.5)</f>
        <v>43886</v>
      </c>
      <c r="H494" s="18">
        <f>DATE(YEAR($G494),MONTH($G494),DAY($G494)+$LK494/6.5)</f>
        <v>43886</v>
      </c>
      <c r="I494" s="19">
        <f>DATE(YEAR($H494),MONTH($H494),DAY($H494)+$LK494/6.5)</f>
        <v>43886</v>
      </c>
    </row>
    <row r="495" spans="1:9" ht="15" thickBot="1" x14ac:dyDescent="0.4">
      <c r="A495" s="16" t="s">
        <v>26</v>
      </c>
      <c r="B495" s="17" t="s">
        <v>15</v>
      </c>
      <c r="C495" s="18">
        <v>43924.606238419998</v>
      </c>
      <c r="D495" s="18">
        <f>DATE(YEAR($C495),MONTH($C495)-1,DAY($C495))</f>
        <v>43893</v>
      </c>
      <c r="E495" s="18">
        <f>DATE(YEAR($D495),MONTH($D495),DAY($D495)+$LK495/6.5)</f>
        <v>43893</v>
      </c>
      <c r="F495" s="18">
        <f>DATE(YEAR($E495),MONTH($E495),DAY($E495)+$LK495/6.5)</f>
        <v>43893</v>
      </c>
      <c r="G495" s="18">
        <f>DATE(YEAR($F495),MONTH($F495),DAY($F495)+$LK495/6.5)</f>
        <v>43893</v>
      </c>
      <c r="H495" s="18">
        <f>DATE(YEAR($G495),MONTH($G495),DAY($G495)+$LK495/6.5)</f>
        <v>43893</v>
      </c>
      <c r="I495" s="19">
        <f>DATE(YEAR($H495),MONTH($H495),DAY($H495)+$LK495/6.5)</f>
        <v>43893</v>
      </c>
    </row>
    <row r="496" spans="1:9" ht="15" thickBot="1" x14ac:dyDescent="0.4">
      <c r="A496" s="16" t="s">
        <v>26</v>
      </c>
      <c r="B496" s="17" t="s">
        <v>25</v>
      </c>
      <c r="C496" s="18">
        <v>44005.18773148</v>
      </c>
      <c r="D496" s="18">
        <f>DATE(YEAR($C496),MONTH($C496)-1,DAY($C496))</f>
        <v>43974</v>
      </c>
      <c r="E496" s="18">
        <f>DATE(YEAR($D496),MONTH($D496),DAY($D496)+$LK496/6.5)</f>
        <v>43974</v>
      </c>
      <c r="F496" s="18">
        <f>DATE(YEAR($E496),MONTH($E496),DAY($E496)+$LK496/6.5)</f>
        <v>43974</v>
      </c>
      <c r="G496" s="18">
        <f>DATE(YEAR($F496),MONTH($F496),DAY($F496)+$LK496/6.5)</f>
        <v>43974</v>
      </c>
      <c r="H496" s="18">
        <f>DATE(YEAR($G496),MONTH($G496),DAY($G496)+$LK496/6.5)</f>
        <v>43974</v>
      </c>
      <c r="I496" s="19">
        <f>DATE(YEAR($H496),MONTH($H496),DAY($H496)+$LK496/6.5)</f>
        <v>43974</v>
      </c>
    </row>
    <row r="497" spans="1:9" ht="15" thickBot="1" x14ac:dyDescent="0.4">
      <c r="A497" s="16" t="s">
        <v>26</v>
      </c>
      <c r="B497" s="17" t="s">
        <v>40</v>
      </c>
      <c r="C497" s="18">
        <v>44561.20150463</v>
      </c>
      <c r="D497" s="18">
        <f>DATE(YEAR($C497),MONTH($C497)-2,DAY($C497))</f>
        <v>44500</v>
      </c>
      <c r="E497" s="18">
        <f>DATE(YEAR($D497),MONTH($D497),DAY($D497)+$LK497*30.4/6000)</f>
        <v>44500</v>
      </c>
      <c r="F497" s="18">
        <f>DATE(YEAR($E497),MONTH($E497),DAY($E497)+$LK497*30.4/6000)</f>
        <v>44500</v>
      </c>
      <c r="G497" s="18">
        <f>DATE(YEAR($F497),MONTH($F497),DAY($F497)+$LK497*30.4/6000)</f>
        <v>44500</v>
      </c>
      <c r="H497" s="18">
        <f>DATE(YEAR($G497),MONTH($G497),DAY($G497)+$LK497*30.4/6000)</f>
        <v>44500</v>
      </c>
      <c r="I497" s="19">
        <f>DATE(YEAR($H497),MONTH($H497),DAY($H497)+$LK497*30.4/6000)</f>
        <v>44500</v>
      </c>
    </row>
    <row r="498" spans="1:9" ht="15" thickBot="1" x14ac:dyDescent="0.4">
      <c r="A498" s="16" t="s">
        <v>61</v>
      </c>
      <c r="B498" s="17" t="s">
        <v>38</v>
      </c>
      <c r="C498" s="18">
        <v>44341.848738419998</v>
      </c>
      <c r="D498" s="18">
        <f t="shared" ref="D498:D504" si="124">DATE(YEAR($C498),MONTH($C498)-1,DAY($C498))</f>
        <v>44311</v>
      </c>
      <c r="E498" s="18">
        <f>DATE(YEAR($D498),MONTH($D498),DAY($D498)+$LK498*30.4/6000)</f>
        <v>44311</v>
      </c>
      <c r="F498" s="18">
        <f>DATE(YEAR($E498),MONTH($E498),DAY($E498)+$LK498*30.4/6000)</f>
        <v>44311</v>
      </c>
      <c r="G498" s="18">
        <f>DATE(YEAR($F498),MONTH($F498),DAY($F498)+$LK498*30.4/6000)</f>
        <v>44311</v>
      </c>
      <c r="H498" s="18">
        <f>DATE(YEAR($G498),MONTH($G498),DAY($G498)+$LK498*30.4/6000)</f>
        <v>44311</v>
      </c>
      <c r="I498" s="19">
        <f>DATE(YEAR($H498),MONTH($H498),DAY($H498)+$LK498*30.4/6000)</f>
        <v>44311</v>
      </c>
    </row>
    <row r="499" spans="1:9" ht="15" thickBot="1" x14ac:dyDescent="0.4">
      <c r="A499" s="16" t="s">
        <v>61</v>
      </c>
      <c r="B499" s="17" t="s">
        <v>20</v>
      </c>
      <c r="C499" s="18">
        <v>44310.123634249998</v>
      </c>
      <c r="D499" s="18">
        <f t="shared" si="124"/>
        <v>44279</v>
      </c>
      <c r="E499" s="18">
        <f>DATE(YEAR($D499),MONTH($D499),DAY($D499)+$LK499*30.4/6000)</f>
        <v>44279</v>
      </c>
      <c r="F499" s="18">
        <f>DATE(YEAR($E499),MONTH($E499),DAY($E499)+$LK499*30.4/6000)</f>
        <v>44279</v>
      </c>
      <c r="G499" s="18">
        <f>DATE(YEAR($F499),MONTH($F499),DAY($F499)+$LK499*30.4/6000)</f>
        <v>44279</v>
      </c>
      <c r="H499" s="18">
        <f>DATE(YEAR($G499),MONTH($G499),DAY($G499)+$LK499*30.4/6000)</f>
        <v>44279</v>
      </c>
      <c r="I499" s="19">
        <f>DATE(YEAR($H499),MONTH($H499),DAY($H499)+$LK499*30.4/6000)</f>
        <v>44279</v>
      </c>
    </row>
    <row r="500" spans="1:9" ht="15" thickBot="1" x14ac:dyDescent="0.4">
      <c r="A500" s="16" t="s">
        <v>61</v>
      </c>
      <c r="B500" s="17" t="s">
        <v>29</v>
      </c>
      <c r="C500" s="18">
        <v>44341.848738419998</v>
      </c>
      <c r="D500" s="18">
        <f t="shared" si="124"/>
        <v>44311</v>
      </c>
      <c r="E500" s="18">
        <f>DATE(YEAR($D500),MONTH($D500),DAY($D500)+$LK500*30.4/6000)</f>
        <v>44311</v>
      </c>
      <c r="F500" s="18">
        <f>DATE(YEAR($E500),MONTH($E500),DAY($E500)+$LK500*30.4/6000)</f>
        <v>44311</v>
      </c>
      <c r="G500" s="18">
        <f>DATE(YEAR($F500),MONTH($F500),DAY($F500)+$LK500*30.4/6000)</f>
        <v>44311</v>
      </c>
      <c r="H500" s="18">
        <f>DATE(YEAR($G500),MONTH($G500),DAY($G500)+$LK500*30.4/6000)</f>
        <v>44311</v>
      </c>
      <c r="I500" s="19">
        <f>DATE(YEAR($H500),MONTH($H500),DAY($H500)+$LK500*30.4/6000)</f>
        <v>44311</v>
      </c>
    </row>
    <row r="501" spans="1:9" ht="15" thickBot="1" x14ac:dyDescent="0.4">
      <c r="A501" s="16" t="s">
        <v>61</v>
      </c>
      <c r="B501" s="17" t="s">
        <v>19</v>
      </c>
      <c r="C501" s="18">
        <v>44341.848738419998</v>
      </c>
      <c r="D501" s="18">
        <f t="shared" si="124"/>
        <v>44311</v>
      </c>
      <c r="E501" s="18">
        <f>DATE(YEAR($D501),MONTH($D501),DAY($D501)+$LK501*30.4/6000)</f>
        <v>44311</v>
      </c>
      <c r="F501" s="18">
        <f>DATE(YEAR($E501),MONTH($E501),DAY($E501)+$LK501*30.4/6000)</f>
        <v>44311</v>
      </c>
      <c r="G501" s="18">
        <f>DATE(YEAR($F501),MONTH($F501),DAY($F501)+$LK501*30.4/6000)</f>
        <v>44311</v>
      </c>
      <c r="H501" s="18">
        <f>DATE(YEAR($G501),MONTH($G501),DAY($G501)+$LK501*30.4/6000)</f>
        <v>44311</v>
      </c>
      <c r="I501" s="19">
        <f>DATE(YEAR($H501),MONTH($H501),DAY($H501)+$LK501*30.4/6000)</f>
        <v>44311</v>
      </c>
    </row>
    <row r="502" spans="1:9" ht="15" thickBot="1" x14ac:dyDescent="0.4">
      <c r="A502" s="16" t="s">
        <v>61</v>
      </c>
      <c r="B502" s="17" t="s">
        <v>21</v>
      </c>
      <c r="C502" s="18">
        <v>44176.225567130001</v>
      </c>
      <c r="D502" s="18">
        <f t="shared" si="124"/>
        <v>44146</v>
      </c>
      <c r="E502" s="18">
        <f>DATE(YEAR($D502),MONTH($D502),DAY($D502)+$LK502*30.4/520)</f>
        <v>44146</v>
      </c>
      <c r="F502" s="18">
        <f>DATE(YEAR($E502),MONTH($E502),DAY($E502)+$LK502*30.4/520)</f>
        <v>44146</v>
      </c>
      <c r="G502" s="18">
        <f>DATE(YEAR($F502),MONTH($F502),DAY($F502)+$LK502*30.4/520)</f>
        <v>44146</v>
      </c>
      <c r="H502" s="18">
        <f>DATE(YEAR($G502),MONTH($G502),DAY($G502)+$LK502*30.4/520)</f>
        <v>44146</v>
      </c>
      <c r="I502" s="19">
        <f>DATE(YEAR($H502),MONTH($H502),DAY($H502)+$LK502*30.4/520)</f>
        <v>44146</v>
      </c>
    </row>
    <row r="503" spans="1:9" ht="15" thickBot="1" x14ac:dyDescent="0.4">
      <c r="A503" s="16" t="s">
        <v>61</v>
      </c>
      <c r="B503" s="17" t="s">
        <v>32</v>
      </c>
      <c r="C503" s="18">
        <v>44176.225567130001</v>
      </c>
      <c r="D503" s="18">
        <f t="shared" si="124"/>
        <v>44146</v>
      </c>
      <c r="E503" s="18">
        <f>DATE(YEAR($D503),MONTH($D503),DAY($D503)+$LK503*30.4/520)</f>
        <v>44146</v>
      </c>
      <c r="F503" s="18">
        <f>DATE(YEAR($E503),MONTH($E503),DAY($E503)+$LK503*30.4/520)</f>
        <v>44146</v>
      </c>
      <c r="G503" s="18">
        <f>DATE(YEAR($F503),MONTH($F503),DAY($F503)+$LK503*30.4/520)</f>
        <v>44146</v>
      </c>
      <c r="H503" s="18">
        <f>DATE(YEAR($G503),MONTH($G503),DAY($G503)+$LK503*30.4/520)</f>
        <v>44146</v>
      </c>
      <c r="I503" s="19">
        <f>DATE(YEAR($H503),MONTH($H503),DAY($H503)+$LK503*30.4/520)</f>
        <v>44146</v>
      </c>
    </row>
    <row r="504" spans="1:9" ht="15" thickBot="1" x14ac:dyDescent="0.4">
      <c r="A504" s="16" t="s">
        <v>61</v>
      </c>
      <c r="B504" s="17" t="s">
        <v>30</v>
      </c>
      <c r="C504" s="18">
        <v>44176.225567130001</v>
      </c>
      <c r="D504" s="18">
        <f t="shared" si="124"/>
        <v>44146</v>
      </c>
      <c r="E504" s="18">
        <f>DATE(YEAR($D504),MONTH($D504),DAY($D504)+$LK504*30.4/520)</f>
        <v>44146</v>
      </c>
      <c r="F504" s="18">
        <f>DATE(YEAR($E504),MONTH($E504),DAY($E504)+$LK504*30.4/520)</f>
        <v>44146</v>
      </c>
      <c r="G504" s="18">
        <f>DATE(YEAR($F504),MONTH($F504),DAY($F504)+$LK504*30.4/520)</f>
        <v>44146</v>
      </c>
      <c r="H504" s="18">
        <f>DATE(YEAR($G504),MONTH($G504),DAY($G504)+$LK504*30.4/520)</f>
        <v>44146</v>
      </c>
      <c r="I504" s="19">
        <f>DATE(YEAR($H504),MONTH($H504),DAY($H504)+$LK504*30.4/520)</f>
        <v>44146</v>
      </c>
    </row>
    <row r="505" spans="1:9" ht="15" thickBot="1" x14ac:dyDescent="0.4">
      <c r="A505" s="16" t="s">
        <v>61</v>
      </c>
      <c r="B505" s="17" t="s">
        <v>17</v>
      </c>
      <c r="C505" s="18">
        <v>44011.592916660004</v>
      </c>
      <c r="D505" s="18">
        <f>DATE(YEAR($C505),MONTH($C505)-2,DAY($C505))</f>
        <v>43950</v>
      </c>
      <c r="E505" s="18">
        <f>DATE(YEAR($D505),MONTH($D505)+$LK505,DAY($D505))</f>
        <v>43950</v>
      </c>
      <c r="F505" s="18">
        <f>DATE(YEAR($E505),MONTH($E505)+$LK505,DAY($E505))</f>
        <v>43950</v>
      </c>
      <c r="G505" s="18">
        <f>DATE(YEAR($F505),MONTH($F505)+$LK505,DAY($F505))</f>
        <v>43950</v>
      </c>
      <c r="H505" s="18">
        <f>DATE(YEAR($G505),MONTH($G505)+$LK505,DAY($G505))</f>
        <v>43950</v>
      </c>
      <c r="I505" s="19">
        <f>DATE(YEAR($H505),MONTH($H505)+$LK505,DAY($H505))</f>
        <v>43950</v>
      </c>
    </row>
    <row r="506" spans="1:9" ht="15" thickBot="1" x14ac:dyDescent="0.4">
      <c r="A506" s="16" t="s">
        <v>61</v>
      </c>
      <c r="B506" s="17" t="s">
        <v>27</v>
      </c>
      <c r="C506" s="18">
        <v>44341.848738419998</v>
      </c>
      <c r="D506" s="18">
        <f>DATE(YEAR($C506),MONTH($C506)-1,DAY($C506))</f>
        <v>44311</v>
      </c>
      <c r="E506" s="18">
        <f>DATE(YEAR($D506),MONTH($D506),DAY($D506)+$LK506*30.4/6000)</f>
        <v>44311</v>
      </c>
      <c r="F506" s="18">
        <f>DATE(YEAR($E506),MONTH($E506),DAY($E506)+$LK506*30.4/6000)</f>
        <v>44311</v>
      </c>
      <c r="G506" s="18">
        <f>DATE(YEAR($F506),MONTH($F506),DAY($F506)+$LK506*30.4/6000)</f>
        <v>44311</v>
      </c>
      <c r="H506" s="18">
        <f>DATE(YEAR($G506),MONTH($G506),DAY($G506)+$LK506*30.4/6000)</f>
        <v>44311</v>
      </c>
      <c r="I506" s="19">
        <f>DATE(YEAR($H506),MONTH($H506),DAY($H506)+$LK506*30.4/6000)</f>
        <v>44311</v>
      </c>
    </row>
    <row r="507" spans="1:9" ht="15" thickBot="1" x14ac:dyDescent="0.4">
      <c r="A507" s="16" t="s">
        <v>61</v>
      </c>
      <c r="B507" s="17" t="s">
        <v>33</v>
      </c>
      <c r="C507" s="18">
        <v>44341.848738419998</v>
      </c>
      <c r="D507" s="18">
        <f>DATE(YEAR($C507),MONTH($C507)-1,DAY($C507))</f>
        <v>44311</v>
      </c>
      <c r="E507" s="18">
        <f>DATE(YEAR($D507),MONTH($D507),DAY($D507)+$LK507*30.4/6000)</f>
        <v>44311</v>
      </c>
      <c r="F507" s="18">
        <f>DATE(YEAR($E507),MONTH($E507),DAY($E507)+$LK507*30.4/6000)</f>
        <v>44311</v>
      </c>
      <c r="G507" s="18">
        <f>DATE(YEAR($F507),MONTH($F507),DAY($F507)+$LK507*30.4/6000)</f>
        <v>44311</v>
      </c>
      <c r="H507" s="18">
        <f>DATE(YEAR($G507),MONTH($G507),DAY($G507)+$LK507*30.4/6000)</f>
        <v>44311</v>
      </c>
      <c r="I507" s="19">
        <f>DATE(YEAR($H507),MONTH($H507),DAY($H507)+$LK507*30.4/6000)</f>
        <v>44311</v>
      </c>
    </row>
    <row r="508" spans="1:9" ht="15" thickBot="1" x14ac:dyDescent="0.4">
      <c r="A508" s="16" t="s">
        <v>61</v>
      </c>
      <c r="B508" s="17" t="s">
        <v>39</v>
      </c>
      <c r="C508" s="18">
        <v>43885.070810179997</v>
      </c>
      <c r="D508" s="18">
        <f>DATE(YEAR($C508),MONTH($C508),DAY($C508)-7)</f>
        <v>43878</v>
      </c>
      <c r="E508" s="18">
        <f>DATE(YEAR($D508),MONTH($D508)+$LK508,DAY($D508))</f>
        <v>43878</v>
      </c>
      <c r="F508" s="18">
        <f>DATE(YEAR($E508),MONTH($E508)+$LK508,DAY($E508))</f>
        <v>43878</v>
      </c>
      <c r="G508" s="18">
        <f>DATE(YEAR($F508),MONTH($F508)+$LK508,DAY($F508))</f>
        <v>43878</v>
      </c>
      <c r="H508" s="18">
        <f>DATE(YEAR($G508),MONTH($G508)+$LK508,DAY($G508))</f>
        <v>43878</v>
      </c>
      <c r="I508" s="19">
        <f>DATE(YEAR($H508),MONTH($H508)+$LK508,DAY($H508))</f>
        <v>43878</v>
      </c>
    </row>
    <row r="509" spans="1:9" ht="15" thickBot="1" x14ac:dyDescent="0.4">
      <c r="A509" s="16" t="s">
        <v>61</v>
      </c>
      <c r="B509" s="17" t="s">
        <v>35</v>
      </c>
      <c r="C509" s="18">
        <v>44087.633564809999</v>
      </c>
      <c r="D509" s="18">
        <f>DATE(YEAR($C509),MONTH($C509),DAY($C509)-7)</f>
        <v>44080</v>
      </c>
      <c r="E509" s="18">
        <f>DATE(YEAR($D509),MONTH($D509)+$LK509,DAY($D509))</f>
        <v>44080</v>
      </c>
      <c r="F509" s="18">
        <f>DATE(YEAR($E509),MONTH($E509)+$LK509,DAY($E509))</f>
        <v>44080</v>
      </c>
      <c r="G509" s="18">
        <f>DATE(YEAR($F509),MONTH($F509)+$LK509,DAY($F509))</f>
        <v>44080</v>
      </c>
      <c r="H509" s="18">
        <f>DATE(YEAR($G509),MONTH($G509)+$LK509,DAY($G509))</f>
        <v>44080</v>
      </c>
      <c r="I509" s="19">
        <f>DATE(YEAR($H509),MONTH($H509)+$LK509,DAY($H509))</f>
        <v>44080</v>
      </c>
    </row>
    <row r="510" spans="1:9" ht="15" thickBot="1" x14ac:dyDescent="0.4">
      <c r="A510" s="16" t="s">
        <v>61</v>
      </c>
      <c r="B510" s="17" t="s">
        <v>24</v>
      </c>
      <c r="C510" s="18">
        <v>44087.633564809999</v>
      </c>
      <c r="D510" s="18">
        <f>DATE(YEAR($C510),MONTH($C510),DAY($C510)-7)</f>
        <v>44080</v>
      </c>
      <c r="E510" s="18">
        <f>DATE(YEAR($D510),MONTH($D510)+$LK510,DAY($D510))</f>
        <v>44080</v>
      </c>
      <c r="F510" s="18">
        <f>DATE(YEAR($E510),MONTH($E510)+$LK510,DAY($E510))</f>
        <v>44080</v>
      </c>
      <c r="G510" s="18">
        <f>DATE(YEAR($F510),MONTH($F510)+$LK510,DAY($F510))</f>
        <v>44080</v>
      </c>
      <c r="H510" s="18">
        <f>DATE(YEAR($G510),MONTH($G510)+$LK510,DAY($G510))</f>
        <v>44080</v>
      </c>
      <c r="I510" s="19">
        <f>DATE(YEAR($H510),MONTH($H510)+$LK510,DAY($H510))</f>
        <v>44080</v>
      </c>
    </row>
    <row r="511" spans="1:9" ht="15" thickBot="1" x14ac:dyDescent="0.4">
      <c r="A511" s="16" t="s">
        <v>61</v>
      </c>
      <c r="B511" s="17" t="s">
        <v>22</v>
      </c>
      <c r="C511" s="18">
        <v>44087.633564809999</v>
      </c>
      <c r="D511" s="18">
        <f>DATE(YEAR($C511),MONTH($C511),DAY($C511)-7)</f>
        <v>44080</v>
      </c>
      <c r="E511" s="18">
        <f>DATE(YEAR($D511),MONTH($D511)+$LK511,DAY($D511))</f>
        <v>44080</v>
      </c>
      <c r="F511" s="18">
        <f>DATE(YEAR($E511),MONTH($E511)+$LK511,DAY($E511))</f>
        <v>44080</v>
      </c>
      <c r="G511" s="18">
        <f>DATE(YEAR($F511),MONTH($F511)+$LK511,DAY($F511))</f>
        <v>44080</v>
      </c>
      <c r="H511" s="18">
        <f>DATE(YEAR($G511),MONTH($G511)+$LK511,DAY($G511))</f>
        <v>44080</v>
      </c>
      <c r="I511" s="19">
        <f>DATE(YEAR($H511),MONTH($H511)+$LK511,DAY($H511))</f>
        <v>44080</v>
      </c>
    </row>
    <row r="512" spans="1:9" ht="15" thickBot="1" x14ac:dyDescent="0.4">
      <c r="A512" s="16" t="s">
        <v>61</v>
      </c>
      <c r="B512" s="17" t="s">
        <v>40</v>
      </c>
      <c r="C512" s="18">
        <v>44144.74363425</v>
      </c>
      <c r="D512" s="18">
        <f>DATE(YEAR($C512),MONTH($C512)-2,DAY($C512))</f>
        <v>44083</v>
      </c>
      <c r="E512" s="18">
        <f>DATE(YEAR($D512),MONTH($D512),DAY($D512)+$LK512*30.4/6000)</f>
        <v>44083</v>
      </c>
      <c r="F512" s="18">
        <f>DATE(YEAR($E512),MONTH($E512),DAY($E512)+$LK512*30.4/6000)</f>
        <v>44083</v>
      </c>
      <c r="G512" s="18">
        <f>DATE(YEAR($F512),MONTH($F512),DAY($F512)+$LK512*30.4/6000)</f>
        <v>44083</v>
      </c>
      <c r="H512" s="18">
        <f>DATE(YEAR($G512),MONTH($G512),DAY($G512)+$LK512*30.4/6000)</f>
        <v>44083</v>
      </c>
      <c r="I512" s="19">
        <f>DATE(YEAR($H512),MONTH($H512),DAY($H512)+$LK512*30.4/6000)</f>
        <v>44083</v>
      </c>
    </row>
    <row r="513" spans="1:9" ht="15" thickBot="1" x14ac:dyDescent="0.4">
      <c r="A513" s="16" t="s">
        <v>61</v>
      </c>
      <c r="B513" s="17" t="s">
        <v>13</v>
      </c>
      <c r="C513" s="18">
        <v>44482.799108790001</v>
      </c>
      <c r="D513" s="18">
        <f>DATE(YEAR($C513),MONTH($C513)-1,DAY($C513))</f>
        <v>44452</v>
      </c>
      <c r="E513" s="18">
        <f>DATE(YEAR($D513),MONTH($D513),DAY($D513)+$LK513/6.5)</f>
        <v>44452</v>
      </c>
      <c r="F513" s="18">
        <f>DATE(YEAR($E513),MONTH($E513),DAY($E513)+$LK513/6.5)</f>
        <v>44452</v>
      </c>
      <c r="G513" s="18">
        <f>DATE(YEAR($F513),MONTH($F513),DAY($F513)+$LK513/6.5)</f>
        <v>44452</v>
      </c>
      <c r="H513" s="18">
        <f>DATE(YEAR($G513),MONTH($G513),DAY($G513)+$LK513/6.5)</f>
        <v>44452</v>
      </c>
      <c r="I513" s="19">
        <f>DATE(YEAR($H513),MONTH($H513),DAY($H513)+$LK513/6.5)</f>
        <v>44452</v>
      </c>
    </row>
    <row r="514" spans="1:9" ht="15" thickBot="1" x14ac:dyDescent="0.4">
      <c r="A514" s="16" t="s">
        <v>61</v>
      </c>
      <c r="B514" s="17" t="s">
        <v>40</v>
      </c>
      <c r="C514" s="18">
        <v>44163.898414349998</v>
      </c>
      <c r="D514" s="18">
        <f>DATE(YEAR($C514),MONTH($C514)-2,DAY($C514))</f>
        <v>44102</v>
      </c>
      <c r="E514" s="18">
        <f>DATE(YEAR($D514),MONTH($D514),DAY($D514)+$LK514*30.4/6000)</f>
        <v>44102</v>
      </c>
      <c r="F514" s="18">
        <f>DATE(YEAR($E514),MONTH($E514),DAY($E514)+$LK514*30.4/6000)</f>
        <v>44102</v>
      </c>
      <c r="G514" s="18">
        <f>DATE(YEAR($F514),MONTH($F514),DAY($F514)+$LK514*30.4/6000)</f>
        <v>44102</v>
      </c>
      <c r="H514" s="18">
        <f>DATE(YEAR($G514),MONTH($G514),DAY($G514)+$LK514*30.4/6000)</f>
        <v>44102</v>
      </c>
      <c r="I514" s="19">
        <f>DATE(YEAR($H514),MONTH($H514),DAY($H514)+$LK514*30.4/6000)</f>
        <v>44102</v>
      </c>
    </row>
    <row r="515" spans="1:9" ht="15" thickBot="1" x14ac:dyDescent="0.4">
      <c r="A515" s="16" t="s">
        <v>61</v>
      </c>
      <c r="B515" s="17" t="s">
        <v>13</v>
      </c>
      <c r="C515" s="18">
        <v>44500.42100694</v>
      </c>
      <c r="D515" s="18">
        <f>DATE(YEAR($C515),MONTH($C515)-1,DAY($C515))</f>
        <v>44470</v>
      </c>
      <c r="E515" s="18">
        <f>DATE(YEAR($D515),MONTH($D515),DAY($D515)+$LK515/6.5)</f>
        <v>44470</v>
      </c>
      <c r="F515" s="18">
        <f>DATE(YEAR($E515),MONTH($E515),DAY($E515)+$LK515/6.5)</f>
        <v>44470</v>
      </c>
      <c r="G515" s="18">
        <f>DATE(YEAR($F515),MONTH($F515),DAY($F515)+$LK515/6.5)</f>
        <v>44470</v>
      </c>
      <c r="H515" s="18">
        <f>DATE(YEAR($G515),MONTH($G515),DAY($G515)+$LK515/6.5)</f>
        <v>44470</v>
      </c>
      <c r="I515" s="19">
        <f>DATE(YEAR($H515),MONTH($H515),DAY($H515)+$LK515/6.5)</f>
        <v>44470</v>
      </c>
    </row>
    <row r="516" spans="1:9" ht="15" thickBot="1" x14ac:dyDescent="0.4">
      <c r="A516" s="16" t="s">
        <v>61</v>
      </c>
      <c r="B516" s="17" t="s">
        <v>40</v>
      </c>
      <c r="C516" s="18">
        <v>43966.07918981</v>
      </c>
      <c r="D516" s="18">
        <f>DATE(YEAR($C516),MONTH($C516)-2,DAY($C516))</f>
        <v>43905</v>
      </c>
      <c r="E516" s="18">
        <f t="shared" ref="E516:E521" si="125">DATE(YEAR($D516),MONTH($D516),DAY($D516)+$LK516*30.4/6000)</f>
        <v>43905</v>
      </c>
      <c r="F516" s="18">
        <f t="shared" ref="F516:F521" si="126">DATE(YEAR($E516),MONTH($E516),DAY($E516)+$LK516*30.4/6000)</f>
        <v>43905</v>
      </c>
      <c r="G516" s="18">
        <f t="shared" ref="G516:G521" si="127">DATE(YEAR($F516),MONTH($F516),DAY($F516)+$LK516*30.4/6000)</f>
        <v>43905</v>
      </c>
      <c r="H516" s="18">
        <f t="shared" ref="H516:H521" si="128">DATE(YEAR($G516),MONTH($G516),DAY($G516)+$LK516*30.4/6000)</f>
        <v>43905</v>
      </c>
      <c r="I516" s="19">
        <f t="shared" ref="I516:I521" si="129">DATE(YEAR($H516),MONTH($H516),DAY($H516)+$LK516*30.4/6000)</f>
        <v>43905</v>
      </c>
    </row>
    <row r="517" spans="1:9" ht="15" thickBot="1" x14ac:dyDescent="0.4">
      <c r="A517" s="16" t="s">
        <v>61</v>
      </c>
      <c r="B517" s="17" t="s">
        <v>40</v>
      </c>
      <c r="C517" s="18">
        <v>44162.064421290001</v>
      </c>
      <c r="D517" s="18">
        <f>DATE(YEAR($C517),MONTH($C517)-2,DAY($C517))</f>
        <v>44101</v>
      </c>
      <c r="E517" s="18">
        <f t="shared" si="125"/>
        <v>44101</v>
      </c>
      <c r="F517" s="18">
        <f t="shared" si="126"/>
        <v>44101</v>
      </c>
      <c r="G517" s="18">
        <f t="shared" si="127"/>
        <v>44101</v>
      </c>
      <c r="H517" s="18">
        <f t="shared" si="128"/>
        <v>44101</v>
      </c>
      <c r="I517" s="19">
        <f t="shared" si="129"/>
        <v>44101</v>
      </c>
    </row>
    <row r="518" spans="1:9" ht="15" thickBot="1" x14ac:dyDescent="0.4">
      <c r="A518" s="16" t="s">
        <v>62</v>
      </c>
      <c r="B518" s="17" t="s">
        <v>38</v>
      </c>
      <c r="C518" s="18">
        <v>44157.308402770002</v>
      </c>
      <c r="D518" s="18">
        <f t="shared" ref="D518:D524" si="130">DATE(YEAR($C518),MONTH($C518)-1,DAY($C518))</f>
        <v>44126</v>
      </c>
      <c r="E518" s="18">
        <f t="shared" si="125"/>
        <v>44126</v>
      </c>
      <c r="F518" s="18">
        <f t="shared" si="126"/>
        <v>44126</v>
      </c>
      <c r="G518" s="18">
        <f t="shared" si="127"/>
        <v>44126</v>
      </c>
      <c r="H518" s="18">
        <f t="shared" si="128"/>
        <v>44126</v>
      </c>
      <c r="I518" s="19">
        <f t="shared" si="129"/>
        <v>44126</v>
      </c>
    </row>
    <row r="519" spans="1:9" ht="15" thickBot="1" x14ac:dyDescent="0.4">
      <c r="A519" s="16" t="s">
        <v>62</v>
      </c>
      <c r="B519" s="17" t="s">
        <v>20</v>
      </c>
      <c r="C519" s="18">
        <v>44186.902835640001</v>
      </c>
      <c r="D519" s="18">
        <f t="shared" si="130"/>
        <v>44156</v>
      </c>
      <c r="E519" s="18">
        <f t="shared" si="125"/>
        <v>44156</v>
      </c>
      <c r="F519" s="18">
        <f t="shared" si="126"/>
        <v>44156</v>
      </c>
      <c r="G519" s="18">
        <f t="shared" si="127"/>
        <v>44156</v>
      </c>
      <c r="H519" s="18">
        <f t="shared" si="128"/>
        <v>44156</v>
      </c>
      <c r="I519" s="19">
        <f t="shared" si="129"/>
        <v>44156</v>
      </c>
    </row>
    <row r="520" spans="1:9" ht="15" thickBot="1" x14ac:dyDescent="0.4">
      <c r="A520" s="16" t="s">
        <v>62</v>
      </c>
      <c r="B520" s="17" t="s">
        <v>29</v>
      </c>
      <c r="C520" s="18">
        <v>44157.308402770002</v>
      </c>
      <c r="D520" s="18">
        <f t="shared" si="130"/>
        <v>44126</v>
      </c>
      <c r="E520" s="18">
        <f t="shared" si="125"/>
        <v>44126</v>
      </c>
      <c r="F520" s="18">
        <f t="shared" si="126"/>
        <v>44126</v>
      </c>
      <c r="G520" s="18">
        <f t="shared" si="127"/>
        <v>44126</v>
      </c>
      <c r="H520" s="18">
        <f t="shared" si="128"/>
        <v>44126</v>
      </c>
      <c r="I520" s="19">
        <f t="shared" si="129"/>
        <v>44126</v>
      </c>
    </row>
    <row r="521" spans="1:9" ht="15" thickBot="1" x14ac:dyDescent="0.4">
      <c r="A521" s="16" t="s">
        <v>62</v>
      </c>
      <c r="B521" s="17" t="s">
        <v>19</v>
      </c>
      <c r="C521" s="18">
        <v>44157.308402770002</v>
      </c>
      <c r="D521" s="18">
        <f t="shared" si="130"/>
        <v>44126</v>
      </c>
      <c r="E521" s="18">
        <f t="shared" si="125"/>
        <v>44126</v>
      </c>
      <c r="F521" s="18">
        <f t="shared" si="126"/>
        <v>44126</v>
      </c>
      <c r="G521" s="18">
        <f t="shared" si="127"/>
        <v>44126</v>
      </c>
      <c r="H521" s="18">
        <f t="shared" si="128"/>
        <v>44126</v>
      </c>
      <c r="I521" s="19">
        <f t="shared" si="129"/>
        <v>44126</v>
      </c>
    </row>
    <row r="522" spans="1:9" ht="15" thickBot="1" x14ac:dyDescent="0.4">
      <c r="A522" s="16" t="s">
        <v>62</v>
      </c>
      <c r="B522" s="17" t="s">
        <v>21</v>
      </c>
      <c r="C522" s="18">
        <v>44388.160856479997</v>
      </c>
      <c r="D522" s="18">
        <f t="shared" si="130"/>
        <v>44358</v>
      </c>
      <c r="E522" s="18">
        <f>DATE(YEAR($D522),MONTH($D522),DAY($D522)+$LK522*30.4/520)</f>
        <v>44358</v>
      </c>
      <c r="F522" s="18">
        <f>DATE(YEAR($E522),MONTH($E522),DAY($E522)+$LK522*30.4/520)</f>
        <v>44358</v>
      </c>
      <c r="G522" s="18">
        <f>DATE(YEAR($F522),MONTH($F522),DAY($F522)+$LK522*30.4/520)</f>
        <v>44358</v>
      </c>
      <c r="H522" s="18">
        <f>DATE(YEAR($G522),MONTH($G522),DAY($G522)+$LK522*30.4/520)</f>
        <v>44358</v>
      </c>
      <c r="I522" s="19">
        <f>DATE(YEAR($H522),MONTH($H522),DAY($H522)+$LK522*30.4/520)</f>
        <v>44358</v>
      </c>
    </row>
    <row r="523" spans="1:9" ht="15" thickBot="1" x14ac:dyDescent="0.4">
      <c r="A523" s="16" t="s">
        <v>62</v>
      </c>
      <c r="B523" s="17" t="s">
        <v>32</v>
      </c>
      <c r="C523" s="18">
        <v>44387.842847220003</v>
      </c>
      <c r="D523" s="18">
        <f t="shared" si="130"/>
        <v>44357</v>
      </c>
      <c r="E523" s="18">
        <f>DATE(YEAR($D523),MONTH($D523),DAY($D523)+$LK523*30.4/520)</f>
        <v>44357</v>
      </c>
      <c r="F523" s="18">
        <f>DATE(YEAR($E523),MONTH($E523),DAY($E523)+$LK523*30.4/520)</f>
        <v>44357</v>
      </c>
      <c r="G523" s="18">
        <f>DATE(YEAR($F523),MONTH($F523),DAY($F523)+$LK523*30.4/520)</f>
        <v>44357</v>
      </c>
      <c r="H523" s="18">
        <f>DATE(YEAR($G523),MONTH($G523),DAY($G523)+$LK523*30.4/520)</f>
        <v>44357</v>
      </c>
      <c r="I523" s="19">
        <f>DATE(YEAR($H523),MONTH($H523),DAY($H523)+$LK523*30.4/520)</f>
        <v>44357</v>
      </c>
    </row>
    <row r="524" spans="1:9" ht="15" thickBot="1" x14ac:dyDescent="0.4">
      <c r="A524" s="16" t="s">
        <v>62</v>
      </c>
      <c r="B524" s="17" t="s">
        <v>30</v>
      </c>
      <c r="C524" s="18">
        <v>44387.842847220003</v>
      </c>
      <c r="D524" s="18">
        <f t="shared" si="130"/>
        <v>44357</v>
      </c>
      <c r="E524" s="18">
        <f>DATE(YEAR($D524),MONTH($D524),DAY($D524)+$LK524*30.4/520)</f>
        <v>44357</v>
      </c>
      <c r="F524" s="18">
        <f>DATE(YEAR($E524),MONTH($E524),DAY($E524)+$LK524*30.4/520)</f>
        <v>44357</v>
      </c>
      <c r="G524" s="18">
        <f>DATE(YEAR($F524),MONTH($F524),DAY($F524)+$LK524*30.4/520)</f>
        <v>44357</v>
      </c>
      <c r="H524" s="18">
        <f>DATE(YEAR($G524),MONTH($G524),DAY($G524)+$LK524*30.4/520)</f>
        <v>44357</v>
      </c>
      <c r="I524" s="19">
        <f>DATE(YEAR($H524),MONTH($H524),DAY($H524)+$LK524*30.4/520)</f>
        <v>44357</v>
      </c>
    </row>
    <row r="525" spans="1:9" ht="15" thickBot="1" x14ac:dyDescent="0.4">
      <c r="A525" s="16" t="s">
        <v>62</v>
      </c>
      <c r="B525" s="17" t="s">
        <v>17</v>
      </c>
      <c r="C525" s="18">
        <v>43891.601516199997</v>
      </c>
      <c r="D525" s="18">
        <f>DATE(YEAR($C525),MONTH($C525)-2,DAY($C525))</f>
        <v>43831</v>
      </c>
      <c r="E525" s="18">
        <f>DATE(YEAR($D525),MONTH($D525)+$LK525,DAY($D525))</f>
        <v>43831</v>
      </c>
      <c r="F525" s="18">
        <f>DATE(YEAR($E525),MONTH($E525)+$LK525,DAY($E525))</f>
        <v>43831</v>
      </c>
      <c r="G525" s="18">
        <f>DATE(YEAR($F525),MONTH($F525)+$LK525,DAY($F525))</f>
        <v>43831</v>
      </c>
      <c r="H525" s="18">
        <f>DATE(YEAR($G525),MONTH($G525)+$LK525,DAY($G525))</f>
        <v>43831</v>
      </c>
      <c r="I525" s="19">
        <f>DATE(YEAR($H525),MONTH($H525)+$LK525,DAY($H525))</f>
        <v>43831</v>
      </c>
    </row>
    <row r="526" spans="1:9" ht="15" thickBot="1" x14ac:dyDescent="0.4">
      <c r="A526" s="16" t="s">
        <v>62</v>
      </c>
      <c r="B526" s="17" t="s">
        <v>27</v>
      </c>
      <c r="C526" s="18">
        <v>44157.308402770002</v>
      </c>
      <c r="D526" s="18">
        <f>DATE(YEAR($C526),MONTH($C526)-1,DAY($C526))</f>
        <v>44126</v>
      </c>
      <c r="E526" s="18">
        <f>DATE(YEAR($D526),MONTH($D526),DAY($D526)+$LK526*30.4/6000)</f>
        <v>44126</v>
      </c>
      <c r="F526" s="18">
        <f>DATE(YEAR($E526),MONTH($E526),DAY($E526)+$LK526*30.4/6000)</f>
        <v>44126</v>
      </c>
      <c r="G526" s="18">
        <f>DATE(YEAR($F526),MONTH($F526),DAY($F526)+$LK526*30.4/6000)</f>
        <v>44126</v>
      </c>
      <c r="H526" s="18">
        <f>DATE(YEAR($G526),MONTH($G526),DAY($G526)+$LK526*30.4/6000)</f>
        <v>44126</v>
      </c>
      <c r="I526" s="19">
        <f>DATE(YEAR($H526),MONTH($H526),DAY($H526)+$LK526*30.4/6000)</f>
        <v>44126</v>
      </c>
    </row>
    <row r="527" spans="1:9" ht="15" thickBot="1" x14ac:dyDescent="0.4">
      <c r="A527" s="16" t="s">
        <v>62</v>
      </c>
      <c r="B527" s="17" t="s">
        <v>33</v>
      </c>
      <c r="C527" s="18">
        <v>44157.308402770002</v>
      </c>
      <c r="D527" s="18">
        <f>DATE(YEAR($C527),MONTH($C527)-1,DAY($C527))</f>
        <v>44126</v>
      </c>
      <c r="E527" s="18">
        <f>DATE(YEAR($D527),MONTH($D527),DAY($D527)+$LK527*30.4/6000)</f>
        <v>44126</v>
      </c>
      <c r="F527" s="18">
        <f>DATE(YEAR($E527),MONTH($E527),DAY($E527)+$LK527*30.4/6000)</f>
        <v>44126</v>
      </c>
      <c r="G527" s="18">
        <f>DATE(YEAR($F527),MONTH($F527),DAY($F527)+$LK527*30.4/6000)</f>
        <v>44126</v>
      </c>
      <c r="H527" s="18">
        <f>DATE(YEAR($G527),MONTH($G527),DAY($G527)+$LK527*30.4/6000)</f>
        <v>44126</v>
      </c>
      <c r="I527" s="19">
        <f>DATE(YEAR($H527),MONTH($H527),DAY($H527)+$LK527*30.4/6000)</f>
        <v>44126</v>
      </c>
    </row>
    <row r="528" spans="1:9" ht="15" thickBot="1" x14ac:dyDescent="0.4">
      <c r="A528" s="16" t="s">
        <v>62</v>
      </c>
      <c r="B528" s="17" t="s">
        <v>39</v>
      </c>
      <c r="C528" s="18">
        <v>43940.630057870003</v>
      </c>
      <c r="D528" s="18">
        <f>DATE(YEAR($C528),MONTH($C528),DAY($C528)-7)</f>
        <v>43933</v>
      </c>
      <c r="E528" s="18">
        <f>DATE(YEAR($D528),MONTH($D528)+$LK528,DAY($D528))</f>
        <v>43933</v>
      </c>
      <c r="F528" s="18">
        <f>DATE(YEAR($E528),MONTH($E528)+$LK528,DAY($E528))</f>
        <v>43933</v>
      </c>
      <c r="G528" s="18">
        <f>DATE(YEAR($F528),MONTH($F528)+$LK528,DAY($F528))</f>
        <v>43933</v>
      </c>
      <c r="H528" s="18">
        <f>DATE(YEAR($G528),MONTH($G528)+$LK528,DAY($G528))</f>
        <v>43933</v>
      </c>
      <c r="I528" s="19">
        <f>DATE(YEAR($H528),MONTH($H528)+$LK528,DAY($H528))</f>
        <v>43933</v>
      </c>
    </row>
    <row r="529" spans="1:9" ht="15" thickBot="1" x14ac:dyDescent="0.4">
      <c r="A529" s="16" t="s">
        <v>62</v>
      </c>
      <c r="B529" s="17" t="s">
        <v>35</v>
      </c>
      <c r="C529" s="18">
        <v>44080.605405089998</v>
      </c>
      <c r="D529" s="18">
        <f>DATE(YEAR($C529),MONTH($C529),DAY($C529)-7)</f>
        <v>44073</v>
      </c>
      <c r="E529" s="18">
        <f>DATE(YEAR($D529),MONTH($D529)+$LK529,DAY($D529))</f>
        <v>44073</v>
      </c>
      <c r="F529" s="18">
        <f>DATE(YEAR($E529),MONTH($E529)+$LK529,DAY($E529))</f>
        <v>44073</v>
      </c>
      <c r="G529" s="18">
        <f>DATE(YEAR($F529),MONTH($F529)+$LK529,DAY($F529))</f>
        <v>44073</v>
      </c>
      <c r="H529" s="18">
        <f>DATE(YEAR($G529),MONTH($G529)+$LK529,DAY($G529))</f>
        <v>44073</v>
      </c>
      <c r="I529" s="19">
        <f>DATE(YEAR($H529),MONTH($H529)+$LK529,DAY($H529))</f>
        <v>44073</v>
      </c>
    </row>
    <row r="530" spans="1:9" ht="15" thickBot="1" x14ac:dyDescent="0.4">
      <c r="A530" s="16" t="s">
        <v>62</v>
      </c>
      <c r="B530" s="17" t="s">
        <v>24</v>
      </c>
      <c r="C530" s="18">
        <v>44080.605405089998</v>
      </c>
      <c r="D530" s="18">
        <f>DATE(YEAR($C530),MONTH($C530),DAY($C530)-7)</f>
        <v>44073</v>
      </c>
      <c r="E530" s="18">
        <f>DATE(YEAR($D530),MONTH($D530)+$LK530,DAY($D530))</f>
        <v>44073</v>
      </c>
      <c r="F530" s="18">
        <f>DATE(YEAR($E530),MONTH($E530)+$LK530,DAY($E530))</f>
        <v>44073</v>
      </c>
      <c r="G530" s="18">
        <f>DATE(YEAR($F530),MONTH($F530)+$LK530,DAY($F530))</f>
        <v>44073</v>
      </c>
      <c r="H530" s="18">
        <f>DATE(YEAR($G530),MONTH($G530)+$LK530,DAY($G530))</f>
        <v>44073</v>
      </c>
      <c r="I530" s="19">
        <f>DATE(YEAR($H530),MONTH($H530)+$LK530,DAY($H530))</f>
        <v>44073</v>
      </c>
    </row>
    <row r="531" spans="1:9" ht="15" thickBot="1" x14ac:dyDescent="0.4">
      <c r="A531" s="16" t="s">
        <v>62</v>
      </c>
      <c r="B531" s="17" t="s">
        <v>22</v>
      </c>
      <c r="C531" s="18">
        <v>44080.605405089998</v>
      </c>
      <c r="D531" s="18">
        <f>DATE(YEAR($C531),MONTH($C531),DAY($C531)-7)</f>
        <v>44073</v>
      </c>
      <c r="E531" s="18">
        <f>DATE(YEAR($D531),MONTH($D531)+$LK531,DAY($D531))</f>
        <v>44073</v>
      </c>
      <c r="F531" s="18">
        <f>DATE(YEAR($E531),MONTH($E531)+$LK531,DAY($E531))</f>
        <v>44073</v>
      </c>
      <c r="G531" s="18">
        <f>DATE(YEAR($F531),MONTH($F531)+$LK531,DAY($F531))</f>
        <v>44073</v>
      </c>
      <c r="H531" s="18">
        <f>DATE(YEAR($G531),MONTH($G531)+$LK531,DAY($G531))</f>
        <v>44073</v>
      </c>
      <c r="I531" s="19">
        <f>DATE(YEAR($H531),MONTH($H531)+$LK531,DAY($H531))</f>
        <v>44073</v>
      </c>
    </row>
    <row r="532" spans="1:9" ht="15" thickBot="1" x14ac:dyDescent="0.4">
      <c r="A532" s="16" t="s">
        <v>62</v>
      </c>
      <c r="B532" s="17" t="s">
        <v>23</v>
      </c>
      <c r="C532" s="18">
        <v>43961.696064809999</v>
      </c>
      <c r="D532" s="18">
        <f>DATE(YEAR($C532),MONTH($C532)-1,DAY($C532))</f>
        <v>43931</v>
      </c>
      <c r="E532" s="18">
        <f>DATE(YEAR($D532),MONTH($D532),DAY($D532)+$LK532/6.5)</f>
        <v>43931</v>
      </c>
      <c r="F532" s="18">
        <f>DATE(YEAR($E532),MONTH($E532),DAY($E532)+$LK532/6.5)</f>
        <v>43931</v>
      </c>
      <c r="G532" s="18">
        <f>DATE(YEAR($F532),MONTH($F532),DAY($F532)+$LK532/6.5)</f>
        <v>43931</v>
      </c>
      <c r="H532" s="18">
        <f>DATE(YEAR($G532),MONTH($G532),DAY($G532)+$LK532/6.5)</f>
        <v>43931</v>
      </c>
      <c r="I532" s="19">
        <f>DATE(YEAR($H532),MONTH($H532),DAY($H532)+$LK532/6.5)</f>
        <v>43931</v>
      </c>
    </row>
    <row r="533" spans="1:9" ht="15" thickBot="1" x14ac:dyDescent="0.4">
      <c r="A533" s="16" t="s">
        <v>62</v>
      </c>
      <c r="B533" s="17" t="s">
        <v>18</v>
      </c>
      <c r="C533" s="18">
        <v>43911.68733796</v>
      </c>
      <c r="D533" s="18">
        <f>DATE(YEAR($C533),MONTH($C533)-1,DAY($C533))</f>
        <v>43882</v>
      </c>
      <c r="E533" s="18">
        <f>DATE(YEAR($D533),MONTH($D533),DAY($D533)+$LK533/6.5)</f>
        <v>43882</v>
      </c>
      <c r="F533" s="18">
        <f>DATE(YEAR($E533),MONTH($E533),DAY($E533)+$LK533/6.5)</f>
        <v>43882</v>
      </c>
      <c r="G533" s="18">
        <f>DATE(YEAR($F533),MONTH($F533),DAY($F533)+$LK533/6.5)</f>
        <v>43882</v>
      </c>
      <c r="H533" s="18">
        <f>DATE(YEAR($G533),MONTH($G533),DAY($G533)+$LK533/6.5)</f>
        <v>43882</v>
      </c>
      <c r="I533" s="19">
        <f>DATE(YEAR($H533),MONTH($H533),DAY($H533)+$LK533/6.5)</f>
        <v>43882</v>
      </c>
    </row>
    <row r="534" spans="1:9" ht="15" thickBot="1" x14ac:dyDescent="0.4">
      <c r="A534" s="16" t="s">
        <v>62</v>
      </c>
      <c r="B534" s="17" t="s">
        <v>40</v>
      </c>
      <c r="C534" s="18">
        <v>44413.934155089999</v>
      </c>
      <c r="D534" s="18">
        <f>DATE(YEAR($C534),MONTH($C534)-2,DAY($C534))</f>
        <v>44352</v>
      </c>
      <c r="E534" s="18">
        <f>DATE(YEAR($D534),MONTH($D534),DAY($D534)+$LK534*30.4/6000)</f>
        <v>44352</v>
      </c>
      <c r="F534" s="18">
        <f>DATE(YEAR($E534),MONTH($E534),DAY($E534)+$LK534*30.4/6000)</f>
        <v>44352</v>
      </c>
      <c r="G534" s="18">
        <f>DATE(YEAR($F534),MONTH($F534),DAY($F534)+$LK534*30.4/6000)</f>
        <v>44352</v>
      </c>
      <c r="H534" s="18">
        <f>DATE(YEAR($G534),MONTH($G534),DAY($G534)+$LK534*30.4/6000)</f>
        <v>44352</v>
      </c>
      <c r="I534" s="19">
        <f>DATE(YEAR($H534),MONTH($H534),DAY($H534)+$LK534*30.4/6000)</f>
        <v>44352</v>
      </c>
    </row>
    <row r="535" spans="1:9" ht="15" thickBot="1" x14ac:dyDescent="0.4">
      <c r="A535" s="16" t="s">
        <v>62</v>
      </c>
      <c r="B535" s="17" t="s">
        <v>13</v>
      </c>
      <c r="C535" s="18">
        <v>44030.430648139998</v>
      </c>
      <c r="D535" s="18">
        <f>DATE(YEAR($C535),MONTH($C535)-1,DAY($C535))</f>
        <v>44000</v>
      </c>
      <c r="E535" s="18">
        <f>DATE(YEAR($D535),MONTH($D535),DAY($D535)+$LK535/6.5)</f>
        <v>44000</v>
      </c>
      <c r="F535" s="18">
        <f>DATE(YEAR($E535),MONTH($E535),DAY($E535)+$LK535/6.5)</f>
        <v>44000</v>
      </c>
      <c r="G535" s="18">
        <f>DATE(YEAR($F535),MONTH($F535),DAY($F535)+$LK535/6.5)</f>
        <v>44000</v>
      </c>
      <c r="H535" s="18">
        <f>DATE(YEAR($G535),MONTH($G535),DAY($G535)+$LK535/6.5)</f>
        <v>44000</v>
      </c>
      <c r="I535" s="19">
        <f>DATE(YEAR($H535),MONTH($H535),DAY($H535)+$LK535/6.5)</f>
        <v>44000</v>
      </c>
    </row>
    <row r="536" spans="1:9" ht="15" thickBot="1" x14ac:dyDescent="0.4">
      <c r="A536" s="16" t="s">
        <v>62</v>
      </c>
      <c r="B536" s="17" t="s">
        <v>15</v>
      </c>
      <c r="C536" s="18">
        <v>43940.307187500002</v>
      </c>
      <c r="D536" s="18">
        <f>DATE(YEAR($C536),MONTH($C536)-1,DAY($C536))</f>
        <v>43909</v>
      </c>
      <c r="E536" s="18">
        <f>DATE(YEAR($D536),MONTH($D536),DAY($D536)+$LK536/6.5)</f>
        <v>43909</v>
      </c>
      <c r="F536" s="18">
        <f>DATE(YEAR($E536),MONTH($E536),DAY($E536)+$LK536/6.5)</f>
        <v>43909</v>
      </c>
      <c r="G536" s="18">
        <f>DATE(YEAR($F536),MONTH($F536),DAY($F536)+$LK536/6.5)</f>
        <v>43909</v>
      </c>
      <c r="H536" s="18">
        <f>DATE(YEAR($G536),MONTH($G536),DAY($G536)+$LK536/6.5)</f>
        <v>43909</v>
      </c>
      <c r="I536" s="19">
        <f>DATE(YEAR($H536),MONTH($H536),DAY($H536)+$LK536/6.5)</f>
        <v>43909</v>
      </c>
    </row>
    <row r="537" spans="1:9" ht="15" thickBot="1" x14ac:dyDescent="0.4">
      <c r="A537" s="16" t="s">
        <v>62</v>
      </c>
      <c r="B537" s="17" t="s">
        <v>25</v>
      </c>
      <c r="C537" s="18">
        <v>44004.948171290001</v>
      </c>
      <c r="D537" s="18">
        <f>DATE(YEAR($C537),MONTH($C537)-1,DAY($C537))</f>
        <v>43973</v>
      </c>
      <c r="E537" s="18">
        <f>DATE(YEAR($D537),MONTH($D537),DAY($D537)+$LK537/6.5)</f>
        <v>43973</v>
      </c>
      <c r="F537" s="18">
        <f>DATE(YEAR($E537),MONTH($E537),DAY($E537)+$LK537/6.5)</f>
        <v>43973</v>
      </c>
      <c r="G537" s="18">
        <f>DATE(YEAR($F537),MONTH($F537),DAY($F537)+$LK537/6.5)</f>
        <v>43973</v>
      </c>
      <c r="H537" s="18">
        <f>DATE(YEAR($G537),MONTH($G537),DAY($G537)+$LK537/6.5)</f>
        <v>43973</v>
      </c>
      <c r="I537" s="19">
        <f>DATE(YEAR($H537),MONTH($H537),DAY($H537)+$LK537/6.5)</f>
        <v>43973</v>
      </c>
    </row>
    <row r="538" spans="1:9" ht="15" thickBot="1" x14ac:dyDescent="0.4">
      <c r="A538" s="16" t="s">
        <v>62</v>
      </c>
      <c r="B538" s="17" t="s">
        <v>40</v>
      </c>
      <c r="C538" s="18">
        <v>44413.934155089999</v>
      </c>
      <c r="D538" s="18">
        <f>DATE(YEAR($C538),MONTH($C538)-2,DAY($C538))</f>
        <v>44352</v>
      </c>
      <c r="E538" s="18">
        <f t="shared" ref="E538:E543" si="131">DATE(YEAR($D538),MONTH($D538),DAY($D538)+$LK538*30.4/6000)</f>
        <v>44352</v>
      </c>
      <c r="F538" s="18">
        <f t="shared" ref="F538:F543" si="132">DATE(YEAR($E538),MONTH($E538),DAY($E538)+$LK538*30.4/6000)</f>
        <v>44352</v>
      </c>
      <c r="G538" s="18">
        <f t="shared" ref="G538:G543" si="133">DATE(YEAR($F538),MONTH($F538),DAY($F538)+$LK538*30.4/6000)</f>
        <v>44352</v>
      </c>
      <c r="H538" s="18">
        <f t="shared" ref="H538:H543" si="134">DATE(YEAR($G538),MONTH($G538),DAY($G538)+$LK538*30.4/6000)</f>
        <v>44352</v>
      </c>
      <c r="I538" s="19">
        <f t="shared" ref="I538:I543" si="135">DATE(YEAR($H538),MONTH($H538),DAY($H538)+$LK538*30.4/6000)</f>
        <v>44352</v>
      </c>
    </row>
    <row r="539" spans="1:9" ht="15" thickBot="1" x14ac:dyDescent="0.4">
      <c r="A539" s="16" t="s">
        <v>62</v>
      </c>
      <c r="B539" s="17" t="s">
        <v>40</v>
      </c>
      <c r="C539" s="18">
        <v>44413.934155089999</v>
      </c>
      <c r="D539" s="18">
        <f>DATE(YEAR($C539),MONTH($C539)-2,DAY($C539))</f>
        <v>44352</v>
      </c>
      <c r="E539" s="18">
        <f t="shared" si="131"/>
        <v>44352</v>
      </c>
      <c r="F539" s="18">
        <f t="shared" si="132"/>
        <v>44352</v>
      </c>
      <c r="G539" s="18">
        <f t="shared" si="133"/>
        <v>44352</v>
      </c>
      <c r="H539" s="18">
        <f t="shared" si="134"/>
        <v>44352</v>
      </c>
      <c r="I539" s="19">
        <f t="shared" si="135"/>
        <v>44352</v>
      </c>
    </row>
    <row r="540" spans="1:9" ht="15" thickBot="1" x14ac:dyDescent="0.4">
      <c r="A540" s="16" t="s">
        <v>44</v>
      </c>
      <c r="B540" s="17" t="s">
        <v>38</v>
      </c>
      <c r="C540" s="18">
        <v>44327.097118049998</v>
      </c>
      <c r="D540" s="18">
        <f t="shared" ref="D540:D546" si="136">DATE(YEAR($C540),MONTH($C540)-1,DAY($C540))</f>
        <v>44297</v>
      </c>
      <c r="E540" s="18">
        <f t="shared" si="131"/>
        <v>44297</v>
      </c>
      <c r="F540" s="18">
        <f t="shared" si="132"/>
        <v>44297</v>
      </c>
      <c r="G540" s="18">
        <f t="shared" si="133"/>
        <v>44297</v>
      </c>
      <c r="H540" s="18">
        <f t="shared" si="134"/>
        <v>44297</v>
      </c>
      <c r="I540" s="19">
        <f t="shared" si="135"/>
        <v>44297</v>
      </c>
    </row>
    <row r="541" spans="1:9" ht="15" thickBot="1" x14ac:dyDescent="0.4">
      <c r="A541" s="16" t="s">
        <v>44</v>
      </c>
      <c r="B541" s="17" t="s">
        <v>20</v>
      </c>
      <c r="C541" s="18">
        <v>43947.718020829998</v>
      </c>
      <c r="D541" s="18">
        <f t="shared" si="136"/>
        <v>43916</v>
      </c>
      <c r="E541" s="18">
        <f t="shared" si="131"/>
        <v>43916</v>
      </c>
      <c r="F541" s="18">
        <f t="shared" si="132"/>
        <v>43916</v>
      </c>
      <c r="G541" s="18">
        <f t="shared" si="133"/>
        <v>43916</v>
      </c>
      <c r="H541" s="18">
        <f t="shared" si="134"/>
        <v>43916</v>
      </c>
      <c r="I541" s="19">
        <f t="shared" si="135"/>
        <v>43916</v>
      </c>
    </row>
    <row r="542" spans="1:9" ht="15" thickBot="1" x14ac:dyDescent="0.4">
      <c r="A542" s="16" t="s">
        <v>44</v>
      </c>
      <c r="B542" s="17" t="s">
        <v>29</v>
      </c>
      <c r="C542" s="18">
        <v>44327.097118049998</v>
      </c>
      <c r="D542" s="18">
        <f t="shared" si="136"/>
        <v>44297</v>
      </c>
      <c r="E542" s="18">
        <f t="shared" si="131"/>
        <v>44297</v>
      </c>
      <c r="F542" s="18">
        <f t="shared" si="132"/>
        <v>44297</v>
      </c>
      <c r="G542" s="18">
        <f t="shared" si="133"/>
        <v>44297</v>
      </c>
      <c r="H542" s="18">
        <f t="shared" si="134"/>
        <v>44297</v>
      </c>
      <c r="I542" s="19">
        <f t="shared" si="135"/>
        <v>44297</v>
      </c>
    </row>
    <row r="543" spans="1:9" ht="15" thickBot="1" x14ac:dyDescent="0.4">
      <c r="A543" s="16" t="s">
        <v>44</v>
      </c>
      <c r="B543" s="17" t="s">
        <v>19</v>
      </c>
      <c r="C543" s="18">
        <v>44327.097118049998</v>
      </c>
      <c r="D543" s="18">
        <f t="shared" si="136"/>
        <v>44297</v>
      </c>
      <c r="E543" s="18">
        <f t="shared" si="131"/>
        <v>44297</v>
      </c>
      <c r="F543" s="18">
        <f t="shared" si="132"/>
        <v>44297</v>
      </c>
      <c r="G543" s="18">
        <f t="shared" si="133"/>
        <v>44297</v>
      </c>
      <c r="H543" s="18">
        <f t="shared" si="134"/>
        <v>44297</v>
      </c>
      <c r="I543" s="19">
        <f t="shared" si="135"/>
        <v>44297</v>
      </c>
    </row>
    <row r="544" spans="1:9" ht="15" thickBot="1" x14ac:dyDescent="0.4">
      <c r="A544" s="16" t="s">
        <v>44</v>
      </c>
      <c r="B544" s="17" t="s">
        <v>21</v>
      </c>
      <c r="C544" s="18">
        <v>43983.827997679997</v>
      </c>
      <c r="D544" s="18">
        <f t="shared" si="136"/>
        <v>43952</v>
      </c>
      <c r="E544" s="18">
        <f>DATE(YEAR($D544),MONTH($D544),DAY($D544)+$LK544*30.4/520)</f>
        <v>43952</v>
      </c>
      <c r="F544" s="18">
        <f>DATE(YEAR($E544),MONTH($E544),DAY($E544)+$LK544*30.4/520)</f>
        <v>43952</v>
      </c>
      <c r="G544" s="18">
        <f>DATE(YEAR($F544),MONTH($F544),DAY($F544)+$LK544*30.4/520)</f>
        <v>43952</v>
      </c>
      <c r="H544" s="18">
        <f>DATE(YEAR($G544),MONTH($G544),DAY($G544)+$LK544*30.4/520)</f>
        <v>43952</v>
      </c>
      <c r="I544" s="19">
        <f>DATE(YEAR($H544),MONTH($H544),DAY($H544)+$LK544*30.4/520)</f>
        <v>43952</v>
      </c>
    </row>
    <row r="545" spans="1:9" ht="15" thickBot="1" x14ac:dyDescent="0.4">
      <c r="A545" s="16" t="s">
        <v>44</v>
      </c>
      <c r="B545" s="17" t="s">
        <v>32</v>
      </c>
      <c r="C545" s="18">
        <v>43983.827997679997</v>
      </c>
      <c r="D545" s="18">
        <f t="shared" si="136"/>
        <v>43952</v>
      </c>
      <c r="E545" s="18">
        <f>DATE(YEAR($D545),MONTH($D545),DAY($D545)+$LK545*30.4/520)</f>
        <v>43952</v>
      </c>
      <c r="F545" s="18">
        <f>DATE(YEAR($E545),MONTH($E545),DAY($E545)+$LK545*30.4/520)</f>
        <v>43952</v>
      </c>
      <c r="G545" s="18">
        <f>DATE(YEAR($F545),MONTH($F545),DAY($F545)+$LK545*30.4/520)</f>
        <v>43952</v>
      </c>
      <c r="H545" s="18">
        <f>DATE(YEAR($G545),MONTH($G545),DAY($G545)+$LK545*30.4/520)</f>
        <v>43952</v>
      </c>
      <c r="I545" s="19">
        <f>DATE(YEAR($H545),MONTH($H545),DAY($H545)+$LK545*30.4/520)</f>
        <v>43952</v>
      </c>
    </row>
    <row r="546" spans="1:9" ht="15" thickBot="1" x14ac:dyDescent="0.4">
      <c r="A546" s="16" t="s">
        <v>44</v>
      </c>
      <c r="B546" s="17" t="s">
        <v>30</v>
      </c>
      <c r="C546" s="18">
        <v>43983.827997679997</v>
      </c>
      <c r="D546" s="18">
        <f t="shared" si="136"/>
        <v>43952</v>
      </c>
      <c r="E546" s="18">
        <f>DATE(YEAR($D546),MONTH($D546),DAY($D546)+$LK546*30.4/520)</f>
        <v>43952</v>
      </c>
      <c r="F546" s="18">
        <f>DATE(YEAR($E546),MONTH($E546),DAY($E546)+$LK546*30.4/520)</f>
        <v>43952</v>
      </c>
      <c r="G546" s="18">
        <f>DATE(YEAR($F546),MONTH($F546),DAY($F546)+$LK546*30.4/520)</f>
        <v>43952</v>
      </c>
      <c r="H546" s="18">
        <f>DATE(YEAR($G546),MONTH($G546),DAY($G546)+$LK546*30.4/520)</f>
        <v>43952</v>
      </c>
      <c r="I546" s="19">
        <f>DATE(YEAR($H546),MONTH($H546),DAY($H546)+$LK546*30.4/520)</f>
        <v>43952</v>
      </c>
    </row>
    <row r="547" spans="1:9" ht="15" thickBot="1" x14ac:dyDescent="0.4">
      <c r="A547" s="16" t="s">
        <v>44</v>
      </c>
      <c r="B547" s="17" t="s">
        <v>17</v>
      </c>
      <c r="C547" s="18">
        <v>44056.591805550001</v>
      </c>
      <c r="D547" s="18">
        <f>DATE(YEAR($C547),MONTH($C547)-2,DAY($C547))</f>
        <v>43995</v>
      </c>
      <c r="E547" s="18">
        <f>DATE(YEAR($D547),MONTH($D547)+$LK547,DAY($D547))</f>
        <v>43995</v>
      </c>
      <c r="F547" s="18">
        <f>DATE(YEAR($E547),MONTH($E547)+$LK547,DAY($E547))</f>
        <v>43995</v>
      </c>
      <c r="G547" s="18">
        <f>DATE(YEAR($F547),MONTH($F547)+$LK547,DAY($F547))</f>
        <v>43995</v>
      </c>
      <c r="H547" s="18">
        <f>DATE(YEAR($G547),MONTH($G547)+$LK547,DAY($G547))</f>
        <v>43995</v>
      </c>
      <c r="I547" s="19">
        <f>DATE(YEAR($H547),MONTH($H547)+$LK547,DAY($H547))</f>
        <v>43995</v>
      </c>
    </row>
    <row r="548" spans="1:9" ht="15" thickBot="1" x14ac:dyDescent="0.4">
      <c r="A548" s="16" t="s">
        <v>44</v>
      </c>
      <c r="B548" s="17" t="s">
        <v>10</v>
      </c>
      <c r="C548" s="18">
        <v>43841.322118049997</v>
      </c>
      <c r="D548" s="18">
        <f>DATE(YEAR($C548),MONTH($C548)-2,DAY($C548))</f>
        <v>43780</v>
      </c>
      <c r="E548" s="18">
        <f>DATE(YEAR($D548),MONTH($D548)+$LK548,DAY($D548))</f>
        <v>43780</v>
      </c>
      <c r="F548" s="18">
        <f>DATE(YEAR($E548),MONTH($E548)+$LK548,DAY($E548))</f>
        <v>43780</v>
      </c>
      <c r="G548" s="18">
        <f>DATE(YEAR($F548),MONTH($F548)+$LK548,DAY($F548))</f>
        <v>43780</v>
      </c>
      <c r="H548" s="18">
        <f>DATE(YEAR($G548),MONTH($G548)+$LK548,DAY($G548))</f>
        <v>43780</v>
      </c>
      <c r="I548" s="19">
        <f>DATE(YEAR($H548),MONTH($H548)+$LK548,DAY($H548))</f>
        <v>43780</v>
      </c>
    </row>
    <row r="549" spans="1:9" ht="15" thickBot="1" x14ac:dyDescent="0.4">
      <c r="A549" s="16" t="s">
        <v>44</v>
      </c>
      <c r="B549" s="17" t="s">
        <v>11</v>
      </c>
      <c r="C549" s="18">
        <v>43844.55783564</v>
      </c>
      <c r="D549" s="18">
        <f>DATE(YEAR($C549),MONTH($C549)-2,DAY($C549))</f>
        <v>43783</v>
      </c>
      <c r="E549" s="18">
        <f>DATE(YEAR($D549)+$LK549,MONTH($D549),DAY($D549))</f>
        <v>43783</v>
      </c>
      <c r="F549" s="18">
        <f>DATE(YEAR($E549)+$LK549,MONTH($E549),DAY($E549))</f>
        <v>43783</v>
      </c>
      <c r="G549" s="18">
        <f>DATE(YEAR($F549)+$LK549,MONTH($F549),DAY($F549))</f>
        <v>43783</v>
      </c>
      <c r="H549" s="18">
        <f>DATE(YEAR($G549)+$LK549,MONTH($G549),DAY($G549))</f>
        <v>43783</v>
      </c>
      <c r="I549" s="19">
        <f>DATE(YEAR($H549)+$LK549,MONTH($H549),DAY($H549))</f>
        <v>43783</v>
      </c>
    </row>
    <row r="550" spans="1:9" ht="15" thickBot="1" x14ac:dyDescent="0.4">
      <c r="A550" s="16" t="s">
        <v>44</v>
      </c>
      <c r="B550" s="17" t="s">
        <v>27</v>
      </c>
      <c r="C550" s="18">
        <v>44327.097118049998</v>
      </c>
      <c r="D550" s="18">
        <f>DATE(YEAR($C550),MONTH($C550)-1,DAY($C550))</f>
        <v>44297</v>
      </c>
      <c r="E550" s="18">
        <f>DATE(YEAR($D550),MONTH($D550),DAY($D550)+$LK550*30.4/6000)</f>
        <v>44297</v>
      </c>
      <c r="F550" s="18">
        <f>DATE(YEAR($E550),MONTH($E550),DAY($E550)+$LK550*30.4/6000)</f>
        <v>44297</v>
      </c>
      <c r="G550" s="18">
        <f>DATE(YEAR($F550),MONTH($F550),DAY($F550)+$LK550*30.4/6000)</f>
        <v>44297</v>
      </c>
      <c r="H550" s="18">
        <f>DATE(YEAR($G550),MONTH($G550),DAY($G550)+$LK550*30.4/6000)</f>
        <v>44297</v>
      </c>
      <c r="I550" s="19">
        <f>DATE(YEAR($H550),MONTH($H550),DAY($H550)+$LK550*30.4/6000)</f>
        <v>44297</v>
      </c>
    </row>
    <row r="551" spans="1:9" ht="15" thickBot="1" x14ac:dyDescent="0.4">
      <c r="A551" s="16" t="s">
        <v>44</v>
      </c>
      <c r="B551" s="17" t="s">
        <v>33</v>
      </c>
      <c r="C551" s="18">
        <v>44327.097118049998</v>
      </c>
      <c r="D551" s="18">
        <f>DATE(YEAR($C551),MONTH($C551)-1,DAY($C551))</f>
        <v>44297</v>
      </c>
      <c r="E551" s="18">
        <f>DATE(YEAR($D551),MONTH($D551),DAY($D551)+$LK551*30.4/6000)</f>
        <v>44297</v>
      </c>
      <c r="F551" s="18">
        <f>DATE(YEAR($E551),MONTH($E551),DAY($E551)+$LK551*30.4/6000)</f>
        <v>44297</v>
      </c>
      <c r="G551" s="18">
        <f>DATE(YEAR($F551),MONTH($F551),DAY($F551)+$LK551*30.4/6000)</f>
        <v>44297</v>
      </c>
      <c r="H551" s="18">
        <f>DATE(YEAR($G551),MONTH($G551),DAY($G551)+$LK551*30.4/6000)</f>
        <v>44297</v>
      </c>
      <c r="I551" s="19">
        <f>DATE(YEAR($H551),MONTH($H551),DAY($H551)+$LK551*30.4/6000)</f>
        <v>44297</v>
      </c>
    </row>
    <row r="552" spans="1:9" ht="15" thickBot="1" x14ac:dyDescent="0.4">
      <c r="A552" s="16" t="s">
        <v>44</v>
      </c>
      <c r="B552" s="17" t="s">
        <v>39</v>
      </c>
      <c r="C552" s="18">
        <v>44193.579004630003</v>
      </c>
      <c r="D552" s="18">
        <f t="shared" ref="D552:D557" si="137">DATE(YEAR($C552),MONTH($C552),DAY($C552)-7)</f>
        <v>44186</v>
      </c>
      <c r="E552" s="18">
        <f t="shared" ref="E552:E557" si="138">DATE(YEAR($D552),MONTH($D552)+$LK552,DAY($D552))</f>
        <v>44186</v>
      </c>
      <c r="F552" s="18">
        <f t="shared" ref="F552:F557" si="139">DATE(YEAR($E552),MONTH($E552)+$LK552,DAY($E552))</f>
        <v>44186</v>
      </c>
      <c r="G552" s="18">
        <f t="shared" ref="G552:G557" si="140">DATE(YEAR($F552),MONTH($F552)+$LK552,DAY($F552))</f>
        <v>44186</v>
      </c>
      <c r="H552" s="18">
        <f t="shared" ref="H552:H557" si="141">DATE(YEAR($G552),MONTH($G552)+$LK552,DAY($G552))</f>
        <v>44186</v>
      </c>
      <c r="I552" s="19">
        <f t="shared" ref="I552:I557" si="142">DATE(YEAR($H552),MONTH($H552)+$LK552,DAY($H552))</f>
        <v>44186</v>
      </c>
    </row>
    <row r="553" spans="1:9" ht="15" thickBot="1" x14ac:dyDescent="0.4">
      <c r="A553" s="16" t="s">
        <v>44</v>
      </c>
      <c r="B553" s="17" t="s">
        <v>28</v>
      </c>
      <c r="C553" s="18">
        <v>43872.632280090002</v>
      </c>
      <c r="D553" s="18">
        <f t="shared" si="137"/>
        <v>43865</v>
      </c>
      <c r="E553" s="18">
        <f t="shared" si="138"/>
        <v>43865</v>
      </c>
      <c r="F553" s="18">
        <f t="shared" si="139"/>
        <v>43865</v>
      </c>
      <c r="G553" s="18">
        <f t="shared" si="140"/>
        <v>43865</v>
      </c>
      <c r="H553" s="18">
        <f t="shared" si="141"/>
        <v>43865</v>
      </c>
      <c r="I553" s="19">
        <f t="shared" si="142"/>
        <v>43865</v>
      </c>
    </row>
    <row r="554" spans="1:9" ht="15" thickBot="1" x14ac:dyDescent="0.4">
      <c r="A554" s="16" t="s">
        <v>44</v>
      </c>
      <c r="B554" s="17" t="s">
        <v>31</v>
      </c>
      <c r="C554" s="18">
        <v>43872.3203125</v>
      </c>
      <c r="D554" s="18">
        <f t="shared" si="137"/>
        <v>43865</v>
      </c>
      <c r="E554" s="18">
        <f t="shared" si="138"/>
        <v>43865</v>
      </c>
      <c r="F554" s="18">
        <f t="shared" si="139"/>
        <v>43865</v>
      </c>
      <c r="G554" s="18">
        <f t="shared" si="140"/>
        <v>43865</v>
      </c>
      <c r="H554" s="18">
        <f t="shared" si="141"/>
        <v>43865</v>
      </c>
      <c r="I554" s="19">
        <f t="shared" si="142"/>
        <v>43865</v>
      </c>
    </row>
    <row r="555" spans="1:9" ht="15" thickBot="1" x14ac:dyDescent="0.4">
      <c r="A555" s="16" t="s">
        <v>44</v>
      </c>
      <c r="B555" s="17" t="s">
        <v>35</v>
      </c>
      <c r="C555" s="18">
        <v>44170.59954861</v>
      </c>
      <c r="D555" s="18">
        <f t="shared" si="137"/>
        <v>44163</v>
      </c>
      <c r="E555" s="18">
        <f t="shared" si="138"/>
        <v>44163</v>
      </c>
      <c r="F555" s="18">
        <f t="shared" si="139"/>
        <v>44163</v>
      </c>
      <c r="G555" s="18">
        <f t="shared" si="140"/>
        <v>44163</v>
      </c>
      <c r="H555" s="18">
        <f t="shared" si="141"/>
        <v>44163</v>
      </c>
      <c r="I555" s="19">
        <f t="shared" si="142"/>
        <v>44163</v>
      </c>
    </row>
    <row r="556" spans="1:9" ht="15" thickBot="1" x14ac:dyDescent="0.4">
      <c r="A556" s="16" t="s">
        <v>44</v>
      </c>
      <c r="B556" s="17" t="s">
        <v>24</v>
      </c>
      <c r="C556" s="18">
        <v>44170.59954861</v>
      </c>
      <c r="D556" s="18">
        <f t="shared" si="137"/>
        <v>44163</v>
      </c>
      <c r="E556" s="18">
        <f t="shared" si="138"/>
        <v>44163</v>
      </c>
      <c r="F556" s="18">
        <f t="shared" si="139"/>
        <v>44163</v>
      </c>
      <c r="G556" s="18">
        <f t="shared" si="140"/>
        <v>44163</v>
      </c>
      <c r="H556" s="18">
        <f t="shared" si="141"/>
        <v>44163</v>
      </c>
      <c r="I556" s="19">
        <f t="shared" si="142"/>
        <v>44163</v>
      </c>
    </row>
    <row r="557" spans="1:9" ht="15" thickBot="1" x14ac:dyDescent="0.4">
      <c r="A557" s="16" t="s">
        <v>44</v>
      </c>
      <c r="B557" s="17" t="s">
        <v>22</v>
      </c>
      <c r="C557" s="18">
        <v>44170.59954861</v>
      </c>
      <c r="D557" s="18">
        <f t="shared" si="137"/>
        <v>44163</v>
      </c>
      <c r="E557" s="18">
        <f t="shared" si="138"/>
        <v>44163</v>
      </c>
      <c r="F557" s="18">
        <f t="shared" si="139"/>
        <v>44163</v>
      </c>
      <c r="G557" s="18">
        <f t="shared" si="140"/>
        <v>44163</v>
      </c>
      <c r="H557" s="18">
        <f t="shared" si="141"/>
        <v>44163</v>
      </c>
      <c r="I557" s="19">
        <f t="shared" si="142"/>
        <v>44163</v>
      </c>
    </row>
    <row r="558" spans="1:9" ht="15" thickBot="1" x14ac:dyDescent="0.4">
      <c r="A558" s="16" t="s">
        <v>44</v>
      </c>
      <c r="B558" s="17" t="s">
        <v>18</v>
      </c>
      <c r="C558" s="18">
        <v>44009.11252314</v>
      </c>
      <c r="D558" s="18">
        <f>DATE(YEAR($C558),MONTH($C558)-1,DAY($C558))</f>
        <v>43978</v>
      </c>
      <c r="E558" s="18">
        <f>DATE(YEAR($D558),MONTH($D558),DAY($D558)+$LK558/6.5)</f>
        <v>43978</v>
      </c>
      <c r="F558" s="18">
        <f>DATE(YEAR($E558),MONTH($E558),DAY($E558)+$LK558/6.5)</f>
        <v>43978</v>
      </c>
      <c r="G558" s="18">
        <f>DATE(YEAR($F558),MONTH($F558),DAY($F558)+$LK558/6.5)</f>
        <v>43978</v>
      </c>
      <c r="H558" s="18">
        <f>DATE(YEAR($G558),MONTH($G558),DAY($G558)+$LK558/6.5)</f>
        <v>43978</v>
      </c>
      <c r="I558" s="19">
        <f>DATE(YEAR($H558),MONTH($H558),DAY($H558)+$LK558/6.5)</f>
        <v>43978</v>
      </c>
    </row>
    <row r="559" spans="1:9" ht="15" thickBot="1" x14ac:dyDescent="0.4">
      <c r="A559" s="16" t="s">
        <v>44</v>
      </c>
      <c r="B559" s="17" t="s">
        <v>40</v>
      </c>
      <c r="C559" s="18">
        <v>44295.11671296</v>
      </c>
      <c r="D559" s="18">
        <f>DATE(YEAR($C559),MONTH($C559)-2,DAY($C559))</f>
        <v>44236</v>
      </c>
      <c r="E559" s="18">
        <f>DATE(YEAR($D559),MONTH($D559),DAY($D559)+$LK559*30.4/6000)</f>
        <v>44236</v>
      </c>
      <c r="F559" s="18">
        <f>DATE(YEAR($E559),MONTH($E559),DAY($E559)+$LK559*30.4/6000)</f>
        <v>44236</v>
      </c>
      <c r="G559" s="18">
        <f>DATE(YEAR($F559),MONTH($F559),DAY($F559)+$LK559*30.4/6000)</f>
        <v>44236</v>
      </c>
      <c r="H559" s="18">
        <f>DATE(YEAR($G559),MONTH($G559),DAY($G559)+$LK559*30.4/6000)</f>
        <v>44236</v>
      </c>
      <c r="I559" s="19">
        <f>DATE(YEAR($H559),MONTH($H559),DAY($H559)+$LK559*30.4/6000)</f>
        <v>44236</v>
      </c>
    </row>
    <row r="560" spans="1:9" ht="15" thickBot="1" x14ac:dyDescent="0.4">
      <c r="A560" s="16" t="s">
        <v>44</v>
      </c>
      <c r="B560" s="17" t="s">
        <v>40</v>
      </c>
      <c r="C560" s="18">
        <v>44328.255034720001</v>
      </c>
      <c r="D560" s="18">
        <f>DATE(YEAR($C560),MONTH($C560)-2,DAY($C560))</f>
        <v>44267</v>
      </c>
      <c r="E560" s="18">
        <f>DATE(YEAR($D560),MONTH($D560),DAY($D560)+$LK560*30.4/6000)</f>
        <v>44267</v>
      </c>
      <c r="F560" s="18">
        <f>DATE(YEAR($E560),MONTH($E560),DAY($E560)+$LK560*30.4/6000)</f>
        <v>44267</v>
      </c>
      <c r="G560" s="18">
        <f>DATE(YEAR($F560),MONTH($F560),DAY($F560)+$LK560*30.4/6000)</f>
        <v>44267</v>
      </c>
      <c r="H560" s="18">
        <f>DATE(YEAR($G560),MONTH($G560),DAY($G560)+$LK560*30.4/6000)</f>
        <v>44267</v>
      </c>
      <c r="I560" s="19">
        <f>DATE(YEAR($H560),MONTH($H560),DAY($H560)+$LK560*30.4/6000)</f>
        <v>44267</v>
      </c>
    </row>
    <row r="561" spans="1:9" ht="15" thickBot="1" x14ac:dyDescent="0.4">
      <c r="A561" s="16" t="s">
        <v>44</v>
      </c>
      <c r="B561" s="17" t="s">
        <v>40</v>
      </c>
      <c r="C561" s="18">
        <v>44328.255034720001</v>
      </c>
      <c r="D561" s="18">
        <f>DATE(YEAR($C561),MONTH($C561)-2,DAY($C561))</f>
        <v>44267</v>
      </c>
      <c r="E561" s="18">
        <f>DATE(YEAR($D561),MONTH($D561),DAY($D561)+$LK561*30.4/6000)</f>
        <v>44267</v>
      </c>
      <c r="F561" s="18">
        <f>DATE(YEAR($E561),MONTH($E561),DAY($E561)+$LK561*30.4/6000)</f>
        <v>44267</v>
      </c>
      <c r="G561" s="18">
        <f>DATE(YEAR($F561),MONTH($F561),DAY($F561)+$LK561*30.4/6000)</f>
        <v>44267</v>
      </c>
      <c r="H561" s="18">
        <f>DATE(YEAR($G561),MONTH($G561),DAY($G561)+$LK561*30.4/6000)</f>
        <v>44267</v>
      </c>
      <c r="I561" s="19">
        <f>DATE(YEAR($H561),MONTH($H561),DAY($H561)+$LK561*30.4/6000)</f>
        <v>44267</v>
      </c>
    </row>
    <row r="562" spans="1:9" ht="15" thickBot="1" x14ac:dyDescent="0.4">
      <c r="A562" s="16" t="s">
        <v>44</v>
      </c>
      <c r="B562" s="17" t="s">
        <v>13</v>
      </c>
      <c r="C562" s="18">
        <v>43883.065601850001</v>
      </c>
      <c r="D562" s="18">
        <f t="shared" ref="D562:D567" si="143">DATE(YEAR($C562),MONTH($C562)-1,DAY($C562))</f>
        <v>43852</v>
      </c>
      <c r="E562" s="18">
        <f t="shared" ref="E562:E567" si="144">DATE(YEAR($D562),MONTH($D562),DAY($D562)+$LK562/6.5)</f>
        <v>43852</v>
      </c>
      <c r="F562" s="18">
        <f t="shared" ref="F562:F567" si="145">DATE(YEAR($E562),MONTH($E562),DAY($E562)+$LK562/6.5)</f>
        <v>43852</v>
      </c>
      <c r="G562" s="18">
        <f t="shared" ref="G562:G567" si="146">DATE(YEAR($F562),MONTH($F562),DAY($F562)+$LK562/6.5)</f>
        <v>43852</v>
      </c>
      <c r="H562" s="18">
        <f t="shared" ref="H562:H567" si="147">DATE(YEAR($G562),MONTH($G562),DAY($G562)+$LK562/6.5)</f>
        <v>43852</v>
      </c>
      <c r="I562" s="19">
        <f t="shared" ref="I562:I567" si="148">DATE(YEAR($H562),MONTH($H562),DAY($H562)+$LK562/6.5)</f>
        <v>43852</v>
      </c>
    </row>
    <row r="563" spans="1:9" ht="15" thickBot="1" x14ac:dyDescent="0.4">
      <c r="A563" s="16" t="s">
        <v>44</v>
      </c>
      <c r="B563" s="17" t="s">
        <v>15</v>
      </c>
      <c r="C563" s="18">
        <v>44130.595868049997</v>
      </c>
      <c r="D563" s="18">
        <f t="shared" si="143"/>
        <v>44100</v>
      </c>
      <c r="E563" s="18">
        <f t="shared" si="144"/>
        <v>44100</v>
      </c>
      <c r="F563" s="18">
        <f t="shared" si="145"/>
        <v>44100</v>
      </c>
      <c r="G563" s="18">
        <f t="shared" si="146"/>
        <v>44100</v>
      </c>
      <c r="H563" s="18">
        <f t="shared" si="147"/>
        <v>44100</v>
      </c>
      <c r="I563" s="19">
        <f t="shared" si="148"/>
        <v>44100</v>
      </c>
    </row>
    <row r="564" spans="1:9" ht="15" thickBot="1" x14ac:dyDescent="0.4">
      <c r="A564" s="16" t="s">
        <v>44</v>
      </c>
      <c r="B564" s="17" t="s">
        <v>25</v>
      </c>
      <c r="C564" s="18">
        <v>44277.853576380003</v>
      </c>
      <c r="D564" s="18">
        <f t="shared" si="143"/>
        <v>44249</v>
      </c>
      <c r="E564" s="18">
        <f t="shared" si="144"/>
        <v>44249</v>
      </c>
      <c r="F564" s="18">
        <f t="shared" si="145"/>
        <v>44249</v>
      </c>
      <c r="G564" s="18">
        <f t="shared" si="146"/>
        <v>44249</v>
      </c>
      <c r="H564" s="18">
        <f t="shared" si="147"/>
        <v>44249</v>
      </c>
      <c r="I564" s="19">
        <f t="shared" si="148"/>
        <v>44249</v>
      </c>
    </row>
    <row r="565" spans="1:9" ht="15" thickBot="1" x14ac:dyDescent="0.4">
      <c r="A565" s="16" t="s">
        <v>44</v>
      </c>
      <c r="B565" s="17" t="s">
        <v>13</v>
      </c>
      <c r="C565" s="18">
        <v>44016.539305550003</v>
      </c>
      <c r="D565" s="18">
        <f t="shared" si="143"/>
        <v>43986</v>
      </c>
      <c r="E565" s="18">
        <f t="shared" si="144"/>
        <v>43986</v>
      </c>
      <c r="F565" s="18">
        <f t="shared" si="145"/>
        <v>43986</v>
      </c>
      <c r="G565" s="18">
        <f t="shared" si="146"/>
        <v>43986</v>
      </c>
      <c r="H565" s="18">
        <f t="shared" si="147"/>
        <v>43986</v>
      </c>
      <c r="I565" s="19">
        <f t="shared" si="148"/>
        <v>43986</v>
      </c>
    </row>
    <row r="566" spans="1:9" ht="15" thickBot="1" x14ac:dyDescent="0.4">
      <c r="A566" s="16" t="s">
        <v>44</v>
      </c>
      <c r="B566" s="17" t="s">
        <v>15</v>
      </c>
      <c r="C566" s="18">
        <v>44436.458425919998</v>
      </c>
      <c r="D566" s="18">
        <f t="shared" si="143"/>
        <v>44405</v>
      </c>
      <c r="E566" s="18">
        <f t="shared" si="144"/>
        <v>44405</v>
      </c>
      <c r="F566" s="18">
        <f t="shared" si="145"/>
        <v>44405</v>
      </c>
      <c r="G566" s="18">
        <f t="shared" si="146"/>
        <v>44405</v>
      </c>
      <c r="H566" s="18">
        <f t="shared" si="147"/>
        <v>44405</v>
      </c>
      <c r="I566" s="19">
        <f t="shared" si="148"/>
        <v>44405</v>
      </c>
    </row>
    <row r="567" spans="1:9" ht="15" thickBot="1" x14ac:dyDescent="0.4">
      <c r="A567" s="16" t="s">
        <v>44</v>
      </c>
      <c r="B567" s="17" t="s">
        <v>25</v>
      </c>
      <c r="C567" s="18">
        <v>44505.669351850003</v>
      </c>
      <c r="D567" s="18">
        <f t="shared" si="143"/>
        <v>44474</v>
      </c>
      <c r="E567" s="18">
        <f t="shared" si="144"/>
        <v>44474</v>
      </c>
      <c r="F567" s="18">
        <f t="shared" si="145"/>
        <v>44474</v>
      </c>
      <c r="G567" s="18">
        <f t="shared" si="146"/>
        <v>44474</v>
      </c>
      <c r="H567" s="18">
        <f t="shared" si="147"/>
        <v>44474</v>
      </c>
      <c r="I567" s="19">
        <f t="shared" si="148"/>
        <v>44474</v>
      </c>
    </row>
    <row r="568" spans="1:9" ht="15" thickBot="1" x14ac:dyDescent="0.4">
      <c r="A568" s="16" t="s">
        <v>44</v>
      </c>
      <c r="B568" s="17" t="s">
        <v>40</v>
      </c>
      <c r="C568" s="18">
        <v>44295.11671296</v>
      </c>
      <c r="D568" s="18">
        <f>DATE(YEAR($C568),MONTH($C568)-2,DAY($C568))</f>
        <v>44236</v>
      </c>
      <c r="E568" s="18">
        <f>DATE(YEAR($D568),MONTH($D568),DAY($D568)+$LK568*30.4/6000)</f>
        <v>44236</v>
      </c>
      <c r="F568" s="18">
        <f>DATE(YEAR($E568),MONTH($E568),DAY($E568)+$LK568*30.4/6000)</f>
        <v>44236</v>
      </c>
      <c r="G568" s="18">
        <f>DATE(YEAR($F568),MONTH($F568),DAY($F568)+$LK568*30.4/6000)</f>
        <v>44236</v>
      </c>
      <c r="H568" s="18">
        <f>DATE(YEAR($G568),MONTH($G568),DAY($G568)+$LK568*30.4/6000)</f>
        <v>44236</v>
      </c>
      <c r="I568" s="19">
        <f>DATE(YEAR($H568),MONTH($H568),DAY($H568)+$LK568*30.4/6000)</f>
        <v>44236</v>
      </c>
    </row>
    <row r="569" spans="1:9" ht="15" thickBot="1" x14ac:dyDescent="0.4">
      <c r="A569" s="16" t="s">
        <v>44</v>
      </c>
      <c r="B569" s="17" t="s">
        <v>40</v>
      </c>
      <c r="C569" s="18">
        <v>44295.11671296</v>
      </c>
      <c r="D569" s="18">
        <f>DATE(YEAR($C569),MONTH($C569)-2,DAY($C569))</f>
        <v>44236</v>
      </c>
      <c r="E569" s="18">
        <f>DATE(YEAR($D569),MONTH($D569),DAY($D569)+$LK569*30.4/6000)</f>
        <v>44236</v>
      </c>
      <c r="F569" s="18">
        <f>DATE(YEAR($E569),MONTH($E569),DAY($E569)+$LK569*30.4/6000)</f>
        <v>44236</v>
      </c>
      <c r="G569" s="18">
        <f>DATE(YEAR($F569),MONTH($F569),DAY($F569)+$LK569*30.4/6000)</f>
        <v>44236</v>
      </c>
      <c r="H569" s="18">
        <f>DATE(YEAR($G569),MONTH($G569),DAY($G569)+$LK569*30.4/6000)</f>
        <v>44236</v>
      </c>
      <c r="I569" s="19">
        <f>DATE(YEAR($H569),MONTH($H569),DAY($H569)+$LK569*30.4/6000)</f>
        <v>44236</v>
      </c>
    </row>
    <row r="570" spans="1:9" ht="15" thickBot="1" x14ac:dyDescent="0.4">
      <c r="A570" s="16" t="s">
        <v>44</v>
      </c>
      <c r="B570" s="17" t="s">
        <v>18</v>
      </c>
      <c r="C570" s="18">
        <v>43859.03085648</v>
      </c>
      <c r="D570" s="18">
        <f t="shared" ref="D570:D577" si="149">DATE(YEAR($C570),MONTH($C570)-1,DAY($C570))</f>
        <v>43828</v>
      </c>
      <c r="E570" s="18">
        <f>DATE(YEAR($D570),MONTH($D570),DAY($D570)+$LK570/6.5)</f>
        <v>43828</v>
      </c>
      <c r="F570" s="18">
        <f>DATE(YEAR($E570),MONTH($E570),DAY($E570)+$LK570/6.5)</f>
        <v>43828</v>
      </c>
      <c r="G570" s="18">
        <f>DATE(YEAR($F570),MONTH($F570),DAY($F570)+$LK570/6.5)</f>
        <v>43828</v>
      </c>
      <c r="H570" s="18">
        <f>DATE(YEAR($G570),MONTH($G570),DAY($G570)+$LK570/6.5)</f>
        <v>43828</v>
      </c>
      <c r="I570" s="19">
        <f>DATE(YEAR($H570),MONTH($H570),DAY($H570)+$LK570/6.5)</f>
        <v>43828</v>
      </c>
    </row>
    <row r="571" spans="1:9" ht="15" thickBot="1" x14ac:dyDescent="0.4">
      <c r="A571" s="16" t="s">
        <v>63</v>
      </c>
      <c r="B571" s="17" t="s">
        <v>38</v>
      </c>
      <c r="C571" s="18">
        <v>44460.506516200003</v>
      </c>
      <c r="D571" s="18">
        <f t="shared" si="149"/>
        <v>44429</v>
      </c>
      <c r="E571" s="18">
        <f>DATE(YEAR($D571),MONTH($D571),DAY($D571)+$LK571*30.4/6000)</f>
        <v>44429</v>
      </c>
      <c r="F571" s="18">
        <f>DATE(YEAR($E571),MONTH($E571),DAY($E571)+$LK571*30.4/6000)</f>
        <v>44429</v>
      </c>
      <c r="G571" s="18">
        <f>DATE(YEAR($F571),MONTH($F571),DAY($F571)+$LK571*30.4/6000)</f>
        <v>44429</v>
      </c>
      <c r="H571" s="18">
        <f>DATE(YEAR($G571),MONTH($G571),DAY($G571)+$LK571*30.4/6000)</f>
        <v>44429</v>
      </c>
      <c r="I571" s="19">
        <f>DATE(YEAR($H571),MONTH($H571),DAY($H571)+$LK571*30.4/6000)</f>
        <v>44429</v>
      </c>
    </row>
    <row r="572" spans="1:9" ht="15" thickBot="1" x14ac:dyDescent="0.4">
      <c r="A572" s="16" t="s">
        <v>63</v>
      </c>
      <c r="B572" s="17" t="s">
        <v>20</v>
      </c>
      <c r="C572" s="18">
        <v>44197.965486109999</v>
      </c>
      <c r="D572" s="18">
        <f t="shared" si="149"/>
        <v>44166</v>
      </c>
      <c r="E572" s="18">
        <f>DATE(YEAR($D572),MONTH($D572),DAY($D572)+$LK572*30.4/6000)</f>
        <v>44166</v>
      </c>
      <c r="F572" s="18">
        <f>DATE(YEAR($E572),MONTH($E572),DAY($E572)+$LK572*30.4/6000)</f>
        <v>44166</v>
      </c>
      <c r="G572" s="18">
        <f>DATE(YEAR($F572),MONTH($F572),DAY($F572)+$LK572*30.4/6000)</f>
        <v>44166</v>
      </c>
      <c r="H572" s="18">
        <f>DATE(YEAR($G572),MONTH($G572),DAY($G572)+$LK572*30.4/6000)</f>
        <v>44166</v>
      </c>
      <c r="I572" s="19">
        <f>DATE(YEAR($H572),MONTH($H572),DAY($H572)+$LK572*30.4/6000)</f>
        <v>44166</v>
      </c>
    </row>
    <row r="573" spans="1:9" ht="15" thickBot="1" x14ac:dyDescent="0.4">
      <c r="A573" s="16" t="s">
        <v>63</v>
      </c>
      <c r="B573" s="17" t="s">
        <v>29</v>
      </c>
      <c r="C573" s="18">
        <v>44460.506516200003</v>
      </c>
      <c r="D573" s="18">
        <f t="shared" si="149"/>
        <v>44429</v>
      </c>
      <c r="E573" s="18">
        <f>DATE(YEAR($D573),MONTH($D573),DAY($D573)+$LK573*30.4/6000)</f>
        <v>44429</v>
      </c>
      <c r="F573" s="18">
        <f>DATE(YEAR($E573),MONTH($E573),DAY($E573)+$LK573*30.4/6000)</f>
        <v>44429</v>
      </c>
      <c r="G573" s="18">
        <f>DATE(YEAR($F573),MONTH($F573),DAY($F573)+$LK573*30.4/6000)</f>
        <v>44429</v>
      </c>
      <c r="H573" s="18">
        <f>DATE(YEAR($G573),MONTH($G573),DAY($G573)+$LK573*30.4/6000)</f>
        <v>44429</v>
      </c>
      <c r="I573" s="19">
        <f>DATE(YEAR($H573),MONTH($H573),DAY($H573)+$LK573*30.4/6000)</f>
        <v>44429</v>
      </c>
    </row>
    <row r="574" spans="1:9" ht="15" thickBot="1" x14ac:dyDescent="0.4">
      <c r="A574" s="16" t="s">
        <v>63</v>
      </c>
      <c r="B574" s="17" t="s">
        <v>19</v>
      </c>
      <c r="C574" s="18">
        <v>44460.506516200003</v>
      </c>
      <c r="D574" s="18">
        <f t="shared" si="149"/>
        <v>44429</v>
      </c>
      <c r="E574" s="18">
        <f>DATE(YEAR($D574),MONTH($D574),DAY($D574)+$LK574*30.4/6000)</f>
        <v>44429</v>
      </c>
      <c r="F574" s="18">
        <f>DATE(YEAR($E574),MONTH($E574),DAY($E574)+$LK574*30.4/6000)</f>
        <v>44429</v>
      </c>
      <c r="G574" s="18">
        <f>DATE(YEAR($F574),MONTH($F574),DAY($F574)+$LK574*30.4/6000)</f>
        <v>44429</v>
      </c>
      <c r="H574" s="18">
        <f>DATE(YEAR($G574),MONTH($G574),DAY($G574)+$LK574*30.4/6000)</f>
        <v>44429</v>
      </c>
      <c r="I574" s="19">
        <f>DATE(YEAR($H574),MONTH($H574),DAY($H574)+$LK574*30.4/6000)</f>
        <v>44429</v>
      </c>
    </row>
    <row r="575" spans="1:9" ht="15" thickBot="1" x14ac:dyDescent="0.4">
      <c r="A575" s="16" t="s">
        <v>63</v>
      </c>
      <c r="B575" s="17" t="s">
        <v>21</v>
      </c>
      <c r="C575" s="18">
        <v>43908.754722220001</v>
      </c>
      <c r="D575" s="18">
        <f t="shared" si="149"/>
        <v>43879</v>
      </c>
      <c r="E575" s="18">
        <f>DATE(YEAR($D575),MONTH($D575),DAY($D575)+$LK575*30.4/520)</f>
        <v>43879</v>
      </c>
      <c r="F575" s="18">
        <f>DATE(YEAR($E575),MONTH($E575),DAY($E575)+$LK575*30.4/520)</f>
        <v>43879</v>
      </c>
      <c r="G575" s="18">
        <f>DATE(YEAR($F575),MONTH($F575),DAY($F575)+$LK575*30.4/520)</f>
        <v>43879</v>
      </c>
      <c r="H575" s="18">
        <f>DATE(YEAR($G575),MONTH($G575),DAY($G575)+$LK575*30.4/520)</f>
        <v>43879</v>
      </c>
      <c r="I575" s="19">
        <f>DATE(YEAR($H575),MONTH($H575),DAY($H575)+$LK575*30.4/520)</f>
        <v>43879</v>
      </c>
    </row>
    <row r="576" spans="1:9" ht="15" thickBot="1" x14ac:dyDescent="0.4">
      <c r="A576" s="16" t="s">
        <v>63</v>
      </c>
      <c r="B576" s="17" t="s">
        <v>32</v>
      </c>
      <c r="C576" s="18">
        <v>43908.754722220001</v>
      </c>
      <c r="D576" s="18">
        <f t="shared" si="149"/>
        <v>43879</v>
      </c>
      <c r="E576" s="18">
        <f>DATE(YEAR($D576),MONTH($D576),DAY($D576)+$LK576*30.4/520)</f>
        <v>43879</v>
      </c>
      <c r="F576" s="18">
        <f>DATE(YEAR($E576),MONTH($E576),DAY($E576)+$LK576*30.4/520)</f>
        <v>43879</v>
      </c>
      <c r="G576" s="18">
        <f>DATE(YEAR($F576),MONTH($F576),DAY($F576)+$LK576*30.4/520)</f>
        <v>43879</v>
      </c>
      <c r="H576" s="18">
        <f>DATE(YEAR($G576),MONTH($G576),DAY($G576)+$LK576*30.4/520)</f>
        <v>43879</v>
      </c>
      <c r="I576" s="19">
        <f>DATE(YEAR($H576),MONTH($H576),DAY($H576)+$LK576*30.4/520)</f>
        <v>43879</v>
      </c>
    </row>
    <row r="577" spans="1:9" ht="15" thickBot="1" x14ac:dyDescent="0.4">
      <c r="A577" s="16" t="s">
        <v>63</v>
      </c>
      <c r="B577" s="17" t="s">
        <v>30</v>
      </c>
      <c r="C577" s="18">
        <v>43908.754722220001</v>
      </c>
      <c r="D577" s="18">
        <f t="shared" si="149"/>
        <v>43879</v>
      </c>
      <c r="E577" s="18">
        <f>DATE(YEAR($D577),MONTH($D577),DAY($D577)+$LK577*30.4/520)</f>
        <v>43879</v>
      </c>
      <c r="F577" s="18">
        <f>DATE(YEAR($E577),MONTH($E577),DAY($E577)+$LK577*30.4/520)</f>
        <v>43879</v>
      </c>
      <c r="G577" s="18">
        <f>DATE(YEAR($F577),MONTH($F577),DAY($F577)+$LK577*30.4/520)</f>
        <v>43879</v>
      </c>
      <c r="H577" s="18">
        <f>DATE(YEAR($G577),MONTH($G577),DAY($G577)+$LK577*30.4/520)</f>
        <v>43879</v>
      </c>
      <c r="I577" s="19">
        <f>DATE(YEAR($H577),MONTH($H577),DAY($H577)+$LK577*30.4/520)</f>
        <v>43879</v>
      </c>
    </row>
    <row r="578" spans="1:9" ht="15" thickBot="1" x14ac:dyDescent="0.4">
      <c r="A578" s="16" t="s">
        <v>63</v>
      </c>
      <c r="B578" s="17" t="s">
        <v>17</v>
      </c>
      <c r="C578" s="18">
        <v>44304.518506940003</v>
      </c>
      <c r="D578" s="18">
        <f>DATE(YEAR($C578),MONTH($C578)-2,DAY($C578))</f>
        <v>44245</v>
      </c>
      <c r="E578" s="18">
        <f>DATE(YEAR($D578),MONTH($D578)+$LK578,DAY($D578))</f>
        <v>44245</v>
      </c>
      <c r="F578" s="18">
        <f>DATE(YEAR($E578),MONTH($E578)+$LK578,DAY($E578))</f>
        <v>44245</v>
      </c>
      <c r="G578" s="18">
        <f>DATE(YEAR($F578),MONTH($F578)+$LK578,DAY($F578))</f>
        <v>44245</v>
      </c>
      <c r="H578" s="18">
        <f>DATE(YEAR($G578),MONTH($G578)+$LK578,DAY($G578))</f>
        <v>44245</v>
      </c>
      <c r="I578" s="19">
        <f>DATE(YEAR($H578),MONTH($H578)+$LK578,DAY($H578))</f>
        <v>44245</v>
      </c>
    </row>
    <row r="579" spans="1:9" ht="15" thickBot="1" x14ac:dyDescent="0.4">
      <c r="A579" s="16" t="s">
        <v>63</v>
      </c>
      <c r="B579" s="17" t="s">
        <v>11</v>
      </c>
      <c r="C579" s="18">
        <v>43837.65289351</v>
      </c>
      <c r="D579" s="18">
        <f>DATE(YEAR($C579),MONTH($C579)-2,DAY($C579))</f>
        <v>43776</v>
      </c>
      <c r="E579" s="18">
        <f>DATE(YEAR($D579)+$LK579,MONTH($D579),DAY($D579))</f>
        <v>43776</v>
      </c>
      <c r="F579" s="18">
        <f>DATE(YEAR($E579)+$LK579,MONTH($E579),DAY($E579))</f>
        <v>43776</v>
      </c>
      <c r="G579" s="18">
        <f>DATE(YEAR($F579)+$LK579,MONTH($F579),DAY($F579))</f>
        <v>43776</v>
      </c>
      <c r="H579" s="18">
        <f>DATE(YEAR($G579)+$LK579,MONTH($G579),DAY($G579))</f>
        <v>43776</v>
      </c>
      <c r="I579" s="19">
        <f>DATE(YEAR($H579)+$LK579,MONTH($H579),DAY($H579))</f>
        <v>43776</v>
      </c>
    </row>
    <row r="580" spans="1:9" ht="15" thickBot="1" x14ac:dyDescent="0.4">
      <c r="A580" s="16" t="s">
        <v>63</v>
      </c>
      <c r="B580" s="17" t="s">
        <v>27</v>
      </c>
      <c r="C580" s="18">
        <v>44460.506516200003</v>
      </c>
      <c r="D580" s="18">
        <f>DATE(YEAR($C580),MONTH($C580)-1,DAY($C580))</f>
        <v>44429</v>
      </c>
      <c r="E580" s="18">
        <f>DATE(YEAR($D580),MONTH($D580),DAY($D580)+$LK580*30.4/6000)</f>
        <v>44429</v>
      </c>
      <c r="F580" s="18">
        <f>DATE(YEAR($E580),MONTH($E580),DAY($E580)+$LK580*30.4/6000)</f>
        <v>44429</v>
      </c>
      <c r="G580" s="18">
        <f>DATE(YEAR($F580),MONTH($F580),DAY($F580)+$LK580*30.4/6000)</f>
        <v>44429</v>
      </c>
      <c r="H580" s="18">
        <f>DATE(YEAR($G580),MONTH($G580),DAY($G580)+$LK580*30.4/6000)</f>
        <v>44429</v>
      </c>
      <c r="I580" s="19">
        <f>DATE(YEAR($H580),MONTH($H580),DAY($H580)+$LK580*30.4/6000)</f>
        <v>44429</v>
      </c>
    </row>
    <row r="581" spans="1:9" ht="15" thickBot="1" x14ac:dyDescent="0.4">
      <c r="A581" s="16" t="s">
        <v>63</v>
      </c>
      <c r="B581" s="17" t="s">
        <v>33</v>
      </c>
      <c r="C581" s="18">
        <v>44460.506516200003</v>
      </c>
      <c r="D581" s="18">
        <f>DATE(YEAR($C581),MONTH($C581)-1,DAY($C581))</f>
        <v>44429</v>
      </c>
      <c r="E581" s="18">
        <f>DATE(YEAR($D581),MONTH($D581),DAY($D581)+$LK581*30.4/6000)</f>
        <v>44429</v>
      </c>
      <c r="F581" s="18">
        <f>DATE(YEAR($E581),MONTH($E581),DAY($E581)+$LK581*30.4/6000)</f>
        <v>44429</v>
      </c>
      <c r="G581" s="18">
        <f>DATE(YEAR($F581),MONTH($F581),DAY($F581)+$LK581*30.4/6000)</f>
        <v>44429</v>
      </c>
      <c r="H581" s="18">
        <f>DATE(YEAR($G581),MONTH($G581),DAY($G581)+$LK581*30.4/6000)</f>
        <v>44429</v>
      </c>
      <c r="I581" s="19">
        <f>DATE(YEAR($H581),MONTH($H581),DAY($H581)+$LK581*30.4/6000)</f>
        <v>44429</v>
      </c>
    </row>
    <row r="582" spans="1:9" ht="15" thickBot="1" x14ac:dyDescent="0.4">
      <c r="A582" s="16" t="s">
        <v>63</v>
      </c>
      <c r="B582" s="17" t="s">
        <v>39</v>
      </c>
      <c r="C582" s="18">
        <v>44118.58166666</v>
      </c>
      <c r="D582" s="18">
        <f>DATE(YEAR($C582),MONTH($C582),DAY($C582)-7)</f>
        <v>44111</v>
      </c>
      <c r="E582" s="18">
        <f>DATE(YEAR($D582),MONTH($D582)+$LK582,DAY($D582))</f>
        <v>44111</v>
      </c>
      <c r="F582" s="18">
        <f>DATE(YEAR($E582),MONTH($E582)+$LK582,DAY($E582))</f>
        <v>44111</v>
      </c>
      <c r="G582" s="18">
        <f>DATE(YEAR($F582),MONTH($F582)+$LK582,DAY($F582))</f>
        <v>44111</v>
      </c>
      <c r="H582" s="18">
        <f>DATE(YEAR($G582),MONTH($G582)+$LK582,DAY($G582))</f>
        <v>44111</v>
      </c>
      <c r="I582" s="19">
        <f>DATE(YEAR($H582),MONTH($H582)+$LK582,DAY($H582))</f>
        <v>44111</v>
      </c>
    </row>
    <row r="583" spans="1:9" ht="15" thickBot="1" x14ac:dyDescent="0.4">
      <c r="A583" s="16" t="s">
        <v>63</v>
      </c>
      <c r="B583" s="17" t="s">
        <v>31</v>
      </c>
      <c r="C583" s="18">
        <v>43865.647418979999</v>
      </c>
      <c r="D583" s="18">
        <f>DATE(YEAR($C583),MONTH($C583),DAY($C583)-7)</f>
        <v>43858</v>
      </c>
      <c r="E583" s="18">
        <f>DATE(YEAR($D583),MONTH($D583)+$LK583,DAY($D583))</f>
        <v>43858</v>
      </c>
      <c r="F583" s="18">
        <f>DATE(YEAR($E583),MONTH($E583)+$LK583,DAY($E583))</f>
        <v>43858</v>
      </c>
      <c r="G583" s="18">
        <f>DATE(YEAR($F583),MONTH($F583)+$LK583,DAY($F583))</f>
        <v>43858</v>
      </c>
      <c r="H583" s="18">
        <f>DATE(YEAR($G583),MONTH($G583)+$LK583,DAY($G583))</f>
        <v>43858</v>
      </c>
      <c r="I583" s="19">
        <f>DATE(YEAR($H583),MONTH($H583)+$LK583,DAY($H583))</f>
        <v>43858</v>
      </c>
    </row>
    <row r="584" spans="1:9" ht="15" thickBot="1" x14ac:dyDescent="0.4">
      <c r="A584" s="16" t="s">
        <v>63</v>
      </c>
      <c r="B584" s="17" t="s">
        <v>35</v>
      </c>
      <c r="C584" s="18">
        <v>44177.589039350001</v>
      </c>
      <c r="D584" s="18">
        <f>DATE(YEAR($C584),MONTH($C584),DAY($C584)-7)</f>
        <v>44170</v>
      </c>
      <c r="E584" s="18">
        <f>DATE(YEAR($D584),MONTH($D584)+$LK584,DAY($D584))</f>
        <v>44170</v>
      </c>
      <c r="F584" s="18">
        <f>DATE(YEAR($E584),MONTH($E584)+$LK584,DAY($E584))</f>
        <v>44170</v>
      </c>
      <c r="G584" s="18">
        <f>DATE(YEAR($F584),MONTH($F584)+$LK584,DAY($F584))</f>
        <v>44170</v>
      </c>
      <c r="H584" s="18">
        <f>DATE(YEAR($G584),MONTH($G584)+$LK584,DAY($G584))</f>
        <v>44170</v>
      </c>
      <c r="I584" s="19">
        <f>DATE(YEAR($H584),MONTH($H584)+$LK584,DAY($H584))</f>
        <v>44170</v>
      </c>
    </row>
    <row r="585" spans="1:9" ht="15" thickBot="1" x14ac:dyDescent="0.4">
      <c r="A585" s="16" t="s">
        <v>63</v>
      </c>
      <c r="B585" s="17" t="s">
        <v>24</v>
      </c>
      <c r="C585" s="18">
        <v>44177.639409720003</v>
      </c>
      <c r="D585" s="18">
        <f>DATE(YEAR($C585),MONTH($C585),DAY($C585)-7)</f>
        <v>44170</v>
      </c>
      <c r="E585" s="18">
        <f>DATE(YEAR($D585),MONTH($D585)+$LK585,DAY($D585))</f>
        <v>44170</v>
      </c>
      <c r="F585" s="18">
        <f>DATE(YEAR($E585),MONTH($E585)+$LK585,DAY($E585))</f>
        <v>44170</v>
      </c>
      <c r="G585" s="18">
        <f>DATE(YEAR($F585),MONTH($F585)+$LK585,DAY($F585))</f>
        <v>44170</v>
      </c>
      <c r="H585" s="18">
        <f>DATE(YEAR($G585),MONTH($G585)+$LK585,DAY($G585))</f>
        <v>44170</v>
      </c>
      <c r="I585" s="19">
        <f>DATE(YEAR($H585),MONTH($H585)+$LK585,DAY($H585))</f>
        <v>44170</v>
      </c>
    </row>
    <row r="586" spans="1:9" ht="15" thickBot="1" x14ac:dyDescent="0.4">
      <c r="A586" s="16" t="s">
        <v>63</v>
      </c>
      <c r="B586" s="17" t="s">
        <v>22</v>
      </c>
      <c r="C586" s="18">
        <v>44177.639409720003</v>
      </c>
      <c r="D586" s="18">
        <f>DATE(YEAR($C586),MONTH($C586),DAY($C586)-7)</f>
        <v>44170</v>
      </c>
      <c r="E586" s="18">
        <f>DATE(YEAR($D586),MONTH($D586)+$LK586,DAY($D586))</f>
        <v>44170</v>
      </c>
      <c r="F586" s="18">
        <f>DATE(YEAR($E586),MONTH($E586)+$LK586,DAY($E586))</f>
        <v>44170</v>
      </c>
      <c r="G586" s="18">
        <f>DATE(YEAR($F586),MONTH($F586)+$LK586,DAY($F586))</f>
        <v>44170</v>
      </c>
      <c r="H586" s="18">
        <f>DATE(YEAR($G586),MONTH($G586)+$LK586,DAY($G586))</f>
        <v>44170</v>
      </c>
      <c r="I586" s="19">
        <f>DATE(YEAR($H586),MONTH($H586)+$LK586,DAY($H586))</f>
        <v>44170</v>
      </c>
    </row>
    <row r="587" spans="1:9" ht="15" thickBot="1" x14ac:dyDescent="0.4">
      <c r="A587" s="16" t="s">
        <v>63</v>
      </c>
      <c r="B587" s="17" t="s">
        <v>40</v>
      </c>
      <c r="C587" s="18">
        <v>44491.164895829999</v>
      </c>
      <c r="D587" s="18">
        <f>DATE(YEAR($C587),MONTH($C587)-2,DAY($C587))</f>
        <v>44430</v>
      </c>
      <c r="E587" s="18">
        <f>DATE(YEAR($D587),MONTH($D587),DAY($D587)+$LK587*30.4/6000)</f>
        <v>44430</v>
      </c>
      <c r="F587" s="18">
        <f>DATE(YEAR($E587),MONTH($E587),DAY($E587)+$LK587*30.4/6000)</f>
        <v>44430</v>
      </c>
      <c r="G587" s="18">
        <f>DATE(YEAR($F587),MONTH($F587),DAY($F587)+$LK587*30.4/6000)</f>
        <v>44430</v>
      </c>
      <c r="H587" s="18">
        <f>DATE(YEAR($G587),MONTH($G587),DAY($G587)+$LK587*30.4/6000)</f>
        <v>44430</v>
      </c>
      <c r="I587" s="19">
        <f>DATE(YEAR($H587),MONTH($H587),DAY($H587)+$LK587*30.4/6000)</f>
        <v>44430</v>
      </c>
    </row>
    <row r="588" spans="1:9" ht="15" thickBot="1" x14ac:dyDescent="0.4">
      <c r="A588" s="16" t="s">
        <v>63</v>
      </c>
      <c r="B588" s="17" t="s">
        <v>13</v>
      </c>
      <c r="C588" s="18">
        <v>44457.67395833</v>
      </c>
      <c r="D588" s="18">
        <f>DATE(YEAR($C588),MONTH($C588)-1,DAY($C588))</f>
        <v>44426</v>
      </c>
      <c r="E588" s="18">
        <f>DATE(YEAR($D588),MONTH($D588),DAY($D588)+$LK588/6.5)</f>
        <v>44426</v>
      </c>
      <c r="F588" s="18">
        <f>DATE(YEAR($E588),MONTH($E588),DAY($E588)+$LK588/6.5)</f>
        <v>44426</v>
      </c>
      <c r="G588" s="18">
        <f>DATE(YEAR($F588),MONTH($F588),DAY($F588)+$LK588/6.5)</f>
        <v>44426</v>
      </c>
      <c r="H588" s="18">
        <f>DATE(YEAR($G588),MONTH($G588),DAY($G588)+$LK588/6.5)</f>
        <v>44426</v>
      </c>
      <c r="I588" s="19">
        <f>DATE(YEAR($H588),MONTH($H588),DAY($H588)+$LK588/6.5)</f>
        <v>44426</v>
      </c>
    </row>
    <row r="589" spans="1:9" ht="15" thickBot="1" x14ac:dyDescent="0.4">
      <c r="A589" s="16" t="s">
        <v>63</v>
      </c>
      <c r="B589" s="17" t="s">
        <v>13</v>
      </c>
      <c r="C589" s="18">
        <v>44375.2727199</v>
      </c>
      <c r="D589" s="18">
        <f>DATE(YEAR($C589),MONTH($C589)-1,DAY($C589))</f>
        <v>44344</v>
      </c>
      <c r="E589" s="18">
        <f>DATE(YEAR($D589),MONTH($D589),DAY($D589)+$LK589/6.5)</f>
        <v>44344</v>
      </c>
      <c r="F589" s="18">
        <f>DATE(YEAR($E589),MONTH($E589),DAY($E589)+$LK589/6.5)</f>
        <v>44344</v>
      </c>
      <c r="G589" s="18">
        <f>DATE(YEAR($F589),MONTH($F589),DAY($F589)+$LK589/6.5)</f>
        <v>44344</v>
      </c>
      <c r="H589" s="18">
        <f>DATE(YEAR($G589),MONTH($G589),DAY($G589)+$LK589/6.5)</f>
        <v>44344</v>
      </c>
      <c r="I589" s="19">
        <f>DATE(YEAR($H589),MONTH($H589),DAY($H589)+$LK589/6.5)</f>
        <v>44344</v>
      </c>
    </row>
    <row r="590" spans="1:9" ht="15" thickBot="1" x14ac:dyDescent="0.4">
      <c r="A590" s="16" t="s">
        <v>63</v>
      </c>
      <c r="B590" s="17" t="s">
        <v>40</v>
      </c>
      <c r="C590" s="18">
        <v>44491.164895829999</v>
      </c>
      <c r="D590" s="18">
        <f>DATE(YEAR($C590),MONTH($C590)-2,DAY($C590))</f>
        <v>44430</v>
      </c>
      <c r="E590" s="18">
        <f>DATE(YEAR($D590),MONTH($D590),DAY($D590)+$LK590*30.4/6000)</f>
        <v>44430</v>
      </c>
      <c r="F590" s="18">
        <f>DATE(YEAR($E590),MONTH($E590),DAY($E590)+$LK590*30.4/6000)</f>
        <v>44430</v>
      </c>
      <c r="G590" s="18">
        <f>DATE(YEAR($F590),MONTH($F590),DAY($F590)+$LK590*30.4/6000)</f>
        <v>44430</v>
      </c>
      <c r="H590" s="18">
        <f>DATE(YEAR($G590),MONTH($G590),DAY($G590)+$LK590*30.4/6000)</f>
        <v>44430</v>
      </c>
      <c r="I590" s="19">
        <f>DATE(YEAR($H590),MONTH($H590),DAY($H590)+$LK590*30.4/6000)</f>
        <v>44430</v>
      </c>
    </row>
    <row r="591" spans="1:9" ht="15" thickBot="1" x14ac:dyDescent="0.4">
      <c r="A591" s="16" t="s">
        <v>63</v>
      </c>
      <c r="B591" s="17" t="s">
        <v>40</v>
      </c>
      <c r="C591" s="18">
        <v>44491.164895829999</v>
      </c>
      <c r="D591" s="18">
        <f>DATE(YEAR($C591),MONTH($C591)-2,DAY($C591))</f>
        <v>44430</v>
      </c>
      <c r="E591" s="18">
        <f>DATE(YEAR($D591),MONTH($D591),DAY($D591)+$LK591*30.4/6000)</f>
        <v>44430</v>
      </c>
      <c r="F591" s="18">
        <f>DATE(YEAR($E591),MONTH($E591),DAY($E591)+$LK591*30.4/6000)</f>
        <v>44430</v>
      </c>
      <c r="G591" s="18">
        <f>DATE(YEAR($F591),MONTH($F591),DAY($F591)+$LK591*30.4/6000)</f>
        <v>44430</v>
      </c>
      <c r="H591" s="18">
        <f>DATE(YEAR($G591),MONTH($G591),DAY($G591)+$LK591*30.4/6000)</f>
        <v>44430</v>
      </c>
      <c r="I591" s="19">
        <f>DATE(YEAR($H591),MONTH($H591),DAY($H591)+$LK591*30.4/6000)</f>
        <v>44430</v>
      </c>
    </row>
    <row r="592" spans="1:9" ht="15" thickBot="1" x14ac:dyDescent="0.4">
      <c r="A592" s="16" t="s">
        <v>63</v>
      </c>
      <c r="B592" s="17" t="s">
        <v>40</v>
      </c>
      <c r="C592" s="18">
        <v>44491.164895829999</v>
      </c>
      <c r="D592" s="18">
        <f>DATE(YEAR($C592),MONTH($C592)-2,DAY($C592))</f>
        <v>44430</v>
      </c>
      <c r="E592" s="18">
        <f>DATE(YEAR($D592),MONTH($D592),DAY($D592)+$LK592*30.4/6000)</f>
        <v>44430</v>
      </c>
      <c r="F592" s="18">
        <f>DATE(YEAR($E592),MONTH($E592),DAY($E592)+$LK592*30.4/6000)</f>
        <v>44430</v>
      </c>
      <c r="G592" s="18">
        <f>DATE(YEAR($F592),MONTH($F592),DAY($F592)+$LK592*30.4/6000)</f>
        <v>44430</v>
      </c>
      <c r="H592" s="18">
        <f>DATE(YEAR($G592),MONTH($G592),DAY($G592)+$LK592*30.4/6000)</f>
        <v>44430</v>
      </c>
      <c r="I592" s="19">
        <f>DATE(YEAR($H592),MONTH($H592),DAY($H592)+$LK592*30.4/6000)</f>
        <v>44430</v>
      </c>
    </row>
    <row r="593" spans="1:9" ht="15" thickBot="1" x14ac:dyDescent="0.4">
      <c r="A593" s="16" t="s">
        <v>64</v>
      </c>
      <c r="B593" s="17" t="s">
        <v>20</v>
      </c>
      <c r="C593" s="18">
        <v>44386.515972219997</v>
      </c>
      <c r="D593" s="18">
        <f>DATE(YEAR($C593),MONTH($C593)-1,DAY($C593))</f>
        <v>44356</v>
      </c>
      <c r="E593" s="18">
        <f>DATE(YEAR($D593),MONTH($D593),DAY($D593)+$LK593*30.4/6000)</f>
        <v>44356</v>
      </c>
      <c r="F593" s="18">
        <f>DATE(YEAR($E593),MONTH($E593),DAY($E593)+$LK593*30.4/6000)</f>
        <v>44356</v>
      </c>
      <c r="G593" s="18">
        <f>DATE(YEAR($F593),MONTH($F593),DAY($F593)+$LK593*30.4/6000)</f>
        <v>44356</v>
      </c>
      <c r="H593" s="18">
        <f>DATE(YEAR($G593),MONTH($G593),DAY($G593)+$LK593*30.4/6000)</f>
        <v>44356</v>
      </c>
      <c r="I593" s="19">
        <f>DATE(YEAR($H593),MONTH($H593),DAY($H593)+$LK593*30.4/6000)</f>
        <v>44356</v>
      </c>
    </row>
    <row r="594" spans="1:9" ht="15" thickBot="1" x14ac:dyDescent="0.4">
      <c r="A594" s="16" t="s">
        <v>64</v>
      </c>
      <c r="B594" s="17" t="s">
        <v>21</v>
      </c>
      <c r="C594" s="18">
        <v>44296.510196750001</v>
      </c>
      <c r="D594" s="18">
        <f>DATE(YEAR($C594),MONTH($C594)-1,DAY($C594))</f>
        <v>44265</v>
      </c>
      <c r="E594" s="18">
        <f>DATE(YEAR($D594),MONTH($D594),DAY($D594)+$LK594*30.4/520)</f>
        <v>44265</v>
      </c>
      <c r="F594" s="18">
        <f>DATE(YEAR($E594),MONTH($E594),DAY($E594)+$LK594*30.4/520)</f>
        <v>44265</v>
      </c>
      <c r="G594" s="18">
        <f>DATE(YEAR($F594),MONTH($F594),DAY($F594)+$LK594*30.4/520)</f>
        <v>44265</v>
      </c>
      <c r="H594" s="18">
        <f>DATE(YEAR($G594),MONTH($G594),DAY($G594)+$LK594*30.4/520)</f>
        <v>44265</v>
      </c>
      <c r="I594" s="19">
        <f>DATE(YEAR($H594),MONTH($H594),DAY($H594)+$LK594*30.4/520)</f>
        <v>44265</v>
      </c>
    </row>
    <row r="595" spans="1:9" ht="15" thickBot="1" x14ac:dyDescent="0.4">
      <c r="A595" s="16" t="s">
        <v>64</v>
      </c>
      <c r="B595" s="17" t="s">
        <v>32</v>
      </c>
      <c r="C595" s="18">
        <v>44296.510196750001</v>
      </c>
      <c r="D595" s="18">
        <f>DATE(YEAR($C595),MONTH($C595)-1,DAY($C595))</f>
        <v>44265</v>
      </c>
      <c r="E595" s="18">
        <f>DATE(YEAR($D595),MONTH($D595),DAY($D595)+$LK595*30.4/520)</f>
        <v>44265</v>
      </c>
      <c r="F595" s="18">
        <f>DATE(YEAR($E595),MONTH($E595),DAY($E595)+$LK595*30.4/520)</f>
        <v>44265</v>
      </c>
      <c r="G595" s="18">
        <f>DATE(YEAR($F595),MONTH($F595),DAY($F595)+$LK595*30.4/520)</f>
        <v>44265</v>
      </c>
      <c r="H595" s="18">
        <f>DATE(YEAR($G595),MONTH($G595),DAY($G595)+$LK595*30.4/520)</f>
        <v>44265</v>
      </c>
      <c r="I595" s="19">
        <f>DATE(YEAR($H595),MONTH($H595),DAY($H595)+$LK595*30.4/520)</f>
        <v>44265</v>
      </c>
    </row>
    <row r="596" spans="1:9" ht="15" thickBot="1" x14ac:dyDescent="0.4">
      <c r="A596" s="16" t="s">
        <v>64</v>
      </c>
      <c r="B596" s="17" t="s">
        <v>30</v>
      </c>
      <c r="C596" s="18">
        <v>44296.510196750001</v>
      </c>
      <c r="D596" s="18">
        <f>DATE(YEAR($C596),MONTH($C596)-1,DAY($C596))</f>
        <v>44265</v>
      </c>
      <c r="E596" s="18">
        <f>DATE(YEAR($D596),MONTH($D596),DAY($D596)+$LK596*30.4/520)</f>
        <v>44265</v>
      </c>
      <c r="F596" s="18">
        <f>DATE(YEAR($E596),MONTH($E596),DAY($E596)+$LK596*30.4/520)</f>
        <v>44265</v>
      </c>
      <c r="G596" s="18">
        <f>DATE(YEAR($F596),MONTH($F596),DAY($F596)+$LK596*30.4/520)</f>
        <v>44265</v>
      </c>
      <c r="H596" s="18">
        <f>DATE(YEAR($G596),MONTH($G596),DAY($G596)+$LK596*30.4/520)</f>
        <v>44265</v>
      </c>
      <c r="I596" s="19">
        <f>DATE(YEAR($H596),MONTH($H596),DAY($H596)+$LK596*30.4/520)</f>
        <v>44265</v>
      </c>
    </row>
    <row r="597" spans="1:9" ht="15" thickBot="1" x14ac:dyDescent="0.4">
      <c r="A597" s="16" t="s">
        <v>64</v>
      </c>
      <c r="B597" s="17" t="s">
        <v>17</v>
      </c>
      <c r="C597" s="18">
        <v>44325.354467589998</v>
      </c>
      <c r="D597" s="18">
        <f>DATE(YEAR($C597),MONTH($C597)-2,DAY($C597))</f>
        <v>44264</v>
      </c>
      <c r="E597" s="18">
        <f>DATE(YEAR($D597),MONTH($D597)+$LK597,DAY($D597))</f>
        <v>44264</v>
      </c>
      <c r="F597" s="18">
        <f>DATE(YEAR($E597),MONTH($E597)+$LK597,DAY($E597))</f>
        <v>44264</v>
      </c>
      <c r="G597" s="18">
        <f>DATE(YEAR($F597),MONTH($F597)+$LK597,DAY($F597))</f>
        <v>44264</v>
      </c>
      <c r="H597" s="18">
        <f>DATE(YEAR($G597),MONTH($G597)+$LK597,DAY($G597))</f>
        <v>44264</v>
      </c>
      <c r="I597" s="19">
        <f>DATE(YEAR($H597),MONTH($H597)+$LK597,DAY($H597))</f>
        <v>44264</v>
      </c>
    </row>
    <row r="598" spans="1:9" ht="15" thickBot="1" x14ac:dyDescent="0.4">
      <c r="A598" s="16" t="s">
        <v>64</v>
      </c>
      <c r="B598" s="17" t="s">
        <v>10</v>
      </c>
      <c r="C598" s="18">
        <v>43864.65351851</v>
      </c>
      <c r="D598" s="18">
        <f>DATE(YEAR($C598),MONTH($C598)-2,DAY($C598))</f>
        <v>43802</v>
      </c>
      <c r="E598" s="18">
        <f>DATE(YEAR($D598),MONTH($D598)+$LK598,DAY($D598))</f>
        <v>43802</v>
      </c>
      <c r="F598" s="18">
        <f>DATE(YEAR($E598),MONTH($E598)+$LK598,DAY($E598))</f>
        <v>43802</v>
      </c>
      <c r="G598" s="18">
        <f>DATE(YEAR($F598),MONTH($F598)+$LK598,DAY($F598))</f>
        <v>43802</v>
      </c>
      <c r="H598" s="18">
        <f>DATE(YEAR($G598),MONTH($G598)+$LK598,DAY($G598))</f>
        <v>43802</v>
      </c>
      <c r="I598" s="19">
        <f>DATE(YEAR($H598),MONTH($H598)+$LK598,DAY($H598))</f>
        <v>43802</v>
      </c>
    </row>
    <row r="599" spans="1:9" ht="15" thickBot="1" x14ac:dyDescent="0.4">
      <c r="A599" s="16" t="s">
        <v>64</v>
      </c>
      <c r="B599" s="17" t="s">
        <v>11</v>
      </c>
      <c r="C599" s="18">
        <v>43879.638020830003</v>
      </c>
      <c r="D599" s="18">
        <f>DATE(YEAR($C599),MONTH($C599)-2,DAY($C599))</f>
        <v>43817</v>
      </c>
      <c r="E599" s="18">
        <f>DATE(YEAR($D599)+$LK599,MONTH($D599),DAY($D599))</f>
        <v>43817</v>
      </c>
      <c r="F599" s="18">
        <f>DATE(YEAR($E599)+$LK599,MONTH($E599),DAY($E599))</f>
        <v>43817</v>
      </c>
      <c r="G599" s="18">
        <f>DATE(YEAR($F599)+$LK599,MONTH($F599),DAY($F599))</f>
        <v>43817</v>
      </c>
      <c r="H599" s="18">
        <f>DATE(YEAR($G599)+$LK599,MONTH($G599),DAY($G599))</f>
        <v>43817</v>
      </c>
      <c r="I599" s="19">
        <f>DATE(YEAR($H599)+$LK599,MONTH($H599),DAY($H599))</f>
        <v>43817</v>
      </c>
    </row>
    <row r="600" spans="1:9" ht="15" thickBot="1" x14ac:dyDescent="0.4">
      <c r="A600" s="16" t="s">
        <v>64</v>
      </c>
      <c r="B600" s="17" t="s">
        <v>39</v>
      </c>
      <c r="C600" s="18">
        <v>44215.639293979999</v>
      </c>
      <c r="D600" s="18">
        <f t="shared" ref="D600:D605" si="150">DATE(YEAR($C600),MONTH($C600),DAY($C600)-7)</f>
        <v>44208</v>
      </c>
      <c r="E600" s="18">
        <f t="shared" ref="E600:E605" si="151">DATE(YEAR($D600),MONTH($D600)+$LK600,DAY($D600))</f>
        <v>44208</v>
      </c>
      <c r="F600" s="18">
        <f t="shared" ref="F600:F605" si="152">DATE(YEAR($E600),MONTH($E600)+$LK600,DAY($E600))</f>
        <v>44208</v>
      </c>
      <c r="G600" s="18">
        <f t="shared" ref="G600:G605" si="153">DATE(YEAR($F600),MONTH($F600)+$LK600,DAY($F600))</f>
        <v>44208</v>
      </c>
      <c r="H600" s="18">
        <f t="shared" ref="H600:H605" si="154">DATE(YEAR($G600),MONTH($G600)+$LK600,DAY($G600))</f>
        <v>44208</v>
      </c>
      <c r="I600" s="19">
        <f t="shared" ref="I600:I605" si="155">DATE(YEAR($H600),MONTH($H600)+$LK600,DAY($H600))</f>
        <v>44208</v>
      </c>
    </row>
    <row r="601" spans="1:9" ht="15" thickBot="1" x14ac:dyDescent="0.4">
      <c r="A601" s="16" t="s">
        <v>64</v>
      </c>
      <c r="B601" s="17" t="s">
        <v>28</v>
      </c>
      <c r="C601" s="18">
        <v>43893.65351851</v>
      </c>
      <c r="D601" s="18">
        <f t="shared" si="150"/>
        <v>43886</v>
      </c>
      <c r="E601" s="18">
        <f t="shared" si="151"/>
        <v>43886</v>
      </c>
      <c r="F601" s="18">
        <f t="shared" si="152"/>
        <v>43886</v>
      </c>
      <c r="G601" s="18">
        <f t="shared" si="153"/>
        <v>43886</v>
      </c>
      <c r="H601" s="18">
        <f t="shared" si="154"/>
        <v>43886</v>
      </c>
      <c r="I601" s="19">
        <f t="shared" si="155"/>
        <v>43886</v>
      </c>
    </row>
    <row r="602" spans="1:9" ht="15" thickBot="1" x14ac:dyDescent="0.4">
      <c r="A602" s="16" t="s">
        <v>64</v>
      </c>
      <c r="B602" s="17" t="s">
        <v>31</v>
      </c>
      <c r="C602" s="18">
        <v>43893.65351851</v>
      </c>
      <c r="D602" s="18">
        <f t="shared" si="150"/>
        <v>43886</v>
      </c>
      <c r="E602" s="18">
        <f t="shared" si="151"/>
        <v>43886</v>
      </c>
      <c r="F602" s="18">
        <f t="shared" si="152"/>
        <v>43886</v>
      </c>
      <c r="G602" s="18">
        <f t="shared" si="153"/>
        <v>43886</v>
      </c>
      <c r="H602" s="18">
        <f t="shared" si="154"/>
        <v>43886</v>
      </c>
      <c r="I602" s="19">
        <f t="shared" si="155"/>
        <v>43886</v>
      </c>
    </row>
    <row r="603" spans="1:9" ht="15" thickBot="1" x14ac:dyDescent="0.4">
      <c r="A603" s="16" t="s">
        <v>64</v>
      </c>
      <c r="B603" s="17" t="s">
        <v>35</v>
      </c>
      <c r="C603" s="18">
        <v>43850.616527769998</v>
      </c>
      <c r="D603" s="18">
        <f t="shared" si="150"/>
        <v>43843</v>
      </c>
      <c r="E603" s="18">
        <f t="shared" si="151"/>
        <v>43843</v>
      </c>
      <c r="F603" s="18">
        <f t="shared" si="152"/>
        <v>43843</v>
      </c>
      <c r="G603" s="18">
        <f t="shared" si="153"/>
        <v>43843</v>
      </c>
      <c r="H603" s="18">
        <f t="shared" si="154"/>
        <v>43843</v>
      </c>
      <c r="I603" s="19">
        <f t="shared" si="155"/>
        <v>43843</v>
      </c>
    </row>
    <row r="604" spans="1:9" ht="15" thickBot="1" x14ac:dyDescent="0.4">
      <c r="A604" s="16" t="s">
        <v>64</v>
      </c>
      <c r="B604" s="17" t="s">
        <v>24</v>
      </c>
      <c r="C604" s="18">
        <v>43850.649317130003</v>
      </c>
      <c r="D604" s="18">
        <f t="shared" si="150"/>
        <v>43843</v>
      </c>
      <c r="E604" s="18">
        <f t="shared" si="151"/>
        <v>43843</v>
      </c>
      <c r="F604" s="18">
        <f t="shared" si="152"/>
        <v>43843</v>
      </c>
      <c r="G604" s="18">
        <f t="shared" si="153"/>
        <v>43843</v>
      </c>
      <c r="H604" s="18">
        <f t="shared" si="154"/>
        <v>43843</v>
      </c>
      <c r="I604" s="19">
        <f t="shared" si="155"/>
        <v>43843</v>
      </c>
    </row>
    <row r="605" spans="1:9" ht="15" thickBot="1" x14ac:dyDescent="0.4">
      <c r="A605" s="16" t="s">
        <v>64</v>
      </c>
      <c r="B605" s="17" t="s">
        <v>22</v>
      </c>
      <c r="C605" s="18">
        <v>43850.649317130003</v>
      </c>
      <c r="D605" s="18">
        <f t="shared" si="150"/>
        <v>43843</v>
      </c>
      <c r="E605" s="18">
        <f t="shared" si="151"/>
        <v>43843</v>
      </c>
      <c r="F605" s="18">
        <f t="shared" si="152"/>
        <v>43843</v>
      </c>
      <c r="G605" s="18">
        <f t="shared" si="153"/>
        <v>43843</v>
      </c>
      <c r="H605" s="18">
        <f t="shared" si="154"/>
        <v>43843</v>
      </c>
      <c r="I605" s="19">
        <f t="shared" si="155"/>
        <v>43843</v>
      </c>
    </row>
    <row r="606" spans="1:9" ht="15" thickBot="1" x14ac:dyDescent="0.4">
      <c r="A606" s="16" t="s">
        <v>64</v>
      </c>
      <c r="B606" s="17" t="s">
        <v>40</v>
      </c>
      <c r="C606" s="18">
        <v>44400.342002309997</v>
      </c>
      <c r="D606" s="18">
        <f t="shared" ref="D606:D611" si="156">DATE(YEAR($C606),MONTH($C606)-2,DAY($C606))</f>
        <v>44339</v>
      </c>
      <c r="E606" s="18">
        <f t="shared" ref="E606:E611" si="157">DATE(YEAR($D606),MONTH($D606),DAY($D606)+$LK606*30.4/6000)</f>
        <v>44339</v>
      </c>
      <c r="F606" s="18">
        <f t="shared" ref="F606:F611" si="158">DATE(YEAR($E606),MONTH($E606),DAY($E606)+$LK606*30.4/6000)</f>
        <v>44339</v>
      </c>
      <c r="G606" s="18">
        <f t="shared" ref="G606:G611" si="159">DATE(YEAR($F606),MONTH($F606),DAY($F606)+$LK606*30.4/6000)</f>
        <v>44339</v>
      </c>
      <c r="H606" s="18">
        <f t="shared" ref="H606:H611" si="160">DATE(YEAR($G606),MONTH($G606),DAY($G606)+$LK606*30.4/6000)</f>
        <v>44339</v>
      </c>
      <c r="I606" s="19">
        <f t="shared" ref="I606:I611" si="161">DATE(YEAR($H606),MONTH($H606),DAY($H606)+$LK606*30.4/6000)</f>
        <v>44339</v>
      </c>
    </row>
    <row r="607" spans="1:9" ht="15" thickBot="1" x14ac:dyDescent="0.4">
      <c r="A607" s="16" t="s">
        <v>64</v>
      </c>
      <c r="B607" s="17" t="s">
        <v>40</v>
      </c>
      <c r="C607" s="18">
        <v>44551.770532399998</v>
      </c>
      <c r="D607" s="18">
        <f t="shared" si="156"/>
        <v>44490</v>
      </c>
      <c r="E607" s="18">
        <f t="shared" si="157"/>
        <v>44490</v>
      </c>
      <c r="F607" s="18">
        <f t="shared" si="158"/>
        <v>44490</v>
      </c>
      <c r="G607" s="18">
        <f t="shared" si="159"/>
        <v>44490</v>
      </c>
      <c r="H607" s="18">
        <f t="shared" si="160"/>
        <v>44490</v>
      </c>
      <c r="I607" s="19">
        <f t="shared" si="161"/>
        <v>44490</v>
      </c>
    </row>
    <row r="608" spans="1:9" ht="15" thickBot="1" x14ac:dyDescent="0.4">
      <c r="A608" s="16" t="s">
        <v>64</v>
      </c>
      <c r="B608" s="17" t="s">
        <v>40</v>
      </c>
      <c r="C608" s="18">
        <v>44400.342002309997</v>
      </c>
      <c r="D608" s="18">
        <f t="shared" si="156"/>
        <v>44339</v>
      </c>
      <c r="E608" s="18">
        <f t="shared" si="157"/>
        <v>44339</v>
      </c>
      <c r="F608" s="18">
        <f t="shared" si="158"/>
        <v>44339</v>
      </c>
      <c r="G608" s="18">
        <f t="shared" si="159"/>
        <v>44339</v>
      </c>
      <c r="H608" s="18">
        <f t="shared" si="160"/>
        <v>44339</v>
      </c>
      <c r="I608" s="19">
        <f t="shared" si="161"/>
        <v>44339</v>
      </c>
    </row>
    <row r="609" spans="1:9" ht="15" thickBot="1" x14ac:dyDescent="0.4">
      <c r="A609" s="16" t="s">
        <v>64</v>
      </c>
      <c r="B609" s="17" t="s">
        <v>40</v>
      </c>
      <c r="C609" s="18">
        <v>44166.075358790004</v>
      </c>
      <c r="D609" s="18">
        <f t="shared" si="156"/>
        <v>44105</v>
      </c>
      <c r="E609" s="18">
        <f t="shared" si="157"/>
        <v>44105</v>
      </c>
      <c r="F609" s="18">
        <f t="shared" si="158"/>
        <v>44105</v>
      </c>
      <c r="G609" s="18">
        <f t="shared" si="159"/>
        <v>44105</v>
      </c>
      <c r="H609" s="18">
        <f t="shared" si="160"/>
        <v>44105</v>
      </c>
      <c r="I609" s="19">
        <f t="shared" si="161"/>
        <v>44105</v>
      </c>
    </row>
    <row r="610" spans="1:9" ht="15" thickBot="1" x14ac:dyDescent="0.4">
      <c r="A610" s="16" t="s">
        <v>64</v>
      </c>
      <c r="B610" s="17" t="s">
        <v>40</v>
      </c>
      <c r="C610" s="18">
        <v>44166.075358790004</v>
      </c>
      <c r="D610" s="18">
        <f t="shared" si="156"/>
        <v>44105</v>
      </c>
      <c r="E610" s="18">
        <f t="shared" si="157"/>
        <v>44105</v>
      </c>
      <c r="F610" s="18">
        <f t="shared" si="158"/>
        <v>44105</v>
      </c>
      <c r="G610" s="18">
        <f t="shared" si="159"/>
        <v>44105</v>
      </c>
      <c r="H610" s="18">
        <f t="shared" si="160"/>
        <v>44105</v>
      </c>
      <c r="I610" s="19">
        <f t="shared" si="161"/>
        <v>44105</v>
      </c>
    </row>
    <row r="611" spans="1:9" ht="15" thickBot="1" x14ac:dyDescent="0.4">
      <c r="A611" s="16" t="s">
        <v>64</v>
      </c>
      <c r="B611" s="17" t="s">
        <v>40</v>
      </c>
      <c r="C611" s="18">
        <v>44166.075358790004</v>
      </c>
      <c r="D611" s="18">
        <f t="shared" si="156"/>
        <v>44105</v>
      </c>
      <c r="E611" s="18">
        <f t="shared" si="157"/>
        <v>44105</v>
      </c>
      <c r="F611" s="18">
        <f t="shared" si="158"/>
        <v>44105</v>
      </c>
      <c r="G611" s="18">
        <f t="shared" si="159"/>
        <v>44105</v>
      </c>
      <c r="H611" s="18">
        <f t="shared" si="160"/>
        <v>44105</v>
      </c>
      <c r="I611" s="19">
        <f t="shared" si="161"/>
        <v>44105</v>
      </c>
    </row>
    <row r="612" spans="1:9" ht="15" thickBot="1" x14ac:dyDescent="0.4">
      <c r="A612" s="16" t="s">
        <v>64</v>
      </c>
      <c r="B612" s="17" t="s">
        <v>18</v>
      </c>
      <c r="C612" s="18">
        <v>44132.769074069998</v>
      </c>
      <c r="D612" s="18">
        <f t="shared" ref="D612:D618" si="162">DATE(YEAR($C612),MONTH($C612)-1,DAY($C612))</f>
        <v>44102</v>
      </c>
      <c r="E612" s="18">
        <f>DATE(YEAR($D612),MONTH($D612),DAY($D612)+$LK612/6.5)</f>
        <v>44102</v>
      </c>
      <c r="F612" s="18">
        <f>DATE(YEAR($E612),MONTH($E612),DAY($E612)+$LK612/6.5)</f>
        <v>44102</v>
      </c>
      <c r="G612" s="18">
        <f>DATE(YEAR($F612),MONTH($F612),DAY($F612)+$LK612/6.5)</f>
        <v>44102</v>
      </c>
      <c r="H612" s="18">
        <f>DATE(YEAR($G612),MONTH($G612),DAY($G612)+$LK612/6.5)</f>
        <v>44102</v>
      </c>
      <c r="I612" s="19">
        <f>DATE(YEAR($H612),MONTH($H612),DAY($H612)+$LK612/6.5)</f>
        <v>44102</v>
      </c>
    </row>
    <row r="613" spans="1:9" ht="15" thickBot="1" x14ac:dyDescent="0.4">
      <c r="A613" s="16" t="s">
        <v>64</v>
      </c>
      <c r="B613" s="17" t="s">
        <v>23</v>
      </c>
      <c r="C613" s="18">
        <v>44095.748912030002</v>
      </c>
      <c r="D613" s="18">
        <f t="shared" si="162"/>
        <v>44064</v>
      </c>
      <c r="E613" s="18">
        <f>DATE(YEAR($D613),MONTH($D613),DAY($D613)+$LK613/6.5)</f>
        <v>44064</v>
      </c>
      <c r="F613" s="18">
        <f>DATE(YEAR($E613),MONTH($E613),DAY($E613)+$LK613/6.5)</f>
        <v>44064</v>
      </c>
      <c r="G613" s="18">
        <f>DATE(YEAR($F613),MONTH($F613),DAY($F613)+$LK613/6.5)</f>
        <v>44064</v>
      </c>
      <c r="H613" s="18">
        <f>DATE(YEAR($G613),MONTH($G613),DAY($G613)+$LK613/6.5)</f>
        <v>44064</v>
      </c>
      <c r="I613" s="19">
        <f>DATE(YEAR($H613),MONTH($H613),DAY($H613)+$LK613/6.5)</f>
        <v>44064</v>
      </c>
    </row>
    <row r="614" spans="1:9" ht="15" thickBot="1" x14ac:dyDescent="0.4">
      <c r="A614" s="16" t="s">
        <v>64</v>
      </c>
      <c r="B614" s="17" t="s">
        <v>18</v>
      </c>
      <c r="C614" s="18">
        <v>44088.033460639999</v>
      </c>
      <c r="D614" s="18">
        <f t="shared" si="162"/>
        <v>44057</v>
      </c>
      <c r="E614" s="18">
        <f>DATE(YEAR($D614),MONTH($D614),DAY($D614)+$LK614/6.5)</f>
        <v>44057</v>
      </c>
      <c r="F614" s="18">
        <f>DATE(YEAR($E614),MONTH($E614),DAY($E614)+$LK614/6.5)</f>
        <v>44057</v>
      </c>
      <c r="G614" s="18">
        <f>DATE(YEAR($F614),MONTH($F614),DAY($F614)+$LK614/6.5)</f>
        <v>44057</v>
      </c>
      <c r="H614" s="18">
        <f>DATE(YEAR($G614),MONTH($G614),DAY($G614)+$LK614/6.5)</f>
        <v>44057</v>
      </c>
      <c r="I614" s="19">
        <f>DATE(YEAR($H614),MONTH($H614),DAY($H614)+$LK614/6.5)</f>
        <v>44057</v>
      </c>
    </row>
    <row r="615" spans="1:9" ht="15" thickBot="1" x14ac:dyDescent="0.4">
      <c r="A615" s="16" t="s">
        <v>65</v>
      </c>
      <c r="B615" s="17" t="s">
        <v>20</v>
      </c>
      <c r="C615" s="18">
        <v>44345.064930549997</v>
      </c>
      <c r="D615" s="18">
        <f t="shared" si="162"/>
        <v>44315</v>
      </c>
      <c r="E615" s="18">
        <f>DATE(YEAR($D615),MONTH($D615),DAY($D615)+$LK615*30.4/6000)</f>
        <v>44315</v>
      </c>
      <c r="F615" s="18">
        <f>DATE(YEAR($E615),MONTH($E615),DAY($E615)+$LK615*30.4/6000)</f>
        <v>44315</v>
      </c>
      <c r="G615" s="18">
        <f>DATE(YEAR($F615),MONTH($F615),DAY($F615)+$LK615*30.4/6000)</f>
        <v>44315</v>
      </c>
      <c r="H615" s="18">
        <f>DATE(YEAR($G615),MONTH($G615),DAY($G615)+$LK615*30.4/6000)</f>
        <v>44315</v>
      </c>
      <c r="I615" s="19">
        <f>DATE(YEAR($H615),MONTH($H615),DAY($H615)+$LK615*30.4/6000)</f>
        <v>44315</v>
      </c>
    </row>
    <row r="616" spans="1:9" ht="15" thickBot="1" x14ac:dyDescent="0.4">
      <c r="A616" s="16" t="s">
        <v>65</v>
      </c>
      <c r="B616" s="17" t="s">
        <v>21</v>
      </c>
      <c r="C616" s="18">
        <v>44325.824537029999</v>
      </c>
      <c r="D616" s="18">
        <f t="shared" si="162"/>
        <v>44295</v>
      </c>
      <c r="E616" s="18">
        <f>DATE(YEAR($D616),MONTH($D616),DAY($D616)+$LK616*30.4/520)</f>
        <v>44295</v>
      </c>
      <c r="F616" s="18">
        <f>DATE(YEAR($E616),MONTH($E616),DAY($E616)+$LK616*30.4/520)</f>
        <v>44295</v>
      </c>
      <c r="G616" s="18">
        <f>DATE(YEAR($F616),MONTH($F616),DAY($F616)+$LK616*30.4/520)</f>
        <v>44295</v>
      </c>
      <c r="H616" s="18">
        <f>DATE(YEAR($G616),MONTH($G616),DAY($G616)+$LK616*30.4/520)</f>
        <v>44295</v>
      </c>
      <c r="I616" s="19">
        <f>DATE(YEAR($H616),MONTH($H616),DAY($H616)+$LK616*30.4/520)</f>
        <v>44295</v>
      </c>
    </row>
    <row r="617" spans="1:9" ht="15" thickBot="1" x14ac:dyDescent="0.4">
      <c r="A617" s="16" t="s">
        <v>65</v>
      </c>
      <c r="B617" s="17" t="s">
        <v>32</v>
      </c>
      <c r="C617" s="18">
        <v>44325.824537029999</v>
      </c>
      <c r="D617" s="18">
        <f t="shared" si="162"/>
        <v>44295</v>
      </c>
      <c r="E617" s="18">
        <f>DATE(YEAR($D617),MONTH($D617),DAY($D617)+$LK617*30.4/520)</f>
        <v>44295</v>
      </c>
      <c r="F617" s="18">
        <f>DATE(YEAR($E617),MONTH($E617),DAY($E617)+$LK617*30.4/520)</f>
        <v>44295</v>
      </c>
      <c r="G617" s="18">
        <f>DATE(YEAR($F617),MONTH($F617),DAY($F617)+$LK617*30.4/520)</f>
        <v>44295</v>
      </c>
      <c r="H617" s="18">
        <f>DATE(YEAR($G617),MONTH($G617),DAY($G617)+$LK617*30.4/520)</f>
        <v>44295</v>
      </c>
      <c r="I617" s="19">
        <f>DATE(YEAR($H617),MONTH($H617),DAY($H617)+$LK617*30.4/520)</f>
        <v>44295</v>
      </c>
    </row>
    <row r="618" spans="1:9" ht="15" thickBot="1" x14ac:dyDescent="0.4">
      <c r="A618" s="16" t="s">
        <v>65</v>
      </c>
      <c r="B618" s="17" t="s">
        <v>30</v>
      </c>
      <c r="C618" s="18">
        <v>44325.824537029999</v>
      </c>
      <c r="D618" s="18">
        <f t="shared" si="162"/>
        <v>44295</v>
      </c>
      <c r="E618" s="18">
        <f>DATE(YEAR($D618),MONTH($D618),DAY($D618)+$LK618*30.4/520)</f>
        <v>44295</v>
      </c>
      <c r="F618" s="18">
        <f>DATE(YEAR($E618),MONTH($E618),DAY($E618)+$LK618*30.4/520)</f>
        <v>44295</v>
      </c>
      <c r="G618" s="18">
        <f>DATE(YEAR($F618),MONTH($F618),DAY($F618)+$LK618*30.4/520)</f>
        <v>44295</v>
      </c>
      <c r="H618" s="18">
        <f>DATE(YEAR($G618),MONTH($G618),DAY($G618)+$LK618*30.4/520)</f>
        <v>44295</v>
      </c>
      <c r="I618" s="19">
        <f>DATE(YEAR($H618),MONTH($H618),DAY($H618)+$LK618*30.4/520)</f>
        <v>44295</v>
      </c>
    </row>
    <row r="619" spans="1:9" ht="15" thickBot="1" x14ac:dyDescent="0.4">
      <c r="A619" s="16" t="s">
        <v>65</v>
      </c>
      <c r="B619" s="17" t="s">
        <v>17</v>
      </c>
      <c r="C619" s="18">
        <v>44212.617916659998</v>
      </c>
      <c r="D619" s="18">
        <f>DATE(YEAR($C619),MONTH($C619)-2,DAY($C619))</f>
        <v>44151</v>
      </c>
      <c r="E619" s="18">
        <f>DATE(YEAR($D619),MONTH($D619)+$LK619,DAY($D619))</f>
        <v>44151</v>
      </c>
      <c r="F619" s="18">
        <f>DATE(YEAR($E619),MONTH($E619)+$LK619,DAY($E619))</f>
        <v>44151</v>
      </c>
      <c r="G619" s="18">
        <f>DATE(YEAR($F619),MONTH($F619)+$LK619,DAY($F619))</f>
        <v>44151</v>
      </c>
      <c r="H619" s="18">
        <f>DATE(YEAR($G619),MONTH($G619)+$LK619,DAY($G619))</f>
        <v>44151</v>
      </c>
      <c r="I619" s="19">
        <f>DATE(YEAR($H619),MONTH($H619)+$LK619,DAY($H619))</f>
        <v>44151</v>
      </c>
    </row>
    <row r="620" spans="1:9" ht="15" thickBot="1" x14ac:dyDescent="0.4">
      <c r="A620" s="16" t="s">
        <v>65</v>
      </c>
      <c r="B620" s="17" t="s">
        <v>10</v>
      </c>
      <c r="C620" s="18">
        <v>43891.624814809998</v>
      </c>
      <c r="D620" s="18">
        <f>DATE(YEAR($C620),MONTH($C620)-2,DAY($C620))</f>
        <v>43831</v>
      </c>
      <c r="E620" s="18">
        <f>DATE(YEAR($D620),MONTH($D620)+$LK620,DAY($D620))</f>
        <v>43831</v>
      </c>
      <c r="F620" s="18">
        <f>DATE(YEAR($E620),MONTH($E620)+$LK620,DAY($E620))</f>
        <v>43831</v>
      </c>
      <c r="G620" s="18">
        <f>DATE(YEAR($F620),MONTH($F620)+$LK620,DAY($F620))</f>
        <v>43831</v>
      </c>
      <c r="H620" s="18">
        <f>DATE(YEAR($G620),MONTH($G620)+$LK620,DAY($G620))</f>
        <v>43831</v>
      </c>
      <c r="I620" s="19">
        <f>DATE(YEAR($H620),MONTH($H620)+$LK620,DAY($H620))</f>
        <v>43831</v>
      </c>
    </row>
    <row r="621" spans="1:9" ht="15" thickBot="1" x14ac:dyDescent="0.4">
      <c r="A621" s="16" t="s">
        <v>65</v>
      </c>
      <c r="B621" s="17" t="s">
        <v>11</v>
      </c>
      <c r="C621" s="18">
        <v>43908.324247680001</v>
      </c>
      <c r="D621" s="18">
        <f>DATE(YEAR($C621),MONTH($C621)-2,DAY($C621))</f>
        <v>43848</v>
      </c>
      <c r="E621" s="18">
        <f>DATE(YEAR($D621)+$LK621,MONTH($D621),DAY($D621))</f>
        <v>43848</v>
      </c>
      <c r="F621" s="18">
        <f>DATE(YEAR($E621)+$LK621,MONTH($E621),DAY($E621))</f>
        <v>43848</v>
      </c>
      <c r="G621" s="18">
        <f>DATE(YEAR($F621)+$LK621,MONTH($F621),DAY($F621))</f>
        <v>43848</v>
      </c>
      <c r="H621" s="18">
        <f>DATE(YEAR($G621)+$LK621,MONTH($G621),DAY($G621))</f>
        <v>43848</v>
      </c>
      <c r="I621" s="19">
        <f>DATE(YEAR($H621)+$LK621,MONTH($H621),DAY($H621))</f>
        <v>43848</v>
      </c>
    </row>
    <row r="622" spans="1:9" ht="15" thickBot="1" x14ac:dyDescent="0.4">
      <c r="A622" s="16" t="s">
        <v>65</v>
      </c>
      <c r="B622" s="17" t="s">
        <v>39</v>
      </c>
      <c r="C622" s="18">
        <v>44260.634699069997</v>
      </c>
      <c r="D622" s="18">
        <f t="shared" ref="D622:D627" si="163">DATE(YEAR($C622),MONTH($C622),DAY($C622)-7)</f>
        <v>44253</v>
      </c>
      <c r="E622" s="18">
        <f t="shared" ref="E622:E627" si="164">DATE(YEAR($D622),MONTH($D622)+$LK622,DAY($D622))</f>
        <v>44253</v>
      </c>
      <c r="F622" s="18">
        <f t="shared" ref="F622:F627" si="165">DATE(YEAR($E622),MONTH($E622)+$LK622,DAY($E622))</f>
        <v>44253</v>
      </c>
      <c r="G622" s="18">
        <f t="shared" ref="G622:G627" si="166">DATE(YEAR($F622),MONTH($F622)+$LK622,DAY($F622))</f>
        <v>44253</v>
      </c>
      <c r="H622" s="18">
        <f t="shared" ref="H622:H627" si="167">DATE(YEAR($G622),MONTH($G622)+$LK622,DAY($G622))</f>
        <v>44253</v>
      </c>
      <c r="I622" s="19">
        <f t="shared" ref="I622:I627" si="168">DATE(YEAR($H622),MONTH($H622)+$LK622,DAY($H622))</f>
        <v>44253</v>
      </c>
    </row>
    <row r="623" spans="1:9" ht="15" thickBot="1" x14ac:dyDescent="0.4">
      <c r="A623" s="16" t="s">
        <v>65</v>
      </c>
      <c r="B623" s="17" t="s">
        <v>28</v>
      </c>
      <c r="C623" s="18">
        <v>43913.629918979997</v>
      </c>
      <c r="D623" s="18">
        <f t="shared" si="163"/>
        <v>43906</v>
      </c>
      <c r="E623" s="18">
        <f t="shared" si="164"/>
        <v>43906</v>
      </c>
      <c r="F623" s="18">
        <f t="shared" si="165"/>
        <v>43906</v>
      </c>
      <c r="G623" s="18">
        <f t="shared" si="166"/>
        <v>43906</v>
      </c>
      <c r="H623" s="18">
        <f t="shared" si="167"/>
        <v>43906</v>
      </c>
      <c r="I623" s="19">
        <f t="shared" si="168"/>
        <v>43906</v>
      </c>
    </row>
    <row r="624" spans="1:9" ht="15" thickBot="1" x14ac:dyDescent="0.4">
      <c r="A624" s="16" t="s">
        <v>65</v>
      </c>
      <c r="B624" s="17" t="s">
        <v>31</v>
      </c>
      <c r="C624" s="18">
        <v>43914.621759250003</v>
      </c>
      <c r="D624" s="18">
        <f t="shared" si="163"/>
        <v>43907</v>
      </c>
      <c r="E624" s="18">
        <f t="shared" si="164"/>
        <v>43907</v>
      </c>
      <c r="F624" s="18">
        <f t="shared" si="165"/>
        <v>43907</v>
      </c>
      <c r="G624" s="18">
        <f t="shared" si="166"/>
        <v>43907</v>
      </c>
      <c r="H624" s="18">
        <f t="shared" si="167"/>
        <v>43907</v>
      </c>
      <c r="I624" s="19">
        <f t="shared" si="168"/>
        <v>43907</v>
      </c>
    </row>
    <row r="625" spans="1:9" ht="15" thickBot="1" x14ac:dyDescent="0.4">
      <c r="A625" s="16" t="s">
        <v>65</v>
      </c>
      <c r="B625" s="17" t="s">
        <v>35</v>
      </c>
      <c r="C625" s="18">
        <v>43918.611203699998</v>
      </c>
      <c r="D625" s="18">
        <f t="shared" si="163"/>
        <v>43911</v>
      </c>
      <c r="E625" s="18">
        <f t="shared" si="164"/>
        <v>43911</v>
      </c>
      <c r="F625" s="18">
        <f t="shared" si="165"/>
        <v>43911</v>
      </c>
      <c r="G625" s="18">
        <f t="shared" si="166"/>
        <v>43911</v>
      </c>
      <c r="H625" s="18">
        <f t="shared" si="167"/>
        <v>43911</v>
      </c>
      <c r="I625" s="19">
        <f t="shared" si="168"/>
        <v>43911</v>
      </c>
    </row>
    <row r="626" spans="1:9" ht="15" thickBot="1" x14ac:dyDescent="0.4">
      <c r="A626" s="16" t="s">
        <v>65</v>
      </c>
      <c r="B626" s="17" t="s">
        <v>24</v>
      </c>
      <c r="C626" s="18">
        <v>43918.62637731</v>
      </c>
      <c r="D626" s="18">
        <f t="shared" si="163"/>
        <v>43911</v>
      </c>
      <c r="E626" s="18">
        <f t="shared" si="164"/>
        <v>43911</v>
      </c>
      <c r="F626" s="18">
        <f t="shared" si="165"/>
        <v>43911</v>
      </c>
      <c r="G626" s="18">
        <f t="shared" si="166"/>
        <v>43911</v>
      </c>
      <c r="H626" s="18">
        <f t="shared" si="167"/>
        <v>43911</v>
      </c>
      <c r="I626" s="19">
        <f t="shared" si="168"/>
        <v>43911</v>
      </c>
    </row>
    <row r="627" spans="1:9" ht="15" thickBot="1" x14ac:dyDescent="0.4">
      <c r="A627" s="16" t="s">
        <v>65</v>
      </c>
      <c r="B627" s="17" t="s">
        <v>22</v>
      </c>
      <c r="C627" s="18">
        <v>43918.62637731</v>
      </c>
      <c r="D627" s="18">
        <f t="shared" si="163"/>
        <v>43911</v>
      </c>
      <c r="E627" s="18">
        <f t="shared" si="164"/>
        <v>43911</v>
      </c>
      <c r="F627" s="18">
        <f t="shared" si="165"/>
        <v>43911</v>
      </c>
      <c r="G627" s="18">
        <f t="shared" si="166"/>
        <v>43911</v>
      </c>
      <c r="H627" s="18">
        <f t="shared" si="167"/>
        <v>43911</v>
      </c>
      <c r="I627" s="19">
        <f t="shared" si="168"/>
        <v>43911</v>
      </c>
    </row>
    <row r="628" spans="1:9" ht="15" thickBot="1" x14ac:dyDescent="0.4">
      <c r="A628" s="16" t="s">
        <v>65</v>
      </c>
      <c r="B628" s="17" t="s">
        <v>13</v>
      </c>
      <c r="C628" s="18">
        <v>44203.276759250002</v>
      </c>
      <c r="D628" s="18">
        <f>DATE(YEAR($C628),MONTH($C628)-1,DAY($C628))</f>
        <v>44172</v>
      </c>
      <c r="E628" s="18">
        <f>DATE(YEAR($D628),MONTH($D628),DAY($D628)+$LK628/6.5)</f>
        <v>44172</v>
      </c>
      <c r="F628" s="18">
        <f>DATE(YEAR($E628),MONTH($E628),DAY($E628)+$LK628/6.5)</f>
        <v>44172</v>
      </c>
      <c r="G628" s="18">
        <f>DATE(YEAR($F628),MONTH($F628),DAY($F628)+$LK628/6.5)</f>
        <v>44172</v>
      </c>
      <c r="H628" s="18">
        <f>DATE(YEAR($G628),MONTH($G628),DAY($G628)+$LK628/6.5)</f>
        <v>44172</v>
      </c>
      <c r="I628" s="19">
        <f>DATE(YEAR($H628),MONTH($H628),DAY($H628)+$LK628/6.5)</f>
        <v>44172</v>
      </c>
    </row>
    <row r="629" spans="1:9" ht="15" thickBot="1" x14ac:dyDescent="0.4">
      <c r="A629" s="16" t="s">
        <v>65</v>
      </c>
      <c r="B629" s="17" t="s">
        <v>13</v>
      </c>
      <c r="C629" s="18">
        <v>44490.246574069999</v>
      </c>
      <c r="D629" s="18">
        <f>DATE(YEAR($C629),MONTH($C629)-1,DAY($C629))</f>
        <v>44460</v>
      </c>
      <c r="E629" s="18">
        <f>DATE(YEAR($D629),MONTH($D629),DAY($D629)+$LK629/6.5)</f>
        <v>44460</v>
      </c>
      <c r="F629" s="18">
        <f>DATE(YEAR($E629),MONTH($E629),DAY($E629)+$LK629/6.5)</f>
        <v>44460</v>
      </c>
      <c r="G629" s="18">
        <f>DATE(YEAR($F629),MONTH($F629),DAY($F629)+$LK629/6.5)</f>
        <v>44460</v>
      </c>
      <c r="H629" s="18">
        <f>DATE(YEAR($G629),MONTH($G629),DAY($G629)+$LK629/6.5)</f>
        <v>44460</v>
      </c>
      <c r="I629" s="19">
        <f>DATE(YEAR($H629),MONTH($H629),DAY($H629)+$LK629/6.5)</f>
        <v>44460</v>
      </c>
    </row>
    <row r="630" spans="1:9" ht="15" thickBot="1" x14ac:dyDescent="0.4">
      <c r="A630" s="16" t="s">
        <v>65</v>
      </c>
      <c r="B630" s="17" t="s">
        <v>15</v>
      </c>
      <c r="C630" s="18">
        <v>44507.551111109999</v>
      </c>
      <c r="D630" s="18">
        <f>DATE(YEAR($C630),MONTH($C630)-1,DAY($C630))</f>
        <v>44476</v>
      </c>
      <c r="E630" s="18">
        <f>DATE(YEAR($D630),MONTH($D630),DAY($D630)+$LK630/6.5)</f>
        <v>44476</v>
      </c>
      <c r="F630" s="18">
        <f>DATE(YEAR($E630),MONTH($E630),DAY($E630)+$LK630/6.5)</f>
        <v>44476</v>
      </c>
      <c r="G630" s="18">
        <f>DATE(YEAR($F630),MONTH($F630),DAY($F630)+$LK630/6.5)</f>
        <v>44476</v>
      </c>
      <c r="H630" s="18">
        <f>DATE(YEAR($G630),MONTH($G630),DAY($G630)+$LK630/6.5)</f>
        <v>44476</v>
      </c>
      <c r="I630" s="19">
        <f>DATE(YEAR($H630),MONTH($H630),DAY($H630)+$LK630/6.5)</f>
        <v>44476</v>
      </c>
    </row>
    <row r="631" spans="1:9" ht="15" thickBot="1" x14ac:dyDescent="0.4">
      <c r="A631" s="16" t="s">
        <v>65</v>
      </c>
      <c r="B631" s="17" t="s">
        <v>40</v>
      </c>
      <c r="C631" s="18">
        <v>44235.200138879998</v>
      </c>
      <c r="D631" s="18">
        <f>DATE(YEAR($C631),MONTH($C631)-2,DAY($C631))</f>
        <v>44173</v>
      </c>
      <c r="E631" s="18">
        <f>DATE(YEAR($D631),MONTH($D631),DAY($D631)+$LK631*30.4/6000)</f>
        <v>44173</v>
      </c>
      <c r="F631" s="18">
        <f>DATE(YEAR($E631),MONTH($E631),DAY($E631)+$LK631*30.4/6000)</f>
        <v>44173</v>
      </c>
      <c r="G631" s="18">
        <f>DATE(YEAR($F631),MONTH($F631),DAY($F631)+$LK631*30.4/6000)</f>
        <v>44173</v>
      </c>
      <c r="H631" s="18">
        <f>DATE(YEAR($G631),MONTH($G631),DAY($G631)+$LK631*30.4/6000)</f>
        <v>44173</v>
      </c>
      <c r="I631" s="19">
        <f>DATE(YEAR($H631),MONTH($H631),DAY($H631)+$LK631*30.4/6000)</f>
        <v>44173</v>
      </c>
    </row>
    <row r="632" spans="1:9" ht="15" thickBot="1" x14ac:dyDescent="0.4">
      <c r="A632" s="16" t="s">
        <v>65</v>
      </c>
      <c r="B632" s="17" t="s">
        <v>40</v>
      </c>
      <c r="C632" s="18">
        <v>44412.526319440003</v>
      </c>
      <c r="D632" s="18">
        <f>DATE(YEAR($C632),MONTH($C632)-2,DAY($C632))</f>
        <v>44351</v>
      </c>
      <c r="E632" s="18">
        <f>DATE(YEAR($D632),MONTH($D632),DAY($D632)+$LK632*30.4/6000)</f>
        <v>44351</v>
      </c>
      <c r="F632" s="18">
        <f>DATE(YEAR($E632),MONTH($E632),DAY($E632)+$LK632*30.4/6000)</f>
        <v>44351</v>
      </c>
      <c r="G632" s="18">
        <f>DATE(YEAR($F632),MONTH($F632),DAY($F632)+$LK632*30.4/6000)</f>
        <v>44351</v>
      </c>
      <c r="H632" s="18">
        <f>DATE(YEAR($G632),MONTH($G632),DAY($G632)+$LK632*30.4/6000)</f>
        <v>44351</v>
      </c>
      <c r="I632" s="19">
        <f>DATE(YEAR($H632),MONTH($H632),DAY($H632)+$LK632*30.4/6000)</f>
        <v>44351</v>
      </c>
    </row>
    <row r="633" spans="1:9" ht="15" thickBot="1" x14ac:dyDescent="0.4">
      <c r="A633" s="16" t="s">
        <v>12</v>
      </c>
      <c r="B633" s="17" t="s">
        <v>20</v>
      </c>
      <c r="C633" s="18">
        <v>44545.378379629998</v>
      </c>
      <c r="D633" s="18">
        <f>DATE(YEAR($C633),MONTH($C633)-1,DAY($C633))</f>
        <v>44515</v>
      </c>
      <c r="E633" s="18">
        <f>DATE(YEAR($D633),MONTH($D633),DAY($D633)+$LK633*30.4/6000)</f>
        <v>44515</v>
      </c>
      <c r="F633" s="18">
        <f>DATE(YEAR($E633),MONTH($E633),DAY($E633)+$LK633*30.4/6000)</f>
        <v>44515</v>
      </c>
      <c r="G633" s="18">
        <f>DATE(YEAR($F633),MONTH($F633),DAY($F633)+$LK633*30.4/6000)</f>
        <v>44515</v>
      </c>
      <c r="H633" s="18">
        <f>DATE(YEAR($G633),MONTH($G633),DAY($G633)+$LK633*30.4/6000)</f>
        <v>44515</v>
      </c>
      <c r="I633" s="19">
        <f>DATE(YEAR($H633),MONTH($H633),DAY($H633)+$LK633*30.4/6000)</f>
        <v>44515</v>
      </c>
    </row>
    <row r="634" spans="1:9" ht="15" thickBot="1" x14ac:dyDescent="0.4">
      <c r="A634" s="16" t="s">
        <v>12</v>
      </c>
      <c r="B634" s="17" t="s">
        <v>21</v>
      </c>
      <c r="C634" s="18">
        <v>43990.636550919997</v>
      </c>
      <c r="D634" s="18">
        <f>DATE(YEAR($C634),MONTH($C634)-1,DAY($C634))</f>
        <v>43959</v>
      </c>
      <c r="E634" s="18">
        <f>DATE(YEAR($D634),MONTH($D634),DAY($D634)+$LK634*30.4/520)</f>
        <v>43959</v>
      </c>
      <c r="F634" s="18">
        <f>DATE(YEAR($E634),MONTH($E634),DAY($E634)+$LK634*30.4/520)</f>
        <v>43959</v>
      </c>
      <c r="G634" s="18">
        <f>DATE(YEAR($F634),MONTH($F634),DAY($F634)+$LK634*30.4/520)</f>
        <v>43959</v>
      </c>
      <c r="H634" s="18">
        <f>DATE(YEAR($G634),MONTH($G634),DAY($G634)+$LK634*30.4/520)</f>
        <v>43959</v>
      </c>
      <c r="I634" s="19">
        <f>DATE(YEAR($H634),MONTH($H634),DAY($H634)+$LK634*30.4/520)</f>
        <v>43959</v>
      </c>
    </row>
    <row r="635" spans="1:9" ht="15" thickBot="1" x14ac:dyDescent="0.4">
      <c r="A635" s="16" t="s">
        <v>12</v>
      </c>
      <c r="B635" s="17" t="s">
        <v>32</v>
      </c>
      <c r="C635" s="18">
        <v>43990.636550919997</v>
      </c>
      <c r="D635" s="18">
        <f>DATE(YEAR($C635),MONTH($C635)-1,DAY($C635))</f>
        <v>43959</v>
      </c>
      <c r="E635" s="18">
        <f>DATE(YEAR($D635),MONTH($D635),DAY($D635)+$LK635*30.4/520)</f>
        <v>43959</v>
      </c>
      <c r="F635" s="18">
        <f>DATE(YEAR($E635),MONTH($E635),DAY($E635)+$LK635*30.4/520)</f>
        <v>43959</v>
      </c>
      <c r="G635" s="18">
        <f>DATE(YEAR($F635),MONTH($F635),DAY($F635)+$LK635*30.4/520)</f>
        <v>43959</v>
      </c>
      <c r="H635" s="18">
        <f>DATE(YEAR($G635),MONTH($G635),DAY($G635)+$LK635*30.4/520)</f>
        <v>43959</v>
      </c>
      <c r="I635" s="19">
        <f>DATE(YEAR($H635),MONTH($H635),DAY($H635)+$LK635*30.4/520)</f>
        <v>43959</v>
      </c>
    </row>
    <row r="636" spans="1:9" ht="15" thickBot="1" x14ac:dyDescent="0.4">
      <c r="A636" s="16" t="s">
        <v>12</v>
      </c>
      <c r="B636" s="17" t="s">
        <v>30</v>
      </c>
      <c r="C636" s="18">
        <v>43990.636550919997</v>
      </c>
      <c r="D636" s="18">
        <f>DATE(YEAR($C636),MONTH($C636)-1,DAY($C636))</f>
        <v>43959</v>
      </c>
      <c r="E636" s="18">
        <f>DATE(YEAR($D636),MONTH($D636),DAY($D636)+$LK636*30.4/520)</f>
        <v>43959</v>
      </c>
      <c r="F636" s="18">
        <f>DATE(YEAR($E636),MONTH($E636),DAY($E636)+$LK636*30.4/520)</f>
        <v>43959</v>
      </c>
      <c r="G636" s="18">
        <f>DATE(YEAR($F636),MONTH($F636),DAY($F636)+$LK636*30.4/520)</f>
        <v>43959</v>
      </c>
      <c r="H636" s="18">
        <f>DATE(YEAR($G636),MONTH($G636),DAY($G636)+$LK636*30.4/520)</f>
        <v>43959</v>
      </c>
      <c r="I636" s="19">
        <f>DATE(YEAR($H636),MONTH($H636),DAY($H636)+$LK636*30.4/520)</f>
        <v>43959</v>
      </c>
    </row>
    <row r="637" spans="1:9" ht="15" thickBot="1" x14ac:dyDescent="0.4">
      <c r="A637" s="16" t="s">
        <v>12</v>
      </c>
      <c r="B637" s="17" t="s">
        <v>17</v>
      </c>
      <c r="C637" s="18">
        <v>44318.623900459999</v>
      </c>
      <c r="D637" s="18">
        <f>DATE(YEAR($C637),MONTH($C637)-2,DAY($C637))</f>
        <v>44257</v>
      </c>
      <c r="E637" s="18">
        <f>DATE(YEAR($D637),MONTH($D637)+$LK637,DAY($D637))</f>
        <v>44257</v>
      </c>
      <c r="F637" s="18">
        <f>DATE(YEAR($E637),MONTH($E637)+$LK637,DAY($E637))</f>
        <v>44257</v>
      </c>
      <c r="G637" s="18">
        <f>DATE(YEAR($F637),MONTH($F637)+$LK637,DAY($F637))</f>
        <v>44257</v>
      </c>
      <c r="H637" s="18">
        <f>DATE(YEAR($G637),MONTH($G637)+$LK637,DAY($G637))</f>
        <v>44257</v>
      </c>
      <c r="I637" s="19">
        <f>DATE(YEAR($H637),MONTH($H637)+$LK637,DAY($H637))</f>
        <v>44257</v>
      </c>
    </row>
    <row r="638" spans="1:9" ht="15" thickBot="1" x14ac:dyDescent="0.4">
      <c r="A638" s="16" t="s">
        <v>12</v>
      </c>
      <c r="B638" s="17" t="s">
        <v>10</v>
      </c>
      <c r="C638" s="18">
        <v>43900.582152770003</v>
      </c>
      <c r="D638" s="18">
        <f>DATE(YEAR($C638),MONTH($C638)-2,DAY($C638))</f>
        <v>43840</v>
      </c>
      <c r="E638" s="18">
        <f>DATE(YEAR($D638),MONTH($D638)+$LK638,DAY($D638))</f>
        <v>43840</v>
      </c>
      <c r="F638" s="18">
        <f>DATE(YEAR($E638),MONTH($E638)+$LK638,DAY($E638))</f>
        <v>43840</v>
      </c>
      <c r="G638" s="18">
        <f>DATE(YEAR($F638),MONTH($F638)+$LK638,DAY($F638))</f>
        <v>43840</v>
      </c>
      <c r="H638" s="18">
        <f>DATE(YEAR($G638),MONTH($G638)+$LK638,DAY($G638))</f>
        <v>43840</v>
      </c>
      <c r="I638" s="19">
        <f>DATE(YEAR($H638),MONTH($H638)+$LK638,DAY($H638))</f>
        <v>43840</v>
      </c>
    </row>
    <row r="639" spans="1:9" ht="15" thickBot="1" x14ac:dyDescent="0.4">
      <c r="A639" s="16" t="s">
        <v>12</v>
      </c>
      <c r="B639" s="17" t="s">
        <v>11</v>
      </c>
      <c r="C639" s="18">
        <v>43994.653194439998</v>
      </c>
      <c r="D639" s="18">
        <f>DATE(YEAR($C639),MONTH($C639)-2,DAY($C639))</f>
        <v>43933</v>
      </c>
      <c r="E639" s="18">
        <f>DATE(YEAR($D639)+$LK639,MONTH($D639),DAY($D639))</f>
        <v>43933</v>
      </c>
      <c r="F639" s="18">
        <f>DATE(YEAR($E639)+$LK639,MONTH($E639),DAY($E639))</f>
        <v>43933</v>
      </c>
      <c r="G639" s="18">
        <f>DATE(YEAR($F639)+$LK639,MONTH($F639),DAY($F639))</f>
        <v>43933</v>
      </c>
      <c r="H639" s="18">
        <f>DATE(YEAR($G639)+$LK639,MONTH($G639),DAY($G639))</f>
        <v>43933</v>
      </c>
      <c r="I639" s="19">
        <f>DATE(YEAR($H639)+$LK639,MONTH($H639),DAY($H639))</f>
        <v>43933</v>
      </c>
    </row>
    <row r="640" spans="1:9" ht="15" thickBot="1" x14ac:dyDescent="0.4">
      <c r="A640" s="16" t="s">
        <v>12</v>
      </c>
      <c r="B640" s="17" t="s">
        <v>39</v>
      </c>
      <c r="C640" s="18">
        <v>44277.125405090002</v>
      </c>
      <c r="D640" s="18">
        <f t="shared" ref="D640:D645" si="169">DATE(YEAR($C640),MONTH($C640),DAY($C640)-7)</f>
        <v>44270</v>
      </c>
      <c r="E640" s="18">
        <f t="shared" ref="E640:E645" si="170">DATE(YEAR($D640),MONTH($D640)+$LK640,DAY($D640))</f>
        <v>44270</v>
      </c>
      <c r="F640" s="18">
        <f t="shared" ref="F640:F645" si="171">DATE(YEAR($E640),MONTH($E640)+$LK640,DAY($E640))</f>
        <v>44270</v>
      </c>
      <c r="G640" s="18">
        <f t="shared" ref="G640:G645" si="172">DATE(YEAR($F640),MONTH($F640)+$LK640,DAY($F640))</f>
        <v>44270</v>
      </c>
      <c r="H640" s="18">
        <f t="shared" ref="H640:H645" si="173">DATE(YEAR($G640),MONTH($G640)+$LK640,DAY($G640))</f>
        <v>44270</v>
      </c>
      <c r="I640" s="19">
        <f t="shared" ref="I640:I645" si="174">DATE(YEAR($H640),MONTH($H640)+$LK640,DAY($H640))</f>
        <v>44270</v>
      </c>
    </row>
    <row r="641" spans="1:9" ht="15" thickBot="1" x14ac:dyDescent="0.4">
      <c r="A641" s="16" t="s">
        <v>12</v>
      </c>
      <c r="B641" s="17" t="s">
        <v>28</v>
      </c>
      <c r="C641" s="18">
        <v>43958.663287030002</v>
      </c>
      <c r="D641" s="18">
        <f t="shared" si="169"/>
        <v>43951</v>
      </c>
      <c r="E641" s="18">
        <f t="shared" si="170"/>
        <v>43951</v>
      </c>
      <c r="F641" s="18">
        <f t="shared" si="171"/>
        <v>43951</v>
      </c>
      <c r="G641" s="18">
        <f t="shared" si="172"/>
        <v>43951</v>
      </c>
      <c r="H641" s="18">
        <f t="shared" si="173"/>
        <v>43951</v>
      </c>
      <c r="I641" s="19">
        <f t="shared" si="174"/>
        <v>43951</v>
      </c>
    </row>
    <row r="642" spans="1:9" ht="15" thickBot="1" x14ac:dyDescent="0.4">
      <c r="A642" s="16" t="s">
        <v>12</v>
      </c>
      <c r="B642" s="17" t="s">
        <v>31</v>
      </c>
      <c r="C642" s="18">
        <v>43958.610717590003</v>
      </c>
      <c r="D642" s="18">
        <f t="shared" si="169"/>
        <v>43951</v>
      </c>
      <c r="E642" s="18">
        <f t="shared" si="170"/>
        <v>43951</v>
      </c>
      <c r="F642" s="18">
        <f t="shared" si="171"/>
        <v>43951</v>
      </c>
      <c r="G642" s="18">
        <f t="shared" si="172"/>
        <v>43951</v>
      </c>
      <c r="H642" s="18">
        <f t="shared" si="173"/>
        <v>43951</v>
      </c>
      <c r="I642" s="19">
        <f t="shared" si="174"/>
        <v>43951</v>
      </c>
    </row>
    <row r="643" spans="1:9" ht="15" thickBot="1" x14ac:dyDescent="0.4">
      <c r="A643" s="16" t="s">
        <v>12</v>
      </c>
      <c r="B643" s="17" t="s">
        <v>35</v>
      </c>
      <c r="C643" s="18">
        <v>43933.618576380002</v>
      </c>
      <c r="D643" s="18">
        <f t="shared" si="169"/>
        <v>43926</v>
      </c>
      <c r="E643" s="18">
        <f t="shared" si="170"/>
        <v>43926</v>
      </c>
      <c r="F643" s="18">
        <f t="shared" si="171"/>
        <v>43926</v>
      </c>
      <c r="G643" s="18">
        <f t="shared" si="172"/>
        <v>43926</v>
      </c>
      <c r="H643" s="18">
        <f t="shared" si="173"/>
        <v>43926</v>
      </c>
      <c r="I643" s="19">
        <f t="shared" si="174"/>
        <v>43926</v>
      </c>
    </row>
    <row r="644" spans="1:9" ht="15" thickBot="1" x14ac:dyDescent="0.4">
      <c r="A644" s="16" t="s">
        <v>12</v>
      </c>
      <c r="B644" s="17" t="s">
        <v>24</v>
      </c>
      <c r="C644" s="18">
        <v>43933.618576380002</v>
      </c>
      <c r="D644" s="18">
        <f t="shared" si="169"/>
        <v>43926</v>
      </c>
      <c r="E644" s="18">
        <f t="shared" si="170"/>
        <v>43926</v>
      </c>
      <c r="F644" s="18">
        <f t="shared" si="171"/>
        <v>43926</v>
      </c>
      <c r="G644" s="18">
        <f t="shared" si="172"/>
        <v>43926</v>
      </c>
      <c r="H644" s="18">
        <f t="shared" si="173"/>
        <v>43926</v>
      </c>
      <c r="I644" s="19">
        <f t="shared" si="174"/>
        <v>43926</v>
      </c>
    </row>
    <row r="645" spans="1:9" ht="15" thickBot="1" x14ac:dyDescent="0.4">
      <c r="A645" s="16" t="s">
        <v>12</v>
      </c>
      <c r="B645" s="17" t="s">
        <v>22</v>
      </c>
      <c r="C645" s="18">
        <v>43933.618576380002</v>
      </c>
      <c r="D645" s="18">
        <f t="shared" si="169"/>
        <v>43926</v>
      </c>
      <c r="E645" s="18">
        <f t="shared" si="170"/>
        <v>43926</v>
      </c>
      <c r="F645" s="18">
        <f t="shared" si="171"/>
        <v>43926</v>
      </c>
      <c r="G645" s="18">
        <f t="shared" si="172"/>
        <v>43926</v>
      </c>
      <c r="H645" s="18">
        <f t="shared" si="173"/>
        <v>43926</v>
      </c>
      <c r="I645" s="19">
        <f t="shared" si="174"/>
        <v>43926</v>
      </c>
    </row>
    <row r="646" spans="1:9" ht="15" thickBot="1" x14ac:dyDescent="0.4">
      <c r="A646" s="16" t="s">
        <v>12</v>
      </c>
      <c r="B646" s="17" t="s">
        <v>13</v>
      </c>
      <c r="C646" s="18">
        <v>44047.818981479999</v>
      </c>
      <c r="D646" s="18">
        <f>DATE(YEAR($C646),MONTH($C646)-1,DAY($C646))</f>
        <v>44016</v>
      </c>
      <c r="E646" s="18">
        <f>DATE(YEAR($D646),MONTH($D646),DAY($D646)+$LK646/6.5)</f>
        <v>44016</v>
      </c>
      <c r="F646" s="18">
        <f>DATE(YEAR($E646),MONTH($E646),DAY($E646)+$LK646/6.5)</f>
        <v>44016</v>
      </c>
      <c r="G646" s="18">
        <f>DATE(YEAR($F646),MONTH($F646),DAY($F646)+$LK646/6.5)</f>
        <v>44016</v>
      </c>
      <c r="H646" s="18">
        <f>DATE(YEAR($G646),MONTH($G646),DAY($G646)+$LK646/6.5)</f>
        <v>44016</v>
      </c>
      <c r="I646" s="19">
        <f>DATE(YEAR($H646),MONTH($H646),DAY($H646)+$LK646/6.5)</f>
        <v>44016</v>
      </c>
    </row>
    <row r="647" spans="1:9" ht="15" thickBot="1" x14ac:dyDescent="0.4">
      <c r="A647" s="16" t="s">
        <v>12</v>
      </c>
      <c r="B647" s="17" t="s">
        <v>15</v>
      </c>
      <c r="C647" s="18">
        <v>43932.533437500002</v>
      </c>
      <c r="D647" s="18">
        <f>DATE(YEAR($C647),MONTH($C647)-1,DAY($C647))</f>
        <v>43901</v>
      </c>
      <c r="E647" s="18">
        <f>DATE(YEAR($D647),MONTH($D647),DAY($D647)+$LK647/6.5)</f>
        <v>43901</v>
      </c>
      <c r="F647" s="18">
        <f>DATE(YEAR($E647),MONTH($E647),DAY($E647)+$LK647/6.5)</f>
        <v>43901</v>
      </c>
      <c r="G647" s="18">
        <f>DATE(YEAR($F647),MONTH($F647),DAY($F647)+$LK647/6.5)</f>
        <v>43901</v>
      </c>
      <c r="H647" s="18">
        <f>DATE(YEAR($G647),MONTH($G647),DAY($G647)+$LK647/6.5)</f>
        <v>43901</v>
      </c>
      <c r="I647" s="19">
        <f>DATE(YEAR($H647),MONTH($H647),DAY($H647)+$LK647/6.5)</f>
        <v>43901</v>
      </c>
    </row>
    <row r="648" spans="1:9" ht="15" thickBot="1" x14ac:dyDescent="0.4">
      <c r="A648" s="16" t="s">
        <v>12</v>
      </c>
      <c r="B648" s="17" t="s">
        <v>13</v>
      </c>
      <c r="C648" s="18">
        <v>43832.426030089999</v>
      </c>
      <c r="D648" s="18">
        <f>DATE(YEAR($C648),MONTH($C648)-1,DAY($C648))</f>
        <v>43801</v>
      </c>
      <c r="E648" s="18">
        <f>DATE(YEAR($D648),MONTH($D648),DAY($D648)+$LK648/6.5)</f>
        <v>43801</v>
      </c>
      <c r="F648" s="18">
        <f>DATE(YEAR($E648),MONTH($E648),DAY($E648)+$LK648/6.5)</f>
        <v>43801</v>
      </c>
      <c r="G648" s="18">
        <f>DATE(YEAR($F648),MONTH($F648),DAY($F648)+$LK648/6.5)</f>
        <v>43801</v>
      </c>
      <c r="H648" s="18">
        <f>DATE(YEAR($G648),MONTH($G648),DAY($G648)+$LK648/6.5)</f>
        <v>43801</v>
      </c>
      <c r="I648" s="19">
        <f>DATE(YEAR($H648),MONTH($H648),DAY($H648)+$LK648/6.5)</f>
        <v>43801</v>
      </c>
    </row>
    <row r="649" spans="1:9" ht="15" thickBot="1" x14ac:dyDescent="0.4">
      <c r="A649" s="16" t="s">
        <v>12</v>
      </c>
      <c r="B649" s="17" t="s">
        <v>15</v>
      </c>
      <c r="C649" s="18">
        <v>43941.100972220003</v>
      </c>
      <c r="D649" s="18">
        <f>DATE(YEAR($C649),MONTH($C649)-1,DAY($C649))</f>
        <v>43910</v>
      </c>
      <c r="E649" s="18">
        <f>DATE(YEAR($D649),MONTH($D649),DAY($D649)+$LK649/6.5)</f>
        <v>43910</v>
      </c>
      <c r="F649" s="18">
        <f>DATE(YEAR($E649),MONTH($E649),DAY($E649)+$LK649/6.5)</f>
        <v>43910</v>
      </c>
      <c r="G649" s="18">
        <f>DATE(YEAR($F649),MONTH($F649),DAY($F649)+$LK649/6.5)</f>
        <v>43910</v>
      </c>
      <c r="H649" s="18">
        <f>DATE(YEAR($G649),MONTH($G649),DAY($G649)+$LK649/6.5)</f>
        <v>43910</v>
      </c>
      <c r="I649" s="19">
        <f>DATE(YEAR($H649),MONTH($H649),DAY($H649)+$LK649/6.5)</f>
        <v>43910</v>
      </c>
    </row>
    <row r="650" spans="1:9" ht="15" thickBot="1" x14ac:dyDescent="0.4">
      <c r="A650" s="16" t="s">
        <v>12</v>
      </c>
      <c r="B650" s="17" t="s">
        <v>25</v>
      </c>
      <c r="C650" s="18">
        <v>44158.450844899999</v>
      </c>
      <c r="D650" s="18">
        <f>DATE(YEAR($C650),MONTH($C650)-1,DAY($C650))</f>
        <v>44127</v>
      </c>
      <c r="E650" s="18">
        <f>DATE(YEAR($D650),MONTH($D650),DAY($D650)+$LK650/6.5)</f>
        <v>44127</v>
      </c>
      <c r="F650" s="18">
        <f>DATE(YEAR($E650),MONTH($E650),DAY($E650)+$LK650/6.5)</f>
        <v>44127</v>
      </c>
      <c r="G650" s="18">
        <f>DATE(YEAR($F650),MONTH($F650),DAY($F650)+$LK650/6.5)</f>
        <v>44127</v>
      </c>
      <c r="H650" s="18">
        <f>DATE(YEAR($G650),MONTH($G650),DAY($G650)+$LK650/6.5)</f>
        <v>44127</v>
      </c>
      <c r="I650" s="19">
        <f>DATE(YEAR($H650),MONTH($H650),DAY($H650)+$LK650/6.5)</f>
        <v>44127</v>
      </c>
    </row>
    <row r="651" spans="1:9" ht="15" thickBot="1" x14ac:dyDescent="0.4">
      <c r="A651" s="16" t="s">
        <v>12</v>
      </c>
      <c r="B651" s="17" t="s">
        <v>40</v>
      </c>
      <c r="C651" s="18">
        <v>44430.743275460001</v>
      </c>
      <c r="D651" s="18">
        <f>DATE(YEAR($C651),MONTH($C651)-2,DAY($C651))</f>
        <v>44369</v>
      </c>
      <c r="E651" s="18">
        <f>DATE(YEAR($D651),MONTH($D651),DAY($D651)+$LK651*30.4/6000)</f>
        <v>44369</v>
      </c>
      <c r="F651" s="18">
        <f>DATE(YEAR($E651),MONTH($E651),DAY($E651)+$LK651*30.4/6000)</f>
        <v>44369</v>
      </c>
      <c r="G651" s="18">
        <f>DATE(YEAR($F651),MONTH($F651),DAY($F651)+$LK651*30.4/6000)</f>
        <v>44369</v>
      </c>
      <c r="H651" s="18">
        <f>DATE(YEAR($G651),MONTH($G651),DAY($G651)+$LK651*30.4/6000)</f>
        <v>44369</v>
      </c>
      <c r="I651" s="19">
        <f>DATE(YEAR($H651),MONTH($H651),DAY($H651)+$LK651*30.4/6000)</f>
        <v>44369</v>
      </c>
    </row>
    <row r="652" spans="1:9" ht="15" thickBot="1" x14ac:dyDescent="0.4">
      <c r="A652" s="16" t="s">
        <v>12</v>
      </c>
      <c r="B652" s="17" t="s">
        <v>40</v>
      </c>
      <c r="C652" s="18">
        <v>44463.404861110001</v>
      </c>
      <c r="D652" s="18">
        <f>DATE(YEAR($C652),MONTH($C652)-2,DAY($C652))</f>
        <v>44401</v>
      </c>
      <c r="E652" s="18">
        <f>DATE(YEAR($D652),MONTH($D652),DAY($D652)+$LK652*30.4/6000)</f>
        <v>44401</v>
      </c>
      <c r="F652" s="18">
        <f>DATE(YEAR($E652),MONTH($E652),DAY($E652)+$LK652*30.4/6000)</f>
        <v>44401</v>
      </c>
      <c r="G652" s="18">
        <f>DATE(YEAR($F652),MONTH($F652),DAY($F652)+$LK652*30.4/6000)</f>
        <v>44401</v>
      </c>
      <c r="H652" s="18">
        <f>DATE(YEAR($G652),MONTH($G652),DAY($G652)+$LK652*30.4/6000)</f>
        <v>44401</v>
      </c>
      <c r="I652" s="19">
        <f>DATE(YEAR($H652),MONTH($H652),DAY($H652)+$LK652*30.4/6000)</f>
        <v>44401</v>
      </c>
    </row>
    <row r="653" spans="1:9" ht="15" thickBot="1" x14ac:dyDescent="0.4">
      <c r="A653" s="16" t="s">
        <v>12</v>
      </c>
      <c r="B653" s="17" t="s">
        <v>40</v>
      </c>
      <c r="C653" s="18">
        <v>44463.404861110001</v>
      </c>
      <c r="D653" s="18">
        <f>DATE(YEAR($C653),MONTH($C653)-2,DAY($C653))</f>
        <v>44401</v>
      </c>
      <c r="E653" s="18">
        <f>DATE(YEAR($D653),MONTH($D653),DAY($D653)+$LK653*30.4/6000)</f>
        <v>44401</v>
      </c>
      <c r="F653" s="18">
        <f>DATE(YEAR($E653),MONTH($E653),DAY($E653)+$LK653*30.4/6000)</f>
        <v>44401</v>
      </c>
      <c r="G653" s="18">
        <f>DATE(YEAR($F653),MONTH($F653),DAY($F653)+$LK653*30.4/6000)</f>
        <v>44401</v>
      </c>
      <c r="H653" s="18">
        <f>DATE(YEAR($G653),MONTH($G653),DAY($G653)+$LK653*30.4/6000)</f>
        <v>44401</v>
      </c>
      <c r="I653" s="19">
        <f>DATE(YEAR($H653),MONTH($H653),DAY($H653)+$LK653*30.4/6000)</f>
        <v>44401</v>
      </c>
    </row>
    <row r="654" spans="1:9" ht="15" thickBot="1" x14ac:dyDescent="0.4">
      <c r="A654" s="16" t="s">
        <v>16</v>
      </c>
      <c r="B654" s="17" t="s">
        <v>20</v>
      </c>
      <c r="C654" s="18">
        <v>44544.233414349997</v>
      </c>
      <c r="D654" s="18">
        <f>DATE(YEAR($C654),MONTH($C654)-1,DAY($C654))</f>
        <v>44514</v>
      </c>
      <c r="E654" s="18">
        <f>DATE(YEAR($D654),MONTH($D654),DAY($D654)+$LK654*30.4/6000)</f>
        <v>44514</v>
      </c>
      <c r="F654" s="18">
        <f>DATE(YEAR($E654),MONTH($E654),DAY($E654)+$LK654*30.4/6000)</f>
        <v>44514</v>
      </c>
      <c r="G654" s="18">
        <f>DATE(YEAR($F654),MONTH($F654),DAY($F654)+$LK654*30.4/6000)</f>
        <v>44514</v>
      </c>
      <c r="H654" s="18">
        <f>DATE(YEAR($G654),MONTH($G654),DAY($G654)+$LK654*30.4/6000)</f>
        <v>44514</v>
      </c>
      <c r="I654" s="19">
        <f>DATE(YEAR($H654),MONTH($H654),DAY($H654)+$LK654*30.4/6000)</f>
        <v>44514</v>
      </c>
    </row>
    <row r="655" spans="1:9" ht="15" thickBot="1" x14ac:dyDescent="0.4">
      <c r="A655" s="16" t="s">
        <v>16</v>
      </c>
      <c r="B655" s="17" t="s">
        <v>21</v>
      </c>
      <c r="C655" s="18">
        <v>44377.995925919997</v>
      </c>
      <c r="D655" s="18">
        <f>DATE(YEAR($C655),MONTH($C655)-1,DAY($C655))</f>
        <v>44346</v>
      </c>
      <c r="E655" s="18">
        <f>DATE(YEAR($D655),MONTH($D655),DAY($D655)+$LK655*30.4/520)</f>
        <v>44346</v>
      </c>
      <c r="F655" s="18">
        <f>DATE(YEAR($E655),MONTH($E655),DAY($E655)+$LK655*30.4/520)</f>
        <v>44346</v>
      </c>
      <c r="G655" s="18">
        <f>DATE(YEAR($F655),MONTH($F655),DAY($F655)+$LK655*30.4/520)</f>
        <v>44346</v>
      </c>
      <c r="H655" s="18">
        <f>DATE(YEAR($G655),MONTH($G655),DAY($G655)+$LK655*30.4/520)</f>
        <v>44346</v>
      </c>
      <c r="I655" s="19">
        <f>DATE(YEAR($H655),MONTH($H655),DAY($H655)+$LK655*30.4/520)</f>
        <v>44346</v>
      </c>
    </row>
    <row r="656" spans="1:9" ht="15" thickBot="1" x14ac:dyDescent="0.4">
      <c r="A656" s="16" t="s">
        <v>16</v>
      </c>
      <c r="B656" s="17" t="s">
        <v>32</v>
      </c>
      <c r="C656" s="18">
        <v>44377.995925919997</v>
      </c>
      <c r="D656" s="18">
        <f>DATE(YEAR($C656),MONTH($C656)-1,DAY($C656))</f>
        <v>44346</v>
      </c>
      <c r="E656" s="18">
        <f>DATE(YEAR($D656),MONTH($D656),DAY($D656)+$LK656*30.4/520)</f>
        <v>44346</v>
      </c>
      <c r="F656" s="18">
        <f>DATE(YEAR($E656),MONTH($E656),DAY($E656)+$LK656*30.4/520)</f>
        <v>44346</v>
      </c>
      <c r="G656" s="18">
        <f>DATE(YEAR($F656),MONTH($F656),DAY($F656)+$LK656*30.4/520)</f>
        <v>44346</v>
      </c>
      <c r="H656" s="18">
        <f>DATE(YEAR($G656),MONTH($G656),DAY($G656)+$LK656*30.4/520)</f>
        <v>44346</v>
      </c>
      <c r="I656" s="19">
        <f>DATE(YEAR($H656),MONTH($H656),DAY($H656)+$LK656*30.4/520)</f>
        <v>44346</v>
      </c>
    </row>
    <row r="657" spans="1:9" ht="15" thickBot="1" x14ac:dyDescent="0.4">
      <c r="A657" s="16" t="s">
        <v>16</v>
      </c>
      <c r="B657" s="17" t="s">
        <v>30</v>
      </c>
      <c r="C657" s="18">
        <v>44377.995925919997</v>
      </c>
      <c r="D657" s="18">
        <f>DATE(YEAR($C657),MONTH($C657)-1,DAY($C657))</f>
        <v>44346</v>
      </c>
      <c r="E657" s="18">
        <f>DATE(YEAR($D657),MONTH($D657),DAY($D657)+$LK657*30.4/520)</f>
        <v>44346</v>
      </c>
      <c r="F657" s="18">
        <f>DATE(YEAR($E657),MONTH($E657),DAY($E657)+$LK657*30.4/520)</f>
        <v>44346</v>
      </c>
      <c r="G657" s="18">
        <f>DATE(YEAR($F657),MONTH($F657),DAY($F657)+$LK657*30.4/520)</f>
        <v>44346</v>
      </c>
      <c r="H657" s="18">
        <f>DATE(YEAR($G657),MONTH($G657),DAY($G657)+$LK657*30.4/520)</f>
        <v>44346</v>
      </c>
      <c r="I657" s="19">
        <f>DATE(YEAR($H657),MONTH($H657),DAY($H657)+$LK657*30.4/520)</f>
        <v>44346</v>
      </c>
    </row>
    <row r="658" spans="1:9" ht="15" thickBot="1" x14ac:dyDescent="0.4">
      <c r="A658" s="16" t="s">
        <v>16</v>
      </c>
      <c r="B658" s="17" t="s">
        <v>17</v>
      </c>
      <c r="C658" s="18">
        <v>44318.413067130001</v>
      </c>
      <c r="D658" s="18">
        <f>DATE(YEAR($C658),MONTH($C658)-2,DAY($C658))</f>
        <v>44257</v>
      </c>
      <c r="E658" s="18">
        <f>DATE(YEAR($D658),MONTH($D658)+$LK658,DAY($D658))</f>
        <v>44257</v>
      </c>
      <c r="F658" s="18">
        <f>DATE(YEAR($E658),MONTH($E658)+$LK658,DAY($E658))</f>
        <v>44257</v>
      </c>
      <c r="G658" s="18">
        <f>DATE(YEAR($F658),MONTH($F658)+$LK658,DAY($F658))</f>
        <v>44257</v>
      </c>
      <c r="H658" s="18">
        <f>DATE(YEAR($G658),MONTH($G658)+$LK658,DAY($G658))</f>
        <v>44257</v>
      </c>
      <c r="I658" s="19">
        <f>DATE(YEAR($H658),MONTH($H658)+$LK658,DAY($H658))</f>
        <v>44257</v>
      </c>
    </row>
    <row r="659" spans="1:9" ht="15" thickBot="1" x14ac:dyDescent="0.4">
      <c r="A659" s="16" t="s">
        <v>16</v>
      </c>
      <c r="B659" s="17" t="s">
        <v>10</v>
      </c>
      <c r="C659" s="18">
        <v>43956.61825231</v>
      </c>
      <c r="D659" s="18">
        <f>DATE(YEAR($C659),MONTH($C659)-2,DAY($C659))</f>
        <v>43895</v>
      </c>
      <c r="E659" s="18">
        <f>DATE(YEAR($D659),MONTH($D659)+$LK659,DAY($D659))</f>
        <v>43895</v>
      </c>
      <c r="F659" s="18">
        <f>DATE(YEAR($E659),MONTH($E659)+$LK659,DAY($E659))</f>
        <v>43895</v>
      </c>
      <c r="G659" s="18">
        <f>DATE(YEAR($F659),MONTH($F659)+$LK659,DAY($F659))</f>
        <v>43895</v>
      </c>
      <c r="H659" s="18">
        <f>DATE(YEAR($G659),MONTH($G659)+$LK659,DAY($G659))</f>
        <v>43895</v>
      </c>
      <c r="I659" s="19">
        <f>DATE(YEAR($H659),MONTH($H659)+$LK659,DAY($H659))</f>
        <v>43895</v>
      </c>
    </row>
    <row r="660" spans="1:9" ht="15" thickBot="1" x14ac:dyDescent="0.4">
      <c r="A660" s="16" t="s">
        <v>16</v>
      </c>
      <c r="B660" s="17" t="s">
        <v>11</v>
      </c>
      <c r="C660" s="18">
        <v>44041.453761570003</v>
      </c>
      <c r="D660" s="18">
        <f>DATE(YEAR($C660),MONTH($C660)-2,DAY($C660))</f>
        <v>43980</v>
      </c>
      <c r="E660" s="18">
        <f>DATE(YEAR($D660)+$LK660,MONTH($D660),DAY($D660))</f>
        <v>43980</v>
      </c>
      <c r="F660" s="18">
        <f>DATE(YEAR($E660)+$LK660,MONTH($E660),DAY($E660))</f>
        <v>43980</v>
      </c>
      <c r="G660" s="18">
        <f>DATE(YEAR($F660)+$LK660,MONTH($F660),DAY($F660))</f>
        <v>43980</v>
      </c>
      <c r="H660" s="18">
        <f>DATE(YEAR($G660)+$LK660,MONTH($G660),DAY($G660))</f>
        <v>43980</v>
      </c>
      <c r="I660" s="19">
        <f>DATE(YEAR($H660)+$LK660,MONTH($H660),DAY($H660))</f>
        <v>43980</v>
      </c>
    </row>
    <row r="661" spans="1:9" ht="15" thickBot="1" x14ac:dyDescent="0.4">
      <c r="A661" s="16" t="s">
        <v>16</v>
      </c>
      <c r="B661" s="17" t="s">
        <v>39</v>
      </c>
      <c r="C661" s="18">
        <v>43899.286956010001</v>
      </c>
      <c r="D661" s="18">
        <f t="shared" ref="D661:D666" si="175">DATE(YEAR($C661),MONTH($C661),DAY($C661)-7)</f>
        <v>43892</v>
      </c>
      <c r="E661" s="18">
        <f t="shared" ref="E661:E666" si="176">DATE(YEAR($D661),MONTH($D661)+$LK661,DAY($D661))</f>
        <v>43892</v>
      </c>
      <c r="F661" s="18">
        <f t="shared" ref="F661:F666" si="177">DATE(YEAR($E661),MONTH($E661)+$LK661,DAY($E661))</f>
        <v>43892</v>
      </c>
      <c r="G661" s="18">
        <f t="shared" ref="G661:G666" si="178">DATE(YEAR($F661),MONTH($F661)+$LK661,DAY($F661))</f>
        <v>43892</v>
      </c>
      <c r="H661" s="18">
        <f t="shared" ref="H661:H666" si="179">DATE(YEAR($G661),MONTH($G661)+$LK661,DAY($G661))</f>
        <v>43892</v>
      </c>
      <c r="I661" s="19">
        <f t="shared" ref="I661:I666" si="180">DATE(YEAR($H661),MONTH($H661)+$LK661,DAY($H661))</f>
        <v>43892</v>
      </c>
    </row>
    <row r="662" spans="1:9" ht="15" thickBot="1" x14ac:dyDescent="0.4">
      <c r="A662" s="16" t="s">
        <v>16</v>
      </c>
      <c r="B662" s="17" t="s">
        <v>28</v>
      </c>
      <c r="C662" s="18">
        <v>44063.633437500001</v>
      </c>
      <c r="D662" s="18">
        <f t="shared" si="175"/>
        <v>44056</v>
      </c>
      <c r="E662" s="18">
        <f t="shared" si="176"/>
        <v>44056</v>
      </c>
      <c r="F662" s="18">
        <f t="shared" si="177"/>
        <v>44056</v>
      </c>
      <c r="G662" s="18">
        <f t="shared" si="178"/>
        <v>44056</v>
      </c>
      <c r="H662" s="18">
        <f t="shared" si="179"/>
        <v>44056</v>
      </c>
      <c r="I662" s="19">
        <f t="shared" si="180"/>
        <v>44056</v>
      </c>
    </row>
    <row r="663" spans="1:9" ht="15" thickBot="1" x14ac:dyDescent="0.4">
      <c r="A663" s="16" t="s">
        <v>16</v>
      </c>
      <c r="B663" s="17" t="s">
        <v>31</v>
      </c>
      <c r="C663" s="18">
        <v>44062.640625</v>
      </c>
      <c r="D663" s="18">
        <f t="shared" si="175"/>
        <v>44055</v>
      </c>
      <c r="E663" s="18">
        <f t="shared" si="176"/>
        <v>44055</v>
      </c>
      <c r="F663" s="18">
        <f t="shared" si="177"/>
        <v>44055</v>
      </c>
      <c r="G663" s="18">
        <f t="shared" si="178"/>
        <v>44055</v>
      </c>
      <c r="H663" s="18">
        <f t="shared" si="179"/>
        <v>44055</v>
      </c>
      <c r="I663" s="19">
        <f t="shared" si="180"/>
        <v>44055</v>
      </c>
    </row>
    <row r="664" spans="1:9" ht="15" thickBot="1" x14ac:dyDescent="0.4">
      <c r="A664" s="16" t="s">
        <v>16</v>
      </c>
      <c r="B664" s="17" t="s">
        <v>35</v>
      </c>
      <c r="C664" s="18">
        <v>44051.61638888</v>
      </c>
      <c r="D664" s="18">
        <f t="shared" si="175"/>
        <v>44044</v>
      </c>
      <c r="E664" s="18">
        <f t="shared" si="176"/>
        <v>44044</v>
      </c>
      <c r="F664" s="18">
        <f t="shared" si="177"/>
        <v>44044</v>
      </c>
      <c r="G664" s="18">
        <f t="shared" si="178"/>
        <v>44044</v>
      </c>
      <c r="H664" s="18">
        <f t="shared" si="179"/>
        <v>44044</v>
      </c>
      <c r="I664" s="19">
        <f t="shared" si="180"/>
        <v>44044</v>
      </c>
    </row>
    <row r="665" spans="1:9" ht="15" thickBot="1" x14ac:dyDescent="0.4">
      <c r="A665" s="16" t="s">
        <v>16</v>
      </c>
      <c r="B665" s="17" t="s">
        <v>24</v>
      </c>
      <c r="C665" s="18">
        <v>44052.102615739997</v>
      </c>
      <c r="D665" s="18">
        <f t="shared" si="175"/>
        <v>44045</v>
      </c>
      <c r="E665" s="18">
        <f t="shared" si="176"/>
        <v>44045</v>
      </c>
      <c r="F665" s="18">
        <f t="shared" si="177"/>
        <v>44045</v>
      </c>
      <c r="G665" s="18">
        <f t="shared" si="178"/>
        <v>44045</v>
      </c>
      <c r="H665" s="18">
        <f t="shared" si="179"/>
        <v>44045</v>
      </c>
      <c r="I665" s="19">
        <f t="shared" si="180"/>
        <v>44045</v>
      </c>
    </row>
    <row r="666" spans="1:9" ht="15" thickBot="1" x14ac:dyDescent="0.4">
      <c r="A666" s="16" t="s">
        <v>16</v>
      </c>
      <c r="B666" s="17" t="s">
        <v>22</v>
      </c>
      <c r="C666" s="18">
        <v>44052.094143510003</v>
      </c>
      <c r="D666" s="18">
        <f t="shared" si="175"/>
        <v>44045</v>
      </c>
      <c r="E666" s="18">
        <f t="shared" si="176"/>
        <v>44045</v>
      </c>
      <c r="F666" s="18">
        <f t="shared" si="177"/>
        <v>44045</v>
      </c>
      <c r="G666" s="18">
        <f t="shared" si="178"/>
        <v>44045</v>
      </c>
      <c r="H666" s="18">
        <f t="shared" si="179"/>
        <v>44045</v>
      </c>
      <c r="I666" s="19">
        <f t="shared" si="180"/>
        <v>44045</v>
      </c>
    </row>
    <row r="667" spans="1:9" ht="15" thickBot="1" x14ac:dyDescent="0.4">
      <c r="A667" s="16" t="s">
        <v>16</v>
      </c>
      <c r="B667" s="17" t="s">
        <v>13</v>
      </c>
      <c r="C667" s="18">
        <v>43854.414421289999</v>
      </c>
      <c r="D667" s="18">
        <f t="shared" ref="D667:D672" si="181">DATE(YEAR($C667),MONTH($C667)-1,DAY($C667))</f>
        <v>43823</v>
      </c>
      <c r="E667" s="18">
        <f t="shared" ref="E667:E672" si="182">DATE(YEAR($D667),MONTH($D667),DAY($D667)+$LK667/6.5)</f>
        <v>43823</v>
      </c>
      <c r="F667" s="18">
        <f t="shared" ref="F667:F672" si="183">DATE(YEAR($E667),MONTH($E667),DAY($E667)+$LK667/6.5)</f>
        <v>43823</v>
      </c>
      <c r="G667" s="18">
        <f t="shared" ref="G667:G672" si="184">DATE(YEAR($F667),MONTH($F667),DAY($F667)+$LK667/6.5)</f>
        <v>43823</v>
      </c>
      <c r="H667" s="18">
        <f t="shared" ref="H667:H672" si="185">DATE(YEAR($G667),MONTH($G667),DAY($G667)+$LK667/6.5)</f>
        <v>43823</v>
      </c>
      <c r="I667" s="19">
        <f t="shared" ref="I667:I672" si="186">DATE(YEAR($H667),MONTH($H667),DAY($H667)+$LK667/6.5)</f>
        <v>43823</v>
      </c>
    </row>
    <row r="668" spans="1:9" ht="15" thickBot="1" x14ac:dyDescent="0.4">
      <c r="A668" s="16" t="s">
        <v>16</v>
      </c>
      <c r="B668" s="17" t="s">
        <v>15</v>
      </c>
      <c r="C668" s="18">
        <v>43913.442083330003</v>
      </c>
      <c r="D668" s="18">
        <f t="shared" si="181"/>
        <v>43884</v>
      </c>
      <c r="E668" s="18">
        <f t="shared" si="182"/>
        <v>43884</v>
      </c>
      <c r="F668" s="18">
        <f t="shared" si="183"/>
        <v>43884</v>
      </c>
      <c r="G668" s="18">
        <f t="shared" si="184"/>
        <v>43884</v>
      </c>
      <c r="H668" s="18">
        <f t="shared" si="185"/>
        <v>43884</v>
      </c>
      <c r="I668" s="19">
        <f t="shared" si="186"/>
        <v>43884</v>
      </c>
    </row>
    <row r="669" spans="1:9" ht="15" thickBot="1" x14ac:dyDescent="0.4">
      <c r="A669" s="16" t="s">
        <v>16</v>
      </c>
      <c r="B669" s="17" t="s">
        <v>25</v>
      </c>
      <c r="C669" s="18">
        <v>44071.314062500001</v>
      </c>
      <c r="D669" s="18">
        <f t="shared" si="181"/>
        <v>44040</v>
      </c>
      <c r="E669" s="18">
        <f t="shared" si="182"/>
        <v>44040</v>
      </c>
      <c r="F669" s="18">
        <f t="shared" si="183"/>
        <v>44040</v>
      </c>
      <c r="G669" s="18">
        <f t="shared" si="184"/>
        <v>44040</v>
      </c>
      <c r="H669" s="18">
        <f t="shared" si="185"/>
        <v>44040</v>
      </c>
      <c r="I669" s="19">
        <f t="shared" si="186"/>
        <v>44040</v>
      </c>
    </row>
    <row r="670" spans="1:9" ht="15" thickBot="1" x14ac:dyDescent="0.4">
      <c r="A670" s="16" t="s">
        <v>16</v>
      </c>
      <c r="B670" s="17" t="s">
        <v>13</v>
      </c>
      <c r="C670" s="18">
        <v>43838.366099530002</v>
      </c>
      <c r="D670" s="18">
        <f t="shared" si="181"/>
        <v>43807</v>
      </c>
      <c r="E670" s="18">
        <f t="shared" si="182"/>
        <v>43807</v>
      </c>
      <c r="F670" s="18">
        <f t="shared" si="183"/>
        <v>43807</v>
      </c>
      <c r="G670" s="18">
        <f t="shared" si="184"/>
        <v>43807</v>
      </c>
      <c r="H670" s="18">
        <f t="shared" si="185"/>
        <v>43807</v>
      </c>
      <c r="I670" s="19">
        <f t="shared" si="186"/>
        <v>43807</v>
      </c>
    </row>
    <row r="671" spans="1:9" ht="15" thickBot="1" x14ac:dyDescent="0.4">
      <c r="A671" s="16" t="s">
        <v>16</v>
      </c>
      <c r="B671" s="17" t="s">
        <v>15</v>
      </c>
      <c r="C671" s="18">
        <v>43887.150949069997</v>
      </c>
      <c r="D671" s="18">
        <f t="shared" si="181"/>
        <v>43856</v>
      </c>
      <c r="E671" s="18">
        <f t="shared" si="182"/>
        <v>43856</v>
      </c>
      <c r="F671" s="18">
        <f t="shared" si="183"/>
        <v>43856</v>
      </c>
      <c r="G671" s="18">
        <f t="shared" si="184"/>
        <v>43856</v>
      </c>
      <c r="H671" s="18">
        <f t="shared" si="185"/>
        <v>43856</v>
      </c>
      <c r="I671" s="19">
        <f t="shared" si="186"/>
        <v>43856</v>
      </c>
    </row>
    <row r="672" spans="1:9" ht="15" thickBot="1" x14ac:dyDescent="0.4">
      <c r="A672" s="16" t="s">
        <v>16</v>
      </c>
      <c r="B672" s="17" t="s">
        <v>25</v>
      </c>
      <c r="C672" s="18">
        <v>43992.927997680003</v>
      </c>
      <c r="D672" s="18">
        <f t="shared" si="181"/>
        <v>43961</v>
      </c>
      <c r="E672" s="18">
        <f t="shared" si="182"/>
        <v>43961</v>
      </c>
      <c r="F672" s="18">
        <f t="shared" si="183"/>
        <v>43961</v>
      </c>
      <c r="G672" s="18">
        <f t="shared" si="184"/>
        <v>43961</v>
      </c>
      <c r="H672" s="18">
        <f t="shared" si="185"/>
        <v>43961</v>
      </c>
      <c r="I672" s="19">
        <f t="shared" si="186"/>
        <v>43961</v>
      </c>
    </row>
    <row r="673" spans="1:9" ht="15" thickBot="1" x14ac:dyDescent="0.4">
      <c r="A673" s="16" t="s">
        <v>16</v>
      </c>
      <c r="B673" s="17" t="s">
        <v>40</v>
      </c>
      <c r="C673" s="18">
        <v>43896.395798609999</v>
      </c>
      <c r="D673" s="18">
        <f>DATE(YEAR($C673),MONTH($C673)-2,DAY($C673))</f>
        <v>43836</v>
      </c>
      <c r="E673" s="18">
        <f>DATE(YEAR($D673),MONTH($D673),DAY($D673)+$LK673*30.4/6000)</f>
        <v>43836</v>
      </c>
      <c r="F673" s="18">
        <f>DATE(YEAR($E673),MONTH($E673),DAY($E673)+$LK673*30.4/6000)</f>
        <v>43836</v>
      </c>
      <c r="G673" s="18">
        <f>DATE(YEAR($F673),MONTH($F673),DAY($F673)+$LK673*30.4/6000)</f>
        <v>43836</v>
      </c>
      <c r="H673" s="18">
        <f>DATE(YEAR($G673),MONTH($G673),DAY($G673)+$LK673*30.4/6000)</f>
        <v>43836</v>
      </c>
      <c r="I673" s="19">
        <f>DATE(YEAR($H673),MONTH($H673),DAY($H673)+$LK673*30.4/6000)</f>
        <v>43836</v>
      </c>
    </row>
    <row r="674" spans="1:9" ht="15" thickBot="1" x14ac:dyDescent="0.4">
      <c r="A674" s="16" t="s">
        <v>16</v>
      </c>
      <c r="B674" s="17" t="s">
        <v>23</v>
      </c>
      <c r="C674" s="18">
        <v>43993.466041660002</v>
      </c>
      <c r="D674" s="18">
        <f t="shared" ref="D674:D679" si="187">DATE(YEAR($C674),MONTH($C674)-1,DAY($C674))</f>
        <v>43962</v>
      </c>
      <c r="E674" s="18">
        <f>DATE(YEAR($D674),MONTH($D674),DAY($D674)+$LK674/6.5)</f>
        <v>43962</v>
      </c>
      <c r="F674" s="18">
        <f>DATE(YEAR($E674),MONTH($E674),DAY($E674)+$LK674/6.5)</f>
        <v>43962</v>
      </c>
      <c r="G674" s="18">
        <f>DATE(YEAR($F674),MONTH($F674),DAY($F674)+$LK674/6.5)</f>
        <v>43962</v>
      </c>
      <c r="H674" s="18">
        <f>DATE(YEAR($G674),MONTH($G674),DAY($G674)+$LK674/6.5)</f>
        <v>43962</v>
      </c>
      <c r="I674" s="19">
        <f>DATE(YEAR($H674),MONTH($H674),DAY($H674)+$LK674/6.5)</f>
        <v>43962</v>
      </c>
    </row>
    <row r="675" spans="1:9" ht="15" thickBot="1" x14ac:dyDescent="0.4">
      <c r="A675" s="16" t="s">
        <v>16</v>
      </c>
      <c r="B675" s="17" t="s">
        <v>18</v>
      </c>
      <c r="C675" s="18">
        <v>43980.402106480004</v>
      </c>
      <c r="D675" s="18">
        <f t="shared" si="187"/>
        <v>43950</v>
      </c>
      <c r="E675" s="18">
        <f>DATE(YEAR($D675),MONTH($D675),DAY($D675)+$LK675/6.5)</f>
        <v>43950</v>
      </c>
      <c r="F675" s="18">
        <f>DATE(YEAR($E675),MONTH($E675),DAY($E675)+$LK675/6.5)</f>
        <v>43950</v>
      </c>
      <c r="G675" s="18">
        <f>DATE(YEAR($F675),MONTH($F675),DAY($F675)+$LK675/6.5)</f>
        <v>43950</v>
      </c>
      <c r="H675" s="18">
        <f>DATE(YEAR($G675),MONTH($G675),DAY($G675)+$LK675/6.5)</f>
        <v>43950</v>
      </c>
      <c r="I675" s="19">
        <f>DATE(YEAR($H675),MONTH($H675),DAY($H675)+$LK675/6.5)</f>
        <v>43950</v>
      </c>
    </row>
    <row r="676" spans="1:9" ht="15" thickBot="1" x14ac:dyDescent="0.4">
      <c r="A676" s="16" t="s">
        <v>66</v>
      </c>
      <c r="B676" s="17" t="s">
        <v>20</v>
      </c>
      <c r="C676" s="18">
        <v>44387.212905089997</v>
      </c>
      <c r="D676" s="18">
        <f t="shared" si="187"/>
        <v>44357</v>
      </c>
      <c r="E676" s="18">
        <f>DATE(YEAR($D676),MONTH($D676),DAY($D676)+$LK676*30.4/6000)</f>
        <v>44357</v>
      </c>
      <c r="F676" s="18">
        <f>DATE(YEAR($E676),MONTH($E676),DAY($E676)+$LK676*30.4/6000)</f>
        <v>44357</v>
      </c>
      <c r="G676" s="18">
        <f>DATE(YEAR($F676),MONTH($F676),DAY($F676)+$LK676*30.4/6000)</f>
        <v>44357</v>
      </c>
      <c r="H676" s="18">
        <f>DATE(YEAR($G676),MONTH($G676),DAY($G676)+$LK676*30.4/6000)</f>
        <v>44357</v>
      </c>
      <c r="I676" s="19">
        <f>DATE(YEAR($H676),MONTH($H676),DAY($H676)+$LK676*30.4/6000)</f>
        <v>44357</v>
      </c>
    </row>
    <row r="677" spans="1:9" ht="15" thickBot="1" x14ac:dyDescent="0.4">
      <c r="A677" s="16" t="s">
        <v>66</v>
      </c>
      <c r="B677" s="17" t="s">
        <v>21</v>
      </c>
      <c r="C677" s="18">
        <v>43974.384652770001</v>
      </c>
      <c r="D677" s="18">
        <f t="shared" si="187"/>
        <v>43944</v>
      </c>
      <c r="E677" s="18">
        <f>DATE(YEAR($D677),MONTH($D677),DAY($D677)+$LK677*30.4/520)</f>
        <v>43944</v>
      </c>
      <c r="F677" s="18">
        <f>DATE(YEAR($E677),MONTH($E677),DAY($E677)+$LK677*30.4/520)</f>
        <v>43944</v>
      </c>
      <c r="G677" s="18">
        <f>DATE(YEAR($F677),MONTH($F677),DAY($F677)+$LK677*30.4/520)</f>
        <v>43944</v>
      </c>
      <c r="H677" s="18">
        <f>DATE(YEAR($G677),MONTH($G677),DAY($G677)+$LK677*30.4/520)</f>
        <v>43944</v>
      </c>
      <c r="I677" s="19">
        <f>DATE(YEAR($H677),MONTH($H677),DAY($H677)+$LK677*30.4/520)</f>
        <v>43944</v>
      </c>
    </row>
    <row r="678" spans="1:9" ht="15" thickBot="1" x14ac:dyDescent="0.4">
      <c r="A678" s="16" t="s">
        <v>66</v>
      </c>
      <c r="B678" s="17" t="s">
        <v>32</v>
      </c>
      <c r="C678" s="18">
        <v>43974.384652770001</v>
      </c>
      <c r="D678" s="18">
        <f t="shared" si="187"/>
        <v>43944</v>
      </c>
      <c r="E678" s="18">
        <f>DATE(YEAR($D678),MONTH($D678),DAY($D678)+$LK678*30.4/520)</f>
        <v>43944</v>
      </c>
      <c r="F678" s="18">
        <f>DATE(YEAR($E678),MONTH($E678),DAY($E678)+$LK678*30.4/520)</f>
        <v>43944</v>
      </c>
      <c r="G678" s="18">
        <f>DATE(YEAR($F678),MONTH($F678),DAY($F678)+$LK678*30.4/520)</f>
        <v>43944</v>
      </c>
      <c r="H678" s="18">
        <f>DATE(YEAR($G678),MONTH($G678),DAY($G678)+$LK678*30.4/520)</f>
        <v>43944</v>
      </c>
      <c r="I678" s="19">
        <f>DATE(YEAR($H678),MONTH($H678),DAY($H678)+$LK678*30.4/520)</f>
        <v>43944</v>
      </c>
    </row>
    <row r="679" spans="1:9" ht="15" thickBot="1" x14ac:dyDescent="0.4">
      <c r="A679" s="16" t="s">
        <v>66</v>
      </c>
      <c r="B679" s="17" t="s">
        <v>30</v>
      </c>
      <c r="C679" s="18">
        <v>43974.384652770001</v>
      </c>
      <c r="D679" s="18">
        <f t="shared" si="187"/>
        <v>43944</v>
      </c>
      <c r="E679" s="18">
        <f>DATE(YEAR($D679),MONTH($D679),DAY($D679)+$LK679*30.4/520)</f>
        <v>43944</v>
      </c>
      <c r="F679" s="18">
        <f>DATE(YEAR($E679),MONTH($E679),DAY($E679)+$LK679*30.4/520)</f>
        <v>43944</v>
      </c>
      <c r="G679" s="18">
        <f>DATE(YEAR($F679),MONTH($F679),DAY($F679)+$LK679*30.4/520)</f>
        <v>43944</v>
      </c>
      <c r="H679" s="18">
        <f>DATE(YEAR($G679),MONTH($G679),DAY($G679)+$LK679*30.4/520)</f>
        <v>43944</v>
      </c>
      <c r="I679" s="19">
        <f>DATE(YEAR($H679),MONTH($H679),DAY($H679)+$LK679*30.4/520)</f>
        <v>43944</v>
      </c>
    </row>
    <row r="680" spans="1:9" ht="15" thickBot="1" x14ac:dyDescent="0.4">
      <c r="A680" s="16" t="s">
        <v>66</v>
      </c>
      <c r="B680" s="17" t="s">
        <v>17</v>
      </c>
      <c r="C680" s="18">
        <v>44443.629502310003</v>
      </c>
      <c r="D680" s="18">
        <f>DATE(YEAR($C680),MONTH($C680)-2,DAY($C680))</f>
        <v>44381</v>
      </c>
      <c r="E680" s="18">
        <f>DATE(YEAR($D680),MONTH($D680)+$LK680,DAY($D680))</f>
        <v>44381</v>
      </c>
      <c r="F680" s="18">
        <f>DATE(YEAR($E680),MONTH($E680)+$LK680,DAY($E680))</f>
        <v>44381</v>
      </c>
      <c r="G680" s="18">
        <f>DATE(YEAR($F680),MONTH($F680)+$LK680,DAY($F680))</f>
        <v>44381</v>
      </c>
      <c r="H680" s="18">
        <f>DATE(YEAR($G680),MONTH($G680)+$LK680,DAY($G680))</f>
        <v>44381</v>
      </c>
      <c r="I680" s="19">
        <f>DATE(YEAR($H680),MONTH($H680)+$LK680,DAY($H680))</f>
        <v>44381</v>
      </c>
    </row>
    <row r="681" spans="1:9" ht="15" thickBot="1" x14ac:dyDescent="0.4">
      <c r="A681" s="16" t="s">
        <v>66</v>
      </c>
      <c r="B681" s="17" t="s">
        <v>10</v>
      </c>
      <c r="C681" s="18">
        <v>44023.638749999998</v>
      </c>
      <c r="D681" s="18">
        <f>DATE(YEAR($C681),MONTH($C681)-2,DAY($C681))</f>
        <v>43962</v>
      </c>
      <c r="E681" s="18">
        <f>DATE(YEAR($D681),MONTH($D681)+$LK681,DAY($D681))</f>
        <v>43962</v>
      </c>
      <c r="F681" s="18">
        <f>DATE(YEAR($E681),MONTH($E681)+$LK681,DAY($E681))</f>
        <v>43962</v>
      </c>
      <c r="G681" s="18">
        <f>DATE(YEAR($F681),MONTH($F681)+$LK681,DAY($F681))</f>
        <v>43962</v>
      </c>
      <c r="H681" s="18">
        <f>DATE(YEAR($G681),MONTH($G681)+$LK681,DAY($G681))</f>
        <v>43962</v>
      </c>
      <c r="I681" s="19">
        <f>DATE(YEAR($H681),MONTH($H681)+$LK681,DAY($H681))</f>
        <v>43962</v>
      </c>
    </row>
    <row r="682" spans="1:9" ht="15" thickBot="1" x14ac:dyDescent="0.4">
      <c r="A682" s="16" t="s">
        <v>66</v>
      </c>
      <c r="B682" s="17" t="s">
        <v>11</v>
      </c>
      <c r="C682" s="18">
        <v>44082.619918980003</v>
      </c>
      <c r="D682" s="18">
        <f>DATE(YEAR($C682),MONTH($C682)-2,DAY($C682))</f>
        <v>44020</v>
      </c>
      <c r="E682" s="18">
        <f>DATE(YEAR($D682)+$LK682,MONTH($D682),DAY($D682))</f>
        <v>44020</v>
      </c>
      <c r="F682" s="18">
        <f>DATE(YEAR($E682)+$LK682,MONTH($E682),DAY($E682))</f>
        <v>44020</v>
      </c>
      <c r="G682" s="18">
        <f>DATE(YEAR($F682)+$LK682,MONTH($F682),DAY($F682))</f>
        <v>44020</v>
      </c>
      <c r="H682" s="18">
        <f>DATE(YEAR($G682)+$LK682,MONTH($G682),DAY($G682))</f>
        <v>44020</v>
      </c>
      <c r="I682" s="19">
        <f>DATE(YEAR($H682)+$LK682,MONTH($H682),DAY($H682))</f>
        <v>44020</v>
      </c>
    </row>
    <row r="683" spans="1:9" ht="15" thickBot="1" x14ac:dyDescent="0.4">
      <c r="A683" s="16" t="s">
        <v>66</v>
      </c>
      <c r="B683" s="17" t="s">
        <v>39</v>
      </c>
      <c r="C683" s="18">
        <v>43954.9914699</v>
      </c>
      <c r="D683" s="18">
        <f t="shared" ref="D683:D688" si="188">DATE(YEAR($C683),MONTH($C683),DAY($C683)-7)</f>
        <v>43947</v>
      </c>
      <c r="E683" s="18">
        <f t="shared" ref="E683:E688" si="189">DATE(YEAR($D683),MONTH($D683)+$LK683,DAY($D683))</f>
        <v>43947</v>
      </c>
      <c r="F683" s="18">
        <f t="shared" ref="F683:F688" si="190">DATE(YEAR($E683),MONTH($E683)+$LK683,DAY($E683))</f>
        <v>43947</v>
      </c>
      <c r="G683" s="18">
        <f t="shared" ref="G683:G688" si="191">DATE(YEAR($F683),MONTH($F683)+$LK683,DAY($F683))</f>
        <v>43947</v>
      </c>
      <c r="H683" s="18">
        <f t="shared" ref="H683:H688" si="192">DATE(YEAR($G683),MONTH($G683)+$LK683,DAY($G683))</f>
        <v>43947</v>
      </c>
      <c r="I683" s="19">
        <f t="shared" ref="I683:I688" si="193">DATE(YEAR($H683),MONTH($H683)+$LK683,DAY($H683))</f>
        <v>43947</v>
      </c>
    </row>
    <row r="684" spans="1:9" ht="15" thickBot="1" x14ac:dyDescent="0.4">
      <c r="A684" s="16" t="s">
        <v>66</v>
      </c>
      <c r="B684" s="17" t="s">
        <v>28</v>
      </c>
      <c r="C684" s="18">
        <v>44077.577928240004</v>
      </c>
      <c r="D684" s="18">
        <f t="shared" si="188"/>
        <v>44070</v>
      </c>
      <c r="E684" s="18">
        <f t="shared" si="189"/>
        <v>44070</v>
      </c>
      <c r="F684" s="18">
        <f t="shared" si="190"/>
        <v>44070</v>
      </c>
      <c r="G684" s="18">
        <f t="shared" si="191"/>
        <v>44070</v>
      </c>
      <c r="H684" s="18">
        <f t="shared" si="192"/>
        <v>44070</v>
      </c>
      <c r="I684" s="19">
        <f t="shared" si="193"/>
        <v>44070</v>
      </c>
    </row>
    <row r="685" spans="1:9" ht="15" thickBot="1" x14ac:dyDescent="0.4">
      <c r="A685" s="16" t="s">
        <v>66</v>
      </c>
      <c r="B685" s="17" t="s">
        <v>31</v>
      </c>
      <c r="C685" s="18">
        <v>44077.488900459997</v>
      </c>
      <c r="D685" s="18">
        <f t="shared" si="188"/>
        <v>44070</v>
      </c>
      <c r="E685" s="18">
        <f t="shared" si="189"/>
        <v>44070</v>
      </c>
      <c r="F685" s="18">
        <f t="shared" si="190"/>
        <v>44070</v>
      </c>
      <c r="G685" s="18">
        <f t="shared" si="191"/>
        <v>44070</v>
      </c>
      <c r="H685" s="18">
        <f t="shared" si="192"/>
        <v>44070</v>
      </c>
      <c r="I685" s="19">
        <f t="shared" si="193"/>
        <v>44070</v>
      </c>
    </row>
    <row r="686" spans="1:9" ht="15" thickBot="1" x14ac:dyDescent="0.4">
      <c r="A686" s="16" t="s">
        <v>66</v>
      </c>
      <c r="B686" s="17" t="s">
        <v>35</v>
      </c>
      <c r="C686" s="18">
        <v>44103.348726850003</v>
      </c>
      <c r="D686" s="18">
        <f t="shared" si="188"/>
        <v>44096</v>
      </c>
      <c r="E686" s="18">
        <f t="shared" si="189"/>
        <v>44096</v>
      </c>
      <c r="F686" s="18">
        <f t="shared" si="190"/>
        <v>44096</v>
      </c>
      <c r="G686" s="18">
        <f t="shared" si="191"/>
        <v>44096</v>
      </c>
      <c r="H686" s="18">
        <f t="shared" si="192"/>
        <v>44096</v>
      </c>
      <c r="I686" s="19">
        <f t="shared" si="193"/>
        <v>44096</v>
      </c>
    </row>
    <row r="687" spans="1:9" ht="15" thickBot="1" x14ac:dyDescent="0.4">
      <c r="A687" s="16" t="s">
        <v>66</v>
      </c>
      <c r="B687" s="17" t="s">
        <v>24</v>
      </c>
      <c r="C687" s="18">
        <v>44103.608692130001</v>
      </c>
      <c r="D687" s="18">
        <f t="shared" si="188"/>
        <v>44096</v>
      </c>
      <c r="E687" s="18">
        <f t="shared" si="189"/>
        <v>44096</v>
      </c>
      <c r="F687" s="18">
        <f t="shared" si="190"/>
        <v>44096</v>
      </c>
      <c r="G687" s="18">
        <f t="shared" si="191"/>
        <v>44096</v>
      </c>
      <c r="H687" s="18">
        <f t="shared" si="192"/>
        <v>44096</v>
      </c>
      <c r="I687" s="19">
        <f t="shared" si="193"/>
        <v>44096</v>
      </c>
    </row>
    <row r="688" spans="1:9" ht="15" thickBot="1" x14ac:dyDescent="0.4">
      <c r="A688" s="16" t="s">
        <v>66</v>
      </c>
      <c r="B688" s="17" t="s">
        <v>22</v>
      </c>
      <c r="C688" s="18">
        <v>44103.53424768</v>
      </c>
      <c r="D688" s="18">
        <f t="shared" si="188"/>
        <v>44096</v>
      </c>
      <c r="E688" s="18">
        <f t="shared" si="189"/>
        <v>44096</v>
      </c>
      <c r="F688" s="18">
        <f t="shared" si="190"/>
        <v>44096</v>
      </c>
      <c r="G688" s="18">
        <f t="shared" si="191"/>
        <v>44096</v>
      </c>
      <c r="H688" s="18">
        <f t="shared" si="192"/>
        <v>44096</v>
      </c>
      <c r="I688" s="19">
        <f t="shared" si="193"/>
        <v>44096</v>
      </c>
    </row>
    <row r="689" spans="1:9" ht="15" thickBot="1" x14ac:dyDescent="0.4">
      <c r="A689" s="16" t="s">
        <v>66</v>
      </c>
      <c r="B689" s="17" t="s">
        <v>40</v>
      </c>
      <c r="C689" s="18">
        <v>44260.402696750003</v>
      </c>
      <c r="D689" s="18">
        <f>DATE(YEAR($C689),MONTH($C689)-2,DAY($C689))</f>
        <v>44201</v>
      </c>
      <c r="E689" s="18">
        <f>DATE(YEAR($D689),MONTH($D689),DAY($D689)+$LK689*30.4/6000)</f>
        <v>44201</v>
      </c>
      <c r="F689" s="18">
        <f>DATE(YEAR($E689),MONTH($E689),DAY($E689)+$LK689*30.4/6000)</f>
        <v>44201</v>
      </c>
      <c r="G689" s="18">
        <f>DATE(YEAR($F689),MONTH($F689),DAY($F689)+$LK689*30.4/6000)</f>
        <v>44201</v>
      </c>
      <c r="H689" s="18">
        <f>DATE(YEAR($G689),MONTH($G689),DAY($G689)+$LK689*30.4/6000)</f>
        <v>44201</v>
      </c>
      <c r="I689" s="19">
        <f>DATE(YEAR($H689),MONTH($H689),DAY($H689)+$LK689*30.4/6000)</f>
        <v>44201</v>
      </c>
    </row>
    <row r="690" spans="1:9" ht="15" thickBot="1" x14ac:dyDescent="0.4">
      <c r="A690" s="16" t="s">
        <v>66</v>
      </c>
      <c r="B690" s="17" t="s">
        <v>40</v>
      </c>
      <c r="C690" s="18">
        <v>43840.931724529997</v>
      </c>
      <c r="D690" s="18">
        <f>DATE(YEAR($C690),MONTH($C690)-2,DAY($C690))</f>
        <v>43779</v>
      </c>
      <c r="E690" s="18">
        <f>DATE(YEAR($D690),MONTH($D690),DAY($D690)+$LK690*30.4/6000)</f>
        <v>43779</v>
      </c>
      <c r="F690" s="18">
        <f>DATE(YEAR($E690),MONTH($E690),DAY($E690)+$LK690*30.4/6000)</f>
        <v>43779</v>
      </c>
      <c r="G690" s="18">
        <f>DATE(YEAR($F690),MONTH($F690),DAY($F690)+$LK690*30.4/6000)</f>
        <v>43779</v>
      </c>
      <c r="H690" s="18">
        <f>DATE(YEAR($G690),MONTH($G690),DAY($G690)+$LK690*30.4/6000)</f>
        <v>43779</v>
      </c>
      <c r="I690" s="19">
        <f>DATE(YEAR($H690),MONTH($H690),DAY($H690)+$LK690*30.4/6000)</f>
        <v>43779</v>
      </c>
    </row>
    <row r="691" spans="1:9" ht="15" thickBot="1" x14ac:dyDescent="0.4">
      <c r="A691" s="16" t="s">
        <v>66</v>
      </c>
      <c r="B691" s="17" t="s">
        <v>13</v>
      </c>
      <c r="C691" s="18">
        <v>44051.616898139997</v>
      </c>
      <c r="D691" s="18">
        <f>DATE(YEAR($C691),MONTH($C691)-1,DAY($C691))</f>
        <v>44020</v>
      </c>
      <c r="E691" s="18">
        <f>DATE(YEAR($D691),MONTH($D691),DAY($D691)+$LK691/6.5)</f>
        <v>44020</v>
      </c>
      <c r="F691" s="18">
        <f>DATE(YEAR($E691),MONTH($E691),DAY($E691)+$LK691/6.5)</f>
        <v>44020</v>
      </c>
      <c r="G691" s="18">
        <f>DATE(YEAR($F691),MONTH($F691),DAY($F691)+$LK691/6.5)</f>
        <v>44020</v>
      </c>
      <c r="H691" s="18">
        <f>DATE(YEAR($G691),MONTH($G691),DAY($G691)+$LK691/6.5)</f>
        <v>44020</v>
      </c>
      <c r="I691" s="19">
        <f>DATE(YEAR($H691),MONTH($H691),DAY($H691)+$LK691/6.5)</f>
        <v>44020</v>
      </c>
    </row>
    <row r="692" spans="1:9" ht="15" thickBot="1" x14ac:dyDescent="0.4">
      <c r="A692" s="16" t="s">
        <v>66</v>
      </c>
      <c r="B692" s="17" t="s">
        <v>13</v>
      </c>
      <c r="C692" s="18">
        <v>44032.859016199996</v>
      </c>
      <c r="D692" s="18">
        <f>DATE(YEAR($C692),MONTH($C692)-1,DAY($C692))</f>
        <v>44002</v>
      </c>
      <c r="E692" s="18">
        <f>DATE(YEAR($D692),MONTH($D692),DAY($D692)+$LK692/6.5)</f>
        <v>44002</v>
      </c>
      <c r="F692" s="18">
        <f>DATE(YEAR($E692),MONTH($E692),DAY($E692)+$LK692/6.5)</f>
        <v>44002</v>
      </c>
      <c r="G692" s="18">
        <f>DATE(YEAR($F692),MONTH($F692),DAY($F692)+$LK692/6.5)</f>
        <v>44002</v>
      </c>
      <c r="H692" s="18">
        <f>DATE(YEAR($G692),MONTH($G692),DAY($G692)+$LK692/6.5)</f>
        <v>44002</v>
      </c>
      <c r="I692" s="19">
        <f>DATE(YEAR($H692),MONTH($H692),DAY($H692)+$LK692/6.5)</f>
        <v>44002</v>
      </c>
    </row>
    <row r="693" spans="1:9" ht="15" thickBot="1" x14ac:dyDescent="0.4">
      <c r="A693" s="16" t="s">
        <v>66</v>
      </c>
      <c r="B693" s="17" t="s">
        <v>15</v>
      </c>
      <c r="C693" s="18">
        <v>44543.082164350002</v>
      </c>
      <c r="D693" s="18">
        <f>DATE(YEAR($C693),MONTH($C693)-1,DAY($C693))</f>
        <v>44513</v>
      </c>
      <c r="E693" s="18">
        <f>DATE(YEAR($D693),MONTH($D693),DAY($D693)+$LK693/6.5)</f>
        <v>44513</v>
      </c>
      <c r="F693" s="18">
        <f>DATE(YEAR($E693),MONTH($E693),DAY($E693)+$LK693/6.5)</f>
        <v>44513</v>
      </c>
      <c r="G693" s="18">
        <f>DATE(YEAR($F693),MONTH($F693),DAY($F693)+$LK693/6.5)</f>
        <v>44513</v>
      </c>
      <c r="H693" s="18">
        <f>DATE(YEAR($G693),MONTH($G693),DAY($G693)+$LK693/6.5)</f>
        <v>44513</v>
      </c>
      <c r="I693" s="19">
        <f>DATE(YEAR($H693),MONTH($H693),DAY($H693)+$LK693/6.5)</f>
        <v>44513</v>
      </c>
    </row>
    <row r="694" spans="1:9" ht="15" thickBot="1" x14ac:dyDescent="0.4">
      <c r="A694" s="16" t="s">
        <v>66</v>
      </c>
      <c r="B694" s="17" t="s">
        <v>40</v>
      </c>
      <c r="C694" s="18">
        <v>44217.799375000002</v>
      </c>
      <c r="D694" s="18">
        <f>DATE(YEAR($C694),MONTH($C694)-2,DAY($C694))</f>
        <v>44156</v>
      </c>
      <c r="E694" s="18">
        <f>DATE(YEAR($D694),MONTH($D694),DAY($D694)+$LK694*30.4/6000)</f>
        <v>44156</v>
      </c>
      <c r="F694" s="18">
        <f>DATE(YEAR($E694),MONTH($E694),DAY($E694)+$LK694*30.4/6000)</f>
        <v>44156</v>
      </c>
      <c r="G694" s="18">
        <f>DATE(YEAR($F694),MONTH($F694),DAY($F694)+$LK694*30.4/6000)</f>
        <v>44156</v>
      </c>
      <c r="H694" s="18">
        <f>DATE(YEAR($G694),MONTH($G694),DAY($G694)+$LK694*30.4/6000)</f>
        <v>44156</v>
      </c>
      <c r="I694" s="19">
        <f>DATE(YEAR($H694),MONTH($H694),DAY($H694)+$LK694*30.4/6000)</f>
        <v>44156</v>
      </c>
    </row>
    <row r="695" spans="1:9" ht="15" thickBot="1" x14ac:dyDescent="0.4">
      <c r="A695" s="16" t="s">
        <v>66</v>
      </c>
      <c r="B695" s="17" t="s">
        <v>40</v>
      </c>
      <c r="C695" s="18">
        <v>44217.799375000002</v>
      </c>
      <c r="D695" s="18">
        <f>DATE(YEAR($C695),MONTH($C695)-2,DAY($C695))</f>
        <v>44156</v>
      </c>
      <c r="E695" s="18">
        <f>DATE(YEAR($D695),MONTH($D695),DAY($D695)+$LK695*30.4/6000)</f>
        <v>44156</v>
      </c>
      <c r="F695" s="18">
        <f>DATE(YEAR($E695),MONTH($E695),DAY($E695)+$LK695*30.4/6000)</f>
        <v>44156</v>
      </c>
      <c r="G695" s="18">
        <f>DATE(YEAR($F695),MONTH($F695),DAY($F695)+$LK695*30.4/6000)</f>
        <v>44156</v>
      </c>
      <c r="H695" s="18">
        <f>DATE(YEAR($G695),MONTH($G695),DAY($G695)+$LK695*30.4/6000)</f>
        <v>44156</v>
      </c>
      <c r="I695" s="19">
        <f>DATE(YEAR($H695),MONTH($H695),DAY($H695)+$LK695*30.4/6000)</f>
        <v>44156</v>
      </c>
    </row>
    <row r="696" spans="1:9" ht="15" thickBot="1" x14ac:dyDescent="0.4">
      <c r="A696" s="16" t="s">
        <v>66</v>
      </c>
      <c r="B696" s="17" t="s">
        <v>40</v>
      </c>
      <c r="C696" s="18">
        <v>43840.931724529997</v>
      </c>
      <c r="D696" s="18">
        <f>DATE(YEAR($C696),MONTH($C696)-2,DAY($C696))</f>
        <v>43779</v>
      </c>
      <c r="E696" s="18">
        <f>DATE(YEAR($D696),MONTH($D696),DAY($D696)+$LK696*30.4/6000)</f>
        <v>43779</v>
      </c>
      <c r="F696" s="18">
        <f>DATE(YEAR($E696),MONTH($E696),DAY($E696)+$LK696*30.4/6000)</f>
        <v>43779</v>
      </c>
      <c r="G696" s="18">
        <f>DATE(YEAR($F696),MONTH($F696),DAY($F696)+$LK696*30.4/6000)</f>
        <v>43779</v>
      </c>
      <c r="H696" s="18">
        <f>DATE(YEAR($G696),MONTH($G696),DAY($G696)+$LK696*30.4/6000)</f>
        <v>43779</v>
      </c>
      <c r="I696" s="19">
        <f>DATE(YEAR($H696),MONTH($H696),DAY($H696)+$LK696*30.4/6000)</f>
        <v>43779</v>
      </c>
    </row>
    <row r="697" spans="1:9" ht="15" thickBot="1" x14ac:dyDescent="0.4">
      <c r="A697" s="16" t="s">
        <v>66</v>
      </c>
      <c r="B697" s="17" t="s">
        <v>40</v>
      </c>
      <c r="C697" s="18">
        <v>44260.402696750003</v>
      </c>
      <c r="D697" s="18">
        <f>DATE(YEAR($C697),MONTH($C697)-2,DAY($C697))</f>
        <v>44201</v>
      </c>
      <c r="E697" s="18">
        <f>DATE(YEAR($D697),MONTH($D697),DAY($D697)+$LK697*30.4/6000)</f>
        <v>44201</v>
      </c>
      <c r="F697" s="18">
        <f>DATE(YEAR($E697),MONTH($E697),DAY($E697)+$LK697*30.4/6000)</f>
        <v>44201</v>
      </c>
      <c r="G697" s="18">
        <f>DATE(YEAR($F697),MONTH($F697),DAY($F697)+$LK697*30.4/6000)</f>
        <v>44201</v>
      </c>
      <c r="H697" s="18">
        <f>DATE(YEAR($G697),MONTH($G697),DAY($G697)+$LK697*30.4/6000)</f>
        <v>44201</v>
      </c>
      <c r="I697" s="19">
        <f>DATE(YEAR($H697),MONTH($H697),DAY($H697)+$LK697*30.4/6000)</f>
        <v>44201</v>
      </c>
    </row>
    <row r="698" spans="1:9" ht="15" thickBot="1" x14ac:dyDescent="0.4">
      <c r="A698" s="16" t="s">
        <v>66</v>
      </c>
      <c r="B698" s="17" t="s">
        <v>18</v>
      </c>
      <c r="C698" s="18">
        <v>44258.926018509999</v>
      </c>
      <c r="D698" s="18">
        <f t="shared" ref="D698:D704" si="194">DATE(YEAR($C698),MONTH($C698)-1,DAY($C698))</f>
        <v>44230</v>
      </c>
      <c r="E698" s="18">
        <f>DATE(YEAR($D698),MONTH($D698),DAY($D698)+$LK698/6.5)</f>
        <v>44230</v>
      </c>
      <c r="F698" s="18">
        <f>DATE(YEAR($E698),MONTH($E698),DAY($E698)+$LK698/6.5)</f>
        <v>44230</v>
      </c>
      <c r="G698" s="18">
        <f>DATE(YEAR($F698),MONTH($F698),DAY($F698)+$LK698/6.5)</f>
        <v>44230</v>
      </c>
      <c r="H698" s="18">
        <f>DATE(YEAR($G698),MONTH($G698),DAY($G698)+$LK698/6.5)</f>
        <v>44230</v>
      </c>
      <c r="I698" s="19">
        <f>DATE(YEAR($H698),MONTH($H698),DAY($H698)+$LK698/6.5)</f>
        <v>44230</v>
      </c>
    </row>
    <row r="699" spans="1:9" ht="15" thickBot="1" x14ac:dyDescent="0.4">
      <c r="A699" s="16" t="s">
        <v>67</v>
      </c>
      <c r="B699" s="17" t="s">
        <v>38</v>
      </c>
      <c r="C699" s="18">
        <v>44161.105543979997</v>
      </c>
      <c r="D699" s="18">
        <f t="shared" si="194"/>
        <v>44130</v>
      </c>
      <c r="E699" s="18">
        <f>DATE(YEAR($D699),MONTH($D699),DAY($D699)+$LK699*30.4/6000)</f>
        <v>44130</v>
      </c>
      <c r="F699" s="18">
        <f>DATE(YEAR($E699),MONTH($E699),DAY($E699)+$LK699*30.4/6000)</f>
        <v>44130</v>
      </c>
      <c r="G699" s="18">
        <f>DATE(YEAR($F699),MONTH($F699),DAY($F699)+$LK699*30.4/6000)</f>
        <v>44130</v>
      </c>
      <c r="H699" s="18">
        <f>DATE(YEAR($G699),MONTH($G699),DAY($G699)+$LK699*30.4/6000)</f>
        <v>44130</v>
      </c>
      <c r="I699" s="19">
        <f>DATE(YEAR($H699),MONTH($H699),DAY($H699)+$LK699*30.4/6000)</f>
        <v>44130</v>
      </c>
    </row>
    <row r="700" spans="1:9" ht="15" thickBot="1" x14ac:dyDescent="0.4">
      <c r="A700" s="16" t="s">
        <v>67</v>
      </c>
      <c r="B700" s="17" t="s">
        <v>29</v>
      </c>
      <c r="C700" s="18">
        <v>44161.105543979997</v>
      </c>
      <c r="D700" s="18">
        <f t="shared" si="194"/>
        <v>44130</v>
      </c>
      <c r="E700" s="18">
        <f>DATE(YEAR($D700),MONTH($D700),DAY($D700)+$LK700*30.4/6000)</f>
        <v>44130</v>
      </c>
      <c r="F700" s="18">
        <f>DATE(YEAR($E700),MONTH($E700),DAY($E700)+$LK700*30.4/6000)</f>
        <v>44130</v>
      </c>
      <c r="G700" s="18">
        <f>DATE(YEAR($F700),MONTH($F700),DAY($F700)+$LK700*30.4/6000)</f>
        <v>44130</v>
      </c>
      <c r="H700" s="18">
        <f>DATE(YEAR($G700),MONTH($G700),DAY($G700)+$LK700*30.4/6000)</f>
        <v>44130</v>
      </c>
      <c r="I700" s="19">
        <f>DATE(YEAR($H700),MONTH($H700),DAY($H700)+$LK700*30.4/6000)</f>
        <v>44130</v>
      </c>
    </row>
    <row r="701" spans="1:9" ht="15" thickBot="1" x14ac:dyDescent="0.4">
      <c r="A701" s="16" t="s">
        <v>67</v>
      </c>
      <c r="B701" s="17" t="s">
        <v>19</v>
      </c>
      <c r="C701" s="18">
        <v>44161.105543979997</v>
      </c>
      <c r="D701" s="18">
        <f t="shared" si="194"/>
        <v>44130</v>
      </c>
      <c r="E701" s="18">
        <f>DATE(YEAR($D701),MONTH($D701),DAY($D701)+$LK701*30.4/6000)</f>
        <v>44130</v>
      </c>
      <c r="F701" s="18">
        <f>DATE(YEAR($E701),MONTH($E701),DAY($E701)+$LK701*30.4/6000)</f>
        <v>44130</v>
      </c>
      <c r="G701" s="18">
        <f>DATE(YEAR($F701),MONTH($F701),DAY($F701)+$LK701*30.4/6000)</f>
        <v>44130</v>
      </c>
      <c r="H701" s="18">
        <f>DATE(YEAR($G701),MONTH($G701),DAY($G701)+$LK701*30.4/6000)</f>
        <v>44130</v>
      </c>
      <c r="I701" s="19">
        <f>DATE(YEAR($H701),MONTH($H701),DAY($H701)+$LK701*30.4/6000)</f>
        <v>44130</v>
      </c>
    </row>
    <row r="702" spans="1:9" ht="15" thickBot="1" x14ac:dyDescent="0.4">
      <c r="A702" s="16" t="s">
        <v>67</v>
      </c>
      <c r="B702" s="17" t="s">
        <v>21</v>
      </c>
      <c r="C702" s="18">
        <v>44026.646979160003</v>
      </c>
      <c r="D702" s="18">
        <f t="shared" si="194"/>
        <v>43996</v>
      </c>
      <c r="E702" s="18">
        <f>DATE(YEAR($D702),MONTH($D702),DAY($D702)+$LK702*30.4/520)</f>
        <v>43996</v>
      </c>
      <c r="F702" s="18">
        <f>DATE(YEAR($E702),MONTH($E702),DAY($E702)+$LK702*30.4/520)</f>
        <v>43996</v>
      </c>
      <c r="G702" s="18">
        <f>DATE(YEAR($F702),MONTH($F702),DAY($F702)+$LK702*30.4/520)</f>
        <v>43996</v>
      </c>
      <c r="H702" s="18">
        <f>DATE(YEAR($G702),MONTH($G702),DAY($G702)+$LK702*30.4/520)</f>
        <v>43996</v>
      </c>
      <c r="I702" s="19">
        <f>DATE(YEAR($H702),MONTH($H702),DAY($H702)+$LK702*30.4/520)</f>
        <v>43996</v>
      </c>
    </row>
    <row r="703" spans="1:9" ht="15" thickBot="1" x14ac:dyDescent="0.4">
      <c r="A703" s="16" t="s">
        <v>67</v>
      </c>
      <c r="B703" s="17" t="s">
        <v>32</v>
      </c>
      <c r="C703" s="18">
        <v>44026.646979160003</v>
      </c>
      <c r="D703" s="18">
        <f t="shared" si="194"/>
        <v>43996</v>
      </c>
      <c r="E703" s="18">
        <f>DATE(YEAR($D703),MONTH($D703),DAY($D703)+$LK703*30.4/520)</f>
        <v>43996</v>
      </c>
      <c r="F703" s="18">
        <f>DATE(YEAR($E703),MONTH($E703),DAY($E703)+$LK703*30.4/520)</f>
        <v>43996</v>
      </c>
      <c r="G703" s="18">
        <f>DATE(YEAR($F703),MONTH($F703),DAY($F703)+$LK703*30.4/520)</f>
        <v>43996</v>
      </c>
      <c r="H703" s="18">
        <f>DATE(YEAR($G703),MONTH($G703),DAY($G703)+$LK703*30.4/520)</f>
        <v>43996</v>
      </c>
      <c r="I703" s="19">
        <f>DATE(YEAR($H703),MONTH($H703),DAY($H703)+$LK703*30.4/520)</f>
        <v>43996</v>
      </c>
    </row>
    <row r="704" spans="1:9" ht="15" thickBot="1" x14ac:dyDescent="0.4">
      <c r="A704" s="16" t="s">
        <v>67</v>
      </c>
      <c r="B704" s="17" t="s">
        <v>30</v>
      </c>
      <c r="C704" s="18">
        <v>44026.646979160003</v>
      </c>
      <c r="D704" s="18">
        <f t="shared" si="194"/>
        <v>43996</v>
      </c>
      <c r="E704" s="18">
        <f>DATE(YEAR($D704),MONTH($D704),DAY($D704)+$LK704*30.4/520)</f>
        <v>43996</v>
      </c>
      <c r="F704" s="18">
        <f>DATE(YEAR($E704),MONTH($E704),DAY($E704)+$LK704*30.4/520)</f>
        <v>43996</v>
      </c>
      <c r="G704" s="18">
        <f>DATE(YEAR($F704),MONTH($F704),DAY($F704)+$LK704*30.4/520)</f>
        <v>43996</v>
      </c>
      <c r="H704" s="18">
        <f>DATE(YEAR($G704),MONTH($G704),DAY($G704)+$LK704*30.4/520)</f>
        <v>43996</v>
      </c>
      <c r="I704" s="19">
        <f>DATE(YEAR($H704),MONTH($H704),DAY($H704)+$LK704*30.4/520)</f>
        <v>43996</v>
      </c>
    </row>
    <row r="705" spans="1:9" ht="15" thickBot="1" x14ac:dyDescent="0.4">
      <c r="A705" s="16" t="s">
        <v>67</v>
      </c>
      <c r="B705" s="17" t="s">
        <v>17</v>
      </c>
      <c r="C705" s="18">
        <v>43863.583935180002</v>
      </c>
      <c r="D705" s="18">
        <f>DATE(YEAR($C705),MONTH($C705)-2,DAY($C705))</f>
        <v>43801</v>
      </c>
      <c r="E705" s="18">
        <f>DATE(YEAR($D705),MONTH($D705)+$LK705,DAY($D705))</f>
        <v>43801</v>
      </c>
      <c r="F705" s="18">
        <f>DATE(YEAR($E705),MONTH($E705)+$LK705,DAY($E705))</f>
        <v>43801</v>
      </c>
      <c r="G705" s="18">
        <f>DATE(YEAR($F705),MONTH($F705)+$LK705,DAY($F705))</f>
        <v>43801</v>
      </c>
      <c r="H705" s="18">
        <f>DATE(YEAR($G705),MONTH($G705)+$LK705,DAY($G705))</f>
        <v>43801</v>
      </c>
      <c r="I705" s="19">
        <f>DATE(YEAR($H705),MONTH($H705)+$LK705,DAY($H705))</f>
        <v>43801</v>
      </c>
    </row>
    <row r="706" spans="1:9" ht="15" thickBot="1" x14ac:dyDescent="0.4">
      <c r="A706" s="16" t="s">
        <v>67</v>
      </c>
      <c r="B706" s="17" t="s">
        <v>10</v>
      </c>
      <c r="C706" s="18">
        <v>43982.633298610002</v>
      </c>
      <c r="D706" s="18">
        <f>DATE(YEAR($C706),MONTH($C706)-2,DAY($C706))</f>
        <v>43921</v>
      </c>
      <c r="E706" s="18">
        <f>DATE(YEAR($D706),MONTH($D706)+$LK706,DAY($D706))</f>
        <v>43921</v>
      </c>
      <c r="F706" s="18">
        <f>DATE(YEAR($E706),MONTH($E706)+$LK706,DAY($E706))</f>
        <v>43921</v>
      </c>
      <c r="G706" s="18">
        <f>DATE(YEAR($F706),MONTH($F706)+$LK706,DAY($F706))</f>
        <v>43921</v>
      </c>
      <c r="H706" s="18">
        <f>DATE(YEAR($G706),MONTH($G706)+$LK706,DAY($G706))</f>
        <v>43921</v>
      </c>
      <c r="I706" s="19">
        <f>DATE(YEAR($H706),MONTH($H706)+$LK706,DAY($H706))</f>
        <v>43921</v>
      </c>
    </row>
    <row r="707" spans="1:9" ht="15" thickBot="1" x14ac:dyDescent="0.4">
      <c r="A707" s="16" t="s">
        <v>67</v>
      </c>
      <c r="B707" s="17" t="s">
        <v>11</v>
      </c>
      <c r="C707" s="18">
        <v>44114.523252309998</v>
      </c>
      <c r="D707" s="18">
        <f>DATE(YEAR($C707),MONTH($C707)-2,DAY($C707))</f>
        <v>44053</v>
      </c>
      <c r="E707" s="18">
        <f>DATE(YEAR($D707)+$LK707,MONTH($D707),DAY($D707))</f>
        <v>44053</v>
      </c>
      <c r="F707" s="18">
        <f>DATE(YEAR($E707)+$LK707,MONTH($E707),DAY($E707))</f>
        <v>44053</v>
      </c>
      <c r="G707" s="18">
        <f>DATE(YEAR($F707)+$LK707,MONTH($F707),DAY($F707))</f>
        <v>44053</v>
      </c>
      <c r="H707" s="18">
        <f>DATE(YEAR($G707)+$LK707,MONTH($G707),DAY($G707))</f>
        <v>44053</v>
      </c>
      <c r="I707" s="19">
        <f>DATE(YEAR($H707)+$LK707,MONTH($H707),DAY($H707))</f>
        <v>44053</v>
      </c>
    </row>
    <row r="708" spans="1:9" ht="15" thickBot="1" x14ac:dyDescent="0.4">
      <c r="A708" s="16" t="s">
        <v>67</v>
      </c>
      <c r="B708" s="17" t="s">
        <v>27</v>
      </c>
      <c r="C708" s="18">
        <v>44161.105543979997</v>
      </c>
      <c r="D708" s="18">
        <f>DATE(YEAR($C708),MONTH($C708)-1,DAY($C708))</f>
        <v>44130</v>
      </c>
      <c r="E708" s="18">
        <f>DATE(YEAR($D708),MONTH($D708),DAY($D708)+$LK708*30.4/6000)</f>
        <v>44130</v>
      </c>
      <c r="F708" s="18">
        <f>DATE(YEAR($E708),MONTH($E708),DAY($E708)+$LK708*30.4/6000)</f>
        <v>44130</v>
      </c>
      <c r="G708" s="18">
        <f>DATE(YEAR($F708),MONTH($F708),DAY($F708)+$LK708*30.4/6000)</f>
        <v>44130</v>
      </c>
      <c r="H708" s="18">
        <f>DATE(YEAR($G708),MONTH($G708),DAY($G708)+$LK708*30.4/6000)</f>
        <v>44130</v>
      </c>
      <c r="I708" s="19">
        <f>DATE(YEAR($H708),MONTH($H708),DAY($H708)+$LK708*30.4/6000)</f>
        <v>44130</v>
      </c>
    </row>
    <row r="709" spans="1:9" ht="15" thickBot="1" x14ac:dyDescent="0.4">
      <c r="A709" s="16" t="s">
        <v>67</v>
      </c>
      <c r="B709" s="17" t="s">
        <v>33</v>
      </c>
      <c r="C709" s="18">
        <v>44161.105543979997</v>
      </c>
      <c r="D709" s="18">
        <f>DATE(YEAR($C709),MONTH($C709)-1,DAY($C709))</f>
        <v>44130</v>
      </c>
      <c r="E709" s="18">
        <f>DATE(YEAR($D709),MONTH($D709),DAY($D709)+$LK709*30.4/6000)</f>
        <v>44130</v>
      </c>
      <c r="F709" s="18">
        <f>DATE(YEAR($E709),MONTH($E709),DAY($E709)+$LK709*30.4/6000)</f>
        <v>44130</v>
      </c>
      <c r="G709" s="18">
        <f>DATE(YEAR($F709),MONTH($F709),DAY($F709)+$LK709*30.4/6000)</f>
        <v>44130</v>
      </c>
      <c r="H709" s="18">
        <f>DATE(YEAR($G709),MONTH($G709),DAY($G709)+$LK709*30.4/6000)</f>
        <v>44130</v>
      </c>
      <c r="I709" s="19">
        <f>DATE(YEAR($H709),MONTH($H709),DAY($H709)+$LK709*30.4/6000)</f>
        <v>44130</v>
      </c>
    </row>
    <row r="710" spans="1:9" ht="15" thickBot="1" x14ac:dyDescent="0.4">
      <c r="A710" s="16" t="s">
        <v>67</v>
      </c>
      <c r="B710" s="17" t="s">
        <v>39</v>
      </c>
      <c r="C710" s="18">
        <v>43815.592210640003</v>
      </c>
      <c r="D710" s="18">
        <f t="shared" ref="D710:D715" si="195">DATE(YEAR($C710),MONTH($C710),DAY($C710)-7)</f>
        <v>43808</v>
      </c>
      <c r="E710" s="18">
        <f t="shared" ref="E710:E715" si="196">DATE(YEAR($D710),MONTH($D710)+$LK710,DAY($D710))</f>
        <v>43808</v>
      </c>
      <c r="F710" s="18">
        <f t="shared" ref="F710:F715" si="197">DATE(YEAR($E710),MONTH($E710)+$LK710,DAY($E710))</f>
        <v>43808</v>
      </c>
      <c r="G710" s="18">
        <f t="shared" ref="G710:G715" si="198">DATE(YEAR($F710),MONTH($F710)+$LK710,DAY($F710))</f>
        <v>43808</v>
      </c>
      <c r="H710" s="18">
        <f t="shared" ref="H710:H715" si="199">DATE(YEAR($G710),MONTH($G710)+$LK710,DAY($G710))</f>
        <v>43808</v>
      </c>
      <c r="I710" s="19">
        <f t="shared" ref="I710:I715" si="200">DATE(YEAR($H710),MONTH($H710)+$LK710,DAY($H710))</f>
        <v>43808</v>
      </c>
    </row>
    <row r="711" spans="1:9" ht="15" thickBot="1" x14ac:dyDescent="0.4">
      <c r="A711" s="16" t="s">
        <v>67</v>
      </c>
      <c r="B711" s="17" t="s">
        <v>28</v>
      </c>
      <c r="C711" s="18">
        <v>44028.585509249999</v>
      </c>
      <c r="D711" s="18">
        <f t="shared" si="195"/>
        <v>44021</v>
      </c>
      <c r="E711" s="18">
        <f t="shared" si="196"/>
        <v>44021</v>
      </c>
      <c r="F711" s="18">
        <f t="shared" si="197"/>
        <v>44021</v>
      </c>
      <c r="G711" s="18">
        <f t="shared" si="198"/>
        <v>44021</v>
      </c>
      <c r="H711" s="18">
        <f t="shared" si="199"/>
        <v>44021</v>
      </c>
      <c r="I711" s="19">
        <f t="shared" si="200"/>
        <v>44021</v>
      </c>
    </row>
    <row r="712" spans="1:9" ht="15" thickBot="1" x14ac:dyDescent="0.4">
      <c r="A712" s="16" t="s">
        <v>67</v>
      </c>
      <c r="B712" s="17" t="s">
        <v>31</v>
      </c>
      <c r="C712" s="18">
        <v>44028.585509249999</v>
      </c>
      <c r="D712" s="18">
        <f t="shared" si="195"/>
        <v>44021</v>
      </c>
      <c r="E712" s="18">
        <f t="shared" si="196"/>
        <v>44021</v>
      </c>
      <c r="F712" s="18">
        <f t="shared" si="197"/>
        <v>44021</v>
      </c>
      <c r="G712" s="18">
        <f t="shared" si="198"/>
        <v>44021</v>
      </c>
      <c r="H712" s="18">
        <f t="shared" si="199"/>
        <v>44021</v>
      </c>
      <c r="I712" s="19">
        <f t="shared" si="200"/>
        <v>44021</v>
      </c>
    </row>
    <row r="713" spans="1:9" ht="15" thickBot="1" x14ac:dyDescent="0.4">
      <c r="A713" s="16" t="s">
        <v>67</v>
      </c>
      <c r="B713" s="17" t="s">
        <v>35</v>
      </c>
      <c r="C713" s="18">
        <v>43968.286863419999</v>
      </c>
      <c r="D713" s="18">
        <f t="shared" si="195"/>
        <v>43961</v>
      </c>
      <c r="E713" s="18">
        <f t="shared" si="196"/>
        <v>43961</v>
      </c>
      <c r="F713" s="18">
        <f t="shared" si="197"/>
        <v>43961</v>
      </c>
      <c r="G713" s="18">
        <f t="shared" si="198"/>
        <v>43961</v>
      </c>
      <c r="H713" s="18">
        <f t="shared" si="199"/>
        <v>43961</v>
      </c>
      <c r="I713" s="19">
        <f t="shared" si="200"/>
        <v>43961</v>
      </c>
    </row>
    <row r="714" spans="1:9" ht="15" thickBot="1" x14ac:dyDescent="0.4">
      <c r="A714" s="16" t="s">
        <v>67</v>
      </c>
      <c r="B714" s="17" t="s">
        <v>24</v>
      </c>
      <c r="C714" s="18">
        <v>43968.286076379998</v>
      </c>
      <c r="D714" s="18">
        <f t="shared" si="195"/>
        <v>43961</v>
      </c>
      <c r="E714" s="18">
        <f t="shared" si="196"/>
        <v>43961</v>
      </c>
      <c r="F714" s="18">
        <f t="shared" si="197"/>
        <v>43961</v>
      </c>
      <c r="G714" s="18">
        <f t="shared" si="198"/>
        <v>43961</v>
      </c>
      <c r="H714" s="18">
        <f t="shared" si="199"/>
        <v>43961</v>
      </c>
      <c r="I714" s="19">
        <f t="shared" si="200"/>
        <v>43961</v>
      </c>
    </row>
    <row r="715" spans="1:9" ht="15" thickBot="1" x14ac:dyDescent="0.4">
      <c r="A715" s="16" t="s">
        <v>67</v>
      </c>
      <c r="B715" s="17" t="s">
        <v>22</v>
      </c>
      <c r="C715" s="18">
        <v>43968.28664351</v>
      </c>
      <c r="D715" s="18">
        <f t="shared" si="195"/>
        <v>43961</v>
      </c>
      <c r="E715" s="18">
        <f t="shared" si="196"/>
        <v>43961</v>
      </c>
      <c r="F715" s="18">
        <f t="shared" si="197"/>
        <v>43961</v>
      </c>
      <c r="G715" s="18">
        <f t="shared" si="198"/>
        <v>43961</v>
      </c>
      <c r="H715" s="18">
        <f t="shared" si="199"/>
        <v>43961</v>
      </c>
      <c r="I715" s="19">
        <f t="shared" si="200"/>
        <v>43961</v>
      </c>
    </row>
    <row r="716" spans="1:9" ht="15" thickBot="1" x14ac:dyDescent="0.4">
      <c r="A716" s="16" t="s">
        <v>67</v>
      </c>
      <c r="B716" s="17" t="s">
        <v>13</v>
      </c>
      <c r="C716" s="18">
        <v>44293.969594900002</v>
      </c>
      <c r="D716" s="18">
        <f>DATE(YEAR($C716),MONTH($C716)-1,DAY($C716))</f>
        <v>44262</v>
      </c>
      <c r="E716" s="18">
        <f>DATE(YEAR($D716),MONTH($D716),DAY($D716)+$LK716/6.5)</f>
        <v>44262</v>
      </c>
      <c r="F716" s="18">
        <f>DATE(YEAR($E716),MONTH($E716),DAY($E716)+$LK716/6.5)</f>
        <v>44262</v>
      </c>
      <c r="G716" s="18">
        <f>DATE(YEAR($F716),MONTH($F716),DAY($F716)+$LK716/6.5)</f>
        <v>44262</v>
      </c>
      <c r="H716" s="18">
        <f>DATE(YEAR($G716),MONTH($G716),DAY($G716)+$LK716/6.5)</f>
        <v>44262</v>
      </c>
      <c r="I716" s="19">
        <f>DATE(YEAR($H716),MONTH($H716),DAY($H716)+$LK716/6.5)</f>
        <v>44262</v>
      </c>
    </row>
    <row r="717" spans="1:9" ht="15" thickBot="1" x14ac:dyDescent="0.4">
      <c r="A717" s="16" t="s">
        <v>67</v>
      </c>
      <c r="B717" s="17" t="s">
        <v>40</v>
      </c>
      <c r="C717" s="18">
        <v>44112.916840270002</v>
      </c>
      <c r="D717" s="18">
        <f>DATE(YEAR($C717),MONTH($C717)-2,DAY($C717))</f>
        <v>44051</v>
      </c>
      <c r="E717" s="18">
        <f>DATE(YEAR($D717),MONTH($D717),DAY($D717)+$LK717*30.4/6000)</f>
        <v>44051</v>
      </c>
      <c r="F717" s="18">
        <f>DATE(YEAR($E717),MONTH($E717),DAY($E717)+$LK717*30.4/6000)</f>
        <v>44051</v>
      </c>
      <c r="G717" s="18">
        <f>DATE(YEAR($F717),MONTH($F717),DAY($F717)+$LK717*30.4/6000)</f>
        <v>44051</v>
      </c>
      <c r="H717" s="18">
        <f>DATE(YEAR($G717),MONTH($G717),DAY($G717)+$LK717*30.4/6000)</f>
        <v>44051</v>
      </c>
      <c r="I717" s="19">
        <f>DATE(YEAR($H717),MONTH($H717),DAY($H717)+$LK717*30.4/6000)</f>
        <v>44051</v>
      </c>
    </row>
    <row r="718" spans="1:9" ht="15" thickBot="1" x14ac:dyDescent="0.4">
      <c r="A718" s="16" t="s">
        <v>67</v>
      </c>
      <c r="B718" s="17" t="s">
        <v>40</v>
      </c>
      <c r="C718" s="18">
        <v>44299.471018509998</v>
      </c>
      <c r="D718" s="18">
        <f>DATE(YEAR($C718),MONTH($C718)-2,DAY($C718))</f>
        <v>44240</v>
      </c>
      <c r="E718" s="18">
        <f>DATE(YEAR($D718),MONTH($D718),DAY($D718)+$LK718*30.4/6000)</f>
        <v>44240</v>
      </c>
      <c r="F718" s="18">
        <f>DATE(YEAR($E718),MONTH($E718),DAY($E718)+$LK718*30.4/6000)</f>
        <v>44240</v>
      </c>
      <c r="G718" s="18">
        <f>DATE(YEAR($F718),MONTH($F718),DAY($F718)+$LK718*30.4/6000)</f>
        <v>44240</v>
      </c>
      <c r="H718" s="18">
        <f>DATE(YEAR($G718),MONTH($G718),DAY($G718)+$LK718*30.4/6000)</f>
        <v>44240</v>
      </c>
      <c r="I718" s="19">
        <f>DATE(YEAR($H718),MONTH($H718),DAY($H718)+$LK718*30.4/6000)</f>
        <v>44240</v>
      </c>
    </row>
    <row r="719" spans="1:9" ht="15" thickBot="1" x14ac:dyDescent="0.4">
      <c r="A719" s="16" t="s">
        <v>67</v>
      </c>
      <c r="B719" s="17" t="s">
        <v>18</v>
      </c>
      <c r="C719" s="18">
        <v>44229.440162029998</v>
      </c>
      <c r="D719" s="18">
        <f>DATE(YEAR($C719),MONTH($C719)-1,DAY($C719))</f>
        <v>44198</v>
      </c>
      <c r="E719" s="18">
        <f>DATE(YEAR($D719),MONTH($D719),DAY($D719)+$LK719/6.5)</f>
        <v>44198</v>
      </c>
      <c r="F719" s="18">
        <f>DATE(YEAR($E719),MONTH($E719),DAY($E719)+$LK719/6.5)</f>
        <v>44198</v>
      </c>
      <c r="G719" s="18">
        <f>DATE(YEAR($F719),MONTH($F719),DAY($F719)+$LK719/6.5)</f>
        <v>44198</v>
      </c>
      <c r="H719" s="18">
        <f>DATE(YEAR($G719),MONTH($G719),DAY($G719)+$LK719/6.5)</f>
        <v>44198</v>
      </c>
      <c r="I719" s="19">
        <f>DATE(YEAR($H719),MONTH($H719),DAY($H719)+$LK719/6.5)</f>
        <v>44198</v>
      </c>
    </row>
    <row r="720" spans="1:9" ht="15" thickBot="1" x14ac:dyDescent="0.4">
      <c r="A720" s="16" t="s">
        <v>68</v>
      </c>
      <c r="B720" s="17" t="s">
        <v>21</v>
      </c>
      <c r="C720" s="18">
        <v>43973.854594900004</v>
      </c>
      <c r="D720" s="18">
        <f>DATE(YEAR($C720),MONTH($C720)-1,DAY($C720))</f>
        <v>43943</v>
      </c>
      <c r="E720" s="18">
        <f>DATE(YEAR($D720),MONTH($D720),DAY($D720)+$LK720*30.4/520)</f>
        <v>43943</v>
      </c>
      <c r="F720" s="18">
        <f>DATE(YEAR($E720),MONTH($E720),DAY($E720)+$LK720*30.4/520)</f>
        <v>43943</v>
      </c>
      <c r="G720" s="18">
        <f>DATE(YEAR($F720),MONTH($F720),DAY($F720)+$LK720*30.4/520)</f>
        <v>43943</v>
      </c>
      <c r="H720" s="18">
        <f>DATE(YEAR($G720),MONTH($G720),DAY($G720)+$LK720*30.4/520)</f>
        <v>43943</v>
      </c>
      <c r="I720" s="19">
        <f>DATE(YEAR($H720),MONTH($H720),DAY($H720)+$LK720*30.4/520)</f>
        <v>43943</v>
      </c>
    </row>
    <row r="721" spans="1:9" ht="15" thickBot="1" x14ac:dyDescent="0.4">
      <c r="A721" s="16" t="s">
        <v>68</v>
      </c>
      <c r="B721" s="17" t="s">
        <v>32</v>
      </c>
      <c r="C721" s="18">
        <v>43973.854594900004</v>
      </c>
      <c r="D721" s="18">
        <f>DATE(YEAR($C721),MONTH($C721)-1,DAY($C721))</f>
        <v>43943</v>
      </c>
      <c r="E721" s="18">
        <f>DATE(YEAR($D721),MONTH($D721),DAY($D721)+$LK721*30.4/520)</f>
        <v>43943</v>
      </c>
      <c r="F721" s="18">
        <f>DATE(YEAR($E721),MONTH($E721),DAY($E721)+$LK721*30.4/520)</f>
        <v>43943</v>
      </c>
      <c r="G721" s="18">
        <f>DATE(YEAR($F721),MONTH($F721),DAY($F721)+$LK721*30.4/520)</f>
        <v>43943</v>
      </c>
      <c r="H721" s="18">
        <f>DATE(YEAR($G721),MONTH($G721),DAY($G721)+$LK721*30.4/520)</f>
        <v>43943</v>
      </c>
      <c r="I721" s="19">
        <f>DATE(YEAR($H721),MONTH($H721),DAY($H721)+$LK721*30.4/520)</f>
        <v>43943</v>
      </c>
    </row>
    <row r="722" spans="1:9" ht="15" thickBot="1" x14ac:dyDescent="0.4">
      <c r="A722" s="16" t="s">
        <v>68</v>
      </c>
      <c r="B722" s="17" t="s">
        <v>30</v>
      </c>
      <c r="C722" s="18">
        <v>43973.854594900004</v>
      </c>
      <c r="D722" s="18">
        <f>DATE(YEAR($C722),MONTH($C722)-1,DAY($C722))</f>
        <v>43943</v>
      </c>
      <c r="E722" s="18">
        <f>DATE(YEAR($D722),MONTH($D722),DAY($D722)+$LK722*30.4/520)</f>
        <v>43943</v>
      </c>
      <c r="F722" s="18">
        <f>DATE(YEAR($E722),MONTH($E722),DAY($E722)+$LK722*30.4/520)</f>
        <v>43943</v>
      </c>
      <c r="G722" s="18">
        <f>DATE(YEAR($F722),MONTH($F722),DAY($F722)+$LK722*30.4/520)</f>
        <v>43943</v>
      </c>
      <c r="H722" s="18">
        <f>DATE(YEAR($G722),MONTH($G722),DAY($G722)+$LK722*30.4/520)</f>
        <v>43943</v>
      </c>
      <c r="I722" s="19">
        <f>DATE(YEAR($H722),MONTH($H722),DAY($H722)+$LK722*30.4/520)</f>
        <v>43943</v>
      </c>
    </row>
    <row r="723" spans="1:9" ht="15" thickBot="1" x14ac:dyDescent="0.4">
      <c r="A723" s="16" t="s">
        <v>68</v>
      </c>
      <c r="B723" s="17" t="s">
        <v>17</v>
      </c>
      <c r="C723" s="18">
        <v>43841.601597219997</v>
      </c>
      <c r="D723" s="18">
        <f>DATE(YEAR($C723),MONTH($C723)-2,DAY($C723))</f>
        <v>43780</v>
      </c>
      <c r="E723" s="18">
        <f>DATE(YEAR($D723),MONTH($D723)+$LK723,DAY($D723))</f>
        <v>43780</v>
      </c>
      <c r="F723" s="18">
        <f>DATE(YEAR($E723),MONTH($E723)+$LK723,DAY($E723))</f>
        <v>43780</v>
      </c>
      <c r="G723" s="18">
        <f>DATE(YEAR($F723),MONTH($F723)+$LK723,DAY($F723))</f>
        <v>43780</v>
      </c>
      <c r="H723" s="18">
        <f>DATE(YEAR($G723),MONTH($G723)+$LK723,DAY($G723))</f>
        <v>43780</v>
      </c>
      <c r="I723" s="19">
        <f>DATE(YEAR($H723),MONTH($H723)+$LK723,DAY($H723))</f>
        <v>43780</v>
      </c>
    </row>
    <row r="724" spans="1:9" ht="15" thickBot="1" x14ac:dyDescent="0.4">
      <c r="A724" s="16" t="s">
        <v>68</v>
      </c>
      <c r="B724" s="17" t="s">
        <v>10</v>
      </c>
      <c r="C724" s="18">
        <v>44003.623599530001</v>
      </c>
      <c r="D724" s="18">
        <f>DATE(YEAR($C724),MONTH($C724)-2,DAY($C724))</f>
        <v>43942</v>
      </c>
      <c r="E724" s="18">
        <f>DATE(YEAR($D724),MONTH($D724)+$LK724,DAY($D724))</f>
        <v>43942</v>
      </c>
      <c r="F724" s="18">
        <f>DATE(YEAR($E724),MONTH($E724)+$LK724,DAY($E724))</f>
        <v>43942</v>
      </c>
      <c r="G724" s="18">
        <f>DATE(YEAR($F724),MONTH($F724)+$LK724,DAY($F724))</f>
        <v>43942</v>
      </c>
      <c r="H724" s="18">
        <f>DATE(YEAR($G724),MONTH($G724)+$LK724,DAY($G724))</f>
        <v>43942</v>
      </c>
      <c r="I724" s="19">
        <f>DATE(YEAR($H724),MONTH($H724)+$LK724,DAY($H724))</f>
        <v>43942</v>
      </c>
    </row>
    <row r="725" spans="1:9" ht="15" thickBot="1" x14ac:dyDescent="0.4">
      <c r="A725" s="16" t="s">
        <v>68</v>
      </c>
      <c r="B725" s="17" t="s">
        <v>11</v>
      </c>
      <c r="C725" s="18">
        <v>44093.613506939997</v>
      </c>
      <c r="D725" s="18">
        <f>DATE(YEAR($C725),MONTH($C725)-2,DAY($C725))</f>
        <v>44031</v>
      </c>
      <c r="E725" s="18">
        <f>DATE(YEAR($D725)+$LK725,MONTH($D725),DAY($D725))</f>
        <v>44031</v>
      </c>
      <c r="F725" s="18">
        <f>DATE(YEAR($E725)+$LK725,MONTH($E725),DAY($E725))</f>
        <v>44031</v>
      </c>
      <c r="G725" s="18">
        <f>DATE(YEAR($F725)+$LK725,MONTH($F725),DAY($F725))</f>
        <v>44031</v>
      </c>
      <c r="H725" s="18">
        <f>DATE(YEAR($G725)+$LK725,MONTH($G725),DAY($G725))</f>
        <v>44031</v>
      </c>
      <c r="I725" s="19">
        <f>DATE(YEAR($H725)+$LK725,MONTH($H725),DAY($H725))</f>
        <v>44031</v>
      </c>
    </row>
    <row r="726" spans="1:9" ht="15" thickBot="1" x14ac:dyDescent="0.4">
      <c r="A726" s="16" t="s">
        <v>68</v>
      </c>
      <c r="B726" s="17" t="s">
        <v>39</v>
      </c>
      <c r="C726" s="18">
        <v>43969.116979159997</v>
      </c>
      <c r="D726" s="18">
        <f t="shared" ref="D726:D731" si="201">DATE(YEAR($C726),MONTH($C726),DAY($C726)-7)</f>
        <v>43962</v>
      </c>
      <c r="E726" s="18">
        <f t="shared" ref="E726:E731" si="202">DATE(YEAR($D726),MONTH($D726)+$LK726,DAY($D726))</f>
        <v>43962</v>
      </c>
      <c r="F726" s="18">
        <f t="shared" ref="F726:F731" si="203">DATE(YEAR($E726),MONTH($E726)+$LK726,DAY($E726))</f>
        <v>43962</v>
      </c>
      <c r="G726" s="18">
        <f t="shared" ref="G726:G731" si="204">DATE(YEAR($F726),MONTH($F726)+$LK726,DAY($F726))</f>
        <v>43962</v>
      </c>
      <c r="H726" s="18">
        <f t="shared" ref="H726:H731" si="205">DATE(YEAR($G726),MONTH($G726)+$LK726,DAY($G726))</f>
        <v>43962</v>
      </c>
      <c r="I726" s="19">
        <f t="shared" ref="I726:I731" si="206">DATE(YEAR($H726),MONTH($H726)+$LK726,DAY($H726))</f>
        <v>43962</v>
      </c>
    </row>
    <row r="727" spans="1:9" ht="15" thickBot="1" x14ac:dyDescent="0.4">
      <c r="A727" s="16" t="s">
        <v>68</v>
      </c>
      <c r="B727" s="17" t="s">
        <v>28</v>
      </c>
      <c r="C727" s="18">
        <v>44104.603240739998</v>
      </c>
      <c r="D727" s="18">
        <f t="shared" si="201"/>
        <v>44097</v>
      </c>
      <c r="E727" s="18">
        <f t="shared" si="202"/>
        <v>44097</v>
      </c>
      <c r="F727" s="18">
        <f t="shared" si="203"/>
        <v>44097</v>
      </c>
      <c r="G727" s="18">
        <f t="shared" si="204"/>
        <v>44097</v>
      </c>
      <c r="H727" s="18">
        <f t="shared" si="205"/>
        <v>44097</v>
      </c>
      <c r="I727" s="19">
        <f t="shared" si="206"/>
        <v>44097</v>
      </c>
    </row>
    <row r="728" spans="1:9" ht="15" thickBot="1" x14ac:dyDescent="0.4">
      <c r="A728" s="16" t="s">
        <v>68</v>
      </c>
      <c r="B728" s="17" t="s">
        <v>31</v>
      </c>
      <c r="C728" s="18">
        <v>44104.297974530004</v>
      </c>
      <c r="D728" s="18">
        <f t="shared" si="201"/>
        <v>44097</v>
      </c>
      <c r="E728" s="18">
        <f t="shared" si="202"/>
        <v>44097</v>
      </c>
      <c r="F728" s="18">
        <f t="shared" si="203"/>
        <v>44097</v>
      </c>
      <c r="G728" s="18">
        <f t="shared" si="204"/>
        <v>44097</v>
      </c>
      <c r="H728" s="18">
        <f t="shared" si="205"/>
        <v>44097</v>
      </c>
      <c r="I728" s="19">
        <f t="shared" si="206"/>
        <v>44097</v>
      </c>
    </row>
    <row r="729" spans="1:9" ht="15" thickBot="1" x14ac:dyDescent="0.4">
      <c r="A729" s="16" t="s">
        <v>68</v>
      </c>
      <c r="B729" s="17" t="s">
        <v>35</v>
      </c>
      <c r="C729" s="18">
        <v>44100.620034719999</v>
      </c>
      <c r="D729" s="18">
        <f t="shared" si="201"/>
        <v>44093</v>
      </c>
      <c r="E729" s="18">
        <f t="shared" si="202"/>
        <v>44093</v>
      </c>
      <c r="F729" s="18">
        <f t="shared" si="203"/>
        <v>44093</v>
      </c>
      <c r="G729" s="18">
        <f t="shared" si="204"/>
        <v>44093</v>
      </c>
      <c r="H729" s="18">
        <f t="shared" si="205"/>
        <v>44093</v>
      </c>
      <c r="I729" s="19">
        <f t="shared" si="206"/>
        <v>44093</v>
      </c>
    </row>
    <row r="730" spans="1:9" ht="15" thickBot="1" x14ac:dyDescent="0.4">
      <c r="A730" s="16" t="s">
        <v>68</v>
      </c>
      <c r="B730" s="17" t="s">
        <v>24</v>
      </c>
      <c r="C730" s="18">
        <v>44100.620034719999</v>
      </c>
      <c r="D730" s="18">
        <f t="shared" si="201"/>
        <v>44093</v>
      </c>
      <c r="E730" s="18">
        <f t="shared" si="202"/>
        <v>44093</v>
      </c>
      <c r="F730" s="18">
        <f t="shared" si="203"/>
        <v>44093</v>
      </c>
      <c r="G730" s="18">
        <f t="shared" si="204"/>
        <v>44093</v>
      </c>
      <c r="H730" s="18">
        <f t="shared" si="205"/>
        <v>44093</v>
      </c>
      <c r="I730" s="19">
        <f t="shared" si="206"/>
        <v>44093</v>
      </c>
    </row>
    <row r="731" spans="1:9" ht="15" thickBot="1" x14ac:dyDescent="0.4">
      <c r="A731" s="16" t="s">
        <v>68</v>
      </c>
      <c r="B731" s="17" t="s">
        <v>22</v>
      </c>
      <c r="C731" s="18">
        <v>44100.620034719999</v>
      </c>
      <c r="D731" s="18">
        <f t="shared" si="201"/>
        <v>44093</v>
      </c>
      <c r="E731" s="18">
        <f t="shared" si="202"/>
        <v>44093</v>
      </c>
      <c r="F731" s="18">
        <f t="shared" si="203"/>
        <v>44093</v>
      </c>
      <c r="G731" s="18">
        <f t="shared" si="204"/>
        <v>44093</v>
      </c>
      <c r="H731" s="18">
        <f t="shared" si="205"/>
        <v>44093</v>
      </c>
      <c r="I731" s="19">
        <f t="shared" si="206"/>
        <v>44093</v>
      </c>
    </row>
    <row r="732" spans="1:9" ht="15" thickBot="1" x14ac:dyDescent="0.4">
      <c r="A732" s="16" t="s">
        <v>68</v>
      </c>
      <c r="B732" s="17" t="s">
        <v>40</v>
      </c>
      <c r="C732" s="18">
        <v>44474.244328699999</v>
      </c>
      <c r="D732" s="18">
        <f>DATE(YEAR($C732),MONTH($C732)-2,DAY($C732))</f>
        <v>44413</v>
      </c>
      <c r="E732" s="18">
        <f>DATE(YEAR($D732),MONTH($D732),DAY($D732)+$LK732*30.4/6000)</f>
        <v>44413</v>
      </c>
      <c r="F732" s="18">
        <f>DATE(YEAR($E732),MONTH($E732),DAY($E732)+$LK732*30.4/6000)</f>
        <v>44413</v>
      </c>
      <c r="G732" s="18">
        <f>DATE(YEAR($F732),MONTH($F732),DAY($F732)+$LK732*30.4/6000)</f>
        <v>44413</v>
      </c>
      <c r="H732" s="18">
        <f>DATE(YEAR($G732),MONTH($G732),DAY($G732)+$LK732*30.4/6000)</f>
        <v>44413</v>
      </c>
      <c r="I732" s="19">
        <f>DATE(YEAR($H732),MONTH($H732),DAY($H732)+$LK732*30.4/6000)</f>
        <v>44413</v>
      </c>
    </row>
    <row r="733" spans="1:9" ht="15" thickBot="1" x14ac:dyDescent="0.4">
      <c r="A733" s="16" t="s">
        <v>68</v>
      </c>
      <c r="B733" s="17" t="s">
        <v>40</v>
      </c>
      <c r="C733" s="18">
        <v>44474.244328699999</v>
      </c>
      <c r="D733" s="18">
        <f>DATE(YEAR($C733),MONTH($C733)-2,DAY($C733))</f>
        <v>44413</v>
      </c>
      <c r="E733" s="18">
        <f>DATE(YEAR($D733),MONTH($D733),DAY($D733)+$LK733*30.4/6000)</f>
        <v>44413</v>
      </c>
      <c r="F733" s="18">
        <f>DATE(YEAR($E733),MONTH($E733),DAY($E733)+$LK733*30.4/6000)</f>
        <v>44413</v>
      </c>
      <c r="G733" s="18">
        <f>DATE(YEAR($F733),MONTH($F733),DAY($F733)+$LK733*30.4/6000)</f>
        <v>44413</v>
      </c>
      <c r="H733" s="18">
        <f>DATE(YEAR($G733),MONTH($G733),DAY($G733)+$LK733*30.4/6000)</f>
        <v>44413</v>
      </c>
      <c r="I733" s="19">
        <f>DATE(YEAR($H733),MONTH($H733),DAY($H733)+$LK733*30.4/6000)</f>
        <v>44413</v>
      </c>
    </row>
    <row r="734" spans="1:9" ht="15" thickBot="1" x14ac:dyDescent="0.4">
      <c r="A734" s="16" t="s">
        <v>68</v>
      </c>
      <c r="B734" s="17" t="s">
        <v>40</v>
      </c>
      <c r="C734" s="18">
        <v>44295.880277769997</v>
      </c>
      <c r="D734" s="18">
        <f>DATE(YEAR($C734),MONTH($C734)-2,DAY($C734))</f>
        <v>44236</v>
      </c>
      <c r="E734" s="18">
        <f>DATE(YEAR($D734),MONTH($D734),DAY($D734)+$LK734*30.4/6000)</f>
        <v>44236</v>
      </c>
      <c r="F734" s="18">
        <f>DATE(YEAR($E734),MONTH($E734),DAY($E734)+$LK734*30.4/6000)</f>
        <v>44236</v>
      </c>
      <c r="G734" s="18">
        <f>DATE(YEAR($F734),MONTH($F734),DAY($F734)+$LK734*30.4/6000)</f>
        <v>44236</v>
      </c>
      <c r="H734" s="18">
        <f>DATE(YEAR($G734),MONTH($G734),DAY($G734)+$LK734*30.4/6000)</f>
        <v>44236</v>
      </c>
      <c r="I734" s="19">
        <f>DATE(YEAR($H734),MONTH($H734),DAY($H734)+$LK734*30.4/6000)</f>
        <v>44236</v>
      </c>
    </row>
    <row r="735" spans="1:9" ht="15" thickBot="1" x14ac:dyDescent="0.4">
      <c r="A735" s="16" t="s">
        <v>68</v>
      </c>
      <c r="B735" s="17" t="s">
        <v>40</v>
      </c>
      <c r="C735" s="18">
        <v>44295.880277769997</v>
      </c>
      <c r="D735" s="18">
        <f>DATE(YEAR($C735),MONTH($C735)-2,DAY($C735))</f>
        <v>44236</v>
      </c>
      <c r="E735" s="18">
        <f>DATE(YEAR($D735),MONTH($D735),DAY($D735)+$LK735*30.4/6000)</f>
        <v>44236</v>
      </c>
      <c r="F735" s="18">
        <f>DATE(YEAR($E735),MONTH($E735),DAY($E735)+$LK735*30.4/6000)</f>
        <v>44236</v>
      </c>
      <c r="G735" s="18">
        <f>DATE(YEAR($F735),MONTH($F735),DAY($F735)+$LK735*30.4/6000)</f>
        <v>44236</v>
      </c>
      <c r="H735" s="18">
        <f>DATE(YEAR($G735),MONTH($G735),DAY($G735)+$LK735*30.4/6000)</f>
        <v>44236</v>
      </c>
      <c r="I735" s="19">
        <f>DATE(YEAR($H735),MONTH($H735),DAY($H735)+$LK735*30.4/6000)</f>
        <v>44236</v>
      </c>
    </row>
    <row r="736" spans="1:9" ht="15" thickBot="1" x14ac:dyDescent="0.4">
      <c r="A736" s="16" t="s">
        <v>68</v>
      </c>
      <c r="B736" s="17" t="s">
        <v>13</v>
      </c>
      <c r="C736" s="18">
        <v>44139.436990740003</v>
      </c>
      <c r="D736" s="18">
        <f>DATE(YEAR($C736),MONTH($C736)-1,DAY($C736))</f>
        <v>44108</v>
      </c>
      <c r="E736" s="18">
        <f>DATE(YEAR($D736),MONTH($D736),DAY($D736)+$LK736/6.5)</f>
        <v>44108</v>
      </c>
      <c r="F736" s="18">
        <f>DATE(YEAR($E736),MONTH($E736),DAY($E736)+$LK736/6.5)</f>
        <v>44108</v>
      </c>
      <c r="G736" s="18">
        <f>DATE(YEAR($F736),MONTH($F736),DAY($F736)+$LK736/6.5)</f>
        <v>44108</v>
      </c>
      <c r="H736" s="18">
        <f>DATE(YEAR($G736),MONTH($G736),DAY($G736)+$LK736/6.5)</f>
        <v>44108</v>
      </c>
      <c r="I736" s="19">
        <f>DATE(YEAR($H736),MONTH($H736),DAY($H736)+$LK736/6.5)</f>
        <v>44108</v>
      </c>
    </row>
    <row r="737" spans="1:9" ht="15" thickBot="1" x14ac:dyDescent="0.4">
      <c r="A737" s="16" t="s">
        <v>68</v>
      </c>
      <c r="B737" s="17" t="s">
        <v>15</v>
      </c>
      <c r="C737" s="18">
        <v>44287.175092589998</v>
      </c>
      <c r="D737" s="18">
        <f>DATE(YEAR($C737),MONTH($C737)-1,DAY($C737))</f>
        <v>44256</v>
      </c>
      <c r="E737" s="18">
        <f>DATE(YEAR($D737),MONTH($D737),DAY($D737)+$LK737/6.5)</f>
        <v>44256</v>
      </c>
      <c r="F737" s="18">
        <f>DATE(YEAR($E737),MONTH($E737),DAY($E737)+$LK737/6.5)</f>
        <v>44256</v>
      </c>
      <c r="G737" s="18">
        <f>DATE(YEAR($F737),MONTH($F737),DAY($F737)+$LK737/6.5)</f>
        <v>44256</v>
      </c>
      <c r="H737" s="18">
        <f>DATE(YEAR($G737),MONTH($G737),DAY($G737)+$LK737/6.5)</f>
        <v>44256</v>
      </c>
      <c r="I737" s="19">
        <f>DATE(YEAR($H737),MONTH($H737),DAY($H737)+$LK737/6.5)</f>
        <v>44256</v>
      </c>
    </row>
    <row r="738" spans="1:9" ht="15" thickBot="1" x14ac:dyDescent="0.4">
      <c r="A738" s="16" t="s">
        <v>68</v>
      </c>
      <c r="B738" s="17" t="s">
        <v>13</v>
      </c>
      <c r="C738" s="18">
        <v>44279.913240740003</v>
      </c>
      <c r="D738" s="18">
        <f>DATE(YEAR($C738),MONTH($C738)-1,DAY($C738))</f>
        <v>44251</v>
      </c>
      <c r="E738" s="18">
        <f>DATE(YEAR($D738),MONTH($D738),DAY($D738)+$LK738/6.5)</f>
        <v>44251</v>
      </c>
      <c r="F738" s="18">
        <f>DATE(YEAR($E738),MONTH($E738),DAY($E738)+$LK738/6.5)</f>
        <v>44251</v>
      </c>
      <c r="G738" s="18">
        <f>DATE(YEAR($F738),MONTH($F738),DAY($F738)+$LK738/6.5)</f>
        <v>44251</v>
      </c>
      <c r="H738" s="18">
        <f>DATE(YEAR($G738),MONTH($G738),DAY($G738)+$LK738/6.5)</f>
        <v>44251</v>
      </c>
      <c r="I738" s="19">
        <f>DATE(YEAR($H738),MONTH($H738),DAY($H738)+$LK738/6.5)</f>
        <v>44251</v>
      </c>
    </row>
    <row r="739" spans="1:9" ht="15" thickBot="1" x14ac:dyDescent="0.4">
      <c r="A739" s="16" t="s">
        <v>68</v>
      </c>
      <c r="B739" s="17" t="s">
        <v>40</v>
      </c>
      <c r="C739" s="18">
        <v>44295.880277769997</v>
      </c>
      <c r="D739" s="18">
        <f>DATE(YEAR($C739),MONTH($C739)-2,DAY($C739))</f>
        <v>44236</v>
      </c>
      <c r="E739" s="18">
        <f>DATE(YEAR($D739),MONTH($D739),DAY($D739)+$LK739*30.4/6000)</f>
        <v>44236</v>
      </c>
      <c r="F739" s="18">
        <f>DATE(YEAR($E739),MONTH($E739),DAY($E739)+$LK739*30.4/6000)</f>
        <v>44236</v>
      </c>
      <c r="G739" s="18">
        <f>DATE(YEAR($F739),MONTH($F739),DAY($F739)+$LK739*30.4/6000)</f>
        <v>44236</v>
      </c>
      <c r="H739" s="18">
        <f>DATE(YEAR($G739),MONTH($G739),DAY($G739)+$LK739*30.4/6000)</f>
        <v>44236</v>
      </c>
      <c r="I739" s="19">
        <f>DATE(YEAR($H739),MONTH($H739),DAY($H739)+$LK739*30.4/6000)</f>
        <v>44236</v>
      </c>
    </row>
    <row r="740" spans="1:9" ht="15" thickBot="1" x14ac:dyDescent="0.4">
      <c r="A740" s="16" t="s">
        <v>68</v>
      </c>
      <c r="B740" s="17" t="s">
        <v>40</v>
      </c>
      <c r="C740" s="18">
        <v>44356.747870370004</v>
      </c>
      <c r="D740" s="18">
        <f>DATE(YEAR($C740),MONTH($C740)-2,DAY($C740))</f>
        <v>44295</v>
      </c>
      <c r="E740" s="18">
        <f>DATE(YEAR($D740),MONTH($D740),DAY($D740)+$LK740*30.4/6000)</f>
        <v>44295</v>
      </c>
      <c r="F740" s="18">
        <f>DATE(YEAR($E740),MONTH($E740),DAY($E740)+$LK740*30.4/6000)</f>
        <v>44295</v>
      </c>
      <c r="G740" s="18">
        <f>DATE(YEAR($F740),MONTH($F740),DAY($F740)+$LK740*30.4/6000)</f>
        <v>44295</v>
      </c>
      <c r="H740" s="18">
        <f>DATE(YEAR($G740),MONTH($G740),DAY($G740)+$LK740*30.4/6000)</f>
        <v>44295</v>
      </c>
      <c r="I740" s="19">
        <f>DATE(YEAR($H740),MONTH($H740),DAY($H740)+$LK740*30.4/6000)</f>
        <v>44295</v>
      </c>
    </row>
    <row r="741" spans="1:9" ht="15" thickBot="1" x14ac:dyDescent="0.4">
      <c r="A741" s="16" t="s">
        <v>68</v>
      </c>
      <c r="B741" s="17" t="s">
        <v>18</v>
      </c>
      <c r="C741" s="18">
        <v>43846.475729160004</v>
      </c>
      <c r="D741" s="18">
        <f>DATE(YEAR($C741),MONTH($C741)-1,DAY($C741))</f>
        <v>43815</v>
      </c>
      <c r="E741" s="18">
        <f>DATE(YEAR($D741),MONTH($D741),DAY($D741)+$LK741/6.5)</f>
        <v>43815</v>
      </c>
      <c r="F741" s="18">
        <f>DATE(YEAR($E741),MONTH($E741),DAY($E741)+$LK741/6.5)</f>
        <v>43815</v>
      </c>
      <c r="G741" s="18">
        <f>DATE(YEAR($F741),MONTH($F741),DAY($F741)+$LK741/6.5)</f>
        <v>43815</v>
      </c>
      <c r="H741" s="18">
        <f>DATE(YEAR($G741),MONTH($G741),DAY($G741)+$LK741/6.5)</f>
        <v>43815</v>
      </c>
      <c r="I741" s="19">
        <f>DATE(YEAR($H741),MONTH($H741),DAY($H741)+$LK741/6.5)</f>
        <v>43815</v>
      </c>
    </row>
    <row r="742" spans="1:9" ht="15" thickBot="1" x14ac:dyDescent="0.4">
      <c r="A742" s="16" t="s">
        <v>68</v>
      </c>
      <c r="B742" s="17" t="s">
        <v>18</v>
      </c>
      <c r="C742" s="18">
        <v>44351.793645830003</v>
      </c>
      <c r="D742" s="18">
        <f>DATE(YEAR($C742),MONTH($C742)-1,DAY($C742))</f>
        <v>44320</v>
      </c>
      <c r="E742" s="18">
        <f>DATE(YEAR($D742),MONTH($D742),DAY($D742)+$LK742/6.5)</f>
        <v>44320</v>
      </c>
      <c r="F742" s="18">
        <f>DATE(YEAR($E742),MONTH($E742),DAY($E742)+$LK742/6.5)</f>
        <v>44320</v>
      </c>
      <c r="G742" s="18">
        <f>DATE(YEAR($F742),MONTH($F742),DAY($F742)+$LK742/6.5)</f>
        <v>44320</v>
      </c>
      <c r="H742" s="18">
        <f>DATE(YEAR($G742),MONTH($G742),DAY($G742)+$LK742/6.5)</f>
        <v>44320</v>
      </c>
      <c r="I742" s="19">
        <f>DATE(YEAR($H742),MONTH($H742),DAY($H742)+$LK742/6.5)</f>
        <v>44320</v>
      </c>
    </row>
    <row r="743" spans="1:9" ht="15" thickBot="1" x14ac:dyDescent="0.4">
      <c r="A743" s="16" t="s">
        <v>69</v>
      </c>
      <c r="B743" s="17" t="s">
        <v>21</v>
      </c>
      <c r="C743" s="18">
        <v>44081.359907400001</v>
      </c>
      <c r="D743" s="18">
        <f>DATE(YEAR($C743),MONTH($C743)-1,DAY($C743))</f>
        <v>44050</v>
      </c>
      <c r="E743" s="18">
        <f>DATE(YEAR($D743),MONTH($D743),DAY($D743)+$LK743*30.4/520)</f>
        <v>44050</v>
      </c>
      <c r="F743" s="18">
        <f>DATE(YEAR($E743),MONTH($E743),DAY($E743)+$LK743*30.4/520)</f>
        <v>44050</v>
      </c>
      <c r="G743" s="18">
        <f>DATE(YEAR($F743),MONTH($F743),DAY($F743)+$LK743*30.4/520)</f>
        <v>44050</v>
      </c>
      <c r="H743" s="18">
        <f>DATE(YEAR($G743),MONTH($G743),DAY($G743)+$LK743*30.4/520)</f>
        <v>44050</v>
      </c>
      <c r="I743" s="19">
        <f>DATE(YEAR($H743),MONTH($H743),DAY($H743)+$LK743*30.4/520)</f>
        <v>44050</v>
      </c>
    </row>
    <row r="744" spans="1:9" ht="15" thickBot="1" x14ac:dyDescent="0.4">
      <c r="A744" s="16" t="s">
        <v>69</v>
      </c>
      <c r="B744" s="17" t="s">
        <v>32</v>
      </c>
      <c r="C744" s="18">
        <v>44081.359907400001</v>
      </c>
      <c r="D744" s="18">
        <f>DATE(YEAR($C744),MONTH($C744)-1,DAY($C744))</f>
        <v>44050</v>
      </c>
      <c r="E744" s="18">
        <f>DATE(YEAR($D744),MONTH($D744),DAY($D744)+$LK744*30.4/520)</f>
        <v>44050</v>
      </c>
      <c r="F744" s="18">
        <f>DATE(YEAR($E744),MONTH($E744),DAY($E744)+$LK744*30.4/520)</f>
        <v>44050</v>
      </c>
      <c r="G744" s="18">
        <f>DATE(YEAR($F744),MONTH($F744),DAY($F744)+$LK744*30.4/520)</f>
        <v>44050</v>
      </c>
      <c r="H744" s="18">
        <f>DATE(YEAR($G744),MONTH($G744),DAY($G744)+$LK744*30.4/520)</f>
        <v>44050</v>
      </c>
      <c r="I744" s="19">
        <f>DATE(YEAR($H744),MONTH($H744),DAY($H744)+$LK744*30.4/520)</f>
        <v>44050</v>
      </c>
    </row>
    <row r="745" spans="1:9" ht="15" thickBot="1" x14ac:dyDescent="0.4">
      <c r="A745" s="16" t="s">
        <v>69</v>
      </c>
      <c r="B745" s="17" t="s">
        <v>30</v>
      </c>
      <c r="C745" s="18">
        <v>44081.359907400001</v>
      </c>
      <c r="D745" s="18">
        <f>DATE(YEAR($C745),MONTH($C745)-1,DAY($C745))</f>
        <v>44050</v>
      </c>
      <c r="E745" s="18">
        <f>DATE(YEAR($D745),MONTH($D745),DAY($D745)+$LK745*30.4/520)</f>
        <v>44050</v>
      </c>
      <c r="F745" s="18">
        <f>DATE(YEAR($E745),MONTH($E745),DAY($E745)+$LK745*30.4/520)</f>
        <v>44050</v>
      </c>
      <c r="G745" s="18">
        <f>DATE(YEAR($F745),MONTH($F745),DAY($F745)+$LK745*30.4/520)</f>
        <v>44050</v>
      </c>
      <c r="H745" s="18">
        <f>DATE(YEAR($G745),MONTH($G745),DAY($G745)+$LK745*30.4/520)</f>
        <v>44050</v>
      </c>
      <c r="I745" s="19">
        <f>DATE(YEAR($H745),MONTH($H745),DAY($H745)+$LK745*30.4/520)</f>
        <v>44050</v>
      </c>
    </row>
    <row r="746" spans="1:9" ht="15" thickBot="1" x14ac:dyDescent="0.4">
      <c r="A746" s="16" t="s">
        <v>69</v>
      </c>
      <c r="B746" s="17" t="s">
        <v>17</v>
      </c>
      <c r="C746" s="18">
        <v>44431.528703700002</v>
      </c>
      <c r="D746" s="18">
        <f>DATE(YEAR($C746),MONTH($C746)-2,DAY($C746))</f>
        <v>44370</v>
      </c>
      <c r="E746" s="18">
        <f>DATE(YEAR($D746),MONTH($D746)+$LK746,DAY($D746))</f>
        <v>44370</v>
      </c>
      <c r="F746" s="18">
        <f>DATE(YEAR($E746),MONTH($E746)+$LK746,DAY($E746))</f>
        <v>44370</v>
      </c>
      <c r="G746" s="18">
        <f>DATE(YEAR($F746),MONTH($F746)+$LK746,DAY($F746))</f>
        <v>44370</v>
      </c>
      <c r="H746" s="18">
        <f>DATE(YEAR($G746),MONTH($G746)+$LK746,DAY($G746))</f>
        <v>44370</v>
      </c>
      <c r="I746" s="19">
        <f>DATE(YEAR($H746),MONTH($H746)+$LK746,DAY($H746))</f>
        <v>44370</v>
      </c>
    </row>
    <row r="747" spans="1:9" ht="15" thickBot="1" x14ac:dyDescent="0.4">
      <c r="A747" s="16" t="s">
        <v>69</v>
      </c>
      <c r="B747" s="17" t="s">
        <v>10</v>
      </c>
      <c r="C747" s="18">
        <v>44031.643414350001</v>
      </c>
      <c r="D747" s="18">
        <f>DATE(YEAR($C747),MONTH($C747)-2,DAY($C747))</f>
        <v>43970</v>
      </c>
      <c r="E747" s="18">
        <f>DATE(YEAR($D747),MONTH($D747)+$LK747,DAY($D747))</f>
        <v>43970</v>
      </c>
      <c r="F747" s="18">
        <f>DATE(YEAR($E747),MONTH($E747)+$LK747,DAY($E747))</f>
        <v>43970</v>
      </c>
      <c r="G747" s="18">
        <f>DATE(YEAR($F747),MONTH($F747)+$LK747,DAY($F747))</f>
        <v>43970</v>
      </c>
      <c r="H747" s="18">
        <f>DATE(YEAR($G747),MONTH($G747)+$LK747,DAY($G747))</f>
        <v>43970</v>
      </c>
      <c r="I747" s="19">
        <f>DATE(YEAR($H747),MONTH($H747)+$LK747,DAY($H747))</f>
        <v>43970</v>
      </c>
    </row>
    <row r="748" spans="1:9" ht="15" thickBot="1" x14ac:dyDescent="0.4">
      <c r="A748" s="16" t="s">
        <v>69</v>
      </c>
      <c r="B748" s="17" t="s">
        <v>11</v>
      </c>
      <c r="C748" s="18">
        <v>44099.33554398</v>
      </c>
      <c r="D748" s="18">
        <f>DATE(YEAR($C748),MONTH($C748)-2,DAY($C748))</f>
        <v>44037</v>
      </c>
      <c r="E748" s="18">
        <f>DATE(YEAR($D748)+$LK748,MONTH($D748),DAY($D748))</f>
        <v>44037</v>
      </c>
      <c r="F748" s="18">
        <f>DATE(YEAR($E748)+$LK748,MONTH($E748),DAY($E748))</f>
        <v>44037</v>
      </c>
      <c r="G748" s="18">
        <f>DATE(YEAR($F748)+$LK748,MONTH($F748),DAY($F748))</f>
        <v>44037</v>
      </c>
      <c r="H748" s="18">
        <f>DATE(YEAR($G748)+$LK748,MONTH($G748),DAY($G748))</f>
        <v>44037</v>
      </c>
      <c r="I748" s="19">
        <f>DATE(YEAR($H748)+$LK748,MONTH($H748),DAY($H748))</f>
        <v>44037</v>
      </c>
    </row>
    <row r="749" spans="1:9" ht="15" thickBot="1" x14ac:dyDescent="0.4">
      <c r="A749" s="16" t="s">
        <v>69</v>
      </c>
      <c r="B749" s="17" t="s">
        <v>39</v>
      </c>
      <c r="C749" s="18">
        <v>43997.094421289999</v>
      </c>
      <c r="D749" s="18">
        <f t="shared" ref="D749:D754" si="207">DATE(YEAR($C749),MONTH($C749),DAY($C749)-7)</f>
        <v>43990</v>
      </c>
      <c r="E749" s="18">
        <f t="shared" ref="E749:E754" si="208">DATE(YEAR($D749),MONTH($D749)+$LK749,DAY($D749))</f>
        <v>43990</v>
      </c>
      <c r="F749" s="18">
        <f t="shared" ref="F749:F754" si="209">DATE(YEAR($E749),MONTH($E749)+$LK749,DAY($E749))</f>
        <v>43990</v>
      </c>
      <c r="G749" s="18">
        <f t="shared" ref="G749:G754" si="210">DATE(YEAR($F749),MONTH($F749)+$LK749,DAY($F749))</f>
        <v>43990</v>
      </c>
      <c r="H749" s="18">
        <f t="shared" ref="H749:H754" si="211">DATE(YEAR($G749),MONTH($G749)+$LK749,DAY($G749))</f>
        <v>43990</v>
      </c>
      <c r="I749" s="19">
        <f t="shared" ref="I749:I754" si="212">DATE(YEAR($H749),MONTH($H749)+$LK749,DAY($H749))</f>
        <v>43990</v>
      </c>
    </row>
    <row r="750" spans="1:9" ht="15" thickBot="1" x14ac:dyDescent="0.4">
      <c r="A750" s="16" t="s">
        <v>69</v>
      </c>
      <c r="B750" s="17" t="s">
        <v>28</v>
      </c>
      <c r="C750" s="18">
        <v>44117.359259249999</v>
      </c>
      <c r="D750" s="18">
        <f t="shared" si="207"/>
        <v>44110</v>
      </c>
      <c r="E750" s="18">
        <f t="shared" si="208"/>
        <v>44110</v>
      </c>
      <c r="F750" s="18">
        <f t="shared" si="209"/>
        <v>44110</v>
      </c>
      <c r="G750" s="18">
        <f t="shared" si="210"/>
        <v>44110</v>
      </c>
      <c r="H750" s="18">
        <f t="shared" si="211"/>
        <v>44110</v>
      </c>
      <c r="I750" s="19">
        <f t="shared" si="212"/>
        <v>44110</v>
      </c>
    </row>
    <row r="751" spans="1:9" ht="15" thickBot="1" x14ac:dyDescent="0.4">
      <c r="A751" s="16" t="s">
        <v>69</v>
      </c>
      <c r="B751" s="17" t="s">
        <v>31</v>
      </c>
      <c r="C751" s="18">
        <v>44110.600011570001</v>
      </c>
      <c r="D751" s="18">
        <f t="shared" si="207"/>
        <v>44103</v>
      </c>
      <c r="E751" s="18">
        <f t="shared" si="208"/>
        <v>44103</v>
      </c>
      <c r="F751" s="18">
        <f t="shared" si="209"/>
        <v>44103</v>
      </c>
      <c r="G751" s="18">
        <f t="shared" si="210"/>
        <v>44103</v>
      </c>
      <c r="H751" s="18">
        <f t="shared" si="211"/>
        <v>44103</v>
      </c>
      <c r="I751" s="19">
        <f t="shared" si="212"/>
        <v>44103</v>
      </c>
    </row>
    <row r="752" spans="1:9" ht="15" thickBot="1" x14ac:dyDescent="0.4">
      <c r="A752" s="16" t="s">
        <v>69</v>
      </c>
      <c r="B752" s="17" t="s">
        <v>35</v>
      </c>
      <c r="C752" s="18">
        <v>44116.613171290002</v>
      </c>
      <c r="D752" s="18">
        <f t="shared" si="207"/>
        <v>44109</v>
      </c>
      <c r="E752" s="18">
        <f t="shared" si="208"/>
        <v>44109</v>
      </c>
      <c r="F752" s="18">
        <f t="shared" si="209"/>
        <v>44109</v>
      </c>
      <c r="G752" s="18">
        <f t="shared" si="210"/>
        <v>44109</v>
      </c>
      <c r="H752" s="18">
        <f t="shared" si="211"/>
        <v>44109</v>
      </c>
      <c r="I752" s="19">
        <f t="shared" si="212"/>
        <v>44109</v>
      </c>
    </row>
    <row r="753" spans="1:9" ht="15" thickBot="1" x14ac:dyDescent="0.4">
      <c r="A753" s="16" t="s">
        <v>69</v>
      </c>
      <c r="B753" s="17" t="s">
        <v>24</v>
      </c>
      <c r="C753" s="18">
        <v>44116.63442129</v>
      </c>
      <c r="D753" s="18">
        <f t="shared" si="207"/>
        <v>44109</v>
      </c>
      <c r="E753" s="18">
        <f t="shared" si="208"/>
        <v>44109</v>
      </c>
      <c r="F753" s="18">
        <f t="shared" si="209"/>
        <v>44109</v>
      </c>
      <c r="G753" s="18">
        <f t="shared" si="210"/>
        <v>44109</v>
      </c>
      <c r="H753" s="18">
        <f t="shared" si="211"/>
        <v>44109</v>
      </c>
      <c r="I753" s="19">
        <f t="shared" si="212"/>
        <v>44109</v>
      </c>
    </row>
    <row r="754" spans="1:9" ht="15" thickBot="1" x14ac:dyDescent="0.4">
      <c r="A754" s="16" t="s">
        <v>69</v>
      </c>
      <c r="B754" s="17" t="s">
        <v>22</v>
      </c>
      <c r="C754" s="18">
        <v>44116.634699069997</v>
      </c>
      <c r="D754" s="18">
        <f t="shared" si="207"/>
        <v>44109</v>
      </c>
      <c r="E754" s="18">
        <f t="shared" si="208"/>
        <v>44109</v>
      </c>
      <c r="F754" s="18">
        <f t="shared" si="209"/>
        <v>44109</v>
      </c>
      <c r="G754" s="18">
        <f t="shared" si="210"/>
        <v>44109</v>
      </c>
      <c r="H754" s="18">
        <f t="shared" si="211"/>
        <v>44109</v>
      </c>
      <c r="I754" s="19">
        <f t="shared" si="212"/>
        <v>44109</v>
      </c>
    </row>
    <row r="755" spans="1:9" ht="15" thickBot="1" x14ac:dyDescent="0.4">
      <c r="A755" s="16" t="s">
        <v>69</v>
      </c>
      <c r="B755" s="17" t="s">
        <v>40</v>
      </c>
      <c r="C755" s="18">
        <v>44415.546921289999</v>
      </c>
      <c r="D755" s="18">
        <f>DATE(YEAR($C755),MONTH($C755)-2,DAY($C755))</f>
        <v>44354</v>
      </c>
      <c r="E755" s="18">
        <f>DATE(YEAR($D755),MONTH($D755),DAY($D755)+$LK755*30.4/6000)</f>
        <v>44354</v>
      </c>
      <c r="F755" s="18">
        <f>DATE(YEAR($E755),MONTH($E755),DAY($E755)+$LK755*30.4/6000)</f>
        <v>44354</v>
      </c>
      <c r="G755" s="18">
        <f>DATE(YEAR($F755),MONTH($F755),DAY($F755)+$LK755*30.4/6000)</f>
        <v>44354</v>
      </c>
      <c r="H755" s="18">
        <f>DATE(YEAR($G755),MONTH($G755),DAY($G755)+$LK755*30.4/6000)</f>
        <v>44354</v>
      </c>
      <c r="I755" s="19">
        <f>DATE(YEAR($H755),MONTH($H755),DAY($H755)+$LK755*30.4/6000)</f>
        <v>44354</v>
      </c>
    </row>
    <row r="756" spans="1:9" ht="15" thickBot="1" x14ac:dyDescent="0.4">
      <c r="A756" s="16" t="s">
        <v>69</v>
      </c>
      <c r="B756" s="17" t="s">
        <v>40</v>
      </c>
      <c r="C756" s="18">
        <v>44263.143229159999</v>
      </c>
      <c r="D756" s="18">
        <f>DATE(YEAR($C756),MONTH($C756)-2,DAY($C756))</f>
        <v>44204</v>
      </c>
      <c r="E756" s="18">
        <f>DATE(YEAR($D756),MONTH($D756),DAY($D756)+$LK756*30.4/6000)</f>
        <v>44204</v>
      </c>
      <c r="F756" s="18">
        <f>DATE(YEAR($E756),MONTH($E756),DAY($E756)+$LK756*30.4/6000)</f>
        <v>44204</v>
      </c>
      <c r="G756" s="18">
        <f>DATE(YEAR($F756),MONTH($F756),DAY($F756)+$LK756*30.4/6000)</f>
        <v>44204</v>
      </c>
      <c r="H756" s="18">
        <f>DATE(YEAR($G756),MONTH($G756),DAY($G756)+$LK756*30.4/6000)</f>
        <v>44204</v>
      </c>
      <c r="I756" s="19">
        <f>DATE(YEAR($H756),MONTH($H756),DAY($H756)+$LK756*30.4/6000)</f>
        <v>44204</v>
      </c>
    </row>
    <row r="757" spans="1:9" ht="15" thickBot="1" x14ac:dyDescent="0.4">
      <c r="A757" s="16" t="s">
        <v>69</v>
      </c>
      <c r="B757" s="17" t="s">
        <v>13</v>
      </c>
      <c r="C757" s="18">
        <v>43976.379918979997</v>
      </c>
      <c r="D757" s="18">
        <f>DATE(YEAR($C757),MONTH($C757)-1,DAY($C757))</f>
        <v>43946</v>
      </c>
      <c r="E757" s="18">
        <f>DATE(YEAR($D757),MONTH($D757),DAY($D757)+$LK757/6.5)</f>
        <v>43946</v>
      </c>
      <c r="F757" s="18">
        <f>DATE(YEAR($E757),MONTH($E757),DAY($E757)+$LK757/6.5)</f>
        <v>43946</v>
      </c>
      <c r="G757" s="18">
        <f>DATE(YEAR($F757),MONTH($F757),DAY($F757)+$LK757/6.5)</f>
        <v>43946</v>
      </c>
      <c r="H757" s="18">
        <f>DATE(YEAR($G757),MONTH($G757),DAY($G757)+$LK757/6.5)</f>
        <v>43946</v>
      </c>
      <c r="I757" s="19">
        <f>DATE(YEAR($H757),MONTH($H757),DAY($H757)+$LK757/6.5)</f>
        <v>43946</v>
      </c>
    </row>
    <row r="758" spans="1:9" ht="15" thickBot="1" x14ac:dyDescent="0.4">
      <c r="A758" s="16" t="s">
        <v>69</v>
      </c>
      <c r="B758" s="17" t="s">
        <v>13</v>
      </c>
      <c r="C758" s="18">
        <v>43931.507233789998</v>
      </c>
      <c r="D758" s="18">
        <f>DATE(YEAR($C758),MONTH($C758)-1,DAY($C758))</f>
        <v>43900</v>
      </c>
      <c r="E758" s="18">
        <f>DATE(YEAR($D758),MONTH($D758),DAY($D758)+$LK758/6.5)</f>
        <v>43900</v>
      </c>
      <c r="F758" s="18">
        <f>DATE(YEAR($E758),MONTH($E758),DAY($E758)+$LK758/6.5)</f>
        <v>43900</v>
      </c>
      <c r="G758" s="18">
        <f>DATE(YEAR($F758),MONTH($F758),DAY($F758)+$LK758/6.5)</f>
        <v>43900</v>
      </c>
      <c r="H758" s="18">
        <f>DATE(YEAR($G758),MONTH($G758),DAY($G758)+$LK758/6.5)</f>
        <v>43900</v>
      </c>
      <c r="I758" s="19">
        <f>DATE(YEAR($H758),MONTH($H758),DAY($H758)+$LK758/6.5)</f>
        <v>43900</v>
      </c>
    </row>
    <row r="759" spans="1:9" ht="15" thickBot="1" x14ac:dyDescent="0.4">
      <c r="A759" s="16" t="s">
        <v>69</v>
      </c>
      <c r="B759" s="17" t="s">
        <v>40</v>
      </c>
      <c r="C759" s="18">
        <v>43873.16962963</v>
      </c>
      <c r="D759" s="18">
        <f>DATE(YEAR($C759),MONTH($C759)-2,DAY($C759))</f>
        <v>43811</v>
      </c>
      <c r="E759" s="18">
        <f>DATE(YEAR($D759),MONTH($D759),DAY($D759)+$LK759*30.4/6000)</f>
        <v>43811</v>
      </c>
      <c r="F759" s="18">
        <f>DATE(YEAR($E759),MONTH($E759),DAY($E759)+$LK759*30.4/6000)</f>
        <v>43811</v>
      </c>
      <c r="G759" s="18">
        <f>DATE(YEAR($F759),MONTH($F759),DAY($F759)+$LK759*30.4/6000)</f>
        <v>43811</v>
      </c>
      <c r="H759" s="18">
        <f>DATE(YEAR($G759),MONTH($G759),DAY($G759)+$LK759*30.4/6000)</f>
        <v>43811</v>
      </c>
      <c r="I759" s="19">
        <f>DATE(YEAR($H759),MONTH($H759),DAY($H759)+$LK759*30.4/6000)</f>
        <v>43811</v>
      </c>
    </row>
    <row r="760" spans="1:9" ht="15" thickBot="1" x14ac:dyDescent="0.4">
      <c r="A760" s="16" t="s">
        <v>69</v>
      </c>
      <c r="B760" s="17" t="s">
        <v>18</v>
      </c>
      <c r="C760" s="18">
        <v>44385.900451380003</v>
      </c>
      <c r="D760" s="18">
        <f>DATE(YEAR($C760),MONTH($C760)-1,DAY($C760))</f>
        <v>44355</v>
      </c>
      <c r="E760" s="18">
        <f>DATE(YEAR($D760),MONTH($D760),DAY($D760)+$LK760/6.5)</f>
        <v>44355</v>
      </c>
      <c r="F760" s="18">
        <f>DATE(YEAR($E760),MONTH($E760),DAY($E760)+$LK760/6.5)</f>
        <v>44355</v>
      </c>
      <c r="G760" s="18">
        <f>DATE(YEAR($F760),MONTH($F760),DAY($F760)+$LK760/6.5)</f>
        <v>44355</v>
      </c>
      <c r="H760" s="18">
        <f>DATE(YEAR($G760),MONTH($G760),DAY($G760)+$LK760/6.5)</f>
        <v>44355</v>
      </c>
      <c r="I760" s="19">
        <f>DATE(YEAR($H760),MONTH($H760),DAY($H760)+$LK760/6.5)</f>
        <v>44355</v>
      </c>
    </row>
    <row r="761" spans="1:9" ht="15" thickBot="1" x14ac:dyDescent="0.4">
      <c r="A761" s="16" t="s">
        <v>70</v>
      </c>
      <c r="B761" s="17" t="s">
        <v>21</v>
      </c>
      <c r="C761" s="18">
        <v>44431.240706010001</v>
      </c>
      <c r="D761" s="18">
        <f>DATE(YEAR($C761),MONTH($C761)-1,DAY($C761))</f>
        <v>44400</v>
      </c>
      <c r="E761" s="18">
        <f>DATE(YEAR($D761),MONTH($D761),DAY($D761)+$LK761*30.4/520)</f>
        <v>44400</v>
      </c>
      <c r="F761" s="18">
        <f>DATE(YEAR($E761),MONTH($E761),DAY($E761)+$LK761*30.4/520)</f>
        <v>44400</v>
      </c>
      <c r="G761" s="18">
        <f>DATE(YEAR($F761),MONTH($F761),DAY($F761)+$LK761*30.4/520)</f>
        <v>44400</v>
      </c>
      <c r="H761" s="18">
        <f>DATE(YEAR($G761),MONTH($G761),DAY($G761)+$LK761*30.4/520)</f>
        <v>44400</v>
      </c>
      <c r="I761" s="19">
        <f>DATE(YEAR($H761),MONTH($H761),DAY($H761)+$LK761*30.4/520)</f>
        <v>44400</v>
      </c>
    </row>
    <row r="762" spans="1:9" ht="15" thickBot="1" x14ac:dyDescent="0.4">
      <c r="A762" s="16" t="s">
        <v>70</v>
      </c>
      <c r="B762" s="17" t="s">
        <v>32</v>
      </c>
      <c r="C762" s="18">
        <v>44431.240706010001</v>
      </c>
      <c r="D762" s="18">
        <f>DATE(YEAR($C762),MONTH($C762)-1,DAY($C762))</f>
        <v>44400</v>
      </c>
      <c r="E762" s="18">
        <f>DATE(YEAR($D762),MONTH($D762),DAY($D762)+$LK762*30.4/520)</f>
        <v>44400</v>
      </c>
      <c r="F762" s="18">
        <f>DATE(YEAR($E762),MONTH($E762),DAY($E762)+$LK762*30.4/520)</f>
        <v>44400</v>
      </c>
      <c r="G762" s="18">
        <f>DATE(YEAR($F762),MONTH($F762),DAY($F762)+$LK762*30.4/520)</f>
        <v>44400</v>
      </c>
      <c r="H762" s="18">
        <f>DATE(YEAR($G762),MONTH($G762),DAY($G762)+$LK762*30.4/520)</f>
        <v>44400</v>
      </c>
      <c r="I762" s="19">
        <f>DATE(YEAR($H762),MONTH($H762),DAY($H762)+$LK762*30.4/520)</f>
        <v>44400</v>
      </c>
    </row>
    <row r="763" spans="1:9" ht="15" thickBot="1" x14ac:dyDescent="0.4">
      <c r="A763" s="16" t="s">
        <v>70</v>
      </c>
      <c r="B763" s="17" t="s">
        <v>30</v>
      </c>
      <c r="C763" s="18">
        <v>44431.240706010001</v>
      </c>
      <c r="D763" s="18">
        <f>DATE(YEAR($C763),MONTH($C763)-1,DAY($C763))</f>
        <v>44400</v>
      </c>
      <c r="E763" s="18">
        <f>DATE(YEAR($D763),MONTH($D763),DAY($D763)+$LK763*30.4/520)</f>
        <v>44400</v>
      </c>
      <c r="F763" s="18">
        <f>DATE(YEAR($E763),MONTH($E763),DAY($E763)+$LK763*30.4/520)</f>
        <v>44400</v>
      </c>
      <c r="G763" s="18">
        <f>DATE(YEAR($F763),MONTH($F763),DAY($F763)+$LK763*30.4/520)</f>
        <v>44400</v>
      </c>
      <c r="H763" s="18">
        <f>DATE(YEAR($G763),MONTH($G763),DAY($G763)+$LK763*30.4/520)</f>
        <v>44400</v>
      </c>
      <c r="I763" s="19">
        <f>DATE(YEAR($H763),MONTH($H763),DAY($H763)+$LK763*30.4/520)</f>
        <v>44400</v>
      </c>
    </row>
    <row r="764" spans="1:9" ht="15" thickBot="1" x14ac:dyDescent="0.4">
      <c r="A764" s="16" t="s">
        <v>70</v>
      </c>
      <c r="B764" s="17" t="s">
        <v>17</v>
      </c>
      <c r="C764" s="18">
        <v>44342.96216435</v>
      </c>
      <c r="D764" s="18">
        <f>DATE(YEAR($C764),MONTH($C764)-2,DAY($C764))</f>
        <v>44281</v>
      </c>
      <c r="E764" s="18">
        <f>DATE(YEAR($D764),MONTH($D764)+$LK764,DAY($D764))</f>
        <v>44281</v>
      </c>
      <c r="F764" s="18">
        <f>DATE(YEAR($E764),MONTH($E764)+$LK764,DAY($E764))</f>
        <v>44281</v>
      </c>
      <c r="G764" s="18">
        <f>DATE(YEAR($F764),MONTH($F764)+$LK764,DAY($F764))</f>
        <v>44281</v>
      </c>
      <c r="H764" s="18">
        <f>DATE(YEAR($G764),MONTH($G764)+$LK764,DAY($G764))</f>
        <v>44281</v>
      </c>
      <c r="I764" s="19">
        <f>DATE(YEAR($H764),MONTH($H764)+$LK764,DAY($H764))</f>
        <v>44281</v>
      </c>
    </row>
    <row r="765" spans="1:9" ht="15" thickBot="1" x14ac:dyDescent="0.4">
      <c r="A765" s="16" t="s">
        <v>70</v>
      </c>
      <c r="B765" s="17" t="s">
        <v>10</v>
      </c>
      <c r="C765" s="18">
        <v>44050.649675920002</v>
      </c>
      <c r="D765" s="18">
        <f>DATE(YEAR($C765),MONTH($C765)-2,DAY($C765))</f>
        <v>43989</v>
      </c>
      <c r="E765" s="18">
        <f>DATE(YEAR($D765),MONTH($D765)+$LK765,DAY($D765))</f>
        <v>43989</v>
      </c>
      <c r="F765" s="18">
        <f>DATE(YEAR($E765),MONTH($E765)+$LK765,DAY($E765))</f>
        <v>43989</v>
      </c>
      <c r="G765" s="18">
        <f>DATE(YEAR($F765),MONTH($F765)+$LK765,DAY($F765))</f>
        <v>43989</v>
      </c>
      <c r="H765" s="18">
        <f>DATE(YEAR($G765),MONTH($G765)+$LK765,DAY($G765))</f>
        <v>43989</v>
      </c>
      <c r="I765" s="19">
        <f>DATE(YEAR($H765),MONTH($H765)+$LK765,DAY($H765))</f>
        <v>43989</v>
      </c>
    </row>
    <row r="766" spans="1:9" ht="15" thickBot="1" x14ac:dyDescent="0.4">
      <c r="A766" s="16" t="s">
        <v>70</v>
      </c>
      <c r="B766" s="17" t="s">
        <v>11</v>
      </c>
      <c r="C766" s="18">
        <v>44121.346875000003</v>
      </c>
      <c r="D766" s="18">
        <f>DATE(YEAR($C766),MONTH($C766)-2,DAY($C766))</f>
        <v>44060</v>
      </c>
      <c r="E766" s="18">
        <f>DATE(YEAR($D766)+$LK766,MONTH($D766),DAY($D766))</f>
        <v>44060</v>
      </c>
      <c r="F766" s="18">
        <f>DATE(YEAR($E766)+$LK766,MONTH($E766),DAY($E766))</f>
        <v>44060</v>
      </c>
      <c r="G766" s="18">
        <f>DATE(YEAR($F766)+$LK766,MONTH($F766),DAY($F766))</f>
        <v>44060</v>
      </c>
      <c r="H766" s="18">
        <f>DATE(YEAR($G766)+$LK766,MONTH($G766),DAY($G766))</f>
        <v>44060</v>
      </c>
      <c r="I766" s="19">
        <f>DATE(YEAR($H766)+$LK766,MONTH($H766),DAY($H766))</f>
        <v>44060</v>
      </c>
    </row>
    <row r="767" spans="1:9" ht="15" thickBot="1" x14ac:dyDescent="0.4">
      <c r="A767" s="16" t="s">
        <v>70</v>
      </c>
      <c r="B767" s="17" t="s">
        <v>39</v>
      </c>
      <c r="C767" s="18">
        <v>44050.072951380003</v>
      </c>
      <c r="D767" s="18">
        <f t="shared" ref="D767:D772" si="213">DATE(YEAR($C767),MONTH($C767),DAY($C767)-7)</f>
        <v>44043</v>
      </c>
      <c r="E767" s="18">
        <f t="shared" ref="E767:E772" si="214">DATE(YEAR($D767),MONTH($D767)+$LK767,DAY($D767))</f>
        <v>44043</v>
      </c>
      <c r="F767" s="18">
        <f t="shared" ref="F767:F772" si="215">DATE(YEAR($E767),MONTH($E767)+$LK767,DAY($E767))</f>
        <v>44043</v>
      </c>
      <c r="G767" s="18">
        <f t="shared" ref="G767:G772" si="216">DATE(YEAR($F767),MONTH($F767)+$LK767,DAY($F767))</f>
        <v>44043</v>
      </c>
      <c r="H767" s="18">
        <f t="shared" ref="H767:H772" si="217">DATE(YEAR($G767),MONTH($G767)+$LK767,DAY($G767))</f>
        <v>44043</v>
      </c>
      <c r="I767" s="19">
        <f t="shared" ref="I767:I772" si="218">DATE(YEAR($H767),MONTH($H767)+$LK767,DAY($H767))</f>
        <v>44043</v>
      </c>
    </row>
    <row r="768" spans="1:9" ht="15" thickBot="1" x14ac:dyDescent="0.4">
      <c r="A768" s="16" t="s">
        <v>70</v>
      </c>
      <c r="B768" s="17" t="s">
        <v>28</v>
      </c>
      <c r="C768" s="18">
        <v>44119.337835639999</v>
      </c>
      <c r="D768" s="18">
        <f t="shared" si="213"/>
        <v>44112</v>
      </c>
      <c r="E768" s="18">
        <f t="shared" si="214"/>
        <v>44112</v>
      </c>
      <c r="F768" s="18">
        <f t="shared" si="215"/>
        <v>44112</v>
      </c>
      <c r="G768" s="18">
        <f t="shared" si="216"/>
        <v>44112</v>
      </c>
      <c r="H768" s="18">
        <f t="shared" si="217"/>
        <v>44112</v>
      </c>
      <c r="I768" s="19">
        <f t="shared" si="218"/>
        <v>44112</v>
      </c>
    </row>
    <row r="769" spans="1:9" ht="15" thickBot="1" x14ac:dyDescent="0.4">
      <c r="A769" s="16" t="s">
        <v>70</v>
      </c>
      <c r="B769" s="17" t="s">
        <v>31</v>
      </c>
      <c r="C769" s="18">
        <v>44117.60341435</v>
      </c>
      <c r="D769" s="18">
        <f t="shared" si="213"/>
        <v>44110</v>
      </c>
      <c r="E769" s="18">
        <f t="shared" si="214"/>
        <v>44110</v>
      </c>
      <c r="F769" s="18">
        <f t="shared" si="215"/>
        <v>44110</v>
      </c>
      <c r="G769" s="18">
        <f t="shared" si="216"/>
        <v>44110</v>
      </c>
      <c r="H769" s="18">
        <f t="shared" si="217"/>
        <v>44110</v>
      </c>
      <c r="I769" s="19">
        <f t="shared" si="218"/>
        <v>44110</v>
      </c>
    </row>
    <row r="770" spans="1:9" ht="15" thickBot="1" x14ac:dyDescent="0.4">
      <c r="A770" s="16" t="s">
        <v>70</v>
      </c>
      <c r="B770" s="17" t="s">
        <v>35</v>
      </c>
      <c r="C770" s="18">
        <v>44127.611909719999</v>
      </c>
      <c r="D770" s="18">
        <f t="shared" si="213"/>
        <v>44120</v>
      </c>
      <c r="E770" s="18">
        <f t="shared" si="214"/>
        <v>44120</v>
      </c>
      <c r="F770" s="18">
        <f t="shared" si="215"/>
        <v>44120</v>
      </c>
      <c r="G770" s="18">
        <f t="shared" si="216"/>
        <v>44120</v>
      </c>
      <c r="H770" s="18">
        <f t="shared" si="217"/>
        <v>44120</v>
      </c>
      <c r="I770" s="19">
        <f t="shared" si="218"/>
        <v>44120</v>
      </c>
    </row>
    <row r="771" spans="1:9" ht="15" thickBot="1" x14ac:dyDescent="0.4">
      <c r="A771" s="16" t="s">
        <v>70</v>
      </c>
      <c r="B771" s="17" t="s">
        <v>24</v>
      </c>
      <c r="C771" s="18">
        <v>44128.283912029998</v>
      </c>
      <c r="D771" s="18">
        <f t="shared" si="213"/>
        <v>44121</v>
      </c>
      <c r="E771" s="18">
        <f t="shared" si="214"/>
        <v>44121</v>
      </c>
      <c r="F771" s="18">
        <f t="shared" si="215"/>
        <v>44121</v>
      </c>
      <c r="G771" s="18">
        <f t="shared" si="216"/>
        <v>44121</v>
      </c>
      <c r="H771" s="18">
        <f t="shared" si="217"/>
        <v>44121</v>
      </c>
      <c r="I771" s="19">
        <f t="shared" si="218"/>
        <v>44121</v>
      </c>
    </row>
    <row r="772" spans="1:9" ht="15" thickBot="1" x14ac:dyDescent="0.4">
      <c r="A772" s="16" t="s">
        <v>70</v>
      </c>
      <c r="B772" s="17" t="s">
        <v>22</v>
      </c>
      <c r="C772" s="18">
        <v>44127.641006940001</v>
      </c>
      <c r="D772" s="18">
        <f t="shared" si="213"/>
        <v>44120</v>
      </c>
      <c r="E772" s="18">
        <f t="shared" si="214"/>
        <v>44120</v>
      </c>
      <c r="F772" s="18">
        <f t="shared" si="215"/>
        <v>44120</v>
      </c>
      <c r="G772" s="18">
        <f t="shared" si="216"/>
        <v>44120</v>
      </c>
      <c r="H772" s="18">
        <f t="shared" si="217"/>
        <v>44120</v>
      </c>
      <c r="I772" s="19">
        <f t="shared" si="218"/>
        <v>44120</v>
      </c>
    </row>
    <row r="773" spans="1:9" ht="15" thickBot="1" x14ac:dyDescent="0.4">
      <c r="A773" s="16" t="s">
        <v>70</v>
      </c>
      <c r="B773" s="17" t="s">
        <v>40</v>
      </c>
      <c r="C773" s="18">
        <v>44501.262777770004</v>
      </c>
      <c r="D773" s="18">
        <f>DATE(YEAR($C773),MONTH($C773)-2,DAY($C773))</f>
        <v>44440</v>
      </c>
      <c r="E773" s="18">
        <f>DATE(YEAR($D773),MONTH($D773),DAY($D773)+$LK773*30.4/6000)</f>
        <v>44440</v>
      </c>
      <c r="F773" s="18">
        <f>DATE(YEAR($E773),MONTH($E773),DAY($E773)+$LK773*30.4/6000)</f>
        <v>44440</v>
      </c>
      <c r="G773" s="18">
        <f>DATE(YEAR($F773),MONTH($F773),DAY($F773)+$LK773*30.4/6000)</f>
        <v>44440</v>
      </c>
      <c r="H773" s="18">
        <f>DATE(YEAR($G773),MONTH($G773),DAY($G773)+$LK773*30.4/6000)</f>
        <v>44440</v>
      </c>
      <c r="I773" s="19">
        <f>DATE(YEAR($H773),MONTH($H773),DAY($H773)+$LK773*30.4/6000)</f>
        <v>44440</v>
      </c>
    </row>
    <row r="774" spans="1:9" ht="15" thickBot="1" x14ac:dyDescent="0.4">
      <c r="A774" s="16" t="s">
        <v>70</v>
      </c>
      <c r="B774" s="17" t="s">
        <v>40</v>
      </c>
      <c r="C774" s="18">
        <v>44501.262777770004</v>
      </c>
      <c r="D774" s="18">
        <f>DATE(YEAR($C774),MONTH($C774)-2,DAY($C774))</f>
        <v>44440</v>
      </c>
      <c r="E774" s="18">
        <f>DATE(YEAR($D774),MONTH($D774),DAY($D774)+$LK774*30.4/6000)</f>
        <v>44440</v>
      </c>
      <c r="F774" s="18">
        <f>DATE(YEAR($E774),MONTH($E774),DAY($E774)+$LK774*30.4/6000)</f>
        <v>44440</v>
      </c>
      <c r="G774" s="18">
        <f>DATE(YEAR($F774),MONTH($F774),DAY($F774)+$LK774*30.4/6000)</f>
        <v>44440</v>
      </c>
      <c r="H774" s="18">
        <f>DATE(YEAR($G774),MONTH($G774),DAY($G774)+$LK774*30.4/6000)</f>
        <v>44440</v>
      </c>
      <c r="I774" s="19">
        <f>DATE(YEAR($H774),MONTH($H774),DAY($H774)+$LK774*30.4/6000)</f>
        <v>44440</v>
      </c>
    </row>
    <row r="775" spans="1:9" ht="15" thickBot="1" x14ac:dyDescent="0.4">
      <c r="A775" s="16" t="s">
        <v>70</v>
      </c>
      <c r="B775" s="17" t="s">
        <v>40</v>
      </c>
      <c r="C775" s="18">
        <v>44501.262777770004</v>
      </c>
      <c r="D775" s="18">
        <f>DATE(YEAR($C775),MONTH($C775)-2,DAY($C775))</f>
        <v>44440</v>
      </c>
      <c r="E775" s="18">
        <f>DATE(YEAR($D775),MONTH($D775),DAY($D775)+$LK775*30.4/6000)</f>
        <v>44440</v>
      </c>
      <c r="F775" s="18">
        <f>DATE(YEAR($E775),MONTH($E775),DAY($E775)+$LK775*30.4/6000)</f>
        <v>44440</v>
      </c>
      <c r="G775" s="18">
        <f>DATE(YEAR($F775),MONTH($F775),DAY($F775)+$LK775*30.4/6000)</f>
        <v>44440</v>
      </c>
      <c r="H775" s="18">
        <f>DATE(YEAR($G775),MONTH($G775),DAY($G775)+$LK775*30.4/6000)</f>
        <v>44440</v>
      </c>
      <c r="I775" s="19">
        <f>DATE(YEAR($H775),MONTH($H775),DAY($H775)+$LK775*30.4/6000)</f>
        <v>44440</v>
      </c>
    </row>
    <row r="776" spans="1:9" ht="15" thickBot="1" x14ac:dyDescent="0.4">
      <c r="A776" s="16" t="s">
        <v>70</v>
      </c>
      <c r="B776" s="17" t="s">
        <v>13</v>
      </c>
      <c r="C776" s="18">
        <v>44252.397233789998</v>
      </c>
      <c r="D776" s="18">
        <f>DATE(YEAR($C776),MONTH($C776)-1,DAY($C776))</f>
        <v>44221</v>
      </c>
      <c r="E776" s="18">
        <f>DATE(YEAR($D776),MONTH($D776),DAY($D776)+$LK776/6.5)</f>
        <v>44221</v>
      </c>
      <c r="F776" s="18">
        <f>DATE(YEAR($E776),MONTH($E776),DAY($E776)+$LK776/6.5)</f>
        <v>44221</v>
      </c>
      <c r="G776" s="18">
        <f>DATE(YEAR($F776),MONTH($F776),DAY($F776)+$LK776/6.5)</f>
        <v>44221</v>
      </c>
      <c r="H776" s="18">
        <f>DATE(YEAR($G776),MONTH($G776),DAY($G776)+$LK776/6.5)</f>
        <v>44221</v>
      </c>
      <c r="I776" s="19">
        <f>DATE(YEAR($H776),MONTH($H776),DAY($H776)+$LK776/6.5)</f>
        <v>44221</v>
      </c>
    </row>
    <row r="777" spans="1:9" ht="15" thickBot="1" x14ac:dyDescent="0.4">
      <c r="A777" s="16" t="s">
        <v>70</v>
      </c>
      <c r="B777" s="17" t="s">
        <v>40</v>
      </c>
      <c r="C777" s="18">
        <v>44256.526689810002</v>
      </c>
      <c r="D777" s="18">
        <f>DATE(YEAR($C777),MONTH($C777)-2,DAY($C777))</f>
        <v>44197</v>
      </c>
      <c r="E777" s="18">
        <f>DATE(YEAR($D777),MONTH($D777),DAY($D777)+$LK777*30.4/6000)</f>
        <v>44197</v>
      </c>
      <c r="F777" s="18">
        <f>DATE(YEAR($E777),MONTH($E777),DAY($E777)+$LK777*30.4/6000)</f>
        <v>44197</v>
      </c>
      <c r="G777" s="18">
        <f>DATE(YEAR($F777),MONTH($F777),DAY($F777)+$LK777*30.4/6000)</f>
        <v>44197</v>
      </c>
      <c r="H777" s="18">
        <f>DATE(YEAR($G777),MONTH($G777),DAY($G777)+$LK777*30.4/6000)</f>
        <v>44197</v>
      </c>
      <c r="I777" s="19">
        <f>DATE(YEAR($H777),MONTH($H777),DAY($H777)+$LK777*30.4/6000)</f>
        <v>44197</v>
      </c>
    </row>
    <row r="778" spans="1:9" ht="15" thickBot="1" x14ac:dyDescent="0.4">
      <c r="A778" s="16" t="s">
        <v>70</v>
      </c>
      <c r="B778" s="17" t="s">
        <v>40</v>
      </c>
      <c r="C778" s="18">
        <v>44256.526689810002</v>
      </c>
      <c r="D778" s="18">
        <f>DATE(YEAR($C778),MONTH($C778)-2,DAY($C778))</f>
        <v>44197</v>
      </c>
      <c r="E778" s="18">
        <f>DATE(YEAR($D778),MONTH($D778),DAY($D778)+$LK778*30.4/6000)</f>
        <v>44197</v>
      </c>
      <c r="F778" s="18">
        <f>DATE(YEAR($E778),MONTH($E778),DAY($E778)+$LK778*30.4/6000)</f>
        <v>44197</v>
      </c>
      <c r="G778" s="18">
        <f>DATE(YEAR($F778),MONTH($F778),DAY($F778)+$LK778*30.4/6000)</f>
        <v>44197</v>
      </c>
      <c r="H778" s="18">
        <f>DATE(YEAR($G778),MONTH($G778),DAY($G778)+$LK778*30.4/6000)</f>
        <v>44197</v>
      </c>
      <c r="I778" s="19">
        <f>DATE(YEAR($H778),MONTH($H778),DAY($H778)+$LK778*30.4/6000)</f>
        <v>44197</v>
      </c>
    </row>
    <row r="779" spans="1:9" ht="15" thickBot="1" x14ac:dyDescent="0.4">
      <c r="A779" s="16" t="s">
        <v>70</v>
      </c>
      <c r="B779" s="17" t="s">
        <v>40</v>
      </c>
      <c r="C779" s="18">
        <v>44501.262777770004</v>
      </c>
      <c r="D779" s="18">
        <f>DATE(YEAR($C779),MONTH($C779)-2,DAY($C779))</f>
        <v>44440</v>
      </c>
      <c r="E779" s="18">
        <f>DATE(YEAR($D779),MONTH($D779),DAY($D779)+$LK779*30.4/6000)</f>
        <v>44440</v>
      </c>
      <c r="F779" s="18">
        <f>DATE(YEAR($E779),MONTH($E779),DAY($E779)+$LK779*30.4/6000)</f>
        <v>44440</v>
      </c>
      <c r="G779" s="18">
        <f>DATE(YEAR($F779),MONTH($F779),DAY($F779)+$LK779*30.4/6000)</f>
        <v>44440</v>
      </c>
      <c r="H779" s="18">
        <f>DATE(YEAR($G779),MONTH($G779),DAY($G779)+$LK779*30.4/6000)</f>
        <v>44440</v>
      </c>
      <c r="I779" s="19">
        <f>DATE(YEAR($H779),MONTH($H779),DAY($H779)+$LK779*30.4/6000)</f>
        <v>44440</v>
      </c>
    </row>
    <row r="780" spans="1:9" ht="15" thickBot="1" x14ac:dyDescent="0.4">
      <c r="A780" s="16" t="s">
        <v>70</v>
      </c>
      <c r="B780" s="17" t="s">
        <v>18</v>
      </c>
      <c r="C780" s="18">
        <v>44302.713078699999</v>
      </c>
      <c r="D780" s="18">
        <f>DATE(YEAR($C780),MONTH($C780)-1,DAY($C780))</f>
        <v>44271</v>
      </c>
      <c r="E780" s="18">
        <f>DATE(YEAR($D780),MONTH($D780),DAY($D780)+$LK780/6.5)</f>
        <v>44271</v>
      </c>
      <c r="F780" s="18">
        <f>DATE(YEAR($E780),MONTH($E780),DAY($E780)+$LK780/6.5)</f>
        <v>44271</v>
      </c>
      <c r="G780" s="18">
        <f>DATE(YEAR($F780),MONTH($F780),DAY($F780)+$LK780/6.5)</f>
        <v>44271</v>
      </c>
      <c r="H780" s="18">
        <f>DATE(YEAR($G780),MONTH($G780),DAY($G780)+$LK780/6.5)</f>
        <v>44271</v>
      </c>
      <c r="I780" s="19">
        <f>DATE(YEAR($H780),MONTH($H780),DAY($H780)+$LK780/6.5)</f>
        <v>44271</v>
      </c>
    </row>
    <row r="781" spans="1:9" ht="15" thickBot="1" x14ac:dyDescent="0.4">
      <c r="A781" s="16" t="s">
        <v>71</v>
      </c>
      <c r="B781" s="17" t="s">
        <v>21</v>
      </c>
      <c r="C781" s="18">
        <v>44350.580775460003</v>
      </c>
      <c r="D781" s="18">
        <f>DATE(YEAR($C781),MONTH($C781)-1,DAY($C781))</f>
        <v>44319</v>
      </c>
      <c r="E781" s="18">
        <f>DATE(YEAR($D781),MONTH($D781),DAY($D781)+$LK781*30.4/520)</f>
        <v>44319</v>
      </c>
      <c r="F781" s="18">
        <f>DATE(YEAR($E781),MONTH($E781),DAY($E781)+$LK781*30.4/520)</f>
        <v>44319</v>
      </c>
      <c r="G781" s="18">
        <f>DATE(YEAR($F781),MONTH($F781),DAY($F781)+$LK781*30.4/520)</f>
        <v>44319</v>
      </c>
      <c r="H781" s="18">
        <f>DATE(YEAR($G781),MONTH($G781),DAY($G781)+$LK781*30.4/520)</f>
        <v>44319</v>
      </c>
      <c r="I781" s="19">
        <f>DATE(YEAR($H781),MONTH($H781),DAY($H781)+$LK781*30.4/520)</f>
        <v>44319</v>
      </c>
    </row>
    <row r="782" spans="1:9" ht="15" thickBot="1" x14ac:dyDescent="0.4">
      <c r="A782" s="16" t="s">
        <v>71</v>
      </c>
      <c r="B782" s="17" t="s">
        <v>32</v>
      </c>
      <c r="C782" s="18">
        <v>44350.580775460003</v>
      </c>
      <c r="D782" s="18">
        <f>DATE(YEAR($C782),MONTH($C782)-1,DAY($C782))</f>
        <v>44319</v>
      </c>
      <c r="E782" s="18">
        <f>DATE(YEAR($D782),MONTH($D782),DAY($D782)+$LK782*30.4/520)</f>
        <v>44319</v>
      </c>
      <c r="F782" s="18">
        <f>DATE(YEAR($E782),MONTH($E782),DAY($E782)+$LK782*30.4/520)</f>
        <v>44319</v>
      </c>
      <c r="G782" s="18">
        <f>DATE(YEAR($F782),MONTH($F782),DAY($F782)+$LK782*30.4/520)</f>
        <v>44319</v>
      </c>
      <c r="H782" s="18">
        <f>DATE(YEAR($G782),MONTH($G782),DAY($G782)+$LK782*30.4/520)</f>
        <v>44319</v>
      </c>
      <c r="I782" s="19">
        <f>DATE(YEAR($H782),MONTH($H782),DAY($H782)+$LK782*30.4/520)</f>
        <v>44319</v>
      </c>
    </row>
    <row r="783" spans="1:9" ht="15" thickBot="1" x14ac:dyDescent="0.4">
      <c r="A783" s="16" t="s">
        <v>71</v>
      </c>
      <c r="B783" s="17" t="s">
        <v>30</v>
      </c>
      <c r="C783" s="18">
        <v>44350.580775460003</v>
      </c>
      <c r="D783" s="18">
        <f>DATE(YEAR($C783),MONTH($C783)-1,DAY($C783))</f>
        <v>44319</v>
      </c>
      <c r="E783" s="18">
        <f>DATE(YEAR($D783),MONTH($D783),DAY($D783)+$LK783*30.4/520)</f>
        <v>44319</v>
      </c>
      <c r="F783" s="18">
        <f>DATE(YEAR($E783),MONTH($E783),DAY($E783)+$LK783*30.4/520)</f>
        <v>44319</v>
      </c>
      <c r="G783" s="18">
        <f>DATE(YEAR($F783),MONTH($F783),DAY($F783)+$LK783*30.4/520)</f>
        <v>44319</v>
      </c>
      <c r="H783" s="18">
        <f>DATE(YEAR($G783),MONTH($G783),DAY($G783)+$LK783*30.4/520)</f>
        <v>44319</v>
      </c>
      <c r="I783" s="19">
        <f>DATE(YEAR($H783),MONTH($H783),DAY($H783)+$LK783*30.4/520)</f>
        <v>44319</v>
      </c>
    </row>
    <row r="784" spans="1:9" ht="15" thickBot="1" x14ac:dyDescent="0.4">
      <c r="A784" s="16" t="s">
        <v>71</v>
      </c>
      <c r="B784" s="17" t="s">
        <v>17</v>
      </c>
      <c r="C784" s="18">
        <v>44493.580092589997</v>
      </c>
      <c r="D784" s="18">
        <f>DATE(YEAR($C784),MONTH($C784)-2,DAY($C784))</f>
        <v>44432</v>
      </c>
      <c r="E784" s="18">
        <f>DATE(YEAR($D784),MONTH($D784)+$LK784,DAY($D784))</f>
        <v>44432</v>
      </c>
      <c r="F784" s="18">
        <f>DATE(YEAR($E784),MONTH($E784)+$LK784,DAY($E784))</f>
        <v>44432</v>
      </c>
      <c r="G784" s="18">
        <f>DATE(YEAR($F784),MONTH($F784)+$LK784,DAY($F784))</f>
        <v>44432</v>
      </c>
      <c r="H784" s="18">
        <f>DATE(YEAR($G784),MONTH($G784)+$LK784,DAY($G784))</f>
        <v>44432</v>
      </c>
      <c r="I784" s="19">
        <f>DATE(YEAR($H784),MONTH($H784)+$LK784,DAY($H784))</f>
        <v>44432</v>
      </c>
    </row>
    <row r="785" spans="1:9" ht="15" thickBot="1" x14ac:dyDescent="0.4">
      <c r="A785" s="16" t="s">
        <v>71</v>
      </c>
      <c r="B785" s="17" t="s">
        <v>10</v>
      </c>
      <c r="C785" s="18">
        <v>44117.600023140003</v>
      </c>
      <c r="D785" s="18">
        <f>DATE(YEAR($C785),MONTH($C785)-2,DAY($C785))</f>
        <v>44056</v>
      </c>
      <c r="E785" s="18">
        <f>DATE(YEAR($D785),MONTH($D785)+$LK785,DAY($D785))</f>
        <v>44056</v>
      </c>
      <c r="F785" s="18">
        <f>DATE(YEAR($E785),MONTH($E785)+$LK785,DAY($E785))</f>
        <v>44056</v>
      </c>
      <c r="G785" s="18">
        <f>DATE(YEAR($F785),MONTH($F785)+$LK785,DAY($F785))</f>
        <v>44056</v>
      </c>
      <c r="H785" s="18">
        <f>DATE(YEAR($G785),MONTH($G785)+$LK785,DAY($G785))</f>
        <v>44056</v>
      </c>
      <c r="I785" s="19">
        <f>DATE(YEAR($H785),MONTH($H785)+$LK785,DAY($H785))</f>
        <v>44056</v>
      </c>
    </row>
    <row r="786" spans="1:9" ht="15" thickBot="1" x14ac:dyDescent="0.4">
      <c r="A786" s="16" t="s">
        <v>71</v>
      </c>
      <c r="B786" s="17" t="s">
        <v>11</v>
      </c>
      <c r="C786" s="18">
        <v>44131.431655089997</v>
      </c>
      <c r="D786" s="18">
        <f>DATE(YEAR($C786),MONTH($C786)-2,DAY($C786))</f>
        <v>44070</v>
      </c>
      <c r="E786" s="18">
        <f>DATE(YEAR($D786)+$LK786,MONTH($D786),DAY($D786))</f>
        <v>44070</v>
      </c>
      <c r="F786" s="18">
        <f>DATE(YEAR($E786)+$LK786,MONTH($E786),DAY($E786))</f>
        <v>44070</v>
      </c>
      <c r="G786" s="18">
        <f>DATE(YEAR($F786)+$LK786,MONTH($F786),DAY($F786))</f>
        <v>44070</v>
      </c>
      <c r="H786" s="18">
        <f>DATE(YEAR($G786)+$LK786,MONTH($G786),DAY($G786))</f>
        <v>44070</v>
      </c>
      <c r="I786" s="19">
        <f>DATE(YEAR($H786)+$LK786,MONTH($H786),DAY($H786))</f>
        <v>44070</v>
      </c>
    </row>
    <row r="787" spans="1:9" ht="15" thickBot="1" x14ac:dyDescent="0.4">
      <c r="A787" s="16" t="s">
        <v>71</v>
      </c>
      <c r="B787" s="17" t="s">
        <v>39</v>
      </c>
      <c r="C787" s="18">
        <v>44058.589791660001</v>
      </c>
      <c r="D787" s="18">
        <f t="shared" ref="D787:D792" si="219">DATE(YEAR($C787),MONTH($C787),DAY($C787)-7)</f>
        <v>44051</v>
      </c>
      <c r="E787" s="18">
        <f t="shared" ref="E787:E792" si="220">DATE(YEAR($D787),MONTH($D787)+$LK787,DAY($D787))</f>
        <v>44051</v>
      </c>
      <c r="F787" s="18">
        <f t="shared" ref="F787:F792" si="221">DATE(YEAR($E787),MONTH($E787)+$LK787,DAY($E787))</f>
        <v>44051</v>
      </c>
      <c r="G787" s="18">
        <f t="shared" ref="G787:G792" si="222">DATE(YEAR($F787),MONTH($F787)+$LK787,DAY($F787))</f>
        <v>44051</v>
      </c>
      <c r="H787" s="18">
        <f t="shared" ref="H787:H792" si="223">DATE(YEAR($G787),MONTH($G787)+$LK787,DAY($G787))</f>
        <v>44051</v>
      </c>
      <c r="I787" s="19">
        <f t="shared" ref="I787:I792" si="224">DATE(YEAR($H787),MONTH($H787)+$LK787,DAY($H787))</f>
        <v>44051</v>
      </c>
    </row>
    <row r="788" spans="1:9" ht="15" thickBot="1" x14ac:dyDescent="0.4">
      <c r="A788" s="16" t="s">
        <v>71</v>
      </c>
      <c r="B788" s="17" t="s">
        <v>28</v>
      </c>
      <c r="C788" s="18">
        <v>44148.599918979999</v>
      </c>
      <c r="D788" s="18">
        <f t="shared" si="219"/>
        <v>44141</v>
      </c>
      <c r="E788" s="18">
        <f t="shared" si="220"/>
        <v>44141</v>
      </c>
      <c r="F788" s="18">
        <f t="shared" si="221"/>
        <v>44141</v>
      </c>
      <c r="G788" s="18">
        <f t="shared" si="222"/>
        <v>44141</v>
      </c>
      <c r="H788" s="18">
        <f t="shared" si="223"/>
        <v>44141</v>
      </c>
      <c r="I788" s="19">
        <f t="shared" si="224"/>
        <v>44141</v>
      </c>
    </row>
    <row r="789" spans="1:9" ht="15" thickBot="1" x14ac:dyDescent="0.4">
      <c r="A789" s="16" t="s">
        <v>71</v>
      </c>
      <c r="B789" s="17" t="s">
        <v>31</v>
      </c>
      <c r="C789" s="18">
        <v>44146.574791660001</v>
      </c>
      <c r="D789" s="18">
        <f t="shared" si="219"/>
        <v>44139</v>
      </c>
      <c r="E789" s="18">
        <f t="shared" si="220"/>
        <v>44139</v>
      </c>
      <c r="F789" s="18">
        <f t="shared" si="221"/>
        <v>44139</v>
      </c>
      <c r="G789" s="18">
        <f t="shared" si="222"/>
        <v>44139</v>
      </c>
      <c r="H789" s="18">
        <f t="shared" si="223"/>
        <v>44139</v>
      </c>
      <c r="I789" s="19">
        <f t="shared" si="224"/>
        <v>44139</v>
      </c>
    </row>
    <row r="790" spans="1:9" ht="15" thickBot="1" x14ac:dyDescent="0.4">
      <c r="A790" s="16" t="s">
        <v>71</v>
      </c>
      <c r="B790" s="17" t="s">
        <v>35</v>
      </c>
      <c r="C790" s="18">
        <v>44150.618206010004</v>
      </c>
      <c r="D790" s="18">
        <f t="shared" si="219"/>
        <v>44143</v>
      </c>
      <c r="E790" s="18">
        <f t="shared" si="220"/>
        <v>44143</v>
      </c>
      <c r="F790" s="18">
        <f t="shared" si="221"/>
        <v>44143</v>
      </c>
      <c r="G790" s="18">
        <f t="shared" si="222"/>
        <v>44143</v>
      </c>
      <c r="H790" s="18">
        <f t="shared" si="223"/>
        <v>44143</v>
      </c>
      <c r="I790" s="19">
        <f t="shared" si="224"/>
        <v>44143</v>
      </c>
    </row>
    <row r="791" spans="1:9" ht="15" thickBot="1" x14ac:dyDescent="0.4">
      <c r="A791" s="16" t="s">
        <v>71</v>
      </c>
      <c r="B791" s="17" t="s">
        <v>24</v>
      </c>
      <c r="C791" s="18">
        <v>44150.618206010004</v>
      </c>
      <c r="D791" s="18">
        <f t="shared" si="219"/>
        <v>44143</v>
      </c>
      <c r="E791" s="18">
        <f t="shared" si="220"/>
        <v>44143</v>
      </c>
      <c r="F791" s="18">
        <f t="shared" si="221"/>
        <v>44143</v>
      </c>
      <c r="G791" s="18">
        <f t="shared" si="222"/>
        <v>44143</v>
      </c>
      <c r="H791" s="18">
        <f t="shared" si="223"/>
        <v>44143</v>
      </c>
      <c r="I791" s="19">
        <f t="shared" si="224"/>
        <v>44143</v>
      </c>
    </row>
    <row r="792" spans="1:9" ht="15" thickBot="1" x14ac:dyDescent="0.4">
      <c r="A792" s="16" t="s">
        <v>71</v>
      </c>
      <c r="B792" s="17" t="s">
        <v>22</v>
      </c>
      <c r="C792" s="18">
        <v>44150.618206010004</v>
      </c>
      <c r="D792" s="18">
        <f t="shared" si="219"/>
        <v>44143</v>
      </c>
      <c r="E792" s="18">
        <f t="shared" si="220"/>
        <v>44143</v>
      </c>
      <c r="F792" s="18">
        <f t="shared" si="221"/>
        <v>44143</v>
      </c>
      <c r="G792" s="18">
        <f t="shared" si="222"/>
        <v>44143</v>
      </c>
      <c r="H792" s="18">
        <f t="shared" si="223"/>
        <v>44143</v>
      </c>
      <c r="I792" s="19">
        <f t="shared" si="224"/>
        <v>44143</v>
      </c>
    </row>
    <row r="793" spans="1:9" ht="15" thickBot="1" x14ac:dyDescent="0.4">
      <c r="A793" s="16" t="s">
        <v>71</v>
      </c>
      <c r="B793" s="17" t="s">
        <v>13</v>
      </c>
      <c r="C793" s="18">
        <v>43971.871874999997</v>
      </c>
      <c r="D793" s="18">
        <f>DATE(YEAR($C793),MONTH($C793)-1,DAY($C793))</f>
        <v>43941</v>
      </c>
      <c r="E793" s="18">
        <f>DATE(YEAR($D793),MONTH($D793),DAY($D793)+$LK793/6.5)</f>
        <v>43941</v>
      </c>
      <c r="F793" s="18">
        <f>DATE(YEAR($E793),MONTH($E793),DAY($E793)+$LK793/6.5)</f>
        <v>43941</v>
      </c>
      <c r="G793" s="18">
        <f>DATE(YEAR($F793),MONTH($F793),DAY($F793)+$LK793/6.5)</f>
        <v>43941</v>
      </c>
      <c r="H793" s="18">
        <f>DATE(YEAR($G793),MONTH($G793),DAY($G793)+$LK793/6.5)</f>
        <v>43941</v>
      </c>
      <c r="I793" s="19">
        <f>DATE(YEAR($H793),MONTH($H793),DAY($H793)+$LK793/6.5)</f>
        <v>43941</v>
      </c>
    </row>
    <row r="794" spans="1:9" ht="15" thickBot="1" x14ac:dyDescent="0.4">
      <c r="A794" s="16" t="s">
        <v>71</v>
      </c>
      <c r="B794" s="17" t="s">
        <v>15</v>
      </c>
      <c r="C794" s="18">
        <v>44032.970856480002</v>
      </c>
      <c r="D794" s="18">
        <f>DATE(YEAR($C794),MONTH($C794)-1,DAY($C794))</f>
        <v>44002</v>
      </c>
      <c r="E794" s="18">
        <f>DATE(YEAR($D794),MONTH($D794),DAY($D794)+$LK794/6.5)</f>
        <v>44002</v>
      </c>
      <c r="F794" s="18">
        <f>DATE(YEAR($E794),MONTH($E794),DAY($E794)+$LK794/6.5)</f>
        <v>44002</v>
      </c>
      <c r="G794" s="18">
        <f>DATE(YEAR($F794),MONTH($F794),DAY($F794)+$LK794/6.5)</f>
        <v>44002</v>
      </c>
      <c r="H794" s="18">
        <f>DATE(YEAR($G794),MONTH($G794),DAY($G794)+$LK794/6.5)</f>
        <v>44002</v>
      </c>
      <c r="I794" s="19">
        <f>DATE(YEAR($H794),MONTH($H794),DAY($H794)+$LK794/6.5)</f>
        <v>44002</v>
      </c>
    </row>
    <row r="795" spans="1:9" ht="15" thickBot="1" x14ac:dyDescent="0.4">
      <c r="A795" s="16" t="s">
        <v>71</v>
      </c>
      <c r="B795" s="17" t="s">
        <v>40</v>
      </c>
      <c r="C795" s="18">
        <v>44462.71246527</v>
      </c>
      <c r="D795" s="18">
        <f>DATE(YEAR($C795),MONTH($C795)-2,DAY($C795))</f>
        <v>44400</v>
      </c>
      <c r="E795" s="18">
        <f>DATE(YEAR($D795),MONTH($D795),DAY($D795)+$LK795*30.4/6000)</f>
        <v>44400</v>
      </c>
      <c r="F795" s="18">
        <f>DATE(YEAR($E795),MONTH($E795),DAY($E795)+$LK795*30.4/6000)</f>
        <v>44400</v>
      </c>
      <c r="G795" s="18">
        <f>DATE(YEAR($F795),MONTH($F795),DAY($F795)+$LK795*30.4/6000)</f>
        <v>44400</v>
      </c>
      <c r="H795" s="18">
        <f>DATE(YEAR($G795),MONTH($G795),DAY($G795)+$LK795*30.4/6000)</f>
        <v>44400</v>
      </c>
      <c r="I795" s="19">
        <f>DATE(YEAR($H795),MONTH($H795),DAY($H795)+$LK795*30.4/6000)</f>
        <v>44400</v>
      </c>
    </row>
    <row r="796" spans="1:9" ht="15" thickBot="1" x14ac:dyDescent="0.4">
      <c r="A796" s="16" t="s">
        <v>71</v>
      </c>
      <c r="B796" s="17" t="s">
        <v>40</v>
      </c>
      <c r="C796" s="18">
        <v>44462.71246527</v>
      </c>
      <c r="D796" s="18">
        <f>DATE(YEAR($C796),MONTH($C796)-2,DAY($C796))</f>
        <v>44400</v>
      </c>
      <c r="E796" s="18">
        <f>DATE(YEAR($D796),MONTH($D796),DAY($D796)+$LK796*30.4/6000)</f>
        <v>44400</v>
      </c>
      <c r="F796" s="18">
        <f>DATE(YEAR($E796),MONTH($E796),DAY($E796)+$LK796*30.4/6000)</f>
        <v>44400</v>
      </c>
      <c r="G796" s="18">
        <f>DATE(YEAR($F796),MONTH($F796),DAY($F796)+$LK796*30.4/6000)</f>
        <v>44400</v>
      </c>
      <c r="H796" s="18">
        <f>DATE(YEAR($G796),MONTH($G796),DAY($G796)+$LK796*30.4/6000)</f>
        <v>44400</v>
      </c>
      <c r="I796" s="19">
        <f>DATE(YEAR($H796),MONTH($H796),DAY($H796)+$LK796*30.4/6000)</f>
        <v>44400</v>
      </c>
    </row>
    <row r="797" spans="1:9" ht="15" thickBot="1" x14ac:dyDescent="0.4">
      <c r="A797" s="16" t="s">
        <v>71</v>
      </c>
      <c r="B797" s="17" t="s">
        <v>13</v>
      </c>
      <c r="C797" s="18">
        <v>44190.000555550003</v>
      </c>
      <c r="D797" s="18">
        <f>DATE(YEAR($C797),MONTH($C797)-1,DAY($C797))</f>
        <v>44160</v>
      </c>
      <c r="E797" s="18">
        <f>DATE(YEAR($D797),MONTH($D797),DAY($D797)+$LK797/6.5)</f>
        <v>44160</v>
      </c>
      <c r="F797" s="18">
        <f>DATE(YEAR($E797),MONTH($E797),DAY($E797)+$LK797/6.5)</f>
        <v>44160</v>
      </c>
      <c r="G797" s="18">
        <f>DATE(YEAR($F797),MONTH($F797),DAY($F797)+$LK797/6.5)</f>
        <v>44160</v>
      </c>
      <c r="H797" s="18">
        <f>DATE(YEAR($G797),MONTH($G797),DAY($G797)+$LK797/6.5)</f>
        <v>44160</v>
      </c>
      <c r="I797" s="19">
        <f>DATE(YEAR($H797),MONTH($H797),DAY($H797)+$LK797/6.5)</f>
        <v>44160</v>
      </c>
    </row>
    <row r="798" spans="1:9" ht="15" thickBot="1" x14ac:dyDescent="0.4">
      <c r="A798" s="16" t="s">
        <v>71</v>
      </c>
      <c r="B798" s="17" t="s">
        <v>15</v>
      </c>
      <c r="C798" s="18">
        <v>44281.103055549996</v>
      </c>
      <c r="D798" s="18">
        <f>DATE(YEAR($C798),MONTH($C798)-1,DAY($C798))</f>
        <v>44253</v>
      </c>
      <c r="E798" s="18">
        <f>DATE(YEAR($D798),MONTH($D798),DAY($D798)+$LK798/6.5)</f>
        <v>44253</v>
      </c>
      <c r="F798" s="18">
        <f>DATE(YEAR($E798),MONTH($E798),DAY($E798)+$LK798/6.5)</f>
        <v>44253</v>
      </c>
      <c r="G798" s="18">
        <f>DATE(YEAR($F798),MONTH($F798),DAY($F798)+$LK798/6.5)</f>
        <v>44253</v>
      </c>
      <c r="H798" s="18">
        <f>DATE(YEAR($G798),MONTH($G798),DAY($G798)+$LK798/6.5)</f>
        <v>44253</v>
      </c>
      <c r="I798" s="19">
        <f>DATE(YEAR($H798),MONTH($H798),DAY($H798)+$LK798/6.5)</f>
        <v>44253</v>
      </c>
    </row>
    <row r="799" spans="1:9" ht="15" thickBot="1" x14ac:dyDescent="0.4">
      <c r="A799" s="16" t="s">
        <v>71</v>
      </c>
      <c r="B799" s="17" t="s">
        <v>40</v>
      </c>
      <c r="C799" s="18">
        <v>44462.71246527</v>
      </c>
      <c r="D799" s="18">
        <f>DATE(YEAR($C799),MONTH($C799)-2,DAY($C799))</f>
        <v>44400</v>
      </c>
      <c r="E799" s="18">
        <f>DATE(YEAR($D799),MONTH($D799),DAY($D799)+$LK799*30.4/6000)</f>
        <v>44400</v>
      </c>
      <c r="F799" s="18">
        <f>DATE(YEAR($E799),MONTH($E799),DAY($E799)+$LK799*30.4/6000)</f>
        <v>44400</v>
      </c>
      <c r="G799" s="18">
        <f>DATE(YEAR($F799),MONTH($F799),DAY($F799)+$LK799*30.4/6000)</f>
        <v>44400</v>
      </c>
      <c r="H799" s="18">
        <f>DATE(YEAR($G799),MONTH($G799),DAY($G799)+$LK799*30.4/6000)</f>
        <v>44400</v>
      </c>
      <c r="I799" s="19">
        <f>DATE(YEAR($H799),MONTH($H799),DAY($H799)+$LK799*30.4/6000)</f>
        <v>44400</v>
      </c>
    </row>
    <row r="800" spans="1:9" ht="15" thickBot="1" x14ac:dyDescent="0.4">
      <c r="A800" s="16" t="s">
        <v>71</v>
      </c>
      <c r="B800" s="17" t="s">
        <v>18</v>
      </c>
      <c r="C800" s="18">
        <v>44191.862569440003</v>
      </c>
      <c r="D800" s="18">
        <f t="shared" ref="D800:D807" si="225">DATE(YEAR($C800),MONTH($C800)-1,DAY($C800))</f>
        <v>44161</v>
      </c>
      <c r="E800" s="18">
        <f>DATE(YEAR($D800),MONTH($D800),DAY($D800)+$LK800/6.5)</f>
        <v>44161</v>
      </c>
      <c r="F800" s="18">
        <f>DATE(YEAR($E800),MONTH($E800),DAY($E800)+$LK800/6.5)</f>
        <v>44161</v>
      </c>
      <c r="G800" s="18">
        <f>DATE(YEAR($F800),MONTH($F800),DAY($F800)+$LK800/6.5)</f>
        <v>44161</v>
      </c>
      <c r="H800" s="18">
        <f>DATE(YEAR($G800),MONTH($G800),DAY($G800)+$LK800/6.5)</f>
        <v>44161</v>
      </c>
      <c r="I800" s="19">
        <f>DATE(YEAR($H800),MONTH($H800),DAY($H800)+$LK800/6.5)</f>
        <v>44161</v>
      </c>
    </row>
    <row r="801" spans="1:9" ht="15" thickBot="1" x14ac:dyDescent="0.4">
      <c r="A801" s="16" t="s">
        <v>71</v>
      </c>
      <c r="B801" s="17" t="s">
        <v>18</v>
      </c>
      <c r="C801" s="18">
        <v>44234.903437499997</v>
      </c>
      <c r="D801" s="18">
        <f t="shared" si="225"/>
        <v>44203</v>
      </c>
      <c r="E801" s="18">
        <f>DATE(YEAR($D801),MONTH($D801),DAY($D801)+$LK801/6.5)</f>
        <v>44203</v>
      </c>
      <c r="F801" s="18">
        <f>DATE(YEAR($E801),MONTH($E801),DAY($E801)+$LK801/6.5)</f>
        <v>44203</v>
      </c>
      <c r="G801" s="18">
        <f>DATE(YEAR($F801),MONTH($F801),DAY($F801)+$LK801/6.5)</f>
        <v>44203</v>
      </c>
      <c r="H801" s="18">
        <f>DATE(YEAR($G801),MONTH($G801),DAY($G801)+$LK801/6.5)</f>
        <v>44203</v>
      </c>
      <c r="I801" s="19">
        <f>DATE(YEAR($H801),MONTH($H801),DAY($H801)+$LK801/6.5)</f>
        <v>44203</v>
      </c>
    </row>
    <row r="802" spans="1:9" ht="15" thickBot="1" x14ac:dyDescent="0.4">
      <c r="A802" s="16" t="s">
        <v>43</v>
      </c>
      <c r="B802" s="17" t="s">
        <v>38</v>
      </c>
      <c r="C802" s="18">
        <v>43873.75015046</v>
      </c>
      <c r="D802" s="18">
        <f t="shared" si="225"/>
        <v>43842</v>
      </c>
      <c r="E802" s="18">
        <f>DATE(YEAR($D802),MONTH($D802),DAY($D802)+$LK802*30.4/6000)</f>
        <v>43842</v>
      </c>
      <c r="F802" s="18">
        <f>DATE(YEAR($E802),MONTH($E802),DAY($E802)+$LK802*30.4/6000)</f>
        <v>43842</v>
      </c>
      <c r="G802" s="18">
        <f>DATE(YEAR($F802),MONTH($F802),DAY($F802)+$LK802*30.4/6000)</f>
        <v>43842</v>
      </c>
      <c r="H802" s="18">
        <f>DATE(YEAR($G802),MONTH($G802),DAY($G802)+$LK802*30.4/6000)</f>
        <v>43842</v>
      </c>
      <c r="I802" s="19">
        <f>DATE(YEAR($H802),MONTH($H802),DAY($H802)+$LK802*30.4/6000)</f>
        <v>43842</v>
      </c>
    </row>
    <row r="803" spans="1:9" ht="15" thickBot="1" x14ac:dyDescent="0.4">
      <c r="A803" s="16" t="s">
        <v>43</v>
      </c>
      <c r="B803" s="17" t="s">
        <v>29</v>
      </c>
      <c r="C803" s="18">
        <v>43873.75015046</v>
      </c>
      <c r="D803" s="18">
        <f t="shared" si="225"/>
        <v>43842</v>
      </c>
      <c r="E803" s="18">
        <f>DATE(YEAR($D803),MONTH($D803),DAY($D803)+$LK803*30.4/6000)</f>
        <v>43842</v>
      </c>
      <c r="F803" s="18">
        <f>DATE(YEAR($E803),MONTH($E803),DAY($E803)+$LK803*30.4/6000)</f>
        <v>43842</v>
      </c>
      <c r="G803" s="18">
        <f>DATE(YEAR($F803),MONTH($F803),DAY($F803)+$LK803*30.4/6000)</f>
        <v>43842</v>
      </c>
      <c r="H803" s="18">
        <f>DATE(YEAR($G803),MONTH($G803),DAY($G803)+$LK803*30.4/6000)</f>
        <v>43842</v>
      </c>
      <c r="I803" s="19">
        <f>DATE(YEAR($H803),MONTH($H803),DAY($H803)+$LK803*30.4/6000)</f>
        <v>43842</v>
      </c>
    </row>
    <row r="804" spans="1:9" ht="15" thickBot="1" x14ac:dyDescent="0.4">
      <c r="A804" s="16" t="s">
        <v>43</v>
      </c>
      <c r="B804" s="17" t="s">
        <v>19</v>
      </c>
      <c r="C804" s="18">
        <v>43873.75015046</v>
      </c>
      <c r="D804" s="18">
        <f t="shared" si="225"/>
        <v>43842</v>
      </c>
      <c r="E804" s="18">
        <f>DATE(YEAR($D804),MONTH($D804),DAY($D804)+$LK804*30.4/6000)</f>
        <v>43842</v>
      </c>
      <c r="F804" s="18">
        <f>DATE(YEAR($E804),MONTH($E804),DAY($E804)+$LK804*30.4/6000)</f>
        <v>43842</v>
      </c>
      <c r="G804" s="18">
        <f>DATE(YEAR($F804),MONTH($F804),DAY($F804)+$LK804*30.4/6000)</f>
        <v>43842</v>
      </c>
      <c r="H804" s="18">
        <f>DATE(YEAR($G804),MONTH($G804),DAY($G804)+$LK804*30.4/6000)</f>
        <v>43842</v>
      </c>
      <c r="I804" s="19">
        <f>DATE(YEAR($H804),MONTH($H804),DAY($H804)+$LK804*30.4/6000)</f>
        <v>43842</v>
      </c>
    </row>
    <row r="805" spans="1:9" ht="15" thickBot="1" x14ac:dyDescent="0.4">
      <c r="A805" s="16" t="s">
        <v>43</v>
      </c>
      <c r="B805" s="17" t="s">
        <v>21</v>
      </c>
      <c r="C805" s="18">
        <v>44091.58482638</v>
      </c>
      <c r="D805" s="18">
        <f t="shared" si="225"/>
        <v>44060</v>
      </c>
      <c r="E805" s="18">
        <f>DATE(YEAR($D805),MONTH($D805),DAY($D805)+$LK805*30.4/520)</f>
        <v>44060</v>
      </c>
      <c r="F805" s="18">
        <f>DATE(YEAR($E805),MONTH($E805),DAY($E805)+$LK805*30.4/520)</f>
        <v>44060</v>
      </c>
      <c r="G805" s="18">
        <f>DATE(YEAR($F805),MONTH($F805),DAY($F805)+$LK805*30.4/520)</f>
        <v>44060</v>
      </c>
      <c r="H805" s="18">
        <f>DATE(YEAR($G805),MONTH($G805),DAY($G805)+$LK805*30.4/520)</f>
        <v>44060</v>
      </c>
      <c r="I805" s="19">
        <f>DATE(YEAR($H805),MONTH($H805),DAY($H805)+$LK805*30.4/520)</f>
        <v>44060</v>
      </c>
    </row>
    <row r="806" spans="1:9" ht="15" thickBot="1" x14ac:dyDescent="0.4">
      <c r="A806" s="16" t="s">
        <v>43</v>
      </c>
      <c r="B806" s="17" t="s">
        <v>32</v>
      </c>
      <c r="C806" s="18">
        <v>44091.58482638</v>
      </c>
      <c r="D806" s="18">
        <f t="shared" si="225"/>
        <v>44060</v>
      </c>
      <c r="E806" s="18">
        <f>DATE(YEAR($D806),MONTH($D806),DAY($D806)+$LK806*30.4/520)</f>
        <v>44060</v>
      </c>
      <c r="F806" s="18">
        <f>DATE(YEAR($E806),MONTH($E806),DAY($E806)+$LK806*30.4/520)</f>
        <v>44060</v>
      </c>
      <c r="G806" s="18">
        <f>DATE(YEAR($F806),MONTH($F806),DAY($F806)+$LK806*30.4/520)</f>
        <v>44060</v>
      </c>
      <c r="H806" s="18">
        <f>DATE(YEAR($G806),MONTH($G806),DAY($G806)+$LK806*30.4/520)</f>
        <v>44060</v>
      </c>
      <c r="I806" s="19">
        <f>DATE(YEAR($H806),MONTH($H806),DAY($H806)+$LK806*30.4/520)</f>
        <v>44060</v>
      </c>
    </row>
    <row r="807" spans="1:9" ht="15" thickBot="1" x14ac:dyDescent="0.4">
      <c r="A807" s="16" t="s">
        <v>43</v>
      </c>
      <c r="B807" s="17" t="s">
        <v>30</v>
      </c>
      <c r="C807" s="18">
        <v>44091.58482638</v>
      </c>
      <c r="D807" s="18">
        <f t="shared" si="225"/>
        <v>44060</v>
      </c>
      <c r="E807" s="18">
        <f>DATE(YEAR($D807),MONTH($D807),DAY($D807)+$LK807*30.4/520)</f>
        <v>44060</v>
      </c>
      <c r="F807" s="18">
        <f>DATE(YEAR($E807),MONTH($E807),DAY($E807)+$LK807*30.4/520)</f>
        <v>44060</v>
      </c>
      <c r="G807" s="18">
        <f>DATE(YEAR($F807),MONTH($F807),DAY($F807)+$LK807*30.4/520)</f>
        <v>44060</v>
      </c>
      <c r="H807" s="18">
        <f>DATE(YEAR($G807),MONTH($G807),DAY($G807)+$LK807*30.4/520)</f>
        <v>44060</v>
      </c>
      <c r="I807" s="19">
        <f>DATE(YEAR($H807),MONTH($H807),DAY($H807)+$LK807*30.4/520)</f>
        <v>44060</v>
      </c>
    </row>
    <row r="808" spans="1:9" ht="15" thickBot="1" x14ac:dyDescent="0.4">
      <c r="A808" s="16" t="s">
        <v>43</v>
      </c>
      <c r="B808" s="17" t="s">
        <v>17</v>
      </c>
      <c r="C808" s="18">
        <v>43804.607581010001</v>
      </c>
      <c r="D808" s="18">
        <f>DATE(YEAR($C808),MONTH($C808)-2,DAY($C808))</f>
        <v>43743</v>
      </c>
      <c r="E808" s="18">
        <f>DATE(YEAR($D808),MONTH($D808)+$LK808,DAY($D808))</f>
        <v>43743</v>
      </c>
      <c r="F808" s="18">
        <f>DATE(YEAR($E808),MONTH($E808)+$LK808,DAY($E808))</f>
        <v>43743</v>
      </c>
      <c r="G808" s="18">
        <f>DATE(YEAR($F808),MONTH($F808)+$LK808,DAY($F808))</f>
        <v>43743</v>
      </c>
      <c r="H808" s="18">
        <f>DATE(YEAR($G808),MONTH($G808)+$LK808,DAY($G808))</f>
        <v>43743</v>
      </c>
      <c r="I808" s="19">
        <f>DATE(YEAR($H808),MONTH($H808)+$LK808,DAY($H808))</f>
        <v>43743</v>
      </c>
    </row>
    <row r="809" spans="1:9" ht="15" thickBot="1" x14ac:dyDescent="0.4">
      <c r="A809" s="16" t="s">
        <v>43</v>
      </c>
      <c r="B809" s="17" t="s">
        <v>10</v>
      </c>
      <c r="C809" s="18">
        <v>44019.59730324</v>
      </c>
      <c r="D809" s="18">
        <f>DATE(YEAR($C809),MONTH($C809)-2,DAY($C809))</f>
        <v>43958</v>
      </c>
      <c r="E809" s="18">
        <f>DATE(YEAR($D809),MONTH($D809)+$LK809,DAY($D809))</f>
        <v>43958</v>
      </c>
      <c r="F809" s="18">
        <f>DATE(YEAR($E809),MONTH($E809)+$LK809,DAY($E809))</f>
        <v>43958</v>
      </c>
      <c r="G809" s="18">
        <f>DATE(YEAR($F809),MONTH($F809)+$LK809,DAY($F809))</f>
        <v>43958</v>
      </c>
      <c r="H809" s="18">
        <f>DATE(YEAR($G809),MONTH($G809)+$LK809,DAY($G809))</f>
        <v>43958</v>
      </c>
      <c r="I809" s="19">
        <f>DATE(YEAR($H809),MONTH($H809)+$LK809,DAY($H809))</f>
        <v>43958</v>
      </c>
    </row>
    <row r="810" spans="1:9" ht="15" thickBot="1" x14ac:dyDescent="0.4">
      <c r="A810" s="16" t="s">
        <v>43</v>
      </c>
      <c r="B810" s="17" t="s">
        <v>11</v>
      </c>
      <c r="C810" s="18">
        <v>44124.650752310001</v>
      </c>
      <c r="D810" s="18">
        <f>DATE(YEAR($C810),MONTH($C810)-2,DAY($C810))</f>
        <v>44063</v>
      </c>
      <c r="E810" s="18">
        <f>DATE(YEAR($D810)+$LK810,MONTH($D810),DAY($D810))</f>
        <v>44063</v>
      </c>
      <c r="F810" s="18">
        <f>DATE(YEAR($E810)+$LK810,MONTH($E810),DAY($E810))</f>
        <v>44063</v>
      </c>
      <c r="G810" s="18">
        <f>DATE(YEAR($F810)+$LK810,MONTH($F810),DAY($F810))</f>
        <v>44063</v>
      </c>
      <c r="H810" s="18">
        <f>DATE(YEAR($G810)+$LK810,MONTH($G810),DAY($G810))</f>
        <v>44063</v>
      </c>
      <c r="I810" s="19">
        <f>DATE(YEAR($H810)+$LK810,MONTH($H810),DAY($H810))</f>
        <v>44063</v>
      </c>
    </row>
    <row r="811" spans="1:9" ht="15" thickBot="1" x14ac:dyDescent="0.4">
      <c r="A811" s="16" t="s">
        <v>43</v>
      </c>
      <c r="B811" s="17" t="s">
        <v>27</v>
      </c>
      <c r="C811" s="18">
        <v>43873.75015046</v>
      </c>
      <c r="D811" s="18">
        <f>DATE(YEAR($C811),MONTH($C811)-1,DAY($C811))</f>
        <v>43842</v>
      </c>
      <c r="E811" s="18">
        <f>DATE(YEAR($D811),MONTH($D811),DAY($D811)+$LK811*30.4/6000)</f>
        <v>43842</v>
      </c>
      <c r="F811" s="18">
        <f>DATE(YEAR($E811),MONTH($E811),DAY($E811)+$LK811*30.4/6000)</f>
        <v>43842</v>
      </c>
      <c r="G811" s="18">
        <f>DATE(YEAR($F811),MONTH($F811),DAY($F811)+$LK811*30.4/6000)</f>
        <v>43842</v>
      </c>
      <c r="H811" s="18">
        <f>DATE(YEAR($G811),MONTH($G811),DAY($G811)+$LK811*30.4/6000)</f>
        <v>43842</v>
      </c>
      <c r="I811" s="19">
        <f>DATE(YEAR($H811),MONTH($H811),DAY($H811)+$LK811*30.4/6000)</f>
        <v>43842</v>
      </c>
    </row>
    <row r="812" spans="1:9" ht="15" thickBot="1" x14ac:dyDescent="0.4">
      <c r="A812" s="16" t="s">
        <v>43</v>
      </c>
      <c r="B812" s="17" t="s">
        <v>33</v>
      </c>
      <c r="C812" s="18">
        <v>43873.75015046</v>
      </c>
      <c r="D812" s="18">
        <f>DATE(YEAR($C812),MONTH($C812)-1,DAY($C812))</f>
        <v>43842</v>
      </c>
      <c r="E812" s="18">
        <f>DATE(YEAR($D812),MONTH($D812),DAY($D812)+$LK812*30.4/6000)</f>
        <v>43842</v>
      </c>
      <c r="F812" s="18">
        <f>DATE(YEAR($E812),MONTH($E812),DAY($E812)+$LK812*30.4/6000)</f>
        <v>43842</v>
      </c>
      <c r="G812" s="18">
        <f>DATE(YEAR($F812),MONTH($F812),DAY($F812)+$LK812*30.4/6000)</f>
        <v>43842</v>
      </c>
      <c r="H812" s="18">
        <f>DATE(YEAR($G812),MONTH($G812),DAY($G812)+$LK812*30.4/6000)</f>
        <v>43842</v>
      </c>
      <c r="I812" s="19">
        <f>DATE(YEAR($H812),MONTH($H812),DAY($H812)+$LK812*30.4/6000)</f>
        <v>43842</v>
      </c>
    </row>
    <row r="813" spans="1:9" ht="15" thickBot="1" x14ac:dyDescent="0.4">
      <c r="A813" s="16" t="s">
        <v>43</v>
      </c>
      <c r="B813" s="17" t="s">
        <v>39</v>
      </c>
      <c r="C813" s="18">
        <v>44072.566192129998</v>
      </c>
      <c r="D813" s="18">
        <f t="shared" ref="D813:D818" si="226">DATE(YEAR($C813),MONTH($C813),DAY($C813)-7)</f>
        <v>44065</v>
      </c>
      <c r="E813" s="18">
        <f t="shared" ref="E813:E818" si="227">DATE(YEAR($D813),MONTH($D813)+$LK813,DAY($D813))</f>
        <v>44065</v>
      </c>
      <c r="F813" s="18">
        <f t="shared" ref="F813:F818" si="228">DATE(YEAR($E813),MONTH($E813)+$LK813,DAY($E813))</f>
        <v>44065</v>
      </c>
      <c r="G813" s="18">
        <f t="shared" ref="G813:G818" si="229">DATE(YEAR($F813),MONTH($F813)+$LK813,DAY($F813))</f>
        <v>44065</v>
      </c>
      <c r="H813" s="18">
        <f t="shared" ref="H813:H818" si="230">DATE(YEAR($G813),MONTH($G813)+$LK813,DAY($G813))</f>
        <v>44065</v>
      </c>
      <c r="I813" s="19">
        <f t="shared" ref="I813:I818" si="231">DATE(YEAR($H813),MONTH($H813)+$LK813,DAY($H813))</f>
        <v>44065</v>
      </c>
    </row>
    <row r="814" spans="1:9" ht="15" thickBot="1" x14ac:dyDescent="0.4">
      <c r="A814" s="16" t="s">
        <v>43</v>
      </c>
      <c r="B814" s="17" t="s">
        <v>28</v>
      </c>
      <c r="C814" s="18">
        <v>44141.415370369999</v>
      </c>
      <c r="D814" s="18">
        <f t="shared" si="226"/>
        <v>44134</v>
      </c>
      <c r="E814" s="18">
        <f t="shared" si="227"/>
        <v>44134</v>
      </c>
      <c r="F814" s="18">
        <f t="shared" si="228"/>
        <v>44134</v>
      </c>
      <c r="G814" s="18">
        <f t="shared" si="229"/>
        <v>44134</v>
      </c>
      <c r="H814" s="18">
        <f t="shared" si="230"/>
        <v>44134</v>
      </c>
      <c r="I814" s="19">
        <f t="shared" si="231"/>
        <v>44134</v>
      </c>
    </row>
    <row r="815" spans="1:9" ht="15" thickBot="1" x14ac:dyDescent="0.4">
      <c r="A815" s="16" t="s">
        <v>43</v>
      </c>
      <c r="B815" s="17" t="s">
        <v>31</v>
      </c>
      <c r="C815" s="18">
        <v>44141.581840270002</v>
      </c>
      <c r="D815" s="18">
        <f t="shared" si="226"/>
        <v>44134</v>
      </c>
      <c r="E815" s="18">
        <f t="shared" si="227"/>
        <v>44134</v>
      </c>
      <c r="F815" s="18">
        <f t="shared" si="228"/>
        <v>44134</v>
      </c>
      <c r="G815" s="18">
        <f t="shared" si="229"/>
        <v>44134</v>
      </c>
      <c r="H815" s="18">
        <f t="shared" si="230"/>
        <v>44134</v>
      </c>
      <c r="I815" s="19">
        <f t="shared" si="231"/>
        <v>44134</v>
      </c>
    </row>
    <row r="816" spans="1:9" ht="15" thickBot="1" x14ac:dyDescent="0.4">
      <c r="A816" s="16" t="s">
        <v>43</v>
      </c>
      <c r="B816" s="17" t="s">
        <v>35</v>
      </c>
      <c r="C816" s="18">
        <v>44144.627708330001</v>
      </c>
      <c r="D816" s="18">
        <f t="shared" si="226"/>
        <v>44137</v>
      </c>
      <c r="E816" s="18">
        <f t="shared" si="227"/>
        <v>44137</v>
      </c>
      <c r="F816" s="18">
        <f t="shared" si="228"/>
        <v>44137</v>
      </c>
      <c r="G816" s="18">
        <f t="shared" si="229"/>
        <v>44137</v>
      </c>
      <c r="H816" s="18">
        <f t="shared" si="230"/>
        <v>44137</v>
      </c>
      <c r="I816" s="19">
        <f t="shared" si="231"/>
        <v>44137</v>
      </c>
    </row>
    <row r="817" spans="1:9" ht="15" thickBot="1" x14ac:dyDescent="0.4">
      <c r="A817" s="16" t="s">
        <v>43</v>
      </c>
      <c r="B817" s="17" t="s">
        <v>24</v>
      </c>
      <c r="C817" s="18">
        <v>44144.627708330001</v>
      </c>
      <c r="D817" s="18">
        <f t="shared" si="226"/>
        <v>44137</v>
      </c>
      <c r="E817" s="18">
        <f t="shared" si="227"/>
        <v>44137</v>
      </c>
      <c r="F817" s="18">
        <f t="shared" si="228"/>
        <v>44137</v>
      </c>
      <c r="G817" s="18">
        <f t="shared" si="229"/>
        <v>44137</v>
      </c>
      <c r="H817" s="18">
        <f t="shared" si="230"/>
        <v>44137</v>
      </c>
      <c r="I817" s="19">
        <f t="shared" si="231"/>
        <v>44137</v>
      </c>
    </row>
    <row r="818" spans="1:9" ht="15" thickBot="1" x14ac:dyDescent="0.4">
      <c r="A818" s="16" t="s">
        <v>43</v>
      </c>
      <c r="B818" s="17" t="s">
        <v>22</v>
      </c>
      <c r="C818" s="18">
        <v>44144.627708330001</v>
      </c>
      <c r="D818" s="18">
        <f t="shared" si="226"/>
        <v>44137</v>
      </c>
      <c r="E818" s="18">
        <f t="shared" si="227"/>
        <v>44137</v>
      </c>
      <c r="F818" s="18">
        <f t="shared" si="228"/>
        <v>44137</v>
      </c>
      <c r="G818" s="18">
        <f t="shared" si="229"/>
        <v>44137</v>
      </c>
      <c r="H818" s="18">
        <f t="shared" si="230"/>
        <v>44137</v>
      </c>
      <c r="I818" s="19">
        <f t="shared" si="231"/>
        <v>44137</v>
      </c>
    </row>
    <row r="819" spans="1:9" ht="15" thickBot="1" x14ac:dyDescent="0.4">
      <c r="A819" s="16" t="s">
        <v>43</v>
      </c>
      <c r="B819" s="17" t="s">
        <v>40</v>
      </c>
      <c r="C819" s="18">
        <v>44525.946388880002</v>
      </c>
      <c r="D819" s="18">
        <f>DATE(YEAR($C819),MONTH($C819)-2,DAY($C819))</f>
        <v>44464</v>
      </c>
      <c r="E819" s="18">
        <f>DATE(YEAR($D819),MONTH($D819),DAY($D819)+$LK819*30.4/6000)</f>
        <v>44464</v>
      </c>
      <c r="F819" s="18">
        <f>DATE(YEAR($E819),MONTH($E819),DAY($E819)+$LK819*30.4/6000)</f>
        <v>44464</v>
      </c>
      <c r="G819" s="18">
        <f>DATE(YEAR($F819),MONTH($F819),DAY($F819)+$LK819*30.4/6000)</f>
        <v>44464</v>
      </c>
      <c r="H819" s="18">
        <f>DATE(YEAR($G819),MONTH($G819),DAY($G819)+$LK819*30.4/6000)</f>
        <v>44464</v>
      </c>
      <c r="I819" s="19">
        <f>DATE(YEAR($H819),MONTH($H819),DAY($H819)+$LK819*30.4/6000)</f>
        <v>44464</v>
      </c>
    </row>
    <row r="820" spans="1:9" ht="15" thickBot="1" x14ac:dyDescent="0.4">
      <c r="A820" s="16" t="s">
        <v>43</v>
      </c>
      <c r="B820" s="17" t="s">
        <v>40</v>
      </c>
      <c r="C820" s="18">
        <v>44284.87483796</v>
      </c>
      <c r="D820" s="18">
        <f>DATE(YEAR($C820),MONTH($C820)-2,DAY($C820))</f>
        <v>44225</v>
      </c>
      <c r="E820" s="18">
        <f>DATE(YEAR($D820),MONTH($D820),DAY($D820)+$LK820*30.4/6000)</f>
        <v>44225</v>
      </c>
      <c r="F820" s="18">
        <f>DATE(YEAR($E820),MONTH($E820),DAY($E820)+$LK820*30.4/6000)</f>
        <v>44225</v>
      </c>
      <c r="G820" s="18">
        <f>DATE(YEAR($F820),MONTH($F820),DAY($F820)+$LK820*30.4/6000)</f>
        <v>44225</v>
      </c>
      <c r="H820" s="18">
        <f>DATE(YEAR($G820),MONTH($G820),DAY($G820)+$LK820*30.4/6000)</f>
        <v>44225</v>
      </c>
      <c r="I820" s="19">
        <f>DATE(YEAR($H820),MONTH($H820),DAY($H820)+$LK820*30.4/6000)</f>
        <v>44225</v>
      </c>
    </row>
    <row r="821" spans="1:9" ht="15" thickBot="1" x14ac:dyDescent="0.4">
      <c r="A821" s="16" t="s">
        <v>43</v>
      </c>
      <c r="B821" s="17" t="s">
        <v>40</v>
      </c>
      <c r="C821" s="18">
        <v>44525.946388880002</v>
      </c>
      <c r="D821" s="18">
        <f>DATE(YEAR($C821),MONTH($C821)-2,DAY($C821))</f>
        <v>44464</v>
      </c>
      <c r="E821" s="18">
        <f>DATE(YEAR($D821),MONTH($D821),DAY($D821)+$LK821*30.4/6000)</f>
        <v>44464</v>
      </c>
      <c r="F821" s="18">
        <f>DATE(YEAR($E821),MONTH($E821),DAY($E821)+$LK821*30.4/6000)</f>
        <v>44464</v>
      </c>
      <c r="G821" s="18">
        <f>DATE(YEAR($F821),MONTH($F821),DAY($F821)+$LK821*30.4/6000)</f>
        <v>44464</v>
      </c>
      <c r="H821" s="18">
        <f>DATE(YEAR($G821),MONTH($G821),DAY($G821)+$LK821*30.4/6000)</f>
        <v>44464</v>
      </c>
      <c r="I821" s="19">
        <f>DATE(YEAR($H821),MONTH($H821),DAY($H821)+$LK821*30.4/6000)</f>
        <v>44464</v>
      </c>
    </row>
    <row r="822" spans="1:9" ht="15" thickBot="1" x14ac:dyDescent="0.4">
      <c r="A822" s="16" t="s">
        <v>43</v>
      </c>
      <c r="B822" s="17" t="s">
        <v>15</v>
      </c>
      <c r="C822" s="18">
        <v>44507.523773139998</v>
      </c>
      <c r="D822" s="18">
        <f>DATE(YEAR($C822),MONTH($C822)-1,DAY($C822))</f>
        <v>44476</v>
      </c>
      <c r="E822" s="18">
        <f>DATE(YEAR($D822),MONTH($D822),DAY($D822)+$LK822/6.5)</f>
        <v>44476</v>
      </c>
      <c r="F822" s="18">
        <f>DATE(YEAR($E822),MONTH($E822),DAY($E822)+$LK822/6.5)</f>
        <v>44476</v>
      </c>
      <c r="G822" s="18">
        <f>DATE(YEAR($F822),MONTH($F822),DAY($F822)+$LK822/6.5)</f>
        <v>44476</v>
      </c>
      <c r="H822" s="18">
        <f>DATE(YEAR($G822),MONTH($G822),DAY($G822)+$LK822/6.5)</f>
        <v>44476</v>
      </c>
      <c r="I822" s="19">
        <f>DATE(YEAR($H822),MONTH($H822),DAY($H822)+$LK822/6.5)</f>
        <v>44476</v>
      </c>
    </row>
    <row r="823" spans="1:9" ht="15" thickBot="1" x14ac:dyDescent="0.4">
      <c r="A823" s="16" t="s">
        <v>43</v>
      </c>
      <c r="B823" s="17" t="s">
        <v>13</v>
      </c>
      <c r="C823" s="18">
        <v>43963.203923610003</v>
      </c>
      <c r="D823" s="18">
        <f>DATE(YEAR($C823),MONTH($C823)-1,DAY($C823))</f>
        <v>43933</v>
      </c>
      <c r="E823" s="18">
        <f>DATE(YEAR($D823),MONTH($D823),DAY($D823)+$LK823/6.5)</f>
        <v>43933</v>
      </c>
      <c r="F823" s="18">
        <f>DATE(YEAR($E823),MONTH($E823),DAY($E823)+$LK823/6.5)</f>
        <v>43933</v>
      </c>
      <c r="G823" s="18">
        <f>DATE(YEAR($F823),MONTH($F823),DAY($F823)+$LK823/6.5)</f>
        <v>43933</v>
      </c>
      <c r="H823" s="18">
        <f>DATE(YEAR($G823),MONTH($G823),DAY($G823)+$LK823/6.5)</f>
        <v>43933</v>
      </c>
      <c r="I823" s="19">
        <f>DATE(YEAR($H823),MONTH($H823),DAY($H823)+$LK823/6.5)</f>
        <v>43933</v>
      </c>
    </row>
    <row r="824" spans="1:9" ht="15" thickBot="1" x14ac:dyDescent="0.4">
      <c r="A824" s="16" t="s">
        <v>43</v>
      </c>
      <c r="B824" s="17" t="s">
        <v>15</v>
      </c>
      <c r="C824" s="18">
        <v>43857.741620369998</v>
      </c>
      <c r="D824" s="18">
        <f>DATE(YEAR($C824),MONTH($C824)-1,DAY($C824))</f>
        <v>43826</v>
      </c>
      <c r="E824" s="18">
        <f>DATE(YEAR($D824),MONTH($D824),DAY($D824)+$LK824/6.5)</f>
        <v>43826</v>
      </c>
      <c r="F824" s="18">
        <f>DATE(YEAR($E824),MONTH($E824),DAY($E824)+$LK824/6.5)</f>
        <v>43826</v>
      </c>
      <c r="G824" s="18">
        <f>DATE(YEAR($F824),MONTH($F824),DAY($F824)+$LK824/6.5)</f>
        <v>43826</v>
      </c>
      <c r="H824" s="18">
        <f>DATE(YEAR($G824),MONTH($G824),DAY($G824)+$LK824/6.5)</f>
        <v>43826</v>
      </c>
      <c r="I824" s="19">
        <f>DATE(YEAR($H824),MONTH($H824),DAY($H824)+$LK824/6.5)</f>
        <v>43826</v>
      </c>
    </row>
    <row r="825" spans="1:9" ht="15" thickBot="1" x14ac:dyDescent="0.4">
      <c r="A825" s="16" t="s">
        <v>43</v>
      </c>
      <c r="B825" s="17" t="s">
        <v>40</v>
      </c>
      <c r="C825" s="18">
        <v>44525.946388880002</v>
      </c>
      <c r="D825" s="18">
        <f>DATE(YEAR($C825),MONTH($C825)-2,DAY($C825))</f>
        <v>44464</v>
      </c>
      <c r="E825" s="18">
        <f>DATE(YEAR($D825),MONTH($D825),DAY($D825)+$LK825*30.4/6000)</f>
        <v>44464</v>
      </c>
      <c r="F825" s="18">
        <f>DATE(YEAR($E825),MONTH($E825),DAY($E825)+$LK825*30.4/6000)</f>
        <v>44464</v>
      </c>
      <c r="G825" s="18">
        <f>DATE(YEAR($F825),MONTH($F825),DAY($F825)+$LK825*30.4/6000)</f>
        <v>44464</v>
      </c>
      <c r="H825" s="18">
        <f>DATE(YEAR($G825),MONTH($G825),DAY($G825)+$LK825*30.4/6000)</f>
        <v>44464</v>
      </c>
      <c r="I825" s="19">
        <f>DATE(YEAR($H825),MONTH($H825),DAY($H825)+$LK825*30.4/6000)</f>
        <v>44464</v>
      </c>
    </row>
    <row r="826" spans="1:9" ht="15" thickBot="1" x14ac:dyDescent="0.4">
      <c r="A826" s="16" t="s">
        <v>43</v>
      </c>
      <c r="B826" s="17" t="s">
        <v>40</v>
      </c>
      <c r="C826" s="18">
        <v>44002.588298609997</v>
      </c>
      <c r="D826" s="18">
        <f>DATE(YEAR($C826),MONTH($C826)-2,DAY($C826))</f>
        <v>43941</v>
      </c>
      <c r="E826" s="18">
        <f>DATE(YEAR($D826),MONTH($D826),DAY($D826)+$LK826*30.4/6000)</f>
        <v>43941</v>
      </c>
      <c r="F826" s="18">
        <f>DATE(YEAR($E826),MONTH($E826),DAY($E826)+$LK826*30.4/6000)</f>
        <v>43941</v>
      </c>
      <c r="G826" s="18">
        <f>DATE(YEAR($F826),MONTH($F826),DAY($F826)+$LK826*30.4/6000)</f>
        <v>43941</v>
      </c>
      <c r="H826" s="18">
        <f>DATE(YEAR($G826),MONTH($G826),DAY($G826)+$LK826*30.4/6000)</f>
        <v>43941</v>
      </c>
      <c r="I826" s="19">
        <f>DATE(YEAR($H826),MONTH($H826),DAY($H826)+$LK826*30.4/6000)</f>
        <v>43941</v>
      </c>
    </row>
    <row r="827" spans="1:9" ht="15" thickBot="1" x14ac:dyDescent="0.4">
      <c r="A827" s="16" t="s">
        <v>43</v>
      </c>
      <c r="B827" s="17" t="s">
        <v>18</v>
      </c>
      <c r="C827" s="18">
        <v>44538.00887731</v>
      </c>
      <c r="D827" s="18">
        <f>DATE(YEAR($C827),MONTH($C827)-1,DAY($C827))</f>
        <v>44508</v>
      </c>
      <c r="E827" s="18">
        <f>DATE(YEAR($D827),MONTH($D827),DAY($D827)+$LK827/6.5)</f>
        <v>44508</v>
      </c>
      <c r="F827" s="18">
        <f>DATE(YEAR($E827),MONTH($E827),DAY($E827)+$LK827/6.5)</f>
        <v>44508</v>
      </c>
      <c r="G827" s="18">
        <f>DATE(YEAR($F827),MONTH($F827),DAY($F827)+$LK827/6.5)</f>
        <v>44508</v>
      </c>
      <c r="H827" s="18">
        <f>DATE(YEAR($G827),MONTH($G827),DAY($G827)+$LK827/6.5)</f>
        <v>44508</v>
      </c>
      <c r="I827" s="19">
        <f>DATE(YEAR($H827),MONTH($H827),DAY($H827)+$LK827/6.5)</f>
        <v>44508</v>
      </c>
    </row>
    <row r="828" spans="1:9" ht="15" thickBot="1" x14ac:dyDescent="0.4">
      <c r="A828" s="16" t="s">
        <v>72</v>
      </c>
      <c r="B828" s="17" t="s">
        <v>21</v>
      </c>
      <c r="C828" s="18">
        <v>44020.172986110003</v>
      </c>
      <c r="D828" s="18">
        <f>DATE(YEAR($C828),MONTH($C828)-1,DAY($C828))</f>
        <v>43990</v>
      </c>
      <c r="E828" s="18">
        <f>DATE(YEAR($D828),MONTH($D828),DAY($D828)+$LK828*30.4/520)</f>
        <v>43990</v>
      </c>
      <c r="F828" s="18">
        <f>DATE(YEAR($E828),MONTH($E828),DAY($E828)+$LK828*30.4/520)</f>
        <v>43990</v>
      </c>
      <c r="G828" s="18">
        <f>DATE(YEAR($F828),MONTH($F828),DAY($F828)+$LK828*30.4/520)</f>
        <v>43990</v>
      </c>
      <c r="H828" s="18">
        <f>DATE(YEAR($G828),MONTH($G828),DAY($G828)+$LK828*30.4/520)</f>
        <v>43990</v>
      </c>
      <c r="I828" s="19">
        <f>DATE(YEAR($H828),MONTH($H828),DAY($H828)+$LK828*30.4/520)</f>
        <v>43990</v>
      </c>
    </row>
    <row r="829" spans="1:9" ht="15" thickBot="1" x14ac:dyDescent="0.4">
      <c r="A829" s="16" t="s">
        <v>72</v>
      </c>
      <c r="B829" s="17" t="s">
        <v>32</v>
      </c>
      <c r="C829" s="18">
        <v>44020.172986110003</v>
      </c>
      <c r="D829" s="18">
        <f>DATE(YEAR($C829),MONTH($C829)-1,DAY($C829))</f>
        <v>43990</v>
      </c>
      <c r="E829" s="18">
        <f>DATE(YEAR($D829),MONTH($D829),DAY($D829)+$LK829*30.4/520)</f>
        <v>43990</v>
      </c>
      <c r="F829" s="18">
        <f>DATE(YEAR($E829),MONTH($E829),DAY($E829)+$LK829*30.4/520)</f>
        <v>43990</v>
      </c>
      <c r="G829" s="18">
        <f>DATE(YEAR($F829),MONTH($F829),DAY($F829)+$LK829*30.4/520)</f>
        <v>43990</v>
      </c>
      <c r="H829" s="18">
        <f>DATE(YEAR($G829),MONTH($G829),DAY($G829)+$LK829*30.4/520)</f>
        <v>43990</v>
      </c>
      <c r="I829" s="19">
        <f>DATE(YEAR($H829),MONTH($H829),DAY($H829)+$LK829*30.4/520)</f>
        <v>43990</v>
      </c>
    </row>
    <row r="830" spans="1:9" ht="15" thickBot="1" x14ac:dyDescent="0.4">
      <c r="A830" s="16" t="s">
        <v>72</v>
      </c>
      <c r="B830" s="17" t="s">
        <v>30</v>
      </c>
      <c r="C830" s="18">
        <v>44020.172986110003</v>
      </c>
      <c r="D830" s="18">
        <f>DATE(YEAR($C830),MONTH($C830)-1,DAY($C830))</f>
        <v>43990</v>
      </c>
      <c r="E830" s="18">
        <f>DATE(YEAR($D830),MONTH($D830),DAY($D830)+$LK830*30.4/520)</f>
        <v>43990</v>
      </c>
      <c r="F830" s="18">
        <f>DATE(YEAR($E830),MONTH($E830),DAY($E830)+$LK830*30.4/520)</f>
        <v>43990</v>
      </c>
      <c r="G830" s="18">
        <f>DATE(YEAR($F830),MONTH($F830),DAY($F830)+$LK830*30.4/520)</f>
        <v>43990</v>
      </c>
      <c r="H830" s="18">
        <f>DATE(YEAR($G830),MONTH($G830),DAY($G830)+$LK830*30.4/520)</f>
        <v>43990</v>
      </c>
      <c r="I830" s="19">
        <f>DATE(YEAR($H830),MONTH($H830),DAY($H830)+$LK830*30.4/520)</f>
        <v>43990</v>
      </c>
    </row>
    <row r="831" spans="1:9" ht="15" thickBot="1" x14ac:dyDescent="0.4">
      <c r="A831" s="16" t="s">
        <v>72</v>
      </c>
      <c r="B831" s="17" t="s">
        <v>17</v>
      </c>
      <c r="C831" s="18">
        <v>44435.633425920001</v>
      </c>
      <c r="D831" s="18">
        <f>DATE(YEAR($C831),MONTH($C831)-2,DAY($C831))</f>
        <v>44374</v>
      </c>
      <c r="E831" s="18">
        <f>DATE(YEAR($D831),MONTH($D831)+$LK831,DAY($D831))</f>
        <v>44374</v>
      </c>
      <c r="F831" s="18">
        <f>DATE(YEAR($E831),MONTH($E831)+$LK831,DAY($E831))</f>
        <v>44374</v>
      </c>
      <c r="G831" s="18">
        <f>DATE(YEAR($F831),MONTH($F831)+$LK831,DAY($F831))</f>
        <v>44374</v>
      </c>
      <c r="H831" s="18">
        <f>DATE(YEAR($G831),MONTH($G831)+$LK831,DAY($G831))</f>
        <v>44374</v>
      </c>
      <c r="I831" s="19">
        <f>DATE(YEAR($H831),MONTH($H831)+$LK831,DAY($H831))</f>
        <v>44374</v>
      </c>
    </row>
    <row r="832" spans="1:9" ht="15" thickBot="1" x14ac:dyDescent="0.4">
      <c r="A832" s="16" t="s">
        <v>72</v>
      </c>
      <c r="B832" s="17" t="s">
        <v>10</v>
      </c>
      <c r="C832" s="18">
        <v>44011.671435179996</v>
      </c>
      <c r="D832" s="18">
        <f>DATE(YEAR($C832),MONTH($C832)-2,DAY($C832))</f>
        <v>43950</v>
      </c>
      <c r="E832" s="18">
        <f>DATE(YEAR($D832),MONTH($D832)+$LK832,DAY($D832))</f>
        <v>43950</v>
      </c>
      <c r="F832" s="18">
        <f>DATE(YEAR($E832),MONTH($E832)+$LK832,DAY($E832))</f>
        <v>43950</v>
      </c>
      <c r="G832" s="18">
        <f>DATE(YEAR($F832),MONTH($F832)+$LK832,DAY($F832))</f>
        <v>43950</v>
      </c>
      <c r="H832" s="18">
        <f>DATE(YEAR($G832),MONTH($G832)+$LK832,DAY($G832))</f>
        <v>43950</v>
      </c>
      <c r="I832" s="19">
        <f>DATE(YEAR($H832),MONTH($H832)+$LK832,DAY($H832))</f>
        <v>43950</v>
      </c>
    </row>
    <row r="833" spans="1:9" ht="15" thickBot="1" x14ac:dyDescent="0.4">
      <c r="A833" s="16" t="s">
        <v>72</v>
      </c>
      <c r="B833" s="17" t="s">
        <v>11</v>
      </c>
      <c r="C833" s="18">
        <v>44110.330636569997</v>
      </c>
      <c r="D833" s="18">
        <f>DATE(YEAR($C833),MONTH($C833)-2,DAY($C833))</f>
        <v>44049</v>
      </c>
      <c r="E833" s="18">
        <f>DATE(YEAR($D833)+$LK833,MONTH($D833),DAY($D833))</f>
        <v>44049</v>
      </c>
      <c r="F833" s="18">
        <f>DATE(YEAR($E833)+$LK833,MONTH($E833),DAY($E833))</f>
        <v>44049</v>
      </c>
      <c r="G833" s="18">
        <f>DATE(YEAR($F833)+$LK833,MONTH($F833),DAY($F833))</f>
        <v>44049</v>
      </c>
      <c r="H833" s="18">
        <f>DATE(YEAR($G833)+$LK833,MONTH($G833),DAY($G833))</f>
        <v>44049</v>
      </c>
      <c r="I833" s="19">
        <f>DATE(YEAR($H833)+$LK833,MONTH($H833),DAY($H833))</f>
        <v>44049</v>
      </c>
    </row>
    <row r="834" spans="1:9" ht="15" thickBot="1" x14ac:dyDescent="0.4">
      <c r="A834" s="16" t="s">
        <v>72</v>
      </c>
      <c r="B834" s="17" t="s">
        <v>39</v>
      </c>
      <c r="C834" s="18">
        <v>44017.558333330002</v>
      </c>
      <c r="D834" s="18">
        <f t="shared" ref="D834:D839" si="232">DATE(YEAR($C834),MONTH($C834),DAY($C834)-7)</f>
        <v>44010</v>
      </c>
      <c r="E834" s="18">
        <f t="shared" ref="E834:E839" si="233">DATE(YEAR($D834),MONTH($D834)+$LK834,DAY($D834))</f>
        <v>44010</v>
      </c>
      <c r="F834" s="18">
        <f t="shared" ref="F834:F839" si="234">DATE(YEAR($E834),MONTH($E834)+$LK834,DAY($E834))</f>
        <v>44010</v>
      </c>
      <c r="G834" s="18">
        <f t="shared" ref="G834:G839" si="235">DATE(YEAR($F834),MONTH($F834)+$LK834,DAY($F834))</f>
        <v>44010</v>
      </c>
      <c r="H834" s="18">
        <f t="shared" ref="H834:H839" si="236">DATE(YEAR($G834),MONTH($G834)+$LK834,DAY($G834))</f>
        <v>44010</v>
      </c>
      <c r="I834" s="19">
        <f t="shared" ref="I834:I839" si="237">DATE(YEAR($H834),MONTH($H834)+$LK834,DAY($H834))</f>
        <v>44010</v>
      </c>
    </row>
    <row r="835" spans="1:9" ht="15" thickBot="1" x14ac:dyDescent="0.4">
      <c r="A835" s="16" t="s">
        <v>72</v>
      </c>
      <c r="B835" s="17" t="s">
        <v>28</v>
      </c>
      <c r="C835" s="18">
        <v>44125.619861109997</v>
      </c>
      <c r="D835" s="18">
        <f t="shared" si="232"/>
        <v>44118</v>
      </c>
      <c r="E835" s="18">
        <f t="shared" si="233"/>
        <v>44118</v>
      </c>
      <c r="F835" s="18">
        <f t="shared" si="234"/>
        <v>44118</v>
      </c>
      <c r="G835" s="18">
        <f t="shared" si="235"/>
        <v>44118</v>
      </c>
      <c r="H835" s="18">
        <f t="shared" si="236"/>
        <v>44118</v>
      </c>
      <c r="I835" s="19">
        <f t="shared" si="237"/>
        <v>44118</v>
      </c>
    </row>
    <row r="836" spans="1:9" ht="15" thickBot="1" x14ac:dyDescent="0.4">
      <c r="A836" s="16" t="s">
        <v>72</v>
      </c>
      <c r="B836" s="17" t="s">
        <v>31</v>
      </c>
      <c r="C836" s="18">
        <v>44124.572037029997</v>
      </c>
      <c r="D836" s="18">
        <f t="shared" si="232"/>
        <v>44117</v>
      </c>
      <c r="E836" s="18">
        <f t="shared" si="233"/>
        <v>44117</v>
      </c>
      <c r="F836" s="18">
        <f t="shared" si="234"/>
        <v>44117</v>
      </c>
      <c r="G836" s="18">
        <f t="shared" si="235"/>
        <v>44117</v>
      </c>
      <c r="H836" s="18">
        <f t="shared" si="236"/>
        <v>44117</v>
      </c>
      <c r="I836" s="19">
        <f t="shared" si="237"/>
        <v>44117</v>
      </c>
    </row>
    <row r="837" spans="1:9" ht="15" thickBot="1" x14ac:dyDescent="0.4">
      <c r="A837" s="16" t="s">
        <v>72</v>
      </c>
      <c r="B837" s="17" t="s">
        <v>35</v>
      </c>
      <c r="C837" s="18">
        <v>44134.624270829998</v>
      </c>
      <c r="D837" s="18">
        <f t="shared" si="232"/>
        <v>44127</v>
      </c>
      <c r="E837" s="18">
        <f t="shared" si="233"/>
        <v>44127</v>
      </c>
      <c r="F837" s="18">
        <f t="shared" si="234"/>
        <v>44127</v>
      </c>
      <c r="G837" s="18">
        <f t="shared" si="235"/>
        <v>44127</v>
      </c>
      <c r="H837" s="18">
        <f t="shared" si="236"/>
        <v>44127</v>
      </c>
      <c r="I837" s="19">
        <f t="shared" si="237"/>
        <v>44127</v>
      </c>
    </row>
    <row r="838" spans="1:9" ht="15" thickBot="1" x14ac:dyDescent="0.4">
      <c r="A838" s="16" t="s">
        <v>72</v>
      </c>
      <c r="B838" s="17" t="s">
        <v>24</v>
      </c>
      <c r="C838" s="18">
        <v>44136.61315972</v>
      </c>
      <c r="D838" s="18">
        <f t="shared" si="232"/>
        <v>44129</v>
      </c>
      <c r="E838" s="18">
        <f t="shared" si="233"/>
        <v>44129</v>
      </c>
      <c r="F838" s="18">
        <f t="shared" si="234"/>
        <v>44129</v>
      </c>
      <c r="G838" s="18">
        <f t="shared" si="235"/>
        <v>44129</v>
      </c>
      <c r="H838" s="18">
        <f t="shared" si="236"/>
        <v>44129</v>
      </c>
      <c r="I838" s="19">
        <f t="shared" si="237"/>
        <v>44129</v>
      </c>
    </row>
    <row r="839" spans="1:9" ht="15" thickBot="1" x14ac:dyDescent="0.4">
      <c r="A839" s="16" t="s">
        <v>72</v>
      </c>
      <c r="B839" s="17" t="s">
        <v>22</v>
      </c>
      <c r="C839" s="18">
        <v>44136.61315972</v>
      </c>
      <c r="D839" s="18">
        <f t="shared" si="232"/>
        <v>44129</v>
      </c>
      <c r="E839" s="18">
        <f t="shared" si="233"/>
        <v>44129</v>
      </c>
      <c r="F839" s="18">
        <f t="shared" si="234"/>
        <v>44129</v>
      </c>
      <c r="G839" s="18">
        <f t="shared" si="235"/>
        <v>44129</v>
      </c>
      <c r="H839" s="18">
        <f t="shared" si="236"/>
        <v>44129</v>
      </c>
      <c r="I839" s="19">
        <f t="shared" si="237"/>
        <v>44129</v>
      </c>
    </row>
    <row r="840" spans="1:9" ht="15" thickBot="1" x14ac:dyDescent="0.4">
      <c r="A840" s="16" t="s">
        <v>72</v>
      </c>
      <c r="B840" s="17" t="s">
        <v>13</v>
      </c>
      <c r="C840" s="18">
        <v>43951.107499999998</v>
      </c>
      <c r="D840" s="18">
        <f t="shared" ref="D840:D851" si="238">DATE(YEAR($C840),MONTH($C840)-1,DAY($C840))</f>
        <v>43920</v>
      </c>
      <c r="E840" s="18">
        <f>DATE(YEAR($D840),MONTH($D840),DAY($D840)+$LK840/6.5)</f>
        <v>43920</v>
      </c>
      <c r="F840" s="18">
        <f>DATE(YEAR($E840),MONTH($E840),DAY($E840)+$LK840/6.5)</f>
        <v>43920</v>
      </c>
      <c r="G840" s="18">
        <f>DATE(YEAR($F840),MONTH($F840),DAY($F840)+$LK840/6.5)</f>
        <v>43920</v>
      </c>
      <c r="H840" s="18">
        <f>DATE(YEAR($G840),MONTH($G840),DAY($G840)+$LK840/6.5)</f>
        <v>43920</v>
      </c>
      <c r="I840" s="19">
        <f>DATE(YEAR($H840),MONTH($H840),DAY($H840)+$LK840/6.5)</f>
        <v>43920</v>
      </c>
    </row>
    <row r="841" spans="1:9" ht="15" thickBot="1" x14ac:dyDescent="0.4">
      <c r="A841" s="16" t="s">
        <v>72</v>
      </c>
      <c r="B841" s="17" t="s">
        <v>15</v>
      </c>
      <c r="C841" s="18">
        <v>44287.08739583</v>
      </c>
      <c r="D841" s="18">
        <f t="shared" si="238"/>
        <v>44256</v>
      </c>
      <c r="E841" s="18">
        <f>DATE(YEAR($D841),MONTH($D841),DAY($D841)+$LK841/6.5)</f>
        <v>44256</v>
      </c>
      <c r="F841" s="18">
        <f>DATE(YEAR($E841),MONTH($E841),DAY($E841)+$LK841/6.5)</f>
        <v>44256</v>
      </c>
      <c r="G841" s="18">
        <f>DATE(YEAR($F841),MONTH($F841),DAY($F841)+$LK841/6.5)</f>
        <v>44256</v>
      </c>
      <c r="H841" s="18">
        <f>DATE(YEAR($G841),MONTH($G841),DAY($G841)+$LK841/6.5)</f>
        <v>44256</v>
      </c>
      <c r="I841" s="19">
        <f>DATE(YEAR($H841),MONTH($H841),DAY($H841)+$LK841/6.5)</f>
        <v>44256</v>
      </c>
    </row>
    <row r="842" spans="1:9" ht="15" thickBot="1" x14ac:dyDescent="0.4">
      <c r="A842" s="16" t="s">
        <v>72</v>
      </c>
      <c r="B842" s="17" t="s">
        <v>13</v>
      </c>
      <c r="C842" s="18">
        <v>44257.084849530002</v>
      </c>
      <c r="D842" s="18">
        <f t="shared" si="238"/>
        <v>44229</v>
      </c>
      <c r="E842" s="18">
        <f>DATE(YEAR($D842),MONTH($D842),DAY($D842)+$LK842/6.5)</f>
        <v>44229</v>
      </c>
      <c r="F842" s="18">
        <f>DATE(YEAR($E842),MONTH($E842),DAY($E842)+$LK842/6.5)</f>
        <v>44229</v>
      </c>
      <c r="G842" s="18">
        <f>DATE(YEAR($F842),MONTH($F842),DAY($F842)+$LK842/6.5)</f>
        <v>44229</v>
      </c>
      <c r="H842" s="18">
        <f>DATE(YEAR($G842),MONTH($G842),DAY($G842)+$LK842/6.5)</f>
        <v>44229</v>
      </c>
      <c r="I842" s="19">
        <f>DATE(YEAR($H842),MONTH($H842),DAY($H842)+$LK842/6.5)</f>
        <v>44229</v>
      </c>
    </row>
    <row r="843" spans="1:9" ht="15" thickBot="1" x14ac:dyDescent="0.4">
      <c r="A843" s="16" t="s">
        <v>72</v>
      </c>
      <c r="B843" s="17" t="s">
        <v>15</v>
      </c>
      <c r="C843" s="18">
        <v>44342.458854160002</v>
      </c>
      <c r="D843" s="18">
        <f t="shared" si="238"/>
        <v>44312</v>
      </c>
      <c r="E843" s="18">
        <f>DATE(YEAR($D843),MONTH($D843),DAY($D843)+$LK843/6.5)</f>
        <v>44312</v>
      </c>
      <c r="F843" s="18">
        <f>DATE(YEAR($E843),MONTH($E843),DAY($E843)+$LK843/6.5)</f>
        <v>44312</v>
      </c>
      <c r="G843" s="18">
        <f>DATE(YEAR($F843),MONTH($F843),DAY($F843)+$LK843/6.5)</f>
        <v>44312</v>
      </c>
      <c r="H843" s="18">
        <f>DATE(YEAR($G843),MONTH($G843),DAY($G843)+$LK843/6.5)</f>
        <v>44312</v>
      </c>
      <c r="I843" s="19">
        <f>DATE(YEAR($H843),MONTH($H843),DAY($H843)+$LK843/6.5)</f>
        <v>44312</v>
      </c>
    </row>
    <row r="844" spans="1:9" ht="15" thickBot="1" x14ac:dyDescent="0.4">
      <c r="A844" s="16" t="s">
        <v>72</v>
      </c>
      <c r="B844" s="17" t="s">
        <v>25</v>
      </c>
      <c r="C844" s="18">
        <v>44255.828344900001</v>
      </c>
      <c r="D844" s="18">
        <f t="shared" si="238"/>
        <v>44224</v>
      </c>
      <c r="E844" s="18">
        <f>DATE(YEAR($D844),MONTH($D844),DAY($D844)+$LK844/6.5)</f>
        <v>44224</v>
      </c>
      <c r="F844" s="18">
        <f>DATE(YEAR($E844),MONTH($E844),DAY($E844)+$LK844/6.5)</f>
        <v>44224</v>
      </c>
      <c r="G844" s="18">
        <f>DATE(YEAR($F844),MONTH($F844),DAY($F844)+$LK844/6.5)</f>
        <v>44224</v>
      </c>
      <c r="H844" s="18">
        <f>DATE(YEAR($G844),MONTH($G844),DAY($G844)+$LK844/6.5)</f>
        <v>44224</v>
      </c>
      <c r="I844" s="19">
        <f>DATE(YEAR($H844),MONTH($H844),DAY($H844)+$LK844/6.5)</f>
        <v>44224</v>
      </c>
    </row>
    <row r="845" spans="1:9" ht="15" thickBot="1" x14ac:dyDescent="0.4">
      <c r="A845" s="16" t="s">
        <v>73</v>
      </c>
      <c r="B845" s="17" t="s">
        <v>38</v>
      </c>
      <c r="C845" s="18">
        <v>43888.821817130003</v>
      </c>
      <c r="D845" s="18">
        <f t="shared" si="238"/>
        <v>43857</v>
      </c>
      <c r="E845" s="18">
        <f>DATE(YEAR($D845),MONTH($D845),DAY($D845)+$LK845*30.4/6000)</f>
        <v>43857</v>
      </c>
      <c r="F845" s="18">
        <f>DATE(YEAR($E845),MONTH($E845),DAY($E845)+$LK845*30.4/6000)</f>
        <v>43857</v>
      </c>
      <c r="G845" s="18">
        <f>DATE(YEAR($F845),MONTH($F845),DAY($F845)+$LK845*30.4/6000)</f>
        <v>43857</v>
      </c>
      <c r="H845" s="18">
        <f>DATE(YEAR($G845),MONTH($G845),DAY($G845)+$LK845*30.4/6000)</f>
        <v>43857</v>
      </c>
      <c r="I845" s="19">
        <f>DATE(YEAR($H845),MONTH($H845),DAY($H845)+$LK845*30.4/6000)</f>
        <v>43857</v>
      </c>
    </row>
    <row r="846" spans="1:9" ht="15" thickBot="1" x14ac:dyDescent="0.4">
      <c r="A846" s="16" t="s">
        <v>73</v>
      </c>
      <c r="B846" s="17" t="s">
        <v>20</v>
      </c>
      <c r="C846" s="18">
        <v>44500.572326380003</v>
      </c>
      <c r="D846" s="18">
        <f t="shared" si="238"/>
        <v>44470</v>
      </c>
      <c r="E846" s="18">
        <f>DATE(YEAR($D846),MONTH($D846),DAY($D846)+$LK846*30.4/6000)</f>
        <v>44470</v>
      </c>
      <c r="F846" s="18">
        <f>DATE(YEAR($E846),MONTH($E846),DAY($E846)+$LK846*30.4/6000)</f>
        <v>44470</v>
      </c>
      <c r="G846" s="18">
        <f>DATE(YEAR($F846),MONTH($F846),DAY($F846)+$LK846*30.4/6000)</f>
        <v>44470</v>
      </c>
      <c r="H846" s="18">
        <f>DATE(YEAR($G846),MONTH($G846),DAY($G846)+$LK846*30.4/6000)</f>
        <v>44470</v>
      </c>
      <c r="I846" s="19">
        <f>DATE(YEAR($H846),MONTH($H846),DAY($H846)+$LK846*30.4/6000)</f>
        <v>44470</v>
      </c>
    </row>
    <row r="847" spans="1:9" ht="15" thickBot="1" x14ac:dyDescent="0.4">
      <c r="A847" s="16" t="s">
        <v>73</v>
      </c>
      <c r="B847" s="17" t="s">
        <v>29</v>
      </c>
      <c r="C847" s="18">
        <v>43888.821817130003</v>
      </c>
      <c r="D847" s="18">
        <f t="shared" si="238"/>
        <v>43857</v>
      </c>
      <c r="E847" s="18">
        <f>DATE(YEAR($D847),MONTH($D847),DAY($D847)+$LK847*30.4/6000)</f>
        <v>43857</v>
      </c>
      <c r="F847" s="18">
        <f>DATE(YEAR($E847),MONTH($E847),DAY($E847)+$LK847*30.4/6000)</f>
        <v>43857</v>
      </c>
      <c r="G847" s="18">
        <f>DATE(YEAR($F847),MONTH($F847),DAY($F847)+$LK847*30.4/6000)</f>
        <v>43857</v>
      </c>
      <c r="H847" s="18">
        <f>DATE(YEAR($G847),MONTH($G847),DAY($G847)+$LK847*30.4/6000)</f>
        <v>43857</v>
      </c>
      <c r="I847" s="19">
        <f>DATE(YEAR($H847),MONTH($H847),DAY($H847)+$LK847*30.4/6000)</f>
        <v>43857</v>
      </c>
    </row>
    <row r="848" spans="1:9" ht="15" thickBot="1" x14ac:dyDescent="0.4">
      <c r="A848" s="16" t="s">
        <v>73</v>
      </c>
      <c r="B848" s="17" t="s">
        <v>19</v>
      </c>
      <c r="C848" s="18">
        <v>43888.821817130003</v>
      </c>
      <c r="D848" s="18">
        <f t="shared" si="238"/>
        <v>43857</v>
      </c>
      <c r="E848" s="18">
        <f>DATE(YEAR($D848),MONTH($D848),DAY($D848)+$LK848*30.4/6000)</f>
        <v>43857</v>
      </c>
      <c r="F848" s="18">
        <f>DATE(YEAR($E848),MONTH($E848),DAY($E848)+$LK848*30.4/6000)</f>
        <v>43857</v>
      </c>
      <c r="G848" s="18">
        <f>DATE(YEAR($F848),MONTH($F848),DAY($F848)+$LK848*30.4/6000)</f>
        <v>43857</v>
      </c>
      <c r="H848" s="18">
        <f>DATE(YEAR($G848),MONTH($G848),DAY($G848)+$LK848*30.4/6000)</f>
        <v>43857</v>
      </c>
      <c r="I848" s="19">
        <f>DATE(YEAR($H848),MONTH($H848),DAY($H848)+$LK848*30.4/6000)</f>
        <v>43857</v>
      </c>
    </row>
    <row r="849" spans="1:9" ht="15" thickBot="1" x14ac:dyDescent="0.4">
      <c r="A849" s="16" t="s">
        <v>73</v>
      </c>
      <c r="B849" s="17" t="s">
        <v>21</v>
      </c>
      <c r="C849" s="18">
        <v>43918.502766199999</v>
      </c>
      <c r="D849" s="18">
        <f t="shared" si="238"/>
        <v>43889</v>
      </c>
      <c r="E849" s="18">
        <f>DATE(YEAR($D849),MONTH($D849),DAY($D849)+$LK849*30.4/520)</f>
        <v>43889</v>
      </c>
      <c r="F849" s="18">
        <f>DATE(YEAR($E849),MONTH($E849),DAY($E849)+$LK849*30.4/520)</f>
        <v>43889</v>
      </c>
      <c r="G849" s="18">
        <f>DATE(YEAR($F849),MONTH($F849),DAY($F849)+$LK849*30.4/520)</f>
        <v>43889</v>
      </c>
      <c r="H849" s="18">
        <f>DATE(YEAR($G849),MONTH($G849),DAY($G849)+$LK849*30.4/520)</f>
        <v>43889</v>
      </c>
      <c r="I849" s="19">
        <f>DATE(YEAR($H849),MONTH($H849),DAY($H849)+$LK849*30.4/520)</f>
        <v>43889</v>
      </c>
    </row>
    <row r="850" spans="1:9" ht="15" thickBot="1" x14ac:dyDescent="0.4">
      <c r="A850" s="16" t="s">
        <v>73</v>
      </c>
      <c r="B850" s="17" t="s">
        <v>32</v>
      </c>
      <c r="C850" s="18">
        <v>43918.502766199999</v>
      </c>
      <c r="D850" s="18">
        <f t="shared" si="238"/>
        <v>43889</v>
      </c>
      <c r="E850" s="18">
        <f>DATE(YEAR($D850),MONTH($D850),DAY($D850)+$LK850*30.4/520)</f>
        <v>43889</v>
      </c>
      <c r="F850" s="18">
        <f>DATE(YEAR($E850),MONTH($E850),DAY($E850)+$LK850*30.4/520)</f>
        <v>43889</v>
      </c>
      <c r="G850" s="18">
        <f>DATE(YEAR($F850),MONTH($F850),DAY($F850)+$LK850*30.4/520)</f>
        <v>43889</v>
      </c>
      <c r="H850" s="18">
        <f>DATE(YEAR($G850),MONTH($G850),DAY($G850)+$LK850*30.4/520)</f>
        <v>43889</v>
      </c>
      <c r="I850" s="19">
        <f>DATE(YEAR($H850),MONTH($H850),DAY($H850)+$LK850*30.4/520)</f>
        <v>43889</v>
      </c>
    </row>
    <row r="851" spans="1:9" ht="15" thickBot="1" x14ac:dyDescent="0.4">
      <c r="A851" s="16" t="s">
        <v>73</v>
      </c>
      <c r="B851" s="17" t="s">
        <v>30</v>
      </c>
      <c r="C851" s="18">
        <v>43918.502766199999</v>
      </c>
      <c r="D851" s="18">
        <f t="shared" si="238"/>
        <v>43889</v>
      </c>
      <c r="E851" s="18">
        <f>DATE(YEAR($D851),MONTH($D851),DAY($D851)+$LK851*30.4/520)</f>
        <v>43889</v>
      </c>
      <c r="F851" s="18">
        <f>DATE(YEAR($E851),MONTH($E851),DAY($E851)+$LK851*30.4/520)</f>
        <v>43889</v>
      </c>
      <c r="G851" s="18">
        <f>DATE(YEAR($F851),MONTH($F851),DAY($F851)+$LK851*30.4/520)</f>
        <v>43889</v>
      </c>
      <c r="H851" s="18">
        <f>DATE(YEAR($G851),MONTH($G851),DAY($G851)+$LK851*30.4/520)</f>
        <v>43889</v>
      </c>
      <c r="I851" s="19">
        <f>DATE(YEAR($H851),MONTH($H851),DAY($H851)+$LK851*30.4/520)</f>
        <v>43889</v>
      </c>
    </row>
    <row r="852" spans="1:9" ht="15" thickBot="1" x14ac:dyDescent="0.4">
      <c r="A852" s="16" t="s">
        <v>73</v>
      </c>
      <c r="B852" s="17" t="s">
        <v>17</v>
      </c>
      <c r="C852" s="18">
        <v>44015.62072916</v>
      </c>
      <c r="D852" s="18">
        <f>DATE(YEAR($C852),MONTH($C852)-2,DAY($C852))</f>
        <v>43954</v>
      </c>
      <c r="E852" s="18">
        <f>DATE(YEAR($D852),MONTH($D852)+$LK852,DAY($D852))</f>
        <v>43954</v>
      </c>
      <c r="F852" s="18">
        <f>DATE(YEAR($E852),MONTH($E852)+$LK852,DAY($E852))</f>
        <v>43954</v>
      </c>
      <c r="G852" s="18">
        <f>DATE(YEAR($F852),MONTH($F852)+$LK852,DAY($F852))</f>
        <v>43954</v>
      </c>
      <c r="H852" s="18">
        <f>DATE(YEAR($G852),MONTH($G852)+$LK852,DAY($G852))</f>
        <v>43954</v>
      </c>
      <c r="I852" s="19">
        <f>DATE(YEAR($H852),MONTH($H852)+$LK852,DAY($H852))</f>
        <v>43954</v>
      </c>
    </row>
    <row r="853" spans="1:9" ht="15" thickBot="1" x14ac:dyDescent="0.4">
      <c r="A853" s="16" t="s">
        <v>73</v>
      </c>
      <c r="B853" s="17" t="s">
        <v>10</v>
      </c>
      <c r="C853" s="18">
        <v>44010.678206010001</v>
      </c>
      <c r="D853" s="18">
        <f>DATE(YEAR($C853),MONTH($C853)-2,DAY($C853))</f>
        <v>43949</v>
      </c>
      <c r="E853" s="18">
        <f>DATE(YEAR($D853),MONTH($D853)+$LK853,DAY($D853))</f>
        <v>43949</v>
      </c>
      <c r="F853" s="18">
        <f>DATE(YEAR($E853),MONTH($E853)+$LK853,DAY($E853))</f>
        <v>43949</v>
      </c>
      <c r="G853" s="18">
        <f>DATE(YEAR($F853),MONTH($F853)+$LK853,DAY($F853))</f>
        <v>43949</v>
      </c>
      <c r="H853" s="18">
        <f>DATE(YEAR($G853),MONTH($G853)+$LK853,DAY($G853))</f>
        <v>43949</v>
      </c>
      <c r="I853" s="19">
        <f>DATE(YEAR($H853),MONTH($H853)+$LK853,DAY($H853))</f>
        <v>43949</v>
      </c>
    </row>
    <row r="854" spans="1:9" ht="15" thickBot="1" x14ac:dyDescent="0.4">
      <c r="A854" s="16" t="s">
        <v>73</v>
      </c>
      <c r="B854" s="17" t="s">
        <v>11</v>
      </c>
      <c r="C854" s="18">
        <v>44110.335868050002</v>
      </c>
      <c r="D854" s="18">
        <f>DATE(YEAR($C854),MONTH($C854)-2,DAY($C854))</f>
        <v>44049</v>
      </c>
      <c r="E854" s="18">
        <f>DATE(YEAR($D854)+$LK854,MONTH($D854),DAY($D854))</f>
        <v>44049</v>
      </c>
      <c r="F854" s="18">
        <f>DATE(YEAR($E854)+$LK854,MONTH($E854),DAY($E854))</f>
        <v>44049</v>
      </c>
      <c r="G854" s="18">
        <f>DATE(YEAR($F854)+$LK854,MONTH($F854),DAY($F854))</f>
        <v>44049</v>
      </c>
      <c r="H854" s="18">
        <f>DATE(YEAR($G854)+$LK854,MONTH($G854),DAY($G854))</f>
        <v>44049</v>
      </c>
      <c r="I854" s="19">
        <f>DATE(YEAR($H854)+$LK854,MONTH($H854),DAY($H854))</f>
        <v>44049</v>
      </c>
    </row>
    <row r="855" spans="1:9" ht="15" thickBot="1" x14ac:dyDescent="0.4">
      <c r="A855" s="16" t="s">
        <v>73</v>
      </c>
      <c r="B855" s="17" t="s">
        <v>27</v>
      </c>
      <c r="C855" s="18">
        <v>43888.821817130003</v>
      </c>
      <c r="D855" s="18">
        <f>DATE(YEAR($C855),MONTH($C855)-1,DAY($C855))</f>
        <v>43857</v>
      </c>
      <c r="E855" s="18">
        <f>DATE(YEAR($D855),MONTH($D855),DAY($D855)+$LK855*30.4/6000)</f>
        <v>43857</v>
      </c>
      <c r="F855" s="18">
        <f>DATE(YEAR($E855),MONTH($E855),DAY($E855)+$LK855*30.4/6000)</f>
        <v>43857</v>
      </c>
      <c r="G855" s="18">
        <f>DATE(YEAR($F855),MONTH($F855),DAY($F855)+$LK855*30.4/6000)</f>
        <v>43857</v>
      </c>
      <c r="H855" s="18">
        <f>DATE(YEAR($G855),MONTH($G855),DAY($G855)+$LK855*30.4/6000)</f>
        <v>43857</v>
      </c>
      <c r="I855" s="19">
        <f>DATE(YEAR($H855),MONTH($H855),DAY($H855)+$LK855*30.4/6000)</f>
        <v>43857</v>
      </c>
    </row>
    <row r="856" spans="1:9" ht="15" thickBot="1" x14ac:dyDescent="0.4">
      <c r="A856" s="16" t="s">
        <v>73</v>
      </c>
      <c r="B856" s="17" t="s">
        <v>33</v>
      </c>
      <c r="C856" s="18">
        <v>43888.821817130003</v>
      </c>
      <c r="D856" s="18">
        <f>DATE(YEAR($C856),MONTH($C856)-1,DAY($C856))</f>
        <v>43857</v>
      </c>
      <c r="E856" s="18">
        <f>DATE(YEAR($D856),MONTH($D856),DAY($D856)+$LK856*30.4/6000)</f>
        <v>43857</v>
      </c>
      <c r="F856" s="18">
        <f>DATE(YEAR($E856),MONTH($E856),DAY($E856)+$LK856*30.4/6000)</f>
        <v>43857</v>
      </c>
      <c r="G856" s="18">
        <f>DATE(YEAR($F856),MONTH($F856),DAY($F856)+$LK856*30.4/6000)</f>
        <v>43857</v>
      </c>
      <c r="H856" s="18">
        <f>DATE(YEAR($G856),MONTH($G856),DAY($G856)+$LK856*30.4/6000)</f>
        <v>43857</v>
      </c>
      <c r="I856" s="19">
        <f>DATE(YEAR($H856),MONTH($H856),DAY($H856)+$LK856*30.4/6000)</f>
        <v>43857</v>
      </c>
    </row>
    <row r="857" spans="1:9" ht="15" thickBot="1" x14ac:dyDescent="0.4">
      <c r="A857" s="16" t="s">
        <v>73</v>
      </c>
      <c r="B857" s="17" t="s">
        <v>39</v>
      </c>
      <c r="C857" s="18">
        <v>44092.548692130003</v>
      </c>
      <c r="D857" s="18">
        <f t="shared" ref="D857:D862" si="239">DATE(YEAR($C857),MONTH($C857),DAY($C857)-7)</f>
        <v>44085</v>
      </c>
      <c r="E857" s="18">
        <f t="shared" ref="E857:E862" si="240">DATE(YEAR($D857),MONTH($D857)+$LK857,DAY($D857))</f>
        <v>44085</v>
      </c>
      <c r="F857" s="18">
        <f t="shared" ref="F857:F862" si="241">DATE(YEAR($E857),MONTH($E857)+$LK857,DAY($E857))</f>
        <v>44085</v>
      </c>
      <c r="G857" s="18">
        <f t="shared" ref="G857:G862" si="242">DATE(YEAR($F857),MONTH($F857)+$LK857,DAY($F857))</f>
        <v>44085</v>
      </c>
      <c r="H857" s="18">
        <f t="shared" ref="H857:H862" si="243">DATE(YEAR($G857),MONTH($G857)+$LK857,DAY($G857))</f>
        <v>44085</v>
      </c>
      <c r="I857" s="19">
        <f t="shared" ref="I857:I862" si="244">DATE(YEAR($H857),MONTH($H857)+$LK857,DAY($H857))</f>
        <v>44085</v>
      </c>
    </row>
    <row r="858" spans="1:9" ht="15" thickBot="1" x14ac:dyDescent="0.4">
      <c r="A858" s="16" t="s">
        <v>73</v>
      </c>
      <c r="B858" s="17" t="s">
        <v>28</v>
      </c>
      <c r="C858" s="18">
        <v>44181.607812499999</v>
      </c>
      <c r="D858" s="18">
        <f t="shared" si="239"/>
        <v>44174</v>
      </c>
      <c r="E858" s="18">
        <f t="shared" si="240"/>
        <v>44174</v>
      </c>
      <c r="F858" s="18">
        <f t="shared" si="241"/>
        <v>44174</v>
      </c>
      <c r="G858" s="18">
        <f t="shared" si="242"/>
        <v>44174</v>
      </c>
      <c r="H858" s="18">
        <f t="shared" si="243"/>
        <v>44174</v>
      </c>
      <c r="I858" s="19">
        <f t="shared" si="244"/>
        <v>44174</v>
      </c>
    </row>
    <row r="859" spans="1:9" ht="15" thickBot="1" x14ac:dyDescent="0.4">
      <c r="A859" s="16" t="s">
        <v>73</v>
      </c>
      <c r="B859" s="17" t="s">
        <v>31</v>
      </c>
      <c r="C859" s="18">
        <v>44181.362152770002</v>
      </c>
      <c r="D859" s="18">
        <f t="shared" si="239"/>
        <v>44174</v>
      </c>
      <c r="E859" s="18">
        <f t="shared" si="240"/>
        <v>44174</v>
      </c>
      <c r="F859" s="18">
        <f t="shared" si="241"/>
        <v>44174</v>
      </c>
      <c r="G859" s="18">
        <f t="shared" si="242"/>
        <v>44174</v>
      </c>
      <c r="H859" s="18">
        <f t="shared" si="243"/>
        <v>44174</v>
      </c>
      <c r="I859" s="19">
        <f t="shared" si="244"/>
        <v>44174</v>
      </c>
    </row>
    <row r="860" spans="1:9" ht="15" thickBot="1" x14ac:dyDescent="0.4">
      <c r="A860" s="16" t="s">
        <v>73</v>
      </c>
      <c r="B860" s="17" t="s">
        <v>35</v>
      </c>
      <c r="C860" s="18">
        <v>44152.60487268</v>
      </c>
      <c r="D860" s="18">
        <f t="shared" si="239"/>
        <v>44145</v>
      </c>
      <c r="E860" s="18">
        <f t="shared" si="240"/>
        <v>44145</v>
      </c>
      <c r="F860" s="18">
        <f t="shared" si="241"/>
        <v>44145</v>
      </c>
      <c r="G860" s="18">
        <f t="shared" si="242"/>
        <v>44145</v>
      </c>
      <c r="H860" s="18">
        <f t="shared" si="243"/>
        <v>44145</v>
      </c>
      <c r="I860" s="19">
        <f t="shared" si="244"/>
        <v>44145</v>
      </c>
    </row>
    <row r="861" spans="1:9" ht="15" thickBot="1" x14ac:dyDescent="0.4">
      <c r="A861" s="16" t="s">
        <v>73</v>
      </c>
      <c r="B861" s="17" t="s">
        <v>24</v>
      </c>
      <c r="C861" s="18">
        <v>44152.60487268</v>
      </c>
      <c r="D861" s="18">
        <f t="shared" si="239"/>
        <v>44145</v>
      </c>
      <c r="E861" s="18">
        <f t="shared" si="240"/>
        <v>44145</v>
      </c>
      <c r="F861" s="18">
        <f t="shared" si="241"/>
        <v>44145</v>
      </c>
      <c r="G861" s="18">
        <f t="shared" si="242"/>
        <v>44145</v>
      </c>
      <c r="H861" s="18">
        <f t="shared" si="243"/>
        <v>44145</v>
      </c>
      <c r="I861" s="19">
        <f t="shared" si="244"/>
        <v>44145</v>
      </c>
    </row>
    <row r="862" spans="1:9" ht="15" thickBot="1" x14ac:dyDescent="0.4">
      <c r="A862" s="16" t="s">
        <v>73</v>
      </c>
      <c r="B862" s="17" t="s">
        <v>22</v>
      </c>
      <c r="C862" s="18">
        <v>44152.60487268</v>
      </c>
      <c r="D862" s="18">
        <f t="shared" si="239"/>
        <v>44145</v>
      </c>
      <c r="E862" s="18">
        <f t="shared" si="240"/>
        <v>44145</v>
      </c>
      <c r="F862" s="18">
        <f t="shared" si="241"/>
        <v>44145</v>
      </c>
      <c r="G862" s="18">
        <f t="shared" si="242"/>
        <v>44145</v>
      </c>
      <c r="H862" s="18">
        <f t="shared" si="243"/>
        <v>44145</v>
      </c>
      <c r="I862" s="19">
        <f t="shared" si="244"/>
        <v>44145</v>
      </c>
    </row>
    <row r="863" spans="1:9" ht="15" thickBot="1" x14ac:dyDescent="0.4">
      <c r="A863" s="16" t="s">
        <v>73</v>
      </c>
      <c r="B863" s="17" t="s">
        <v>13</v>
      </c>
      <c r="C863" s="18">
        <v>44338.130844899999</v>
      </c>
      <c r="D863" s="18">
        <f>DATE(YEAR($C863),MONTH($C863)-1,DAY($C863))</f>
        <v>44308</v>
      </c>
      <c r="E863" s="18">
        <f>DATE(YEAR($D863),MONTH($D863),DAY($D863)+$LK863/6.5)</f>
        <v>44308</v>
      </c>
      <c r="F863" s="18">
        <f>DATE(YEAR($E863),MONTH($E863),DAY($E863)+$LK863/6.5)</f>
        <v>44308</v>
      </c>
      <c r="G863" s="18">
        <f>DATE(YEAR($F863),MONTH($F863),DAY($F863)+$LK863/6.5)</f>
        <v>44308</v>
      </c>
      <c r="H863" s="18">
        <f>DATE(YEAR($G863),MONTH($G863),DAY($G863)+$LK863/6.5)</f>
        <v>44308</v>
      </c>
      <c r="I863" s="19">
        <f>DATE(YEAR($H863),MONTH($H863),DAY($H863)+$LK863/6.5)</f>
        <v>44308</v>
      </c>
    </row>
    <row r="864" spans="1:9" ht="15" thickBot="1" x14ac:dyDescent="0.4">
      <c r="A864" s="16" t="s">
        <v>73</v>
      </c>
      <c r="B864" s="17" t="s">
        <v>15</v>
      </c>
      <c r="C864" s="18">
        <v>44175.381620369997</v>
      </c>
      <c r="D864" s="18">
        <f>DATE(YEAR($C864),MONTH($C864)-1,DAY($C864))</f>
        <v>44145</v>
      </c>
      <c r="E864" s="18">
        <f>DATE(YEAR($D864),MONTH($D864),DAY($D864)+$LK864/6.5)</f>
        <v>44145</v>
      </c>
      <c r="F864" s="18">
        <f>DATE(YEAR($E864),MONTH($E864),DAY($E864)+$LK864/6.5)</f>
        <v>44145</v>
      </c>
      <c r="G864" s="18">
        <f>DATE(YEAR($F864),MONTH($F864),DAY($F864)+$LK864/6.5)</f>
        <v>44145</v>
      </c>
      <c r="H864" s="18">
        <f>DATE(YEAR($G864),MONTH($G864),DAY($G864)+$LK864/6.5)</f>
        <v>44145</v>
      </c>
      <c r="I864" s="19">
        <f>DATE(YEAR($H864),MONTH($H864),DAY($H864)+$LK864/6.5)</f>
        <v>44145</v>
      </c>
    </row>
    <row r="865" spans="1:9" ht="15" thickBot="1" x14ac:dyDescent="0.4">
      <c r="A865" s="16" t="s">
        <v>73</v>
      </c>
      <c r="B865" s="17" t="s">
        <v>40</v>
      </c>
      <c r="C865" s="18">
        <v>44508.5845949</v>
      </c>
      <c r="D865" s="18">
        <f>DATE(YEAR($C865),MONTH($C865)-2,DAY($C865))</f>
        <v>44447</v>
      </c>
      <c r="E865" s="18">
        <f>DATE(YEAR($D865),MONTH($D865),DAY($D865)+$LK865*30.4/6000)</f>
        <v>44447</v>
      </c>
      <c r="F865" s="18">
        <f>DATE(YEAR($E865),MONTH($E865),DAY($E865)+$LK865*30.4/6000)</f>
        <v>44447</v>
      </c>
      <c r="G865" s="18">
        <f>DATE(YEAR($F865),MONTH($F865),DAY($F865)+$LK865*30.4/6000)</f>
        <v>44447</v>
      </c>
      <c r="H865" s="18">
        <f>DATE(YEAR($G865),MONTH($G865),DAY($G865)+$LK865*30.4/6000)</f>
        <v>44447</v>
      </c>
      <c r="I865" s="19">
        <f>DATE(YEAR($H865),MONTH($H865),DAY($H865)+$LK865*30.4/6000)</f>
        <v>44447</v>
      </c>
    </row>
    <row r="866" spans="1:9" ht="15" thickBot="1" x14ac:dyDescent="0.4">
      <c r="A866" s="16" t="s">
        <v>73</v>
      </c>
      <c r="B866" s="17" t="s">
        <v>40</v>
      </c>
      <c r="C866" s="18">
        <v>44508.582939810003</v>
      </c>
      <c r="D866" s="18">
        <f>DATE(YEAR($C866),MONTH($C866)-2,DAY($C866))</f>
        <v>44447</v>
      </c>
      <c r="E866" s="18">
        <f>DATE(YEAR($D866),MONTH($D866),DAY($D866)+$LK866*30.4/6000)</f>
        <v>44447</v>
      </c>
      <c r="F866" s="18">
        <f>DATE(YEAR($E866),MONTH($E866),DAY($E866)+$LK866*30.4/6000)</f>
        <v>44447</v>
      </c>
      <c r="G866" s="18">
        <f>DATE(YEAR($F866),MONTH($F866),DAY($F866)+$LK866*30.4/6000)</f>
        <v>44447</v>
      </c>
      <c r="H866" s="18">
        <f>DATE(YEAR($G866),MONTH($G866),DAY($G866)+$LK866*30.4/6000)</f>
        <v>44447</v>
      </c>
      <c r="I866" s="19">
        <f>DATE(YEAR($H866),MONTH($H866),DAY($H866)+$LK866*30.4/6000)</f>
        <v>44447</v>
      </c>
    </row>
    <row r="867" spans="1:9" ht="15" thickBot="1" x14ac:dyDescent="0.4">
      <c r="A867" s="16" t="s">
        <v>73</v>
      </c>
      <c r="B867" s="17" t="s">
        <v>40</v>
      </c>
      <c r="C867" s="18">
        <v>44232.065486109997</v>
      </c>
      <c r="D867" s="18">
        <f>DATE(YEAR($C867),MONTH($C867)-2,DAY($C867))</f>
        <v>44170</v>
      </c>
      <c r="E867" s="18">
        <f>DATE(YEAR($D867),MONTH($D867),DAY($D867)+$LK867*30.4/6000)</f>
        <v>44170</v>
      </c>
      <c r="F867" s="18">
        <f>DATE(YEAR($E867),MONTH($E867),DAY($E867)+$LK867*30.4/6000)</f>
        <v>44170</v>
      </c>
      <c r="G867" s="18">
        <f>DATE(YEAR($F867),MONTH($F867),DAY($F867)+$LK867*30.4/6000)</f>
        <v>44170</v>
      </c>
      <c r="H867" s="18">
        <f>DATE(YEAR($G867),MONTH($G867),DAY($G867)+$LK867*30.4/6000)</f>
        <v>44170</v>
      </c>
      <c r="I867" s="19">
        <f>DATE(YEAR($H867),MONTH($H867),DAY($H867)+$LK867*30.4/6000)</f>
        <v>44170</v>
      </c>
    </row>
    <row r="868" spans="1:9" ht="15" thickBot="1" x14ac:dyDescent="0.4">
      <c r="A868" s="16" t="s">
        <v>73</v>
      </c>
      <c r="B868" s="17" t="s">
        <v>13</v>
      </c>
      <c r="C868" s="18">
        <v>44317.125069440001</v>
      </c>
      <c r="D868" s="18">
        <f>DATE(YEAR($C868),MONTH($C868)-1,DAY($C868))</f>
        <v>44287</v>
      </c>
      <c r="E868" s="18">
        <f>DATE(YEAR($D868),MONTH($D868),DAY($D868)+$LK868/6.5)</f>
        <v>44287</v>
      </c>
      <c r="F868" s="18">
        <f>DATE(YEAR($E868),MONTH($E868),DAY($E868)+$LK868/6.5)</f>
        <v>44287</v>
      </c>
      <c r="G868" s="18">
        <f>DATE(YEAR($F868),MONTH($F868),DAY($F868)+$LK868/6.5)</f>
        <v>44287</v>
      </c>
      <c r="H868" s="18">
        <f>DATE(YEAR($G868),MONTH($G868),DAY($G868)+$LK868/6.5)</f>
        <v>44287</v>
      </c>
      <c r="I868" s="19">
        <f>DATE(YEAR($H868),MONTH($H868),DAY($H868)+$LK868/6.5)</f>
        <v>44287</v>
      </c>
    </row>
    <row r="869" spans="1:9" ht="15" thickBot="1" x14ac:dyDescent="0.4">
      <c r="A869" s="16" t="s">
        <v>73</v>
      </c>
      <c r="B869" s="17" t="s">
        <v>15</v>
      </c>
      <c r="C869" s="18">
        <v>43966.587916659999</v>
      </c>
      <c r="D869" s="18">
        <f>DATE(YEAR($C869),MONTH($C869)-1,DAY($C869))</f>
        <v>43936</v>
      </c>
      <c r="E869" s="18">
        <f>DATE(YEAR($D869),MONTH($D869),DAY($D869)+$LK869/6.5)</f>
        <v>43936</v>
      </c>
      <c r="F869" s="18">
        <f>DATE(YEAR($E869),MONTH($E869),DAY($E869)+$LK869/6.5)</f>
        <v>43936</v>
      </c>
      <c r="G869" s="18">
        <f>DATE(YEAR($F869),MONTH($F869),DAY($F869)+$LK869/6.5)</f>
        <v>43936</v>
      </c>
      <c r="H869" s="18">
        <f>DATE(YEAR($G869),MONTH($G869),DAY($G869)+$LK869/6.5)</f>
        <v>43936</v>
      </c>
      <c r="I869" s="19">
        <f>DATE(YEAR($H869),MONTH($H869),DAY($H869)+$LK869/6.5)</f>
        <v>43936</v>
      </c>
    </row>
    <row r="870" spans="1:9" ht="15" thickBot="1" x14ac:dyDescent="0.4">
      <c r="A870" s="16" t="s">
        <v>73</v>
      </c>
      <c r="B870" s="17" t="s">
        <v>25</v>
      </c>
      <c r="C870" s="18">
        <v>44180.73172453</v>
      </c>
      <c r="D870" s="18">
        <f>DATE(YEAR($C870),MONTH($C870)-1,DAY($C870))</f>
        <v>44150</v>
      </c>
      <c r="E870" s="18">
        <f>DATE(YEAR($D870),MONTH($D870),DAY($D870)+$LK870/6.5)</f>
        <v>44150</v>
      </c>
      <c r="F870" s="18">
        <f>DATE(YEAR($E870),MONTH($E870),DAY($E870)+$LK870/6.5)</f>
        <v>44150</v>
      </c>
      <c r="G870" s="18">
        <f>DATE(YEAR($F870),MONTH($F870),DAY($F870)+$LK870/6.5)</f>
        <v>44150</v>
      </c>
      <c r="H870" s="18">
        <f>DATE(YEAR($G870),MONTH($G870),DAY($G870)+$LK870/6.5)</f>
        <v>44150</v>
      </c>
      <c r="I870" s="19">
        <f>DATE(YEAR($H870),MONTH($H870),DAY($H870)+$LK870/6.5)</f>
        <v>44150</v>
      </c>
    </row>
    <row r="871" spans="1:9" ht="15" thickBot="1" x14ac:dyDescent="0.4">
      <c r="A871" s="16" t="s">
        <v>73</v>
      </c>
      <c r="B871" s="17" t="s">
        <v>40</v>
      </c>
      <c r="C871" s="18">
        <v>44508.582939810003</v>
      </c>
      <c r="D871" s="18">
        <f>DATE(YEAR($C871),MONTH($C871)-2,DAY($C871))</f>
        <v>44447</v>
      </c>
      <c r="E871" s="18">
        <f>DATE(YEAR($D871),MONTH($D871),DAY($D871)+$LK871*30.4/6000)</f>
        <v>44447</v>
      </c>
      <c r="F871" s="18">
        <f>DATE(YEAR($E871),MONTH($E871),DAY($E871)+$LK871*30.4/6000)</f>
        <v>44447</v>
      </c>
      <c r="G871" s="18">
        <f>DATE(YEAR($F871),MONTH($F871),DAY($F871)+$LK871*30.4/6000)</f>
        <v>44447</v>
      </c>
      <c r="H871" s="18">
        <f>DATE(YEAR($G871),MONTH($G871),DAY($G871)+$LK871*30.4/6000)</f>
        <v>44447</v>
      </c>
      <c r="I871" s="19">
        <f>DATE(YEAR($H871),MONTH($H871),DAY($H871)+$LK871*30.4/6000)</f>
        <v>44447</v>
      </c>
    </row>
    <row r="872" spans="1:9" ht="15" thickBot="1" x14ac:dyDescent="0.4">
      <c r="A872" s="16" t="s">
        <v>73</v>
      </c>
      <c r="B872" s="17" t="s">
        <v>23</v>
      </c>
      <c r="C872" s="18">
        <v>44339.699282399997</v>
      </c>
      <c r="D872" s="18">
        <f t="shared" ref="D872:D877" si="245">DATE(YEAR($C872),MONTH($C872)-1,DAY($C872))</f>
        <v>44309</v>
      </c>
      <c r="E872" s="18">
        <f>DATE(YEAR($D872),MONTH($D872),DAY($D872)+$LK872/6.5)</f>
        <v>44309</v>
      </c>
      <c r="F872" s="18">
        <f>DATE(YEAR($E872),MONTH($E872),DAY($E872)+$LK872/6.5)</f>
        <v>44309</v>
      </c>
      <c r="G872" s="18">
        <f>DATE(YEAR($F872),MONTH($F872),DAY($F872)+$LK872/6.5)</f>
        <v>44309</v>
      </c>
      <c r="H872" s="18">
        <f>DATE(YEAR($G872),MONTH($G872),DAY($G872)+$LK872/6.5)</f>
        <v>44309</v>
      </c>
      <c r="I872" s="19">
        <f>DATE(YEAR($H872),MONTH($H872),DAY($H872)+$LK872/6.5)</f>
        <v>44309</v>
      </c>
    </row>
    <row r="873" spans="1:9" ht="15" thickBot="1" x14ac:dyDescent="0.4">
      <c r="A873" s="16" t="s">
        <v>73</v>
      </c>
      <c r="B873" s="17" t="s">
        <v>18</v>
      </c>
      <c r="C873" s="18">
        <v>44066.056006940002</v>
      </c>
      <c r="D873" s="18">
        <f t="shared" si="245"/>
        <v>44035</v>
      </c>
      <c r="E873" s="18">
        <f>DATE(YEAR($D873),MONTH($D873),DAY($D873)+$LK873/6.5)</f>
        <v>44035</v>
      </c>
      <c r="F873" s="18">
        <f>DATE(YEAR($E873),MONTH($E873),DAY($E873)+$LK873/6.5)</f>
        <v>44035</v>
      </c>
      <c r="G873" s="18">
        <f>DATE(YEAR($F873),MONTH($F873),DAY($F873)+$LK873/6.5)</f>
        <v>44035</v>
      </c>
      <c r="H873" s="18">
        <f>DATE(YEAR($G873),MONTH($G873),DAY($G873)+$LK873/6.5)</f>
        <v>44035</v>
      </c>
      <c r="I873" s="19">
        <f>DATE(YEAR($H873),MONTH($H873),DAY($H873)+$LK873/6.5)</f>
        <v>44035</v>
      </c>
    </row>
    <row r="874" spans="1:9" ht="15" thickBot="1" x14ac:dyDescent="0.4">
      <c r="A874" s="16" t="s">
        <v>73</v>
      </c>
      <c r="B874" s="17" t="s">
        <v>18</v>
      </c>
      <c r="C874" s="18">
        <v>44266.257222220003</v>
      </c>
      <c r="D874" s="18">
        <f t="shared" si="245"/>
        <v>44238</v>
      </c>
      <c r="E874" s="18">
        <f>DATE(YEAR($D874),MONTH($D874),DAY($D874)+$LK874/6.5)</f>
        <v>44238</v>
      </c>
      <c r="F874" s="18">
        <f>DATE(YEAR($E874),MONTH($E874),DAY($E874)+$LK874/6.5)</f>
        <v>44238</v>
      </c>
      <c r="G874" s="18">
        <f>DATE(YEAR($F874),MONTH($F874),DAY($F874)+$LK874/6.5)</f>
        <v>44238</v>
      </c>
      <c r="H874" s="18">
        <f>DATE(YEAR($G874),MONTH($G874),DAY($G874)+$LK874/6.5)</f>
        <v>44238</v>
      </c>
      <c r="I874" s="19">
        <f>DATE(YEAR($H874),MONTH($H874),DAY($H874)+$LK874/6.5)</f>
        <v>44238</v>
      </c>
    </row>
    <row r="875" spans="1:9" ht="15" thickBot="1" x14ac:dyDescent="0.4">
      <c r="A875" s="16" t="s">
        <v>14</v>
      </c>
      <c r="B875" s="17" t="s">
        <v>21</v>
      </c>
      <c r="C875" s="18">
        <v>44001.421423610002</v>
      </c>
      <c r="D875" s="18">
        <f t="shared" si="245"/>
        <v>43970</v>
      </c>
      <c r="E875" s="18">
        <f>DATE(YEAR($D875),MONTH($D875),DAY($D875)+$LK875*30.4/520)</f>
        <v>43970</v>
      </c>
      <c r="F875" s="18">
        <f>DATE(YEAR($E875),MONTH($E875),DAY($E875)+$LK875*30.4/520)</f>
        <v>43970</v>
      </c>
      <c r="G875" s="18">
        <f>DATE(YEAR($F875),MONTH($F875),DAY($F875)+$LK875*30.4/520)</f>
        <v>43970</v>
      </c>
      <c r="H875" s="18">
        <f>DATE(YEAR($G875),MONTH($G875),DAY($G875)+$LK875*30.4/520)</f>
        <v>43970</v>
      </c>
      <c r="I875" s="19">
        <f>DATE(YEAR($H875),MONTH($H875),DAY($H875)+$LK875*30.4/520)</f>
        <v>43970</v>
      </c>
    </row>
    <row r="876" spans="1:9" ht="15" thickBot="1" x14ac:dyDescent="0.4">
      <c r="A876" s="16" t="s">
        <v>14</v>
      </c>
      <c r="B876" s="17" t="s">
        <v>32</v>
      </c>
      <c r="C876" s="18">
        <v>44001.421423610002</v>
      </c>
      <c r="D876" s="18">
        <f t="shared" si="245"/>
        <v>43970</v>
      </c>
      <c r="E876" s="18">
        <f>DATE(YEAR($D876),MONTH($D876),DAY($D876)+$LK876*30.4/520)</f>
        <v>43970</v>
      </c>
      <c r="F876" s="18">
        <f>DATE(YEAR($E876),MONTH($E876),DAY($E876)+$LK876*30.4/520)</f>
        <v>43970</v>
      </c>
      <c r="G876" s="18">
        <f>DATE(YEAR($F876),MONTH($F876),DAY($F876)+$LK876*30.4/520)</f>
        <v>43970</v>
      </c>
      <c r="H876" s="18">
        <f>DATE(YEAR($G876),MONTH($G876),DAY($G876)+$LK876*30.4/520)</f>
        <v>43970</v>
      </c>
      <c r="I876" s="19">
        <f>DATE(YEAR($H876),MONTH($H876),DAY($H876)+$LK876*30.4/520)</f>
        <v>43970</v>
      </c>
    </row>
    <row r="877" spans="1:9" ht="15" thickBot="1" x14ac:dyDescent="0.4">
      <c r="A877" s="16" t="s">
        <v>14</v>
      </c>
      <c r="B877" s="17" t="s">
        <v>30</v>
      </c>
      <c r="C877" s="18">
        <v>44001.421423610002</v>
      </c>
      <c r="D877" s="18">
        <f t="shared" si="245"/>
        <v>43970</v>
      </c>
      <c r="E877" s="18">
        <f>DATE(YEAR($D877),MONTH($D877),DAY($D877)+$LK877*30.4/520)</f>
        <v>43970</v>
      </c>
      <c r="F877" s="18">
        <f>DATE(YEAR($E877),MONTH($E877),DAY($E877)+$LK877*30.4/520)</f>
        <v>43970</v>
      </c>
      <c r="G877" s="18">
        <f>DATE(YEAR($F877),MONTH($F877),DAY($F877)+$LK877*30.4/520)</f>
        <v>43970</v>
      </c>
      <c r="H877" s="18">
        <f>DATE(YEAR($G877),MONTH($G877),DAY($G877)+$LK877*30.4/520)</f>
        <v>43970</v>
      </c>
      <c r="I877" s="19">
        <f>DATE(YEAR($H877),MONTH($H877),DAY($H877)+$LK877*30.4/520)</f>
        <v>43970</v>
      </c>
    </row>
    <row r="878" spans="1:9" ht="15" thickBot="1" x14ac:dyDescent="0.4">
      <c r="A878" s="16" t="s">
        <v>14</v>
      </c>
      <c r="B878" s="17" t="s">
        <v>17</v>
      </c>
      <c r="C878" s="18">
        <v>43842.601655090002</v>
      </c>
      <c r="D878" s="18">
        <f>DATE(YEAR($C878),MONTH($C878)-2,DAY($C878))</f>
        <v>43781</v>
      </c>
      <c r="E878" s="18">
        <f>DATE(YEAR($D878),MONTH($D878)+$LK878,DAY($D878))</f>
        <v>43781</v>
      </c>
      <c r="F878" s="18">
        <f>DATE(YEAR($E878),MONTH($E878)+$LK878,DAY($E878))</f>
        <v>43781</v>
      </c>
      <c r="G878" s="18">
        <f>DATE(YEAR($F878),MONTH($F878)+$LK878,DAY($F878))</f>
        <v>43781</v>
      </c>
      <c r="H878" s="18">
        <f>DATE(YEAR($G878),MONTH($G878)+$LK878,DAY($G878))</f>
        <v>43781</v>
      </c>
      <c r="I878" s="19">
        <f>DATE(YEAR($H878),MONTH($H878)+$LK878,DAY($H878))</f>
        <v>43781</v>
      </c>
    </row>
    <row r="879" spans="1:9" ht="15" thickBot="1" x14ac:dyDescent="0.4">
      <c r="A879" s="16" t="s">
        <v>14</v>
      </c>
      <c r="B879" s="17" t="s">
        <v>10</v>
      </c>
      <c r="C879" s="18">
        <v>44172.621539350002</v>
      </c>
      <c r="D879" s="18">
        <f>DATE(YEAR($C879),MONTH($C879)-2,DAY($C879))</f>
        <v>44111</v>
      </c>
      <c r="E879" s="18">
        <f>DATE(YEAR($D879),MONTH($D879)+$LK879,DAY($D879))</f>
        <v>44111</v>
      </c>
      <c r="F879" s="18">
        <f>DATE(YEAR($E879),MONTH($E879)+$LK879,DAY($E879))</f>
        <v>44111</v>
      </c>
      <c r="G879" s="18">
        <f>DATE(YEAR($F879),MONTH($F879)+$LK879,DAY($F879))</f>
        <v>44111</v>
      </c>
      <c r="H879" s="18">
        <f>DATE(YEAR($G879),MONTH($G879)+$LK879,DAY($G879))</f>
        <v>44111</v>
      </c>
      <c r="I879" s="19">
        <f>DATE(YEAR($H879),MONTH($H879)+$LK879,DAY($H879))</f>
        <v>44111</v>
      </c>
    </row>
    <row r="880" spans="1:9" ht="15" thickBot="1" x14ac:dyDescent="0.4">
      <c r="A880" s="16" t="s">
        <v>14</v>
      </c>
      <c r="B880" s="17" t="s">
        <v>11</v>
      </c>
      <c r="C880" s="18">
        <v>44180.647858789998</v>
      </c>
      <c r="D880" s="18">
        <f>DATE(YEAR($C880),MONTH($C880)-2,DAY($C880))</f>
        <v>44119</v>
      </c>
      <c r="E880" s="18">
        <f>DATE(YEAR($D880)+$LK880,MONTH($D880),DAY($D880))</f>
        <v>44119</v>
      </c>
      <c r="F880" s="18">
        <f>DATE(YEAR($E880)+$LK880,MONTH($E880),DAY($E880))</f>
        <v>44119</v>
      </c>
      <c r="G880" s="18">
        <f>DATE(YEAR($F880)+$LK880,MONTH($F880),DAY($F880))</f>
        <v>44119</v>
      </c>
      <c r="H880" s="18">
        <f>DATE(YEAR($G880)+$LK880,MONTH($G880),DAY($G880))</f>
        <v>44119</v>
      </c>
      <c r="I880" s="19">
        <f>DATE(YEAR($H880)+$LK880,MONTH($H880),DAY($H880))</f>
        <v>44119</v>
      </c>
    </row>
    <row r="881" spans="1:9" ht="15" thickBot="1" x14ac:dyDescent="0.4">
      <c r="A881" s="16" t="s">
        <v>14</v>
      </c>
      <c r="B881" s="17" t="s">
        <v>39</v>
      </c>
      <c r="C881" s="18">
        <v>44174.584699070001</v>
      </c>
      <c r="D881" s="18">
        <f t="shared" ref="D881:D886" si="246">DATE(YEAR($C881),MONTH($C881),DAY($C881)-7)</f>
        <v>44167</v>
      </c>
      <c r="E881" s="18">
        <f t="shared" ref="E881:E886" si="247">DATE(YEAR($D881),MONTH($D881)+$LK881,DAY($D881))</f>
        <v>44167</v>
      </c>
      <c r="F881" s="18">
        <f t="shared" ref="F881:F886" si="248">DATE(YEAR($E881),MONTH($E881)+$LK881,DAY($E881))</f>
        <v>44167</v>
      </c>
      <c r="G881" s="18">
        <f t="shared" ref="G881:G886" si="249">DATE(YEAR($F881),MONTH($F881)+$LK881,DAY($F881))</f>
        <v>44167</v>
      </c>
      <c r="H881" s="18">
        <f t="shared" ref="H881:H886" si="250">DATE(YEAR($G881),MONTH($G881)+$LK881,DAY($G881))</f>
        <v>44167</v>
      </c>
      <c r="I881" s="19">
        <f t="shared" ref="I881:I886" si="251">DATE(YEAR($H881),MONTH($H881)+$LK881,DAY($H881))</f>
        <v>44167</v>
      </c>
    </row>
    <row r="882" spans="1:9" ht="15" thickBot="1" x14ac:dyDescent="0.4">
      <c r="A882" s="16" t="s">
        <v>14</v>
      </c>
      <c r="B882" s="17" t="s">
        <v>28</v>
      </c>
      <c r="C882" s="18">
        <v>44195.517858790001</v>
      </c>
      <c r="D882" s="18">
        <f t="shared" si="246"/>
        <v>44188</v>
      </c>
      <c r="E882" s="18">
        <f t="shared" si="247"/>
        <v>44188</v>
      </c>
      <c r="F882" s="18">
        <f t="shared" si="248"/>
        <v>44188</v>
      </c>
      <c r="G882" s="18">
        <f t="shared" si="249"/>
        <v>44188</v>
      </c>
      <c r="H882" s="18">
        <f t="shared" si="250"/>
        <v>44188</v>
      </c>
      <c r="I882" s="19">
        <f t="shared" si="251"/>
        <v>44188</v>
      </c>
    </row>
    <row r="883" spans="1:9" ht="15" thickBot="1" x14ac:dyDescent="0.4">
      <c r="A883" s="16" t="s">
        <v>14</v>
      </c>
      <c r="B883" s="17" t="s">
        <v>31</v>
      </c>
      <c r="C883" s="18">
        <v>44194.049548609997</v>
      </c>
      <c r="D883" s="18">
        <f t="shared" si="246"/>
        <v>44187</v>
      </c>
      <c r="E883" s="18">
        <f t="shared" si="247"/>
        <v>44187</v>
      </c>
      <c r="F883" s="18">
        <f t="shared" si="248"/>
        <v>44187</v>
      </c>
      <c r="G883" s="18">
        <f t="shared" si="249"/>
        <v>44187</v>
      </c>
      <c r="H883" s="18">
        <f t="shared" si="250"/>
        <v>44187</v>
      </c>
      <c r="I883" s="19">
        <f t="shared" si="251"/>
        <v>44187</v>
      </c>
    </row>
    <row r="884" spans="1:9" ht="15" thickBot="1" x14ac:dyDescent="0.4">
      <c r="A884" s="16" t="s">
        <v>14</v>
      </c>
      <c r="B884" s="17" t="s">
        <v>35</v>
      </c>
      <c r="C884" s="18">
        <v>44183.61710648</v>
      </c>
      <c r="D884" s="18">
        <f t="shared" si="246"/>
        <v>44176</v>
      </c>
      <c r="E884" s="18">
        <f t="shared" si="247"/>
        <v>44176</v>
      </c>
      <c r="F884" s="18">
        <f t="shared" si="248"/>
        <v>44176</v>
      </c>
      <c r="G884" s="18">
        <f t="shared" si="249"/>
        <v>44176</v>
      </c>
      <c r="H884" s="18">
        <f t="shared" si="250"/>
        <v>44176</v>
      </c>
      <c r="I884" s="19">
        <f t="shared" si="251"/>
        <v>44176</v>
      </c>
    </row>
    <row r="885" spans="1:9" ht="15" thickBot="1" x14ac:dyDescent="0.4">
      <c r="A885" s="16" t="s">
        <v>14</v>
      </c>
      <c r="B885" s="17" t="s">
        <v>24</v>
      </c>
      <c r="C885" s="18">
        <v>44183.61710648</v>
      </c>
      <c r="D885" s="18">
        <f t="shared" si="246"/>
        <v>44176</v>
      </c>
      <c r="E885" s="18">
        <f t="shared" si="247"/>
        <v>44176</v>
      </c>
      <c r="F885" s="18">
        <f t="shared" si="248"/>
        <v>44176</v>
      </c>
      <c r="G885" s="18">
        <f t="shared" si="249"/>
        <v>44176</v>
      </c>
      <c r="H885" s="18">
        <f t="shared" si="250"/>
        <v>44176</v>
      </c>
      <c r="I885" s="19">
        <f t="shared" si="251"/>
        <v>44176</v>
      </c>
    </row>
    <row r="886" spans="1:9" ht="15" thickBot="1" x14ac:dyDescent="0.4">
      <c r="A886" s="16" t="s">
        <v>14</v>
      </c>
      <c r="B886" s="17" t="s">
        <v>22</v>
      </c>
      <c r="C886" s="18">
        <v>44183.61710648</v>
      </c>
      <c r="D886" s="18">
        <f t="shared" si="246"/>
        <v>44176</v>
      </c>
      <c r="E886" s="18">
        <f t="shared" si="247"/>
        <v>44176</v>
      </c>
      <c r="F886" s="18">
        <f t="shared" si="248"/>
        <v>44176</v>
      </c>
      <c r="G886" s="18">
        <f t="shared" si="249"/>
        <v>44176</v>
      </c>
      <c r="H886" s="18">
        <f t="shared" si="250"/>
        <v>44176</v>
      </c>
      <c r="I886" s="19">
        <f t="shared" si="251"/>
        <v>44176</v>
      </c>
    </row>
    <row r="887" spans="1:9" ht="15" thickBot="1" x14ac:dyDescent="0.4">
      <c r="A887" s="16" t="s">
        <v>14</v>
      </c>
      <c r="B887" s="17" t="s">
        <v>13</v>
      </c>
      <c r="C887" s="18">
        <v>44274.174085639999</v>
      </c>
      <c r="D887" s="18">
        <f>DATE(YEAR($C887),MONTH($C887)-1,DAY($C887))</f>
        <v>44246</v>
      </c>
      <c r="E887" s="18">
        <f>DATE(YEAR($D887),MONTH($D887),DAY($D887)+$LK887/6.5)</f>
        <v>44246</v>
      </c>
      <c r="F887" s="18">
        <f>DATE(YEAR($E887),MONTH($E887),DAY($E887)+$LK887/6.5)</f>
        <v>44246</v>
      </c>
      <c r="G887" s="18">
        <f>DATE(YEAR($F887),MONTH($F887),DAY($F887)+$LK887/6.5)</f>
        <v>44246</v>
      </c>
      <c r="H887" s="18">
        <f>DATE(YEAR($G887),MONTH($G887),DAY($G887)+$LK887/6.5)</f>
        <v>44246</v>
      </c>
      <c r="I887" s="19">
        <f>DATE(YEAR($H887),MONTH($H887),DAY($H887)+$LK887/6.5)</f>
        <v>44246</v>
      </c>
    </row>
    <row r="888" spans="1:9" ht="15" thickBot="1" x14ac:dyDescent="0.4">
      <c r="A888" s="16" t="s">
        <v>14</v>
      </c>
      <c r="B888" s="17" t="s">
        <v>40</v>
      </c>
      <c r="C888" s="18">
        <v>44242.880277769997</v>
      </c>
      <c r="D888" s="18">
        <f>DATE(YEAR($C888),MONTH($C888)-2,DAY($C888))</f>
        <v>44180</v>
      </c>
      <c r="E888" s="18">
        <f>DATE(YEAR($D888),MONTH($D888),DAY($D888)+$LK888*30.4/6000)</f>
        <v>44180</v>
      </c>
      <c r="F888" s="18">
        <f>DATE(YEAR($E888),MONTH($E888),DAY($E888)+$LK888*30.4/6000)</f>
        <v>44180</v>
      </c>
      <c r="G888" s="18">
        <f>DATE(YEAR($F888),MONTH($F888),DAY($F888)+$LK888*30.4/6000)</f>
        <v>44180</v>
      </c>
      <c r="H888" s="18">
        <f>DATE(YEAR($G888),MONTH($G888),DAY($G888)+$LK888*30.4/6000)</f>
        <v>44180</v>
      </c>
      <c r="I888" s="19">
        <f>DATE(YEAR($H888),MONTH($H888),DAY($H888)+$LK888*30.4/6000)</f>
        <v>44180</v>
      </c>
    </row>
    <row r="889" spans="1:9" ht="15" thickBot="1" x14ac:dyDescent="0.4">
      <c r="A889" s="16" t="s">
        <v>14</v>
      </c>
      <c r="B889" s="17" t="s">
        <v>40</v>
      </c>
      <c r="C889" s="18">
        <v>44242.880277769997</v>
      </c>
      <c r="D889" s="18">
        <f>DATE(YEAR($C889),MONTH($C889)-2,DAY($C889))</f>
        <v>44180</v>
      </c>
      <c r="E889" s="18">
        <f>DATE(YEAR($D889),MONTH($D889),DAY($D889)+$LK889*30.4/6000)</f>
        <v>44180</v>
      </c>
      <c r="F889" s="18">
        <f>DATE(YEAR($E889),MONTH($E889),DAY($E889)+$LK889*30.4/6000)</f>
        <v>44180</v>
      </c>
      <c r="G889" s="18">
        <f>DATE(YEAR($F889),MONTH($F889),DAY($F889)+$LK889*30.4/6000)</f>
        <v>44180</v>
      </c>
      <c r="H889" s="18">
        <f>DATE(YEAR($G889),MONTH($G889),DAY($G889)+$LK889*30.4/6000)</f>
        <v>44180</v>
      </c>
      <c r="I889" s="19">
        <f>DATE(YEAR($H889),MONTH($H889),DAY($H889)+$LK889*30.4/6000)</f>
        <v>44180</v>
      </c>
    </row>
    <row r="890" spans="1:9" ht="15" thickBot="1" x14ac:dyDescent="0.4">
      <c r="A890" s="16" t="s">
        <v>14</v>
      </c>
      <c r="B890" s="17" t="s">
        <v>13</v>
      </c>
      <c r="C890" s="18">
        <v>43982.454317130003</v>
      </c>
      <c r="D890" s="18">
        <f t="shared" ref="D890:D895" si="252">DATE(YEAR($C890),MONTH($C890)-1,DAY($C890))</f>
        <v>43952</v>
      </c>
      <c r="E890" s="18">
        <f>DATE(YEAR($D890),MONTH($D890),DAY($D890)+$LK890/6.5)</f>
        <v>43952</v>
      </c>
      <c r="F890" s="18">
        <f>DATE(YEAR($E890),MONTH($E890),DAY($E890)+$LK890/6.5)</f>
        <v>43952</v>
      </c>
      <c r="G890" s="18">
        <f>DATE(YEAR($F890),MONTH($F890),DAY($F890)+$LK890/6.5)</f>
        <v>43952</v>
      </c>
      <c r="H890" s="18">
        <f>DATE(YEAR($G890),MONTH($G890),DAY($G890)+$LK890/6.5)</f>
        <v>43952</v>
      </c>
      <c r="I890" s="19">
        <f>DATE(YEAR($H890),MONTH($H890),DAY($H890)+$LK890/6.5)</f>
        <v>43952</v>
      </c>
    </row>
    <row r="891" spans="1:9" ht="15" thickBot="1" x14ac:dyDescent="0.4">
      <c r="A891" s="16" t="s">
        <v>14</v>
      </c>
      <c r="B891" s="17" t="s">
        <v>15</v>
      </c>
      <c r="C891" s="18">
        <v>43843.050324069998</v>
      </c>
      <c r="D891" s="18">
        <f t="shared" si="252"/>
        <v>43812</v>
      </c>
      <c r="E891" s="18">
        <f>DATE(YEAR($D891),MONTH($D891),DAY($D891)+$LK891/6.5)</f>
        <v>43812</v>
      </c>
      <c r="F891" s="18">
        <f>DATE(YEAR($E891),MONTH($E891),DAY($E891)+$LK891/6.5)</f>
        <v>43812</v>
      </c>
      <c r="G891" s="18">
        <f>DATE(YEAR($F891),MONTH($F891),DAY($F891)+$LK891/6.5)</f>
        <v>43812</v>
      </c>
      <c r="H891" s="18">
        <f>DATE(YEAR($G891),MONTH($G891),DAY($G891)+$LK891/6.5)</f>
        <v>43812</v>
      </c>
      <c r="I891" s="19">
        <f>DATE(YEAR($H891),MONTH($H891),DAY($H891)+$LK891/6.5)</f>
        <v>43812</v>
      </c>
    </row>
    <row r="892" spans="1:9" ht="15" thickBot="1" x14ac:dyDescent="0.4">
      <c r="A892" s="16" t="s">
        <v>14</v>
      </c>
      <c r="B892" s="17" t="s">
        <v>18</v>
      </c>
      <c r="C892" s="18">
        <v>44104.521215269997</v>
      </c>
      <c r="D892" s="18">
        <f t="shared" si="252"/>
        <v>44073</v>
      </c>
      <c r="E892" s="18">
        <f>DATE(YEAR($D892),MONTH($D892),DAY($D892)+$LK892/6.5)</f>
        <v>44073</v>
      </c>
      <c r="F892" s="18">
        <f>DATE(YEAR($E892),MONTH($E892),DAY($E892)+$LK892/6.5)</f>
        <v>44073</v>
      </c>
      <c r="G892" s="18">
        <f>DATE(YEAR($F892),MONTH($F892),DAY($F892)+$LK892/6.5)</f>
        <v>44073</v>
      </c>
      <c r="H892" s="18">
        <f>DATE(YEAR($G892),MONTH($G892),DAY($G892)+$LK892/6.5)</f>
        <v>44073</v>
      </c>
      <c r="I892" s="19">
        <f>DATE(YEAR($H892),MONTH($H892),DAY($H892)+$LK892/6.5)</f>
        <v>44073</v>
      </c>
    </row>
    <row r="893" spans="1:9" ht="15" thickBot="1" x14ac:dyDescent="0.4">
      <c r="A893" s="16" t="s">
        <v>74</v>
      </c>
      <c r="B893" s="17" t="s">
        <v>21</v>
      </c>
      <c r="C893" s="18">
        <v>44008.9520949</v>
      </c>
      <c r="D893" s="18">
        <f t="shared" si="252"/>
        <v>43977</v>
      </c>
      <c r="E893" s="18">
        <f>DATE(YEAR($D893),MONTH($D893),DAY($D893)+$LK893*30.4/520)</f>
        <v>43977</v>
      </c>
      <c r="F893" s="18">
        <f>DATE(YEAR($E893),MONTH($E893),DAY($E893)+$LK893*30.4/520)</f>
        <v>43977</v>
      </c>
      <c r="G893" s="18">
        <f>DATE(YEAR($F893),MONTH($F893),DAY($F893)+$LK893*30.4/520)</f>
        <v>43977</v>
      </c>
      <c r="H893" s="18">
        <f>DATE(YEAR($G893),MONTH($G893),DAY($G893)+$LK893*30.4/520)</f>
        <v>43977</v>
      </c>
      <c r="I893" s="19">
        <f>DATE(YEAR($H893),MONTH($H893),DAY($H893)+$LK893*30.4/520)</f>
        <v>43977</v>
      </c>
    </row>
    <row r="894" spans="1:9" ht="15" thickBot="1" x14ac:dyDescent="0.4">
      <c r="A894" s="16" t="s">
        <v>74</v>
      </c>
      <c r="B894" s="17" t="s">
        <v>32</v>
      </c>
      <c r="C894" s="18">
        <v>44008.9520949</v>
      </c>
      <c r="D894" s="18">
        <f t="shared" si="252"/>
        <v>43977</v>
      </c>
      <c r="E894" s="18">
        <f>DATE(YEAR($D894),MONTH($D894),DAY($D894)+$LK894*30.4/520)</f>
        <v>43977</v>
      </c>
      <c r="F894" s="18">
        <f>DATE(YEAR($E894),MONTH($E894),DAY($E894)+$LK894*30.4/520)</f>
        <v>43977</v>
      </c>
      <c r="G894" s="18">
        <f>DATE(YEAR($F894),MONTH($F894),DAY($F894)+$LK894*30.4/520)</f>
        <v>43977</v>
      </c>
      <c r="H894" s="18">
        <f>DATE(YEAR($G894),MONTH($G894),DAY($G894)+$LK894*30.4/520)</f>
        <v>43977</v>
      </c>
      <c r="I894" s="19">
        <f>DATE(YEAR($H894),MONTH($H894),DAY($H894)+$LK894*30.4/520)</f>
        <v>43977</v>
      </c>
    </row>
    <row r="895" spans="1:9" ht="15" thickBot="1" x14ac:dyDescent="0.4">
      <c r="A895" s="16" t="s">
        <v>74</v>
      </c>
      <c r="B895" s="17" t="s">
        <v>30</v>
      </c>
      <c r="C895" s="18">
        <v>44008.9520949</v>
      </c>
      <c r="D895" s="18">
        <f t="shared" si="252"/>
        <v>43977</v>
      </c>
      <c r="E895" s="18">
        <f>DATE(YEAR($D895),MONTH($D895),DAY($D895)+$LK895*30.4/520)</f>
        <v>43977</v>
      </c>
      <c r="F895" s="18">
        <f>DATE(YEAR($E895),MONTH($E895),DAY($E895)+$LK895*30.4/520)</f>
        <v>43977</v>
      </c>
      <c r="G895" s="18">
        <f>DATE(YEAR($F895),MONTH($F895),DAY($F895)+$LK895*30.4/520)</f>
        <v>43977</v>
      </c>
      <c r="H895" s="18">
        <f>DATE(YEAR($G895),MONTH($G895),DAY($G895)+$LK895*30.4/520)</f>
        <v>43977</v>
      </c>
      <c r="I895" s="19">
        <f>DATE(YEAR($H895),MONTH($H895),DAY($H895)+$LK895*30.4/520)</f>
        <v>43977</v>
      </c>
    </row>
    <row r="896" spans="1:9" ht="15" thickBot="1" x14ac:dyDescent="0.4">
      <c r="A896" s="16" t="s">
        <v>74</v>
      </c>
      <c r="B896" s="17" t="s">
        <v>17</v>
      </c>
      <c r="C896" s="18">
        <v>43841.627407400003</v>
      </c>
      <c r="D896" s="18">
        <f>DATE(YEAR($C896),MONTH($C896)-2,DAY($C896))</f>
        <v>43780</v>
      </c>
      <c r="E896" s="18">
        <f>DATE(YEAR($D896),MONTH($D896)+$LK896,DAY($D896))</f>
        <v>43780</v>
      </c>
      <c r="F896" s="18">
        <f>DATE(YEAR($E896),MONTH($E896)+$LK896,DAY($E896))</f>
        <v>43780</v>
      </c>
      <c r="G896" s="18">
        <f>DATE(YEAR($F896),MONTH($F896)+$LK896,DAY($F896))</f>
        <v>43780</v>
      </c>
      <c r="H896" s="18">
        <f>DATE(YEAR($G896),MONTH($G896)+$LK896,DAY($G896))</f>
        <v>43780</v>
      </c>
      <c r="I896" s="19">
        <f>DATE(YEAR($H896),MONTH($H896)+$LK896,DAY($H896))</f>
        <v>43780</v>
      </c>
    </row>
    <row r="897" spans="1:9" ht="15" thickBot="1" x14ac:dyDescent="0.4">
      <c r="A897" s="16" t="s">
        <v>74</v>
      </c>
      <c r="B897" s="17" t="s">
        <v>10</v>
      </c>
      <c r="C897" s="18">
        <v>44044.626666659999</v>
      </c>
      <c r="D897" s="18">
        <f>DATE(YEAR($C897),MONTH($C897)-2,DAY($C897))</f>
        <v>43983</v>
      </c>
      <c r="E897" s="18">
        <f>DATE(YEAR($D897),MONTH($D897)+$LK897,DAY($D897))</f>
        <v>43983</v>
      </c>
      <c r="F897" s="18">
        <f>DATE(YEAR($E897),MONTH($E897)+$LK897,DAY($E897))</f>
        <v>43983</v>
      </c>
      <c r="G897" s="18">
        <f>DATE(YEAR($F897),MONTH($F897)+$LK897,DAY($F897))</f>
        <v>43983</v>
      </c>
      <c r="H897" s="18">
        <f>DATE(YEAR($G897),MONTH($G897)+$LK897,DAY($G897))</f>
        <v>43983</v>
      </c>
      <c r="I897" s="19">
        <f>DATE(YEAR($H897),MONTH($H897)+$LK897,DAY($H897))</f>
        <v>43983</v>
      </c>
    </row>
    <row r="898" spans="1:9" ht="15" thickBot="1" x14ac:dyDescent="0.4">
      <c r="A898" s="16" t="s">
        <v>74</v>
      </c>
      <c r="B898" s="17" t="s">
        <v>11</v>
      </c>
      <c r="C898" s="18">
        <v>44175.616620369998</v>
      </c>
      <c r="D898" s="18">
        <f>DATE(YEAR($C898),MONTH($C898)-2,DAY($C898))</f>
        <v>44114</v>
      </c>
      <c r="E898" s="18">
        <f>DATE(YEAR($D898)+$LK898,MONTH($D898),DAY($D898))</f>
        <v>44114</v>
      </c>
      <c r="F898" s="18">
        <f>DATE(YEAR($E898)+$LK898,MONTH($E898),DAY($E898))</f>
        <v>44114</v>
      </c>
      <c r="G898" s="18">
        <f>DATE(YEAR($F898)+$LK898,MONTH($F898),DAY($F898))</f>
        <v>44114</v>
      </c>
      <c r="H898" s="18">
        <f>DATE(YEAR($G898)+$LK898,MONTH($G898),DAY($G898))</f>
        <v>44114</v>
      </c>
      <c r="I898" s="19">
        <f>DATE(YEAR($H898)+$LK898,MONTH($H898),DAY($H898))</f>
        <v>44114</v>
      </c>
    </row>
    <row r="899" spans="1:9" ht="15" thickBot="1" x14ac:dyDescent="0.4">
      <c r="A899" s="16" t="s">
        <v>74</v>
      </c>
      <c r="B899" s="17" t="s">
        <v>39</v>
      </c>
      <c r="C899" s="18">
        <v>44220.967835640004</v>
      </c>
      <c r="D899" s="18">
        <f t="shared" ref="D899:D904" si="253">DATE(YEAR($C899),MONTH($C899),DAY($C899)-7)</f>
        <v>44213</v>
      </c>
      <c r="E899" s="18">
        <f t="shared" ref="E899:E904" si="254">DATE(YEAR($D899),MONTH($D899)+$LK899,DAY($D899))</f>
        <v>44213</v>
      </c>
      <c r="F899" s="18">
        <f t="shared" ref="F899:F904" si="255">DATE(YEAR($E899),MONTH($E899)+$LK899,DAY($E899))</f>
        <v>44213</v>
      </c>
      <c r="G899" s="18">
        <f t="shared" ref="G899:G904" si="256">DATE(YEAR($F899),MONTH($F899)+$LK899,DAY($F899))</f>
        <v>44213</v>
      </c>
      <c r="H899" s="18">
        <f t="shared" ref="H899:H904" si="257">DATE(YEAR($G899),MONTH($G899)+$LK899,DAY($G899))</f>
        <v>44213</v>
      </c>
      <c r="I899" s="19">
        <f t="shared" ref="I899:I904" si="258">DATE(YEAR($H899),MONTH($H899)+$LK899,DAY($H899))</f>
        <v>44213</v>
      </c>
    </row>
    <row r="900" spans="1:9" ht="15" thickBot="1" x14ac:dyDescent="0.4">
      <c r="A900" s="16" t="s">
        <v>74</v>
      </c>
      <c r="B900" s="17" t="s">
        <v>28</v>
      </c>
      <c r="C900" s="18">
        <v>44189.398055550002</v>
      </c>
      <c r="D900" s="18">
        <f t="shared" si="253"/>
        <v>44182</v>
      </c>
      <c r="E900" s="18">
        <f t="shared" si="254"/>
        <v>44182</v>
      </c>
      <c r="F900" s="18">
        <f t="shared" si="255"/>
        <v>44182</v>
      </c>
      <c r="G900" s="18">
        <f t="shared" si="256"/>
        <v>44182</v>
      </c>
      <c r="H900" s="18">
        <f t="shared" si="257"/>
        <v>44182</v>
      </c>
      <c r="I900" s="19">
        <f t="shared" si="258"/>
        <v>44182</v>
      </c>
    </row>
    <row r="901" spans="1:9" ht="15" thickBot="1" x14ac:dyDescent="0.4">
      <c r="A901" s="16" t="s">
        <v>74</v>
      </c>
      <c r="B901" s="17" t="s">
        <v>31</v>
      </c>
      <c r="C901" s="18">
        <v>44188.609467590002</v>
      </c>
      <c r="D901" s="18">
        <f t="shared" si="253"/>
        <v>44181</v>
      </c>
      <c r="E901" s="18">
        <f t="shared" si="254"/>
        <v>44181</v>
      </c>
      <c r="F901" s="18">
        <f t="shared" si="255"/>
        <v>44181</v>
      </c>
      <c r="G901" s="18">
        <f t="shared" si="256"/>
        <v>44181</v>
      </c>
      <c r="H901" s="18">
        <f t="shared" si="257"/>
        <v>44181</v>
      </c>
      <c r="I901" s="19">
        <f t="shared" si="258"/>
        <v>44181</v>
      </c>
    </row>
    <row r="902" spans="1:9" ht="15" thickBot="1" x14ac:dyDescent="0.4">
      <c r="A902" s="16" t="s">
        <v>74</v>
      </c>
      <c r="B902" s="17" t="s">
        <v>35</v>
      </c>
      <c r="C902" s="18">
        <v>43833.625578699997</v>
      </c>
      <c r="D902" s="18">
        <f t="shared" si="253"/>
        <v>43826</v>
      </c>
      <c r="E902" s="18">
        <f t="shared" si="254"/>
        <v>43826</v>
      </c>
      <c r="F902" s="18">
        <f t="shared" si="255"/>
        <v>43826</v>
      </c>
      <c r="G902" s="18">
        <f t="shared" si="256"/>
        <v>43826</v>
      </c>
      <c r="H902" s="18">
        <f t="shared" si="257"/>
        <v>43826</v>
      </c>
      <c r="I902" s="19">
        <f t="shared" si="258"/>
        <v>43826</v>
      </c>
    </row>
    <row r="903" spans="1:9" ht="15" thickBot="1" x14ac:dyDescent="0.4">
      <c r="A903" s="16" t="s">
        <v>74</v>
      </c>
      <c r="B903" s="17" t="s">
        <v>24</v>
      </c>
      <c r="C903" s="18">
        <v>43834.068680550001</v>
      </c>
      <c r="D903" s="18">
        <f t="shared" si="253"/>
        <v>43827</v>
      </c>
      <c r="E903" s="18">
        <f t="shared" si="254"/>
        <v>43827</v>
      </c>
      <c r="F903" s="18">
        <f t="shared" si="255"/>
        <v>43827</v>
      </c>
      <c r="G903" s="18">
        <f t="shared" si="256"/>
        <v>43827</v>
      </c>
      <c r="H903" s="18">
        <f t="shared" si="257"/>
        <v>43827</v>
      </c>
      <c r="I903" s="19">
        <f t="shared" si="258"/>
        <v>43827</v>
      </c>
    </row>
    <row r="904" spans="1:9" ht="15" thickBot="1" x14ac:dyDescent="0.4">
      <c r="A904" s="16" t="s">
        <v>74</v>
      </c>
      <c r="B904" s="17" t="s">
        <v>22</v>
      </c>
      <c r="C904" s="18">
        <v>43834.595057869999</v>
      </c>
      <c r="D904" s="18">
        <f t="shared" si="253"/>
        <v>43827</v>
      </c>
      <c r="E904" s="18">
        <f t="shared" si="254"/>
        <v>43827</v>
      </c>
      <c r="F904" s="18">
        <f t="shared" si="255"/>
        <v>43827</v>
      </c>
      <c r="G904" s="18">
        <f t="shared" si="256"/>
        <v>43827</v>
      </c>
      <c r="H904" s="18">
        <f t="shared" si="257"/>
        <v>43827</v>
      </c>
      <c r="I904" s="19">
        <f t="shared" si="258"/>
        <v>43827</v>
      </c>
    </row>
    <row r="905" spans="1:9" ht="15" thickBot="1" x14ac:dyDescent="0.4">
      <c r="A905" s="16" t="s">
        <v>74</v>
      </c>
      <c r="B905" s="17" t="s">
        <v>40</v>
      </c>
      <c r="C905" s="18">
        <v>44050.920034720002</v>
      </c>
      <c r="D905" s="18">
        <f>DATE(YEAR($C905),MONTH($C905)-2,DAY($C905))</f>
        <v>43989</v>
      </c>
      <c r="E905" s="18">
        <f>DATE(YEAR($D905),MONTH($D905),DAY($D905)+$LK905*30.4/6000)</f>
        <v>43989</v>
      </c>
      <c r="F905" s="18">
        <f>DATE(YEAR($E905),MONTH($E905),DAY($E905)+$LK905*30.4/6000)</f>
        <v>43989</v>
      </c>
      <c r="G905" s="18">
        <f>DATE(YEAR($F905),MONTH($F905),DAY($F905)+$LK905*30.4/6000)</f>
        <v>43989</v>
      </c>
      <c r="H905" s="18">
        <f>DATE(YEAR($G905),MONTH($G905),DAY($G905)+$LK905*30.4/6000)</f>
        <v>43989</v>
      </c>
      <c r="I905" s="19">
        <f>DATE(YEAR($H905),MONTH($H905),DAY($H905)+$LK905*30.4/6000)</f>
        <v>43989</v>
      </c>
    </row>
    <row r="906" spans="1:9" ht="15" thickBot="1" x14ac:dyDescent="0.4">
      <c r="A906" s="16" t="s">
        <v>74</v>
      </c>
      <c r="B906" s="17" t="s">
        <v>13</v>
      </c>
      <c r="C906" s="18">
        <v>44231.95537037</v>
      </c>
      <c r="D906" s="18">
        <f>DATE(YEAR($C906),MONTH($C906)-1,DAY($C906))</f>
        <v>44200</v>
      </c>
      <c r="E906" s="18">
        <f>DATE(YEAR($D906),MONTH($D906),DAY($D906)+$LK906/6.5)</f>
        <v>44200</v>
      </c>
      <c r="F906" s="18">
        <f>DATE(YEAR($E906),MONTH($E906),DAY($E906)+$LK906/6.5)</f>
        <v>44200</v>
      </c>
      <c r="G906" s="18">
        <f>DATE(YEAR($F906),MONTH($F906),DAY($F906)+$LK906/6.5)</f>
        <v>44200</v>
      </c>
      <c r="H906" s="18">
        <f>DATE(YEAR($G906),MONTH($G906),DAY($G906)+$LK906/6.5)</f>
        <v>44200</v>
      </c>
      <c r="I906" s="19">
        <f>DATE(YEAR($H906),MONTH($H906),DAY($H906)+$LK906/6.5)</f>
        <v>44200</v>
      </c>
    </row>
    <row r="907" spans="1:9" ht="15" thickBot="1" x14ac:dyDescent="0.4">
      <c r="A907" s="16" t="s">
        <v>74</v>
      </c>
      <c r="B907" s="17" t="s">
        <v>15</v>
      </c>
      <c r="C907" s="18">
        <v>44014.236076380002</v>
      </c>
      <c r="D907" s="18">
        <f>DATE(YEAR($C907),MONTH($C907)-1,DAY($C907))</f>
        <v>43984</v>
      </c>
      <c r="E907" s="18">
        <f>DATE(YEAR($D907),MONTH($D907),DAY($D907)+$LK907/6.5)</f>
        <v>43984</v>
      </c>
      <c r="F907" s="18">
        <f>DATE(YEAR($E907),MONTH($E907),DAY($E907)+$LK907/6.5)</f>
        <v>43984</v>
      </c>
      <c r="G907" s="18">
        <f>DATE(YEAR($F907),MONTH($F907),DAY($F907)+$LK907/6.5)</f>
        <v>43984</v>
      </c>
      <c r="H907" s="18">
        <f>DATE(YEAR($G907),MONTH($G907),DAY($G907)+$LK907/6.5)</f>
        <v>43984</v>
      </c>
      <c r="I907" s="19">
        <f>DATE(YEAR($H907),MONTH($H907),DAY($H907)+$LK907/6.5)</f>
        <v>43984</v>
      </c>
    </row>
    <row r="908" spans="1:9" ht="15" thickBot="1" x14ac:dyDescent="0.4">
      <c r="A908" s="16" t="s">
        <v>74</v>
      </c>
      <c r="B908" s="17" t="s">
        <v>40</v>
      </c>
      <c r="C908" s="18">
        <v>44318.117627309999</v>
      </c>
      <c r="D908" s="18">
        <f>DATE(YEAR($C908),MONTH($C908)-2,DAY($C908))</f>
        <v>44257</v>
      </c>
      <c r="E908" s="18">
        <f>DATE(YEAR($D908),MONTH($D908),DAY($D908)+$LK908*30.4/6000)</f>
        <v>44257</v>
      </c>
      <c r="F908" s="18">
        <f>DATE(YEAR($E908),MONTH($E908),DAY($E908)+$LK908*30.4/6000)</f>
        <v>44257</v>
      </c>
      <c r="G908" s="18">
        <f>DATE(YEAR($F908),MONTH($F908),DAY($F908)+$LK908*30.4/6000)</f>
        <v>44257</v>
      </c>
      <c r="H908" s="18">
        <f>DATE(YEAR($G908),MONTH($G908),DAY($G908)+$LK908*30.4/6000)</f>
        <v>44257</v>
      </c>
      <c r="I908" s="19">
        <f>DATE(YEAR($H908),MONTH($H908),DAY($H908)+$LK908*30.4/6000)</f>
        <v>44257</v>
      </c>
    </row>
    <row r="909" spans="1:9" ht="15" thickBot="1" x14ac:dyDescent="0.4">
      <c r="A909" s="16" t="s">
        <v>74</v>
      </c>
      <c r="B909" s="17" t="s">
        <v>18</v>
      </c>
      <c r="C909" s="18">
        <v>44342.047303239997</v>
      </c>
      <c r="D909" s="18">
        <f t="shared" ref="D909:D917" si="259">DATE(YEAR($C909),MONTH($C909)-1,DAY($C909))</f>
        <v>44312</v>
      </c>
      <c r="E909" s="18">
        <f>DATE(YEAR($D909),MONTH($D909),DAY($D909)+$LK909/6.5)</f>
        <v>44312</v>
      </c>
      <c r="F909" s="18">
        <f>DATE(YEAR($E909),MONTH($E909),DAY($E909)+$LK909/6.5)</f>
        <v>44312</v>
      </c>
      <c r="G909" s="18">
        <f>DATE(YEAR($F909),MONTH($F909),DAY($F909)+$LK909/6.5)</f>
        <v>44312</v>
      </c>
      <c r="H909" s="18">
        <f>DATE(YEAR($G909),MONTH($G909),DAY($G909)+$LK909/6.5)</f>
        <v>44312</v>
      </c>
      <c r="I909" s="19">
        <f>DATE(YEAR($H909),MONTH($H909),DAY($H909)+$LK909/6.5)</f>
        <v>44312</v>
      </c>
    </row>
    <row r="910" spans="1:9" ht="15" thickBot="1" x14ac:dyDescent="0.4">
      <c r="A910" s="16" t="s">
        <v>74</v>
      </c>
      <c r="B910" s="17" t="s">
        <v>18</v>
      </c>
      <c r="C910" s="18">
        <v>44227.923935179999</v>
      </c>
      <c r="D910" s="18">
        <f t="shared" si="259"/>
        <v>44196</v>
      </c>
      <c r="E910" s="18">
        <f>DATE(YEAR($D910),MONTH($D910),DAY($D910)+$LK910/6.5)</f>
        <v>44196</v>
      </c>
      <c r="F910" s="18">
        <f>DATE(YEAR($E910),MONTH($E910),DAY($E910)+$LK910/6.5)</f>
        <v>44196</v>
      </c>
      <c r="G910" s="18">
        <f>DATE(YEAR($F910),MONTH($F910),DAY($F910)+$LK910/6.5)</f>
        <v>44196</v>
      </c>
      <c r="H910" s="18">
        <f>DATE(YEAR($G910),MONTH($G910),DAY($G910)+$LK910/6.5)</f>
        <v>44196</v>
      </c>
      <c r="I910" s="19">
        <f>DATE(YEAR($H910),MONTH($H910),DAY($H910)+$LK910/6.5)</f>
        <v>44196</v>
      </c>
    </row>
    <row r="911" spans="1:9" ht="15" thickBot="1" x14ac:dyDescent="0.4">
      <c r="A911" s="16" t="s">
        <v>74</v>
      </c>
      <c r="B911" s="17" t="s">
        <v>13</v>
      </c>
      <c r="C911" s="18">
        <v>44206.360810179998</v>
      </c>
      <c r="D911" s="18">
        <f t="shared" si="259"/>
        <v>44175</v>
      </c>
      <c r="E911" s="18">
        <f>DATE(YEAR($D911),MONTH($D911),DAY($D911)+$LK911/6.5)</f>
        <v>44175</v>
      </c>
      <c r="F911" s="18">
        <f>DATE(YEAR($E911),MONTH($E911),DAY($E911)+$LK911/6.5)</f>
        <v>44175</v>
      </c>
      <c r="G911" s="18">
        <f>DATE(YEAR($F911),MONTH($F911),DAY($F911)+$LK911/6.5)</f>
        <v>44175</v>
      </c>
      <c r="H911" s="18">
        <f>DATE(YEAR($G911),MONTH($G911),DAY($G911)+$LK911/6.5)</f>
        <v>44175</v>
      </c>
      <c r="I911" s="19">
        <f>DATE(YEAR($H911),MONTH($H911),DAY($H911)+$LK911/6.5)</f>
        <v>44175</v>
      </c>
    </row>
    <row r="912" spans="1:9" ht="15" thickBot="1" x14ac:dyDescent="0.4">
      <c r="A912" s="16" t="s">
        <v>75</v>
      </c>
      <c r="B912" s="17" t="s">
        <v>38</v>
      </c>
      <c r="C912" s="18">
        <v>44040.204513880002</v>
      </c>
      <c r="D912" s="18">
        <f t="shared" si="259"/>
        <v>44010</v>
      </c>
      <c r="E912" s="18">
        <f>DATE(YEAR($D912),MONTH($D912),DAY($D912)+$LK912*30.4/6000)</f>
        <v>44010</v>
      </c>
      <c r="F912" s="18">
        <f>DATE(YEAR($E912),MONTH($E912),DAY($E912)+$LK912*30.4/6000)</f>
        <v>44010</v>
      </c>
      <c r="G912" s="18">
        <f>DATE(YEAR($F912),MONTH($F912),DAY($F912)+$LK912*30.4/6000)</f>
        <v>44010</v>
      </c>
      <c r="H912" s="18">
        <f>DATE(YEAR($G912),MONTH($G912),DAY($G912)+$LK912*30.4/6000)</f>
        <v>44010</v>
      </c>
      <c r="I912" s="19">
        <f>DATE(YEAR($H912),MONTH($H912),DAY($H912)+$LK912*30.4/6000)</f>
        <v>44010</v>
      </c>
    </row>
    <row r="913" spans="1:9" ht="15" thickBot="1" x14ac:dyDescent="0.4">
      <c r="A913" s="16" t="s">
        <v>75</v>
      </c>
      <c r="B913" s="17" t="s">
        <v>29</v>
      </c>
      <c r="C913" s="18">
        <v>44040.204513880002</v>
      </c>
      <c r="D913" s="18">
        <f t="shared" si="259"/>
        <v>44010</v>
      </c>
      <c r="E913" s="18">
        <f>DATE(YEAR($D913),MONTH($D913),DAY($D913)+$LK913*30.4/6000)</f>
        <v>44010</v>
      </c>
      <c r="F913" s="18">
        <f>DATE(YEAR($E913),MONTH($E913),DAY($E913)+$LK913*30.4/6000)</f>
        <v>44010</v>
      </c>
      <c r="G913" s="18">
        <f>DATE(YEAR($F913),MONTH($F913),DAY($F913)+$LK913*30.4/6000)</f>
        <v>44010</v>
      </c>
      <c r="H913" s="18">
        <f>DATE(YEAR($G913),MONTH($G913),DAY($G913)+$LK913*30.4/6000)</f>
        <v>44010</v>
      </c>
      <c r="I913" s="19">
        <f>DATE(YEAR($H913),MONTH($H913),DAY($H913)+$LK913*30.4/6000)</f>
        <v>44010</v>
      </c>
    </row>
    <row r="914" spans="1:9" ht="15" thickBot="1" x14ac:dyDescent="0.4">
      <c r="A914" s="16" t="s">
        <v>75</v>
      </c>
      <c r="B914" s="17" t="s">
        <v>19</v>
      </c>
      <c r="C914" s="18">
        <v>44040.204513880002</v>
      </c>
      <c r="D914" s="18">
        <f t="shared" si="259"/>
        <v>44010</v>
      </c>
      <c r="E914" s="18">
        <f>DATE(YEAR($D914),MONTH($D914),DAY($D914)+$LK914*30.4/6000)</f>
        <v>44010</v>
      </c>
      <c r="F914" s="18">
        <f>DATE(YEAR($E914),MONTH($E914),DAY($E914)+$LK914*30.4/6000)</f>
        <v>44010</v>
      </c>
      <c r="G914" s="18">
        <f>DATE(YEAR($F914),MONTH($F914),DAY($F914)+$LK914*30.4/6000)</f>
        <v>44010</v>
      </c>
      <c r="H914" s="18">
        <f>DATE(YEAR($G914),MONTH($G914),DAY($G914)+$LK914*30.4/6000)</f>
        <v>44010</v>
      </c>
      <c r="I914" s="19">
        <f>DATE(YEAR($H914),MONTH($H914),DAY($H914)+$LK914*30.4/6000)</f>
        <v>44010</v>
      </c>
    </row>
    <row r="915" spans="1:9" ht="15" thickBot="1" x14ac:dyDescent="0.4">
      <c r="A915" s="16" t="s">
        <v>75</v>
      </c>
      <c r="B915" s="17" t="s">
        <v>21</v>
      </c>
      <c r="C915" s="18">
        <v>43813.916030089997</v>
      </c>
      <c r="D915" s="18">
        <f t="shared" si="259"/>
        <v>43783</v>
      </c>
      <c r="E915" s="18">
        <f>DATE(YEAR($D915),MONTH($D915),DAY($D915)+$LK915*30.4/520)</f>
        <v>43783</v>
      </c>
      <c r="F915" s="18">
        <f>DATE(YEAR($E915),MONTH($E915),DAY($E915)+$LK915*30.4/520)</f>
        <v>43783</v>
      </c>
      <c r="G915" s="18">
        <f>DATE(YEAR($F915),MONTH($F915),DAY($F915)+$LK915*30.4/520)</f>
        <v>43783</v>
      </c>
      <c r="H915" s="18">
        <f>DATE(YEAR($G915),MONTH($G915),DAY($G915)+$LK915*30.4/520)</f>
        <v>43783</v>
      </c>
      <c r="I915" s="19">
        <f>DATE(YEAR($H915),MONTH($H915),DAY($H915)+$LK915*30.4/520)</f>
        <v>43783</v>
      </c>
    </row>
    <row r="916" spans="1:9" ht="15" thickBot="1" x14ac:dyDescent="0.4">
      <c r="A916" s="16" t="s">
        <v>75</v>
      </c>
      <c r="B916" s="17" t="s">
        <v>32</v>
      </c>
      <c r="C916" s="18">
        <v>43813.916030089997</v>
      </c>
      <c r="D916" s="18">
        <f t="shared" si="259"/>
        <v>43783</v>
      </c>
      <c r="E916" s="18">
        <f>DATE(YEAR($D916),MONTH($D916),DAY($D916)+$LK916*30.4/520)</f>
        <v>43783</v>
      </c>
      <c r="F916" s="18">
        <f>DATE(YEAR($E916),MONTH($E916),DAY($E916)+$LK916*30.4/520)</f>
        <v>43783</v>
      </c>
      <c r="G916" s="18">
        <f>DATE(YEAR($F916),MONTH($F916),DAY($F916)+$LK916*30.4/520)</f>
        <v>43783</v>
      </c>
      <c r="H916" s="18">
        <f>DATE(YEAR($G916),MONTH($G916),DAY($G916)+$LK916*30.4/520)</f>
        <v>43783</v>
      </c>
      <c r="I916" s="19">
        <f>DATE(YEAR($H916),MONTH($H916),DAY($H916)+$LK916*30.4/520)</f>
        <v>43783</v>
      </c>
    </row>
    <row r="917" spans="1:9" ht="15" thickBot="1" x14ac:dyDescent="0.4">
      <c r="A917" s="16" t="s">
        <v>75</v>
      </c>
      <c r="B917" s="17" t="s">
        <v>30</v>
      </c>
      <c r="C917" s="18">
        <v>43813.916030089997</v>
      </c>
      <c r="D917" s="18">
        <f t="shared" si="259"/>
        <v>43783</v>
      </c>
      <c r="E917" s="18">
        <f>DATE(YEAR($D917),MONTH($D917),DAY($D917)+$LK917*30.4/520)</f>
        <v>43783</v>
      </c>
      <c r="F917" s="18">
        <f>DATE(YEAR($E917),MONTH($E917),DAY($E917)+$LK917*30.4/520)</f>
        <v>43783</v>
      </c>
      <c r="G917" s="18">
        <f>DATE(YEAR($F917),MONTH($F917),DAY($F917)+$LK917*30.4/520)</f>
        <v>43783</v>
      </c>
      <c r="H917" s="18">
        <f>DATE(YEAR($G917),MONTH($G917),DAY($G917)+$LK917*30.4/520)</f>
        <v>43783</v>
      </c>
      <c r="I917" s="19">
        <f>DATE(YEAR($H917),MONTH($H917),DAY($H917)+$LK917*30.4/520)</f>
        <v>43783</v>
      </c>
    </row>
    <row r="918" spans="1:9" ht="15" thickBot="1" x14ac:dyDescent="0.4">
      <c r="A918" s="16" t="s">
        <v>75</v>
      </c>
      <c r="B918" s="17" t="s">
        <v>17</v>
      </c>
      <c r="C918" s="18">
        <v>43983.601944440001</v>
      </c>
      <c r="D918" s="18">
        <f>DATE(YEAR($C918),MONTH($C918)-2,DAY($C918))</f>
        <v>43922</v>
      </c>
      <c r="E918" s="18">
        <f>DATE(YEAR($D918),MONTH($D918)+$LK918,DAY($D918))</f>
        <v>43922</v>
      </c>
      <c r="F918" s="18">
        <f>DATE(YEAR($E918),MONTH($E918)+$LK918,DAY($E918))</f>
        <v>43922</v>
      </c>
      <c r="G918" s="18">
        <f>DATE(YEAR($F918),MONTH($F918)+$LK918,DAY($F918))</f>
        <v>43922</v>
      </c>
      <c r="H918" s="18">
        <f>DATE(YEAR($G918),MONTH($G918)+$LK918,DAY($G918))</f>
        <v>43922</v>
      </c>
      <c r="I918" s="19">
        <f>DATE(YEAR($H918),MONTH($H918)+$LK918,DAY($H918))</f>
        <v>43922</v>
      </c>
    </row>
    <row r="919" spans="1:9" ht="15" thickBot="1" x14ac:dyDescent="0.4">
      <c r="A919" s="16" t="s">
        <v>75</v>
      </c>
      <c r="B919" s="17" t="s">
        <v>10</v>
      </c>
      <c r="C919" s="18">
        <v>44129.647534720003</v>
      </c>
      <c r="D919" s="18">
        <f>DATE(YEAR($C919),MONTH($C919)-2,DAY($C919))</f>
        <v>44068</v>
      </c>
      <c r="E919" s="18">
        <f>DATE(YEAR($D919),MONTH($D919)+$LK919,DAY($D919))</f>
        <v>44068</v>
      </c>
      <c r="F919" s="18">
        <f>DATE(YEAR($E919),MONTH($E919)+$LK919,DAY($E919))</f>
        <v>44068</v>
      </c>
      <c r="G919" s="18">
        <f>DATE(YEAR($F919),MONTH($F919)+$LK919,DAY($F919))</f>
        <v>44068</v>
      </c>
      <c r="H919" s="18">
        <f>DATE(YEAR($G919),MONTH($G919)+$LK919,DAY($G919))</f>
        <v>44068</v>
      </c>
      <c r="I919" s="19">
        <f>DATE(YEAR($H919),MONTH($H919)+$LK919,DAY($H919))</f>
        <v>44068</v>
      </c>
    </row>
    <row r="920" spans="1:9" ht="15" thickBot="1" x14ac:dyDescent="0.4">
      <c r="A920" s="16" t="s">
        <v>75</v>
      </c>
      <c r="B920" s="17" t="s">
        <v>11</v>
      </c>
      <c r="C920" s="18">
        <v>44177.443958329997</v>
      </c>
      <c r="D920" s="18">
        <f>DATE(YEAR($C920),MONTH($C920)-2,DAY($C920))</f>
        <v>44116</v>
      </c>
      <c r="E920" s="18">
        <f>DATE(YEAR($D920)+$LK920,MONTH($D920),DAY($D920))</f>
        <v>44116</v>
      </c>
      <c r="F920" s="18">
        <f>DATE(YEAR($E920)+$LK920,MONTH($E920),DAY($E920))</f>
        <v>44116</v>
      </c>
      <c r="G920" s="18">
        <f>DATE(YEAR($F920)+$LK920,MONTH($F920),DAY($F920))</f>
        <v>44116</v>
      </c>
      <c r="H920" s="18">
        <f>DATE(YEAR($G920)+$LK920,MONTH($G920),DAY($G920))</f>
        <v>44116</v>
      </c>
      <c r="I920" s="19">
        <f>DATE(YEAR($H920)+$LK920,MONTH($H920),DAY($H920))</f>
        <v>44116</v>
      </c>
    </row>
    <row r="921" spans="1:9" ht="15" thickBot="1" x14ac:dyDescent="0.4">
      <c r="A921" s="16" t="s">
        <v>75</v>
      </c>
      <c r="B921" s="17" t="s">
        <v>27</v>
      </c>
      <c r="C921" s="18">
        <v>44040.204513880002</v>
      </c>
      <c r="D921" s="18">
        <f>DATE(YEAR($C921),MONTH($C921)-1,DAY($C921))</f>
        <v>44010</v>
      </c>
      <c r="E921" s="18">
        <f>DATE(YEAR($D921),MONTH($D921),DAY($D921)+$LK921*30.4/6000)</f>
        <v>44010</v>
      </c>
      <c r="F921" s="18">
        <f>DATE(YEAR($E921),MONTH($E921),DAY($E921)+$LK921*30.4/6000)</f>
        <v>44010</v>
      </c>
      <c r="G921" s="18">
        <f>DATE(YEAR($F921),MONTH($F921),DAY($F921)+$LK921*30.4/6000)</f>
        <v>44010</v>
      </c>
      <c r="H921" s="18">
        <f>DATE(YEAR($G921),MONTH($G921),DAY($G921)+$LK921*30.4/6000)</f>
        <v>44010</v>
      </c>
      <c r="I921" s="19">
        <f>DATE(YEAR($H921),MONTH($H921),DAY($H921)+$LK921*30.4/6000)</f>
        <v>44010</v>
      </c>
    </row>
    <row r="922" spans="1:9" ht="15" thickBot="1" x14ac:dyDescent="0.4">
      <c r="A922" s="16" t="s">
        <v>75</v>
      </c>
      <c r="B922" s="17" t="s">
        <v>33</v>
      </c>
      <c r="C922" s="18">
        <v>44040.204513880002</v>
      </c>
      <c r="D922" s="18">
        <f>DATE(YEAR($C922),MONTH($C922)-1,DAY($C922))</f>
        <v>44010</v>
      </c>
      <c r="E922" s="18">
        <f>DATE(YEAR($D922),MONTH($D922),DAY($D922)+$LK922*30.4/6000)</f>
        <v>44010</v>
      </c>
      <c r="F922" s="18">
        <f>DATE(YEAR($E922),MONTH($E922),DAY($E922)+$LK922*30.4/6000)</f>
        <v>44010</v>
      </c>
      <c r="G922" s="18">
        <f>DATE(YEAR($F922),MONTH($F922),DAY($F922)+$LK922*30.4/6000)</f>
        <v>44010</v>
      </c>
      <c r="H922" s="18">
        <f>DATE(YEAR($G922),MONTH($G922),DAY($G922)+$LK922*30.4/6000)</f>
        <v>44010</v>
      </c>
      <c r="I922" s="19">
        <f>DATE(YEAR($H922),MONTH($H922),DAY($H922)+$LK922*30.4/6000)</f>
        <v>44010</v>
      </c>
    </row>
    <row r="923" spans="1:9" ht="15" thickBot="1" x14ac:dyDescent="0.4">
      <c r="A923" s="16" t="s">
        <v>75</v>
      </c>
      <c r="B923" s="17" t="s">
        <v>39</v>
      </c>
      <c r="C923" s="18">
        <v>44139.631157399999</v>
      </c>
      <c r="D923" s="18">
        <f t="shared" ref="D923:D928" si="260">DATE(YEAR($C923),MONTH($C923),DAY($C923)-7)</f>
        <v>44132</v>
      </c>
      <c r="E923" s="18">
        <f t="shared" ref="E923:E928" si="261">DATE(YEAR($D923),MONTH($D923)+$LK923,DAY($D923))</f>
        <v>44132</v>
      </c>
      <c r="F923" s="18">
        <f t="shared" ref="F923:F928" si="262">DATE(YEAR($E923),MONTH($E923)+$LK923,DAY($E923))</f>
        <v>44132</v>
      </c>
      <c r="G923" s="18">
        <f t="shared" ref="G923:G928" si="263">DATE(YEAR($F923),MONTH($F923)+$LK923,DAY($F923))</f>
        <v>44132</v>
      </c>
      <c r="H923" s="18">
        <f t="shared" ref="H923:H928" si="264">DATE(YEAR($G923),MONTH($G923)+$LK923,DAY($G923))</f>
        <v>44132</v>
      </c>
      <c r="I923" s="19">
        <f t="shared" ref="I923:I928" si="265">DATE(YEAR($H923),MONTH($H923)+$LK923,DAY($H923))</f>
        <v>44132</v>
      </c>
    </row>
    <row r="924" spans="1:9" ht="15" thickBot="1" x14ac:dyDescent="0.4">
      <c r="A924" s="16" t="s">
        <v>75</v>
      </c>
      <c r="B924" s="17" t="s">
        <v>28</v>
      </c>
      <c r="C924" s="18">
        <v>44236.627592589997</v>
      </c>
      <c r="D924" s="18">
        <f t="shared" si="260"/>
        <v>44229</v>
      </c>
      <c r="E924" s="18">
        <f t="shared" si="261"/>
        <v>44229</v>
      </c>
      <c r="F924" s="18">
        <f t="shared" si="262"/>
        <v>44229</v>
      </c>
      <c r="G924" s="18">
        <f t="shared" si="263"/>
        <v>44229</v>
      </c>
      <c r="H924" s="18">
        <f t="shared" si="264"/>
        <v>44229</v>
      </c>
      <c r="I924" s="19">
        <f t="shared" si="265"/>
        <v>44229</v>
      </c>
    </row>
    <row r="925" spans="1:9" ht="15" thickBot="1" x14ac:dyDescent="0.4">
      <c r="A925" s="16" t="s">
        <v>75</v>
      </c>
      <c r="B925" s="17" t="s">
        <v>31</v>
      </c>
      <c r="C925" s="18">
        <v>44237.585474530002</v>
      </c>
      <c r="D925" s="18">
        <f t="shared" si="260"/>
        <v>44230</v>
      </c>
      <c r="E925" s="18">
        <f t="shared" si="261"/>
        <v>44230</v>
      </c>
      <c r="F925" s="18">
        <f t="shared" si="262"/>
        <v>44230</v>
      </c>
      <c r="G925" s="18">
        <f t="shared" si="263"/>
        <v>44230</v>
      </c>
      <c r="H925" s="18">
        <f t="shared" si="264"/>
        <v>44230</v>
      </c>
      <c r="I925" s="19">
        <f t="shared" si="265"/>
        <v>44230</v>
      </c>
    </row>
    <row r="926" spans="1:9" ht="15" thickBot="1" x14ac:dyDescent="0.4">
      <c r="A926" s="16" t="s">
        <v>75</v>
      </c>
      <c r="B926" s="17" t="s">
        <v>35</v>
      </c>
      <c r="C926" s="18">
        <v>43847.590069439997</v>
      </c>
      <c r="D926" s="18">
        <f t="shared" si="260"/>
        <v>43840</v>
      </c>
      <c r="E926" s="18">
        <f t="shared" si="261"/>
        <v>43840</v>
      </c>
      <c r="F926" s="18">
        <f t="shared" si="262"/>
        <v>43840</v>
      </c>
      <c r="G926" s="18">
        <f t="shared" si="263"/>
        <v>43840</v>
      </c>
      <c r="H926" s="18">
        <f t="shared" si="264"/>
        <v>43840</v>
      </c>
      <c r="I926" s="19">
        <f t="shared" si="265"/>
        <v>43840</v>
      </c>
    </row>
    <row r="927" spans="1:9" ht="15" thickBot="1" x14ac:dyDescent="0.4">
      <c r="A927" s="16" t="s">
        <v>75</v>
      </c>
      <c r="B927" s="17" t="s">
        <v>24</v>
      </c>
      <c r="C927" s="18">
        <v>43847.590069439997</v>
      </c>
      <c r="D927" s="18">
        <f t="shared" si="260"/>
        <v>43840</v>
      </c>
      <c r="E927" s="18">
        <f t="shared" si="261"/>
        <v>43840</v>
      </c>
      <c r="F927" s="18">
        <f t="shared" si="262"/>
        <v>43840</v>
      </c>
      <c r="G927" s="18">
        <f t="shared" si="263"/>
        <v>43840</v>
      </c>
      <c r="H927" s="18">
        <f t="shared" si="264"/>
        <v>43840</v>
      </c>
      <c r="I927" s="19">
        <f t="shared" si="265"/>
        <v>43840</v>
      </c>
    </row>
    <row r="928" spans="1:9" ht="15" thickBot="1" x14ac:dyDescent="0.4">
      <c r="A928" s="16" t="s">
        <v>75</v>
      </c>
      <c r="B928" s="17" t="s">
        <v>22</v>
      </c>
      <c r="C928" s="18">
        <v>43847.590069439997</v>
      </c>
      <c r="D928" s="18">
        <f t="shared" si="260"/>
        <v>43840</v>
      </c>
      <c r="E928" s="18">
        <f t="shared" si="261"/>
        <v>43840</v>
      </c>
      <c r="F928" s="18">
        <f t="shared" si="262"/>
        <v>43840</v>
      </c>
      <c r="G928" s="18">
        <f t="shared" si="263"/>
        <v>43840</v>
      </c>
      <c r="H928" s="18">
        <f t="shared" si="264"/>
        <v>43840</v>
      </c>
      <c r="I928" s="19">
        <f t="shared" si="265"/>
        <v>43840</v>
      </c>
    </row>
    <row r="929" spans="1:9" ht="15" thickBot="1" x14ac:dyDescent="0.4">
      <c r="A929" s="16" t="s">
        <v>75</v>
      </c>
      <c r="B929" s="17" t="s">
        <v>13</v>
      </c>
      <c r="C929" s="18">
        <v>44325.64054398</v>
      </c>
      <c r="D929" s="18">
        <f>DATE(YEAR($C929),MONTH($C929)-1,DAY($C929))</f>
        <v>44295</v>
      </c>
      <c r="E929" s="18">
        <f>DATE(YEAR($D929),MONTH($D929),DAY($D929)+$LK929/6.5)</f>
        <v>44295</v>
      </c>
      <c r="F929" s="18">
        <f>DATE(YEAR($E929),MONTH($E929),DAY($E929)+$LK929/6.5)</f>
        <v>44295</v>
      </c>
      <c r="G929" s="18">
        <f>DATE(YEAR($F929),MONTH($F929),DAY($F929)+$LK929/6.5)</f>
        <v>44295</v>
      </c>
      <c r="H929" s="18">
        <f>DATE(YEAR($G929),MONTH($G929),DAY($G929)+$LK929/6.5)</f>
        <v>44295</v>
      </c>
      <c r="I929" s="19">
        <f>DATE(YEAR($H929),MONTH($H929),DAY($H929)+$LK929/6.5)</f>
        <v>44295</v>
      </c>
    </row>
    <row r="930" spans="1:9" ht="15" thickBot="1" x14ac:dyDescent="0.4">
      <c r="A930" s="16" t="s">
        <v>75</v>
      </c>
      <c r="B930" s="17" t="s">
        <v>40</v>
      </c>
      <c r="C930" s="18">
        <v>44355.142766199999</v>
      </c>
      <c r="D930" s="18">
        <f>DATE(YEAR($C930),MONTH($C930)-2,DAY($C930))</f>
        <v>44294</v>
      </c>
      <c r="E930" s="18">
        <f>DATE(YEAR($D930),MONTH($D930),DAY($D930)+$LK930*30.4/6000)</f>
        <v>44294</v>
      </c>
      <c r="F930" s="18">
        <f>DATE(YEAR($E930),MONTH($E930),DAY($E930)+$LK930*30.4/6000)</f>
        <v>44294</v>
      </c>
      <c r="G930" s="18">
        <f>DATE(YEAR($F930),MONTH($F930),DAY($F930)+$LK930*30.4/6000)</f>
        <v>44294</v>
      </c>
      <c r="H930" s="18">
        <f>DATE(YEAR($G930),MONTH($G930),DAY($G930)+$LK930*30.4/6000)</f>
        <v>44294</v>
      </c>
      <c r="I930" s="19">
        <f>DATE(YEAR($H930),MONTH($H930),DAY($H930)+$LK930*30.4/6000)</f>
        <v>44294</v>
      </c>
    </row>
    <row r="931" spans="1:9" ht="15" thickBot="1" x14ac:dyDescent="0.4">
      <c r="A931" s="16" t="s">
        <v>75</v>
      </c>
      <c r="B931" s="17" t="s">
        <v>40</v>
      </c>
      <c r="C931" s="18">
        <v>44355.142766199999</v>
      </c>
      <c r="D931" s="18">
        <f>DATE(YEAR($C931),MONTH($C931)-2,DAY($C931))</f>
        <v>44294</v>
      </c>
      <c r="E931" s="18">
        <f>DATE(YEAR($D931),MONTH($D931),DAY($D931)+$LK931*30.4/6000)</f>
        <v>44294</v>
      </c>
      <c r="F931" s="18">
        <f>DATE(YEAR($E931),MONTH($E931),DAY($E931)+$LK931*30.4/6000)</f>
        <v>44294</v>
      </c>
      <c r="G931" s="18">
        <f>DATE(YEAR($F931),MONTH($F931),DAY($F931)+$LK931*30.4/6000)</f>
        <v>44294</v>
      </c>
      <c r="H931" s="18">
        <f>DATE(YEAR($G931),MONTH($G931),DAY($G931)+$LK931*30.4/6000)</f>
        <v>44294</v>
      </c>
      <c r="I931" s="19">
        <f>DATE(YEAR($H931),MONTH($H931),DAY($H931)+$LK931*30.4/6000)</f>
        <v>44294</v>
      </c>
    </row>
    <row r="932" spans="1:9" ht="15" thickBot="1" x14ac:dyDescent="0.4">
      <c r="A932" s="16" t="s">
        <v>75</v>
      </c>
      <c r="B932" s="17" t="s">
        <v>40</v>
      </c>
      <c r="C932" s="18">
        <v>44503.871909720001</v>
      </c>
      <c r="D932" s="18">
        <f>DATE(YEAR($C932),MONTH($C932)-2,DAY($C932))</f>
        <v>44442</v>
      </c>
      <c r="E932" s="18">
        <f>DATE(YEAR($D932),MONTH($D932),DAY($D932)+$LK932*30.4/6000)</f>
        <v>44442</v>
      </c>
      <c r="F932" s="18">
        <f>DATE(YEAR($E932),MONTH($E932),DAY($E932)+$LK932*30.4/6000)</f>
        <v>44442</v>
      </c>
      <c r="G932" s="18">
        <f>DATE(YEAR($F932),MONTH($F932),DAY($F932)+$LK932*30.4/6000)</f>
        <v>44442</v>
      </c>
      <c r="H932" s="18">
        <f>DATE(YEAR($G932),MONTH($G932),DAY($G932)+$LK932*30.4/6000)</f>
        <v>44442</v>
      </c>
      <c r="I932" s="19">
        <f>DATE(YEAR($H932),MONTH($H932),DAY($H932)+$LK932*30.4/6000)</f>
        <v>44442</v>
      </c>
    </row>
    <row r="933" spans="1:9" ht="15" thickBot="1" x14ac:dyDescent="0.4">
      <c r="A933" s="16" t="s">
        <v>75</v>
      </c>
      <c r="B933" s="17" t="s">
        <v>13</v>
      </c>
      <c r="C933" s="18">
        <v>44135.745682870001</v>
      </c>
      <c r="D933" s="18">
        <f>DATE(YEAR($C933),MONTH($C933)-1,DAY($C933))</f>
        <v>44105</v>
      </c>
      <c r="E933" s="18">
        <f>DATE(YEAR($D933),MONTH($D933),DAY($D933)+$LK933/6.5)</f>
        <v>44105</v>
      </c>
      <c r="F933" s="18">
        <f>DATE(YEAR($E933),MONTH($E933),DAY($E933)+$LK933/6.5)</f>
        <v>44105</v>
      </c>
      <c r="G933" s="18">
        <f>DATE(YEAR($F933),MONTH($F933),DAY($F933)+$LK933/6.5)</f>
        <v>44105</v>
      </c>
      <c r="H933" s="18">
        <f>DATE(YEAR($G933),MONTH($G933),DAY($G933)+$LK933/6.5)</f>
        <v>44105</v>
      </c>
      <c r="I933" s="19">
        <f>DATE(YEAR($H933),MONTH($H933),DAY($H933)+$LK933/6.5)</f>
        <v>44105</v>
      </c>
    </row>
    <row r="934" spans="1:9" ht="15" thickBot="1" x14ac:dyDescent="0.4">
      <c r="A934" s="16" t="s">
        <v>75</v>
      </c>
      <c r="B934" s="17" t="s">
        <v>15</v>
      </c>
      <c r="C934" s="18">
        <v>44326.636493049999</v>
      </c>
      <c r="D934" s="18">
        <f>DATE(YEAR($C934),MONTH($C934)-1,DAY($C934))</f>
        <v>44296</v>
      </c>
      <c r="E934" s="18">
        <f>DATE(YEAR($D934),MONTH($D934),DAY($D934)+$LK934/6.5)</f>
        <v>44296</v>
      </c>
      <c r="F934" s="18">
        <f>DATE(YEAR($E934),MONTH($E934),DAY($E934)+$LK934/6.5)</f>
        <v>44296</v>
      </c>
      <c r="G934" s="18">
        <f>DATE(YEAR($F934),MONTH($F934),DAY($F934)+$LK934/6.5)</f>
        <v>44296</v>
      </c>
      <c r="H934" s="18">
        <f>DATE(YEAR($G934),MONTH($G934),DAY($G934)+$LK934/6.5)</f>
        <v>44296</v>
      </c>
      <c r="I934" s="19">
        <f>DATE(YEAR($H934),MONTH($H934),DAY($H934)+$LK934/6.5)</f>
        <v>44296</v>
      </c>
    </row>
    <row r="935" spans="1:9" ht="15" thickBot="1" x14ac:dyDescent="0.4">
      <c r="A935" s="16" t="s">
        <v>75</v>
      </c>
      <c r="B935" s="17" t="s">
        <v>25</v>
      </c>
      <c r="C935" s="18">
        <v>44494.388657399999</v>
      </c>
      <c r="D935" s="18">
        <f>DATE(YEAR($C935),MONTH($C935)-1,DAY($C935))</f>
        <v>44464</v>
      </c>
      <c r="E935" s="18">
        <f>DATE(YEAR($D935),MONTH($D935),DAY($D935)+$LK935/6.5)</f>
        <v>44464</v>
      </c>
      <c r="F935" s="18">
        <f>DATE(YEAR($E935),MONTH($E935),DAY($E935)+$LK935/6.5)</f>
        <v>44464</v>
      </c>
      <c r="G935" s="18">
        <f>DATE(YEAR($F935),MONTH($F935),DAY($F935)+$LK935/6.5)</f>
        <v>44464</v>
      </c>
      <c r="H935" s="18">
        <f>DATE(YEAR($G935),MONTH($G935),DAY($G935)+$LK935/6.5)</f>
        <v>44464</v>
      </c>
      <c r="I935" s="19">
        <f>DATE(YEAR($H935),MONTH($H935),DAY($H935)+$LK935/6.5)</f>
        <v>44464</v>
      </c>
    </row>
    <row r="936" spans="1:9" ht="15" thickBot="1" x14ac:dyDescent="0.4">
      <c r="A936" s="16" t="s">
        <v>75</v>
      </c>
      <c r="B936" s="17" t="s">
        <v>40</v>
      </c>
      <c r="C936" s="18">
        <v>44503.871909720001</v>
      </c>
      <c r="D936" s="18">
        <f>DATE(YEAR($C936),MONTH($C936)-2,DAY($C936))</f>
        <v>44442</v>
      </c>
      <c r="E936" s="18">
        <f>DATE(YEAR($D936),MONTH($D936),DAY($D936)+$LK936*30.4/6000)</f>
        <v>44442</v>
      </c>
      <c r="F936" s="18">
        <f>DATE(YEAR($E936),MONTH($E936),DAY($E936)+$LK936*30.4/6000)</f>
        <v>44442</v>
      </c>
      <c r="G936" s="18">
        <f>DATE(YEAR($F936),MONTH($F936),DAY($F936)+$LK936*30.4/6000)</f>
        <v>44442</v>
      </c>
      <c r="H936" s="18">
        <f>DATE(YEAR($G936),MONTH($G936),DAY($G936)+$LK936*30.4/6000)</f>
        <v>44442</v>
      </c>
      <c r="I936" s="19">
        <f>DATE(YEAR($H936),MONTH($H936),DAY($H936)+$LK936*30.4/6000)</f>
        <v>44442</v>
      </c>
    </row>
    <row r="937" spans="1:9" ht="15" thickBot="1" x14ac:dyDescent="0.4">
      <c r="A937" s="16" t="s">
        <v>75</v>
      </c>
      <c r="B937" s="17" t="s">
        <v>40</v>
      </c>
      <c r="C937" s="18">
        <v>44503.871909720001</v>
      </c>
      <c r="D937" s="18">
        <f>DATE(YEAR($C937),MONTH($C937)-2,DAY($C937))</f>
        <v>44442</v>
      </c>
      <c r="E937" s="18">
        <f>DATE(YEAR($D937),MONTH($D937),DAY($D937)+$LK937*30.4/6000)</f>
        <v>44442</v>
      </c>
      <c r="F937" s="18">
        <f>DATE(YEAR($E937),MONTH($E937),DAY($E937)+$LK937*30.4/6000)</f>
        <v>44442</v>
      </c>
      <c r="G937" s="18">
        <f>DATE(YEAR($F937),MONTH($F937),DAY($F937)+$LK937*30.4/6000)</f>
        <v>44442</v>
      </c>
      <c r="H937" s="18">
        <f>DATE(YEAR($G937),MONTH($G937),DAY($G937)+$LK937*30.4/6000)</f>
        <v>44442</v>
      </c>
      <c r="I937" s="19">
        <f>DATE(YEAR($H937),MONTH($H937),DAY($H937)+$LK937*30.4/6000)</f>
        <v>44442</v>
      </c>
    </row>
    <row r="938" spans="1:9" ht="15" thickBot="1" x14ac:dyDescent="0.4">
      <c r="A938" s="16" t="s">
        <v>75</v>
      </c>
      <c r="B938" s="17" t="s">
        <v>40</v>
      </c>
      <c r="C938" s="18">
        <v>44503.871909720001</v>
      </c>
      <c r="D938" s="18">
        <f>DATE(YEAR($C938),MONTH($C938)-2,DAY($C938))</f>
        <v>44442</v>
      </c>
      <c r="E938" s="18">
        <f>DATE(YEAR($D938),MONTH($D938),DAY($D938)+$LK938*30.4/6000)</f>
        <v>44442</v>
      </c>
      <c r="F938" s="18">
        <f>DATE(YEAR($E938),MONTH($E938),DAY($E938)+$LK938*30.4/6000)</f>
        <v>44442</v>
      </c>
      <c r="G938" s="18">
        <f>DATE(YEAR($F938),MONTH($F938),DAY($F938)+$LK938*30.4/6000)</f>
        <v>44442</v>
      </c>
      <c r="H938" s="18">
        <f>DATE(YEAR($G938),MONTH($G938),DAY($G938)+$LK938*30.4/6000)</f>
        <v>44442</v>
      </c>
      <c r="I938" s="19">
        <f>DATE(YEAR($H938),MONTH($H938),DAY($H938)+$LK938*30.4/6000)</f>
        <v>44442</v>
      </c>
    </row>
    <row r="939" spans="1:9" ht="15" thickBot="1" x14ac:dyDescent="0.4">
      <c r="A939" s="16" t="s">
        <v>75</v>
      </c>
      <c r="B939" s="17" t="s">
        <v>18</v>
      </c>
      <c r="C939" s="18">
        <v>44341.844432869999</v>
      </c>
      <c r="D939" s="18">
        <f>DATE(YEAR($C939),MONTH($C939)-1,DAY($C939))</f>
        <v>44311</v>
      </c>
      <c r="E939" s="18">
        <f>DATE(YEAR($D939),MONTH($D939),DAY($D939)+$LK939/6.5)</f>
        <v>44311</v>
      </c>
      <c r="F939" s="18">
        <f>DATE(YEAR($E939),MONTH($E939),DAY($E939)+$LK939/6.5)</f>
        <v>44311</v>
      </c>
      <c r="G939" s="18">
        <f>DATE(YEAR($F939),MONTH($F939),DAY($F939)+$LK939/6.5)</f>
        <v>44311</v>
      </c>
      <c r="H939" s="18">
        <f>DATE(YEAR($G939),MONTH($G939),DAY($G939)+$LK939/6.5)</f>
        <v>44311</v>
      </c>
      <c r="I939" s="19">
        <f>DATE(YEAR($H939),MONTH($H939),DAY($H939)+$LK939/6.5)</f>
        <v>44311</v>
      </c>
    </row>
    <row r="940" spans="1:9" ht="15" thickBot="1" x14ac:dyDescent="0.4">
      <c r="A940" s="16" t="s">
        <v>41</v>
      </c>
      <c r="B940" s="17" t="s">
        <v>38</v>
      </c>
      <c r="C940" s="18">
        <v>43926.216307870003</v>
      </c>
      <c r="D940" s="18">
        <f>DATE(YEAR($C940),MONTH($C940)-1,DAY($C940))</f>
        <v>43895</v>
      </c>
      <c r="E940" s="18">
        <f>DATE(YEAR($D940),MONTH($D940),DAY($D940)+$LK940*30.4/6000)</f>
        <v>43895</v>
      </c>
      <c r="F940" s="18">
        <f>DATE(YEAR($E940),MONTH($E940),DAY($E940)+$LK940*30.4/6000)</f>
        <v>43895</v>
      </c>
      <c r="G940" s="18">
        <f>DATE(YEAR($F940),MONTH($F940),DAY($F940)+$LK940*30.4/6000)</f>
        <v>43895</v>
      </c>
      <c r="H940" s="18">
        <f>DATE(YEAR($G940),MONTH($G940),DAY($G940)+$LK940*30.4/6000)</f>
        <v>43895</v>
      </c>
      <c r="I940" s="19">
        <f>DATE(YEAR($H940),MONTH($H940),DAY($H940)+$LK940*30.4/6000)</f>
        <v>43895</v>
      </c>
    </row>
    <row r="941" spans="1:9" ht="15" thickBot="1" x14ac:dyDescent="0.4">
      <c r="A941" s="16" t="s">
        <v>41</v>
      </c>
      <c r="B941" s="17" t="s">
        <v>29</v>
      </c>
      <c r="C941" s="18">
        <v>43926.216307870003</v>
      </c>
      <c r="D941" s="18">
        <f>DATE(YEAR($C941),MONTH($C941)-1,DAY($C941))</f>
        <v>43895</v>
      </c>
      <c r="E941" s="18">
        <f>DATE(YEAR($D941),MONTH($D941),DAY($D941)+$LK941*30.4/6000)</f>
        <v>43895</v>
      </c>
      <c r="F941" s="18">
        <f>DATE(YEAR($E941),MONTH($E941),DAY($E941)+$LK941*30.4/6000)</f>
        <v>43895</v>
      </c>
      <c r="G941" s="18">
        <f>DATE(YEAR($F941),MONTH($F941),DAY($F941)+$LK941*30.4/6000)</f>
        <v>43895</v>
      </c>
      <c r="H941" s="18">
        <f>DATE(YEAR($G941),MONTH($G941),DAY($G941)+$LK941*30.4/6000)</f>
        <v>43895</v>
      </c>
      <c r="I941" s="19">
        <f>DATE(YEAR($H941),MONTH($H941),DAY($H941)+$LK941*30.4/6000)</f>
        <v>43895</v>
      </c>
    </row>
    <row r="942" spans="1:9" ht="15" thickBot="1" x14ac:dyDescent="0.4">
      <c r="A942" s="16" t="s">
        <v>41</v>
      </c>
      <c r="B942" s="17" t="s">
        <v>19</v>
      </c>
      <c r="C942" s="18">
        <v>43926.216307870003</v>
      </c>
      <c r="D942" s="18">
        <f>DATE(YEAR($C942),MONTH($C942)-1,DAY($C942))</f>
        <v>43895</v>
      </c>
      <c r="E942" s="18">
        <f>DATE(YEAR($D942),MONTH($D942),DAY($D942)+$LK942*30.4/6000)</f>
        <v>43895</v>
      </c>
      <c r="F942" s="18">
        <f>DATE(YEAR($E942),MONTH($E942),DAY($E942)+$LK942*30.4/6000)</f>
        <v>43895</v>
      </c>
      <c r="G942" s="18">
        <f>DATE(YEAR($F942),MONTH($F942),DAY($F942)+$LK942*30.4/6000)</f>
        <v>43895</v>
      </c>
      <c r="H942" s="18">
        <f>DATE(YEAR($G942),MONTH($G942),DAY($G942)+$LK942*30.4/6000)</f>
        <v>43895</v>
      </c>
      <c r="I942" s="19">
        <f>DATE(YEAR($H942),MONTH($H942),DAY($H942)+$LK942*30.4/6000)</f>
        <v>43895</v>
      </c>
    </row>
    <row r="943" spans="1:9" ht="15" thickBot="1" x14ac:dyDescent="0.4">
      <c r="A943" s="16" t="s">
        <v>41</v>
      </c>
      <c r="B943" s="17" t="s">
        <v>17</v>
      </c>
      <c r="C943" s="18">
        <v>43882.271168979998</v>
      </c>
      <c r="D943" s="18">
        <f>DATE(YEAR($C943),MONTH($C943)-2,DAY($C943))</f>
        <v>43820</v>
      </c>
      <c r="E943" s="18">
        <f>DATE(YEAR($D943),MONTH($D943)+$LK943,DAY($D943))</f>
        <v>43820</v>
      </c>
      <c r="F943" s="18">
        <f>DATE(YEAR($E943),MONTH($E943)+$LK943,DAY($E943))</f>
        <v>43820</v>
      </c>
      <c r="G943" s="18">
        <f>DATE(YEAR($F943),MONTH($F943)+$LK943,DAY($F943))</f>
        <v>43820</v>
      </c>
      <c r="H943" s="18">
        <f>DATE(YEAR($G943),MONTH($G943)+$LK943,DAY($G943))</f>
        <v>43820</v>
      </c>
      <c r="I943" s="19">
        <f>DATE(YEAR($H943),MONTH($H943)+$LK943,DAY($H943))</f>
        <v>43820</v>
      </c>
    </row>
    <row r="944" spans="1:9" ht="15" thickBot="1" x14ac:dyDescent="0.4">
      <c r="A944" s="16" t="s">
        <v>41</v>
      </c>
      <c r="B944" s="17" t="s">
        <v>10</v>
      </c>
      <c r="C944" s="18">
        <v>44187.607233789997</v>
      </c>
      <c r="D944" s="18">
        <f>DATE(YEAR($C944),MONTH($C944)-2,DAY($C944))</f>
        <v>44126</v>
      </c>
      <c r="E944" s="18">
        <f>DATE(YEAR($D944),MONTH($D944)+$LK944,DAY($D944))</f>
        <v>44126</v>
      </c>
      <c r="F944" s="18">
        <f>DATE(YEAR($E944),MONTH($E944)+$LK944,DAY($E944))</f>
        <v>44126</v>
      </c>
      <c r="G944" s="18">
        <f>DATE(YEAR($F944),MONTH($F944)+$LK944,DAY($F944))</f>
        <v>44126</v>
      </c>
      <c r="H944" s="18">
        <f>DATE(YEAR($G944),MONTH($G944)+$LK944,DAY($G944))</f>
        <v>44126</v>
      </c>
      <c r="I944" s="19">
        <f>DATE(YEAR($H944),MONTH($H944)+$LK944,DAY($H944))</f>
        <v>44126</v>
      </c>
    </row>
    <row r="945" spans="1:9" ht="15" thickBot="1" x14ac:dyDescent="0.4">
      <c r="A945" s="16" t="s">
        <v>41</v>
      </c>
      <c r="B945" s="17" t="s">
        <v>11</v>
      </c>
      <c r="C945" s="18">
        <v>44189.611643509998</v>
      </c>
      <c r="D945" s="18">
        <f>DATE(YEAR($C945),MONTH($C945)-2,DAY($C945))</f>
        <v>44128</v>
      </c>
      <c r="E945" s="18">
        <f>DATE(YEAR($D945)+$LK945,MONTH($D945),DAY($D945))</f>
        <v>44128</v>
      </c>
      <c r="F945" s="18">
        <f>DATE(YEAR($E945)+$LK945,MONTH($E945),DAY($E945))</f>
        <v>44128</v>
      </c>
      <c r="G945" s="18">
        <f>DATE(YEAR($F945)+$LK945,MONTH($F945),DAY($F945))</f>
        <v>44128</v>
      </c>
      <c r="H945" s="18">
        <f>DATE(YEAR($G945)+$LK945,MONTH($G945),DAY($G945))</f>
        <v>44128</v>
      </c>
      <c r="I945" s="19">
        <f>DATE(YEAR($H945)+$LK945,MONTH($H945),DAY($H945))</f>
        <v>44128</v>
      </c>
    </row>
    <row r="946" spans="1:9" ht="15" thickBot="1" x14ac:dyDescent="0.4">
      <c r="A946" s="16" t="s">
        <v>41</v>
      </c>
      <c r="B946" s="17" t="s">
        <v>27</v>
      </c>
      <c r="C946" s="18">
        <v>43926.216307870003</v>
      </c>
      <c r="D946" s="18">
        <f>DATE(YEAR($C946),MONTH($C946)-1,DAY($C946))</f>
        <v>43895</v>
      </c>
      <c r="E946" s="18">
        <f>DATE(YEAR($D946),MONTH($D946),DAY($D946)+$LK946*30.4/6000)</f>
        <v>43895</v>
      </c>
      <c r="F946" s="18">
        <f>DATE(YEAR($E946),MONTH($E946),DAY($E946)+$LK946*30.4/6000)</f>
        <v>43895</v>
      </c>
      <c r="G946" s="18">
        <f>DATE(YEAR($F946),MONTH($F946),DAY($F946)+$LK946*30.4/6000)</f>
        <v>43895</v>
      </c>
      <c r="H946" s="18">
        <f>DATE(YEAR($G946),MONTH($G946),DAY($G946)+$LK946*30.4/6000)</f>
        <v>43895</v>
      </c>
      <c r="I946" s="19">
        <f>DATE(YEAR($H946),MONTH($H946),DAY($H946)+$LK946*30.4/6000)</f>
        <v>43895</v>
      </c>
    </row>
    <row r="947" spans="1:9" ht="15" thickBot="1" x14ac:dyDescent="0.4">
      <c r="A947" s="16" t="s">
        <v>41</v>
      </c>
      <c r="B947" s="17" t="s">
        <v>33</v>
      </c>
      <c r="C947" s="18">
        <v>43926.216307870003</v>
      </c>
      <c r="D947" s="18">
        <f>DATE(YEAR($C947),MONTH($C947)-1,DAY($C947))</f>
        <v>43895</v>
      </c>
      <c r="E947" s="18">
        <f>DATE(YEAR($D947),MONTH($D947),DAY($D947)+$LK947*30.4/6000)</f>
        <v>43895</v>
      </c>
      <c r="F947" s="18">
        <f>DATE(YEAR($E947),MONTH($E947),DAY($E947)+$LK947*30.4/6000)</f>
        <v>43895</v>
      </c>
      <c r="G947" s="18">
        <f>DATE(YEAR($F947),MONTH($F947),DAY($F947)+$LK947*30.4/6000)</f>
        <v>43895</v>
      </c>
      <c r="H947" s="18">
        <f>DATE(YEAR($G947),MONTH($G947),DAY($G947)+$LK947*30.4/6000)</f>
        <v>43895</v>
      </c>
      <c r="I947" s="19">
        <f>DATE(YEAR($H947),MONTH($H947),DAY($H947)+$LK947*30.4/6000)</f>
        <v>43895</v>
      </c>
    </row>
    <row r="948" spans="1:9" ht="15" thickBot="1" x14ac:dyDescent="0.4">
      <c r="A948" s="16" t="s">
        <v>41</v>
      </c>
      <c r="B948" s="17" t="s">
        <v>39</v>
      </c>
      <c r="C948" s="18">
        <v>44239.581111109997</v>
      </c>
      <c r="D948" s="18">
        <f t="shared" ref="D948:D953" si="266">DATE(YEAR($C948),MONTH($C948),DAY($C948)-7)</f>
        <v>44232</v>
      </c>
      <c r="E948" s="18">
        <f t="shared" ref="E948:E953" si="267">DATE(YEAR($D948),MONTH($D948)+$LK948,DAY($D948))</f>
        <v>44232</v>
      </c>
      <c r="F948" s="18">
        <f t="shared" ref="F948:F953" si="268">DATE(YEAR($E948),MONTH($E948)+$LK948,DAY($E948))</f>
        <v>44232</v>
      </c>
      <c r="G948" s="18">
        <f t="shared" ref="G948:G953" si="269">DATE(YEAR($F948),MONTH($F948)+$LK948,DAY($F948))</f>
        <v>44232</v>
      </c>
      <c r="H948" s="18">
        <f t="shared" ref="H948:H953" si="270">DATE(YEAR($G948),MONTH($G948)+$LK948,DAY($G948))</f>
        <v>44232</v>
      </c>
      <c r="I948" s="19">
        <f t="shared" ref="I948:I953" si="271">DATE(YEAR($H948),MONTH($H948)+$LK948,DAY($H948))</f>
        <v>44232</v>
      </c>
    </row>
    <row r="949" spans="1:9" ht="15" thickBot="1" x14ac:dyDescent="0.4">
      <c r="A949" s="16" t="s">
        <v>41</v>
      </c>
      <c r="B949" s="17" t="s">
        <v>28</v>
      </c>
      <c r="C949" s="18">
        <v>44276.271168979998</v>
      </c>
      <c r="D949" s="18">
        <f t="shared" si="266"/>
        <v>44269</v>
      </c>
      <c r="E949" s="18">
        <f t="shared" si="267"/>
        <v>44269</v>
      </c>
      <c r="F949" s="18">
        <f t="shared" si="268"/>
        <v>44269</v>
      </c>
      <c r="G949" s="18">
        <f t="shared" si="269"/>
        <v>44269</v>
      </c>
      <c r="H949" s="18">
        <f t="shared" si="270"/>
        <v>44269</v>
      </c>
      <c r="I949" s="19">
        <f t="shared" si="271"/>
        <v>44269</v>
      </c>
    </row>
    <row r="950" spans="1:9" ht="15" thickBot="1" x14ac:dyDescent="0.4">
      <c r="A950" s="16" t="s">
        <v>41</v>
      </c>
      <c r="B950" s="17" t="s">
        <v>31</v>
      </c>
      <c r="C950" s="18">
        <v>44276.638622680002</v>
      </c>
      <c r="D950" s="18">
        <f t="shared" si="266"/>
        <v>44269</v>
      </c>
      <c r="E950" s="18">
        <f t="shared" si="267"/>
        <v>44269</v>
      </c>
      <c r="F950" s="18">
        <f t="shared" si="268"/>
        <v>44269</v>
      </c>
      <c r="G950" s="18">
        <f t="shared" si="269"/>
        <v>44269</v>
      </c>
      <c r="H950" s="18">
        <f t="shared" si="270"/>
        <v>44269</v>
      </c>
      <c r="I950" s="19">
        <f t="shared" si="271"/>
        <v>44269</v>
      </c>
    </row>
    <row r="951" spans="1:9" ht="15" thickBot="1" x14ac:dyDescent="0.4">
      <c r="A951" s="16" t="s">
        <v>41</v>
      </c>
      <c r="B951" s="17" t="s">
        <v>35</v>
      </c>
      <c r="C951" s="18">
        <v>43904.59326388</v>
      </c>
      <c r="D951" s="18">
        <f t="shared" si="266"/>
        <v>43897</v>
      </c>
      <c r="E951" s="18">
        <f t="shared" si="267"/>
        <v>43897</v>
      </c>
      <c r="F951" s="18">
        <f t="shared" si="268"/>
        <v>43897</v>
      </c>
      <c r="G951" s="18">
        <f t="shared" si="269"/>
        <v>43897</v>
      </c>
      <c r="H951" s="18">
        <f t="shared" si="270"/>
        <v>43897</v>
      </c>
      <c r="I951" s="19">
        <f t="shared" si="271"/>
        <v>43897</v>
      </c>
    </row>
    <row r="952" spans="1:9" ht="15" thickBot="1" x14ac:dyDescent="0.4">
      <c r="A952" s="16" t="s">
        <v>41</v>
      </c>
      <c r="B952" s="17" t="s">
        <v>24</v>
      </c>
      <c r="C952" s="18">
        <v>43904.59326388</v>
      </c>
      <c r="D952" s="18">
        <f t="shared" si="266"/>
        <v>43897</v>
      </c>
      <c r="E952" s="18">
        <f t="shared" si="267"/>
        <v>43897</v>
      </c>
      <c r="F952" s="18">
        <f t="shared" si="268"/>
        <v>43897</v>
      </c>
      <c r="G952" s="18">
        <f t="shared" si="269"/>
        <v>43897</v>
      </c>
      <c r="H952" s="18">
        <f t="shared" si="270"/>
        <v>43897</v>
      </c>
      <c r="I952" s="19">
        <f t="shared" si="271"/>
        <v>43897</v>
      </c>
    </row>
    <row r="953" spans="1:9" ht="15" thickBot="1" x14ac:dyDescent="0.4">
      <c r="A953" s="16" t="s">
        <v>41</v>
      </c>
      <c r="B953" s="17" t="s">
        <v>22</v>
      </c>
      <c r="C953" s="18">
        <v>43904.59326388</v>
      </c>
      <c r="D953" s="18">
        <f t="shared" si="266"/>
        <v>43897</v>
      </c>
      <c r="E953" s="18">
        <f t="shared" si="267"/>
        <v>43897</v>
      </c>
      <c r="F953" s="18">
        <f t="shared" si="268"/>
        <v>43897</v>
      </c>
      <c r="G953" s="18">
        <f t="shared" si="269"/>
        <v>43897</v>
      </c>
      <c r="H953" s="18">
        <f t="shared" si="270"/>
        <v>43897</v>
      </c>
      <c r="I953" s="19">
        <f t="shared" si="271"/>
        <v>43897</v>
      </c>
    </row>
    <row r="954" spans="1:9" ht="15" thickBot="1" x14ac:dyDescent="0.4">
      <c r="A954" s="16" t="s">
        <v>41</v>
      </c>
      <c r="B954" s="17" t="s">
        <v>40</v>
      </c>
      <c r="C954" s="18">
        <v>44418.163414349998</v>
      </c>
      <c r="D954" s="18">
        <f>DATE(YEAR($C954),MONTH($C954)-2,DAY($C954))</f>
        <v>44357</v>
      </c>
      <c r="E954" s="18">
        <f>DATE(YEAR($D954),MONTH($D954),DAY($D954)+$LK954*30.4/6000)</f>
        <v>44357</v>
      </c>
      <c r="F954" s="18">
        <f>DATE(YEAR($E954),MONTH($E954),DAY($E954)+$LK954*30.4/6000)</f>
        <v>44357</v>
      </c>
      <c r="G954" s="18">
        <f>DATE(YEAR($F954),MONTH($F954),DAY($F954)+$LK954*30.4/6000)</f>
        <v>44357</v>
      </c>
      <c r="H954" s="18">
        <f>DATE(YEAR($G954),MONTH($G954),DAY($G954)+$LK954*30.4/6000)</f>
        <v>44357</v>
      </c>
      <c r="I954" s="19">
        <f>DATE(YEAR($H954),MONTH($H954),DAY($H954)+$LK954*30.4/6000)</f>
        <v>44357</v>
      </c>
    </row>
    <row r="955" spans="1:9" ht="15" thickBot="1" x14ac:dyDescent="0.4">
      <c r="A955" s="16" t="s">
        <v>41</v>
      </c>
      <c r="B955" s="17" t="s">
        <v>40</v>
      </c>
      <c r="C955" s="18">
        <v>44070.944849530002</v>
      </c>
      <c r="D955" s="18">
        <f>DATE(YEAR($C955),MONTH($C955)-2,DAY($C955))</f>
        <v>44009</v>
      </c>
      <c r="E955" s="18">
        <f>DATE(YEAR($D955),MONTH($D955),DAY($D955)+$LK955*30.4/6000)</f>
        <v>44009</v>
      </c>
      <c r="F955" s="18">
        <f>DATE(YEAR($E955),MONTH($E955),DAY($E955)+$LK955*30.4/6000)</f>
        <v>44009</v>
      </c>
      <c r="G955" s="18">
        <f>DATE(YEAR($F955),MONTH($F955),DAY($F955)+$LK955*30.4/6000)</f>
        <v>44009</v>
      </c>
      <c r="H955" s="18">
        <f>DATE(YEAR($G955),MONTH($G955),DAY($G955)+$LK955*30.4/6000)</f>
        <v>44009</v>
      </c>
      <c r="I955" s="19">
        <f>DATE(YEAR($H955),MONTH($H955),DAY($H955)+$LK955*30.4/6000)</f>
        <v>44009</v>
      </c>
    </row>
    <row r="956" spans="1:9" ht="15" thickBot="1" x14ac:dyDescent="0.4">
      <c r="A956" s="16" t="s">
        <v>41</v>
      </c>
      <c r="B956" s="17" t="s">
        <v>40</v>
      </c>
      <c r="C956" s="18">
        <v>44418.163414349998</v>
      </c>
      <c r="D956" s="18">
        <f>DATE(YEAR($C956),MONTH($C956)-2,DAY($C956))</f>
        <v>44357</v>
      </c>
      <c r="E956" s="18">
        <f>DATE(YEAR($D956),MONTH($D956),DAY($D956)+$LK956*30.4/6000)</f>
        <v>44357</v>
      </c>
      <c r="F956" s="18">
        <f>DATE(YEAR($E956),MONTH($E956),DAY($E956)+$LK956*30.4/6000)</f>
        <v>44357</v>
      </c>
      <c r="G956" s="18">
        <f>DATE(YEAR($F956),MONTH($F956),DAY($F956)+$LK956*30.4/6000)</f>
        <v>44357</v>
      </c>
      <c r="H956" s="18">
        <f>DATE(YEAR($G956),MONTH($G956),DAY($G956)+$LK956*30.4/6000)</f>
        <v>44357</v>
      </c>
      <c r="I956" s="19">
        <f>DATE(YEAR($H956),MONTH($H956),DAY($H956)+$LK956*30.4/6000)</f>
        <v>44357</v>
      </c>
    </row>
    <row r="957" spans="1:9" ht="15" thickBot="1" x14ac:dyDescent="0.4">
      <c r="A957" s="16" t="s">
        <v>41</v>
      </c>
      <c r="B957" s="17" t="s">
        <v>40</v>
      </c>
      <c r="C957" s="18">
        <v>44504.256759249998</v>
      </c>
      <c r="D957" s="18">
        <f>DATE(YEAR($C957),MONTH($C957)-2,DAY($C957))</f>
        <v>44443</v>
      </c>
      <c r="E957" s="18">
        <f>DATE(YEAR($D957),MONTH($D957),DAY($D957)+$LK957*30.4/6000)</f>
        <v>44443</v>
      </c>
      <c r="F957" s="18">
        <f>DATE(YEAR($E957),MONTH($E957),DAY($E957)+$LK957*30.4/6000)</f>
        <v>44443</v>
      </c>
      <c r="G957" s="18">
        <f>DATE(YEAR($F957),MONTH($F957),DAY($F957)+$LK957*30.4/6000)</f>
        <v>44443</v>
      </c>
      <c r="H957" s="18">
        <f>DATE(YEAR($G957),MONTH($G957),DAY($G957)+$LK957*30.4/6000)</f>
        <v>44443</v>
      </c>
      <c r="I957" s="19">
        <f>DATE(YEAR($H957),MONTH($H957),DAY($H957)+$LK957*30.4/6000)</f>
        <v>44443</v>
      </c>
    </row>
    <row r="958" spans="1:9" ht="15" thickBot="1" x14ac:dyDescent="0.4">
      <c r="A958" s="16" t="s">
        <v>41</v>
      </c>
      <c r="B958" s="17" t="s">
        <v>13</v>
      </c>
      <c r="C958" s="18">
        <v>44235.567719899998</v>
      </c>
      <c r="D958" s="18">
        <f>DATE(YEAR($C958),MONTH($C958)-1,DAY($C958))</f>
        <v>44204</v>
      </c>
      <c r="E958" s="18">
        <f>DATE(YEAR($D958),MONTH($D958),DAY($D958)+$LK958/6.5)</f>
        <v>44204</v>
      </c>
      <c r="F958" s="18">
        <f>DATE(YEAR($E958),MONTH($E958),DAY($E958)+$LK958/6.5)</f>
        <v>44204</v>
      </c>
      <c r="G958" s="18">
        <f>DATE(YEAR($F958),MONTH($F958),DAY($F958)+$LK958/6.5)</f>
        <v>44204</v>
      </c>
      <c r="H958" s="18">
        <f>DATE(YEAR($G958),MONTH($G958),DAY($G958)+$LK958/6.5)</f>
        <v>44204</v>
      </c>
      <c r="I958" s="19">
        <f>DATE(YEAR($H958),MONTH($H958),DAY($H958)+$LK958/6.5)</f>
        <v>44204</v>
      </c>
    </row>
    <row r="959" spans="1:9" ht="15" thickBot="1" x14ac:dyDescent="0.4">
      <c r="A959" s="16" t="s">
        <v>41</v>
      </c>
      <c r="B959" s="17" t="s">
        <v>15</v>
      </c>
      <c r="C959" s="18">
        <v>43890.347881939997</v>
      </c>
      <c r="D959" s="18">
        <f>DATE(YEAR($C959),MONTH($C959)-1,DAY($C959))</f>
        <v>43859</v>
      </c>
      <c r="E959" s="18">
        <f>DATE(YEAR($D959),MONTH($D959),DAY($D959)+$LK959/6.5)</f>
        <v>43859</v>
      </c>
      <c r="F959" s="18">
        <f>DATE(YEAR($E959),MONTH($E959),DAY($E959)+$LK959/6.5)</f>
        <v>43859</v>
      </c>
      <c r="G959" s="18">
        <f>DATE(YEAR($F959),MONTH($F959),DAY($F959)+$LK959/6.5)</f>
        <v>43859</v>
      </c>
      <c r="H959" s="18">
        <f>DATE(YEAR($G959),MONTH($G959),DAY($G959)+$LK959/6.5)</f>
        <v>43859</v>
      </c>
      <c r="I959" s="19">
        <f>DATE(YEAR($H959),MONTH($H959),DAY($H959)+$LK959/6.5)</f>
        <v>43859</v>
      </c>
    </row>
    <row r="960" spans="1:9" ht="15" thickBot="1" x14ac:dyDescent="0.4">
      <c r="A960" s="16" t="s">
        <v>41</v>
      </c>
      <c r="B960" s="17" t="s">
        <v>13</v>
      </c>
      <c r="C960" s="18">
        <v>44124.444409720003</v>
      </c>
      <c r="D960" s="18">
        <f>DATE(YEAR($C960),MONTH($C960)-1,DAY($C960))</f>
        <v>44094</v>
      </c>
      <c r="E960" s="18">
        <f>DATE(YEAR($D960),MONTH($D960),DAY($D960)+$LK960/6.5)</f>
        <v>44094</v>
      </c>
      <c r="F960" s="18">
        <f>DATE(YEAR($E960),MONTH($E960),DAY($E960)+$LK960/6.5)</f>
        <v>44094</v>
      </c>
      <c r="G960" s="18">
        <f>DATE(YEAR($F960),MONTH($F960),DAY($F960)+$LK960/6.5)</f>
        <v>44094</v>
      </c>
      <c r="H960" s="18">
        <f>DATE(YEAR($G960),MONTH($G960),DAY($G960)+$LK960/6.5)</f>
        <v>44094</v>
      </c>
      <c r="I960" s="19">
        <f>DATE(YEAR($H960),MONTH($H960),DAY($H960)+$LK960/6.5)</f>
        <v>44094</v>
      </c>
    </row>
    <row r="961" spans="1:9" ht="15" thickBot="1" x14ac:dyDescent="0.4">
      <c r="A961" s="16" t="s">
        <v>41</v>
      </c>
      <c r="B961" s="17" t="s">
        <v>15</v>
      </c>
      <c r="C961" s="18">
        <v>43852.266539349999</v>
      </c>
      <c r="D961" s="18">
        <f>DATE(YEAR($C961),MONTH($C961)-1,DAY($C961))</f>
        <v>43821</v>
      </c>
      <c r="E961" s="18">
        <f>DATE(YEAR($D961),MONTH($D961),DAY($D961)+$LK961/6.5)</f>
        <v>43821</v>
      </c>
      <c r="F961" s="18">
        <f>DATE(YEAR($E961),MONTH($E961),DAY($E961)+$LK961/6.5)</f>
        <v>43821</v>
      </c>
      <c r="G961" s="18">
        <f>DATE(YEAR($F961),MONTH($F961),DAY($F961)+$LK961/6.5)</f>
        <v>43821</v>
      </c>
      <c r="H961" s="18">
        <f>DATE(YEAR($G961),MONTH($G961),DAY($G961)+$LK961/6.5)</f>
        <v>43821</v>
      </c>
      <c r="I961" s="19">
        <f>DATE(YEAR($H961),MONTH($H961),DAY($H961)+$LK961/6.5)</f>
        <v>43821</v>
      </c>
    </row>
    <row r="962" spans="1:9" ht="15" thickBot="1" x14ac:dyDescent="0.4">
      <c r="A962" s="16" t="s">
        <v>41</v>
      </c>
      <c r="B962" s="17" t="s">
        <v>40</v>
      </c>
      <c r="C962" s="18">
        <v>44070.944849530002</v>
      </c>
      <c r="D962" s="18">
        <f>DATE(YEAR($C962),MONTH($C962)-2,DAY($C962))</f>
        <v>44009</v>
      </c>
      <c r="E962" s="18">
        <f>DATE(YEAR($D962),MONTH($D962),DAY($D962)+$LK962*30.4/6000)</f>
        <v>44009</v>
      </c>
      <c r="F962" s="18">
        <f>DATE(YEAR($E962),MONTH($E962),DAY($E962)+$LK962*30.4/6000)</f>
        <v>44009</v>
      </c>
      <c r="G962" s="18">
        <f>DATE(YEAR($F962),MONTH($F962),DAY($F962)+$LK962*30.4/6000)</f>
        <v>44009</v>
      </c>
      <c r="H962" s="18">
        <f>DATE(YEAR($G962),MONTH($G962),DAY($G962)+$LK962*30.4/6000)</f>
        <v>44009</v>
      </c>
      <c r="I962" s="19">
        <f>DATE(YEAR($H962),MONTH($H962),DAY($H962)+$LK962*30.4/6000)</f>
        <v>44009</v>
      </c>
    </row>
    <row r="963" spans="1:9" ht="15" thickBot="1" x14ac:dyDescent="0.4">
      <c r="A963" s="16" t="s">
        <v>41</v>
      </c>
      <c r="B963" s="17" t="s">
        <v>18</v>
      </c>
      <c r="C963" s="18">
        <v>44398.738460640001</v>
      </c>
      <c r="D963" s="18">
        <f>DATE(YEAR($C963),MONTH($C963)-1,DAY($C963))</f>
        <v>44368</v>
      </c>
      <c r="E963" s="18">
        <f>DATE(YEAR($D963),MONTH($D963),DAY($D963)+$LK963/6.5)</f>
        <v>44368</v>
      </c>
      <c r="F963" s="18">
        <f>DATE(YEAR($E963),MONTH($E963),DAY($E963)+$LK963/6.5)</f>
        <v>44368</v>
      </c>
      <c r="G963" s="18">
        <f>DATE(YEAR($F963),MONTH($F963),DAY($F963)+$LK963/6.5)</f>
        <v>44368</v>
      </c>
      <c r="H963" s="18">
        <f>DATE(YEAR($G963),MONTH($G963),DAY($G963)+$LK963/6.5)</f>
        <v>44368</v>
      </c>
      <c r="I963" s="19">
        <f>DATE(YEAR($H963),MONTH($H963),DAY($H963)+$LK963/6.5)</f>
        <v>44368</v>
      </c>
    </row>
    <row r="964" spans="1:9" ht="15" thickBot="1" x14ac:dyDescent="0.4">
      <c r="A964" s="16" t="s">
        <v>76</v>
      </c>
      <c r="B964" s="17" t="s">
        <v>21</v>
      </c>
      <c r="C964" s="18">
        <v>43926.081724529999</v>
      </c>
      <c r="D964" s="18">
        <f>DATE(YEAR($C964),MONTH($C964)-1,DAY($C964))</f>
        <v>43895</v>
      </c>
      <c r="E964" s="18">
        <f>DATE(YEAR($D964),MONTH($D964),DAY($D964)+$LK964*30.4/520)</f>
        <v>43895</v>
      </c>
      <c r="F964" s="18">
        <f>DATE(YEAR($E964),MONTH($E964),DAY($E964)+$LK964*30.4/520)</f>
        <v>43895</v>
      </c>
      <c r="G964" s="18">
        <f>DATE(YEAR($F964),MONTH($F964),DAY($F964)+$LK964*30.4/520)</f>
        <v>43895</v>
      </c>
      <c r="H964" s="18">
        <f>DATE(YEAR($G964),MONTH($G964),DAY($G964)+$LK964*30.4/520)</f>
        <v>43895</v>
      </c>
      <c r="I964" s="19">
        <f>DATE(YEAR($H964),MONTH($H964),DAY($H964)+$LK964*30.4/520)</f>
        <v>43895</v>
      </c>
    </row>
    <row r="965" spans="1:9" ht="15" thickBot="1" x14ac:dyDescent="0.4">
      <c r="A965" s="16" t="s">
        <v>76</v>
      </c>
      <c r="B965" s="17" t="s">
        <v>32</v>
      </c>
      <c r="C965" s="18">
        <v>43908.22778935</v>
      </c>
      <c r="D965" s="18">
        <f>DATE(YEAR($C965),MONTH($C965)-1,DAY($C965))</f>
        <v>43879</v>
      </c>
      <c r="E965" s="18">
        <f>DATE(YEAR($D965),MONTH($D965),DAY($D965)+$LK965*30.4/520)</f>
        <v>43879</v>
      </c>
      <c r="F965" s="18">
        <f>DATE(YEAR($E965),MONTH($E965),DAY($E965)+$LK965*30.4/520)</f>
        <v>43879</v>
      </c>
      <c r="G965" s="18">
        <f>DATE(YEAR($F965),MONTH($F965),DAY($F965)+$LK965*30.4/520)</f>
        <v>43879</v>
      </c>
      <c r="H965" s="18">
        <f>DATE(YEAR($G965),MONTH($G965),DAY($G965)+$LK965*30.4/520)</f>
        <v>43879</v>
      </c>
      <c r="I965" s="19">
        <f>DATE(YEAR($H965),MONTH($H965),DAY($H965)+$LK965*30.4/520)</f>
        <v>43879</v>
      </c>
    </row>
    <row r="966" spans="1:9" ht="15" thickBot="1" x14ac:dyDescent="0.4">
      <c r="A966" s="16" t="s">
        <v>76</v>
      </c>
      <c r="B966" s="17" t="s">
        <v>30</v>
      </c>
      <c r="C966" s="18">
        <v>43926.081724529999</v>
      </c>
      <c r="D966" s="18">
        <f>DATE(YEAR($C966),MONTH($C966)-1,DAY($C966))</f>
        <v>43895</v>
      </c>
      <c r="E966" s="18">
        <f>DATE(YEAR($D966),MONTH($D966),DAY($D966)+$LK966*30.4/520)</f>
        <v>43895</v>
      </c>
      <c r="F966" s="18">
        <f>DATE(YEAR($E966),MONTH($E966),DAY($E966)+$LK966*30.4/520)</f>
        <v>43895</v>
      </c>
      <c r="G966" s="18">
        <f>DATE(YEAR($F966),MONTH($F966),DAY($F966)+$LK966*30.4/520)</f>
        <v>43895</v>
      </c>
      <c r="H966" s="18">
        <f>DATE(YEAR($G966),MONTH($G966),DAY($G966)+$LK966*30.4/520)</f>
        <v>43895</v>
      </c>
      <c r="I966" s="19">
        <f>DATE(YEAR($H966),MONTH($H966),DAY($H966)+$LK966*30.4/520)</f>
        <v>43895</v>
      </c>
    </row>
    <row r="967" spans="1:9" ht="15" thickBot="1" x14ac:dyDescent="0.4">
      <c r="A967" s="16" t="s">
        <v>76</v>
      </c>
      <c r="B967" s="17" t="s">
        <v>17</v>
      </c>
      <c r="C967" s="18">
        <v>44409.626076380002</v>
      </c>
      <c r="D967" s="18">
        <f>DATE(YEAR($C967),MONTH($C967)-2,DAY($C967))</f>
        <v>44348</v>
      </c>
      <c r="E967" s="18">
        <f>DATE(YEAR($D967),MONTH($D967)+$LK967,DAY($D967))</f>
        <v>44348</v>
      </c>
      <c r="F967" s="18">
        <f>DATE(YEAR($E967),MONTH($E967)+$LK967,DAY($E967))</f>
        <v>44348</v>
      </c>
      <c r="G967" s="18">
        <f>DATE(YEAR($F967),MONTH($F967)+$LK967,DAY($F967))</f>
        <v>44348</v>
      </c>
      <c r="H967" s="18">
        <f>DATE(YEAR($G967),MONTH($G967)+$LK967,DAY($G967))</f>
        <v>44348</v>
      </c>
      <c r="I967" s="19">
        <f>DATE(YEAR($H967),MONTH($H967)+$LK967,DAY($H967))</f>
        <v>44348</v>
      </c>
    </row>
    <row r="968" spans="1:9" ht="15" thickBot="1" x14ac:dyDescent="0.4">
      <c r="A968" s="16" t="s">
        <v>76</v>
      </c>
      <c r="B968" s="17" t="s">
        <v>10</v>
      </c>
      <c r="C968" s="18">
        <v>44053.628495370001</v>
      </c>
      <c r="D968" s="18">
        <f>DATE(YEAR($C968),MONTH($C968)-2,DAY($C968))</f>
        <v>43992</v>
      </c>
      <c r="E968" s="18">
        <f>DATE(YEAR($D968),MONTH($D968)+$LK968,DAY($D968))</f>
        <v>43992</v>
      </c>
      <c r="F968" s="18">
        <f>DATE(YEAR($E968),MONTH($E968)+$LK968,DAY($E968))</f>
        <v>43992</v>
      </c>
      <c r="G968" s="18">
        <f>DATE(YEAR($F968),MONTH($F968)+$LK968,DAY($F968))</f>
        <v>43992</v>
      </c>
      <c r="H968" s="18">
        <f>DATE(YEAR($G968),MONTH($G968)+$LK968,DAY($G968))</f>
        <v>43992</v>
      </c>
      <c r="I968" s="19">
        <f>DATE(YEAR($H968),MONTH($H968)+$LK968,DAY($H968))</f>
        <v>43992</v>
      </c>
    </row>
    <row r="969" spans="1:9" ht="15" thickBot="1" x14ac:dyDescent="0.4">
      <c r="A969" s="16" t="s">
        <v>76</v>
      </c>
      <c r="B969" s="17" t="s">
        <v>11</v>
      </c>
      <c r="C969" s="18">
        <v>44181.651701379997</v>
      </c>
      <c r="D969" s="18">
        <f>DATE(YEAR($C969),MONTH($C969)-2,DAY($C969))</f>
        <v>44120</v>
      </c>
      <c r="E969" s="18">
        <f>DATE(YEAR($D969)+$LK969,MONTH($D969),DAY($D969))</f>
        <v>44120</v>
      </c>
      <c r="F969" s="18">
        <f>DATE(YEAR($E969)+$LK969,MONTH($E969),DAY($E969))</f>
        <v>44120</v>
      </c>
      <c r="G969" s="18">
        <f>DATE(YEAR($F969)+$LK969,MONTH($F969),DAY($F969))</f>
        <v>44120</v>
      </c>
      <c r="H969" s="18">
        <f>DATE(YEAR($G969)+$LK969,MONTH($G969),DAY($G969))</f>
        <v>44120</v>
      </c>
      <c r="I969" s="19">
        <f>DATE(YEAR($H969)+$LK969,MONTH($H969),DAY($H969))</f>
        <v>44120</v>
      </c>
    </row>
    <row r="970" spans="1:9" ht="15" thickBot="1" x14ac:dyDescent="0.4">
      <c r="A970" s="16" t="s">
        <v>76</v>
      </c>
      <c r="B970" s="17" t="s">
        <v>39</v>
      </c>
      <c r="C970" s="18">
        <v>44229.583900459998</v>
      </c>
      <c r="D970" s="18">
        <f t="shared" ref="D970:D975" si="272">DATE(YEAR($C970),MONTH($C970),DAY($C970)-7)</f>
        <v>44222</v>
      </c>
      <c r="E970" s="18">
        <f t="shared" ref="E970:E975" si="273">DATE(YEAR($D970),MONTH($D970)+$LK970,DAY($D970))</f>
        <v>44222</v>
      </c>
      <c r="F970" s="18">
        <f t="shared" ref="F970:F975" si="274">DATE(YEAR($E970),MONTH($E970)+$LK970,DAY($E970))</f>
        <v>44222</v>
      </c>
      <c r="G970" s="18">
        <f t="shared" ref="G970:G975" si="275">DATE(YEAR($F970),MONTH($F970)+$LK970,DAY($F970))</f>
        <v>44222</v>
      </c>
      <c r="H970" s="18">
        <f t="shared" ref="H970:H975" si="276">DATE(YEAR($G970),MONTH($G970)+$LK970,DAY($G970))</f>
        <v>44222</v>
      </c>
      <c r="I970" s="19">
        <f t="shared" ref="I970:I975" si="277">DATE(YEAR($H970),MONTH($H970)+$LK970,DAY($H970))</f>
        <v>44222</v>
      </c>
    </row>
    <row r="971" spans="1:9" ht="15" thickBot="1" x14ac:dyDescent="0.4">
      <c r="A971" s="16" t="s">
        <v>76</v>
      </c>
      <c r="B971" s="17" t="s">
        <v>28</v>
      </c>
      <c r="C971" s="18">
        <v>44270.630648140002</v>
      </c>
      <c r="D971" s="18">
        <f t="shared" si="272"/>
        <v>44263</v>
      </c>
      <c r="E971" s="18">
        <f t="shared" si="273"/>
        <v>44263</v>
      </c>
      <c r="F971" s="18">
        <f t="shared" si="274"/>
        <v>44263</v>
      </c>
      <c r="G971" s="18">
        <f t="shared" si="275"/>
        <v>44263</v>
      </c>
      <c r="H971" s="18">
        <f t="shared" si="276"/>
        <v>44263</v>
      </c>
      <c r="I971" s="19">
        <f t="shared" si="277"/>
        <v>44263</v>
      </c>
    </row>
    <row r="972" spans="1:9" ht="15" thickBot="1" x14ac:dyDescent="0.4">
      <c r="A972" s="16" t="s">
        <v>76</v>
      </c>
      <c r="B972" s="17" t="s">
        <v>31</v>
      </c>
      <c r="C972" s="18">
        <v>44270.352488420001</v>
      </c>
      <c r="D972" s="18">
        <f t="shared" si="272"/>
        <v>44263</v>
      </c>
      <c r="E972" s="18">
        <f t="shared" si="273"/>
        <v>44263</v>
      </c>
      <c r="F972" s="18">
        <f t="shared" si="274"/>
        <v>44263</v>
      </c>
      <c r="G972" s="18">
        <f t="shared" si="275"/>
        <v>44263</v>
      </c>
      <c r="H972" s="18">
        <f t="shared" si="276"/>
        <v>44263</v>
      </c>
      <c r="I972" s="19">
        <f t="shared" si="277"/>
        <v>44263</v>
      </c>
    </row>
    <row r="973" spans="1:9" ht="15" thickBot="1" x14ac:dyDescent="0.4">
      <c r="A973" s="16" t="s">
        <v>76</v>
      </c>
      <c r="B973" s="17" t="s">
        <v>35</v>
      </c>
      <c r="C973" s="18">
        <v>43878.622384249997</v>
      </c>
      <c r="D973" s="18">
        <f t="shared" si="272"/>
        <v>43871</v>
      </c>
      <c r="E973" s="18">
        <f t="shared" si="273"/>
        <v>43871</v>
      </c>
      <c r="F973" s="18">
        <f t="shared" si="274"/>
        <v>43871</v>
      </c>
      <c r="G973" s="18">
        <f t="shared" si="275"/>
        <v>43871</v>
      </c>
      <c r="H973" s="18">
        <f t="shared" si="276"/>
        <v>43871</v>
      </c>
      <c r="I973" s="19">
        <f t="shared" si="277"/>
        <v>43871</v>
      </c>
    </row>
    <row r="974" spans="1:9" ht="15" thickBot="1" x14ac:dyDescent="0.4">
      <c r="A974" s="16" t="s">
        <v>76</v>
      </c>
      <c r="B974" s="17" t="s">
        <v>24</v>
      </c>
      <c r="C974" s="18">
        <v>43878.622384249997</v>
      </c>
      <c r="D974" s="18">
        <f t="shared" si="272"/>
        <v>43871</v>
      </c>
      <c r="E974" s="18">
        <f t="shared" si="273"/>
        <v>43871</v>
      </c>
      <c r="F974" s="18">
        <f t="shared" si="274"/>
        <v>43871</v>
      </c>
      <c r="G974" s="18">
        <f t="shared" si="275"/>
        <v>43871</v>
      </c>
      <c r="H974" s="18">
        <f t="shared" si="276"/>
        <v>43871</v>
      </c>
      <c r="I974" s="19">
        <f t="shared" si="277"/>
        <v>43871</v>
      </c>
    </row>
    <row r="975" spans="1:9" ht="15" thickBot="1" x14ac:dyDescent="0.4">
      <c r="A975" s="16" t="s">
        <v>76</v>
      </c>
      <c r="B975" s="17" t="s">
        <v>22</v>
      </c>
      <c r="C975" s="18">
        <v>43905.431261569996</v>
      </c>
      <c r="D975" s="18">
        <f t="shared" si="272"/>
        <v>43898</v>
      </c>
      <c r="E975" s="18">
        <f t="shared" si="273"/>
        <v>43898</v>
      </c>
      <c r="F975" s="18">
        <f t="shared" si="274"/>
        <v>43898</v>
      </c>
      <c r="G975" s="18">
        <f t="shared" si="275"/>
        <v>43898</v>
      </c>
      <c r="H975" s="18">
        <f t="shared" si="276"/>
        <v>43898</v>
      </c>
      <c r="I975" s="19">
        <f t="shared" si="277"/>
        <v>43898</v>
      </c>
    </row>
    <row r="976" spans="1:9" ht="15" thickBot="1" x14ac:dyDescent="0.4">
      <c r="A976" s="16" t="s">
        <v>76</v>
      </c>
      <c r="B976" s="17" t="s">
        <v>13</v>
      </c>
      <c r="C976" s="18">
        <v>43907.097592589998</v>
      </c>
      <c r="D976" s="18">
        <f t="shared" ref="D976:D987" si="278">DATE(YEAR($C976),MONTH($C976)-1,DAY($C976))</f>
        <v>43878</v>
      </c>
      <c r="E976" s="18">
        <f t="shared" ref="E976:E981" si="279">DATE(YEAR($D976),MONTH($D976),DAY($D976)+$LK976/6.5)</f>
        <v>43878</v>
      </c>
      <c r="F976" s="18">
        <f t="shared" ref="F976:F981" si="280">DATE(YEAR($E976),MONTH($E976),DAY($E976)+$LK976/6.5)</f>
        <v>43878</v>
      </c>
      <c r="G976" s="18">
        <f t="shared" ref="G976:G981" si="281">DATE(YEAR($F976),MONTH($F976),DAY($F976)+$LK976/6.5)</f>
        <v>43878</v>
      </c>
      <c r="H976" s="18">
        <f t="shared" ref="H976:H981" si="282">DATE(YEAR($G976),MONTH($G976),DAY($G976)+$LK976/6.5)</f>
        <v>43878</v>
      </c>
      <c r="I976" s="19">
        <f t="shared" ref="I976:I981" si="283">DATE(YEAR($H976),MONTH($H976),DAY($H976)+$LK976/6.5)</f>
        <v>43878</v>
      </c>
    </row>
    <row r="977" spans="1:9" ht="15" thickBot="1" x14ac:dyDescent="0.4">
      <c r="A977" s="16" t="s">
        <v>76</v>
      </c>
      <c r="B977" s="17" t="s">
        <v>15</v>
      </c>
      <c r="C977" s="18">
        <v>44167.824502310003</v>
      </c>
      <c r="D977" s="18">
        <f t="shared" si="278"/>
        <v>44137</v>
      </c>
      <c r="E977" s="18">
        <f t="shared" si="279"/>
        <v>44137</v>
      </c>
      <c r="F977" s="18">
        <f t="shared" si="280"/>
        <v>44137</v>
      </c>
      <c r="G977" s="18">
        <f t="shared" si="281"/>
        <v>44137</v>
      </c>
      <c r="H977" s="18">
        <f t="shared" si="282"/>
        <v>44137</v>
      </c>
      <c r="I977" s="19">
        <f t="shared" si="283"/>
        <v>44137</v>
      </c>
    </row>
    <row r="978" spans="1:9" ht="15" thickBot="1" x14ac:dyDescent="0.4">
      <c r="A978" s="16" t="s">
        <v>76</v>
      </c>
      <c r="B978" s="17" t="s">
        <v>13</v>
      </c>
      <c r="C978" s="18">
        <v>43921.0268287</v>
      </c>
      <c r="D978" s="18">
        <f t="shared" si="278"/>
        <v>43892</v>
      </c>
      <c r="E978" s="18">
        <f t="shared" si="279"/>
        <v>43892</v>
      </c>
      <c r="F978" s="18">
        <f t="shared" si="280"/>
        <v>43892</v>
      </c>
      <c r="G978" s="18">
        <f t="shared" si="281"/>
        <v>43892</v>
      </c>
      <c r="H978" s="18">
        <f t="shared" si="282"/>
        <v>43892</v>
      </c>
      <c r="I978" s="19">
        <f t="shared" si="283"/>
        <v>43892</v>
      </c>
    </row>
    <row r="979" spans="1:9" ht="15" thickBot="1" x14ac:dyDescent="0.4">
      <c r="A979" s="16" t="s">
        <v>76</v>
      </c>
      <c r="B979" s="17" t="s">
        <v>15</v>
      </c>
      <c r="C979" s="18">
        <v>44164.360162030003</v>
      </c>
      <c r="D979" s="18">
        <f t="shared" si="278"/>
        <v>44133</v>
      </c>
      <c r="E979" s="18">
        <f t="shared" si="279"/>
        <v>44133</v>
      </c>
      <c r="F979" s="18">
        <f t="shared" si="280"/>
        <v>44133</v>
      </c>
      <c r="G979" s="18">
        <f t="shared" si="281"/>
        <v>44133</v>
      </c>
      <c r="H979" s="18">
        <f t="shared" si="282"/>
        <v>44133</v>
      </c>
      <c r="I979" s="19">
        <f t="shared" si="283"/>
        <v>44133</v>
      </c>
    </row>
    <row r="980" spans="1:9" ht="15" thickBot="1" x14ac:dyDescent="0.4">
      <c r="A980" s="16" t="s">
        <v>76</v>
      </c>
      <c r="B980" s="17" t="s">
        <v>18</v>
      </c>
      <c r="C980" s="18">
        <v>43969.64121527</v>
      </c>
      <c r="D980" s="18">
        <f t="shared" si="278"/>
        <v>43939</v>
      </c>
      <c r="E980" s="18">
        <f t="shared" si="279"/>
        <v>43939</v>
      </c>
      <c r="F980" s="18">
        <f t="shared" si="280"/>
        <v>43939</v>
      </c>
      <c r="G980" s="18">
        <f t="shared" si="281"/>
        <v>43939</v>
      </c>
      <c r="H980" s="18">
        <f t="shared" si="282"/>
        <v>43939</v>
      </c>
      <c r="I980" s="19">
        <f t="shared" si="283"/>
        <v>43939</v>
      </c>
    </row>
    <row r="981" spans="1:9" ht="15" thickBot="1" x14ac:dyDescent="0.4">
      <c r="A981" s="16" t="s">
        <v>76</v>
      </c>
      <c r="B981" s="17" t="s">
        <v>18</v>
      </c>
      <c r="C981" s="18">
        <v>44176.87909722</v>
      </c>
      <c r="D981" s="18">
        <f t="shared" si="278"/>
        <v>44146</v>
      </c>
      <c r="E981" s="18">
        <f t="shared" si="279"/>
        <v>44146</v>
      </c>
      <c r="F981" s="18">
        <f t="shared" si="280"/>
        <v>44146</v>
      </c>
      <c r="G981" s="18">
        <f t="shared" si="281"/>
        <v>44146</v>
      </c>
      <c r="H981" s="18">
        <f t="shared" si="282"/>
        <v>44146</v>
      </c>
      <c r="I981" s="19">
        <f t="shared" si="283"/>
        <v>44146</v>
      </c>
    </row>
    <row r="982" spans="1:9" ht="15" thickBot="1" x14ac:dyDescent="0.4">
      <c r="A982" s="16" t="s">
        <v>77</v>
      </c>
      <c r="B982" s="17" t="s">
        <v>38</v>
      </c>
      <c r="C982" s="18">
        <v>43882.28231481</v>
      </c>
      <c r="D982" s="18">
        <f t="shared" si="278"/>
        <v>43851</v>
      </c>
      <c r="E982" s="18">
        <f>DATE(YEAR($D982),MONTH($D982),DAY($D982)+$LK982*30.4/6000)</f>
        <v>43851</v>
      </c>
      <c r="F982" s="18">
        <f>DATE(YEAR($E982),MONTH($E982),DAY($E982)+$LK982*30.4/6000)</f>
        <v>43851</v>
      </c>
      <c r="G982" s="18">
        <f>DATE(YEAR($F982),MONTH($F982),DAY($F982)+$LK982*30.4/6000)</f>
        <v>43851</v>
      </c>
      <c r="H982" s="18">
        <f>DATE(YEAR($G982),MONTH($G982),DAY($G982)+$LK982*30.4/6000)</f>
        <v>43851</v>
      </c>
      <c r="I982" s="19">
        <f>DATE(YEAR($H982),MONTH($H982),DAY($H982)+$LK982*30.4/6000)</f>
        <v>43851</v>
      </c>
    </row>
    <row r="983" spans="1:9" ht="15" thickBot="1" x14ac:dyDescent="0.4">
      <c r="A983" s="16" t="s">
        <v>77</v>
      </c>
      <c r="B983" s="17" t="s">
        <v>29</v>
      </c>
      <c r="C983" s="18">
        <v>43882.28231481</v>
      </c>
      <c r="D983" s="18">
        <f t="shared" si="278"/>
        <v>43851</v>
      </c>
      <c r="E983" s="18">
        <f>DATE(YEAR($D983),MONTH($D983),DAY($D983)+$LK983*30.4/6000)</f>
        <v>43851</v>
      </c>
      <c r="F983" s="18">
        <f>DATE(YEAR($E983),MONTH($E983),DAY($E983)+$LK983*30.4/6000)</f>
        <v>43851</v>
      </c>
      <c r="G983" s="18">
        <f>DATE(YEAR($F983),MONTH($F983),DAY($F983)+$LK983*30.4/6000)</f>
        <v>43851</v>
      </c>
      <c r="H983" s="18">
        <f>DATE(YEAR($G983),MONTH($G983),DAY($G983)+$LK983*30.4/6000)</f>
        <v>43851</v>
      </c>
      <c r="I983" s="19">
        <f>DATE(YEAR($H983),MONTH($H983),DAY($H983)+$LK983*30.4/6000)</f>
        <v>43851</v>
      </c>
    </row>
    <row r="984" spans="1:9" ht="15" thickBot="1" x14ac:dyDescent="0.4">
      <c r="A984" s="16" t="s">
        <v>77</v>
      </c>
      <c r="B984" s="17" t="s">
        <v>19</v>
      </c>
      <c r="C984" s="18">
        <v>43882.28231481</v>
      </c>
      <c r="D984" s="18">
        <f t="shared" si="278"/>
        <v>43851</v>
      </c>
      <c r="E984" s="18">
        <f>DATE(YEAR($D984),MONTH($D984),DAY($D984)+$LK984*30.4/6000)</f>
        <v>43851</v>
      </c>
      <c r="F984" s="18">
        <f>DATE(YEAR($E984),MONTH($E984),DAY($E984)+$LK984*30.4/6000)</f>
        <v>43851</v>
      </c>
      <c r="G984" s="18">
        <f>DATE(YEAR($F984),MONTH($F984),DAY($F984)+$LK984*30.4/6000)</f>
        <v>43851</v>
      </c>
      <c r="H984" s="18">
        <f>DATE(YEAR($G984),MONTH($G984),DAY($G984)+$LK984*30.4/6000)</f>
        <v>43851</v>
      </c>
      <c r="I984" s="19">
        <f>DATE(YEAR($H984),MONTH($H984),DAY($H984)+$LK984*30.4/6000)</f>
        <v>43851</v>
      </c>
    </row>
    <row r="985" spans="1:9" ht="15" thickBot="1" x14ac:dyDescent="0.4">
      <c r="A985" s="16" t="s">
        <v>77</v>
      </c>
      <c r="B985" s="17" t="s">
        <v>21</v>
      </c>
      <c r="C985" s="18">
        <v>44133.134386569996</v>
      </c>
      <c r="D985" s="18">
        <f t="shared" si="278"/>
        <v>44103</v>
      </c>
      <c r="E985" s="18">
        <f>DATE(YEAR($D985),MONTH($D985),DAY($D985)+$LK985*30.4/520)</f>
        <v>44103</v>
      </c>
      <c r="F985" s="18">
        <f>DATE(YEAR($E985),MONTH($E985),DAY($E985)+$LK985*30.4/520)</f>
        <v>44103</v>
      </c>
      <c r="G985" s="18">
        <f>DATE(YEAR($F985),MONTH($F985),DAY($F985)+$LK985*30.4/520)</f>
        <v>44103</v>
      </c>
      <c r="H985" s="18">
        <f>DATE(YEAR($G985),MONTH($G985),DAY($G985)+$LK985*30.4/520)</f>
        <v>44103</v>
      </c>
      <c r="I985" s="19">
        <f>DATE(YEAR($H985),MONTH($H985),DAY($H985)+$LK985*30.4/520)</f>
        <v>44103</v>
      </c>
    </row>
    <row r="986" spans="1:9" ht="15" thickBot="1" x14ac:dyDescent="0.4">
      <c r="A986" s="16" t="s">
        <v>77</v>
      </c>
      <c r="B986" s="17" t="s">
        <v>32</v>
      </c>
      <c r="C986" s="18">
        <v>44133.134386569996</v>
      </c>
      <c r="D986" s="18">
        <f t="shared" si="278"/>
        <v>44103</v>
      </c>
      <c r="E986" s="18">
        <f>DATE(YEAR($D986),MONTH($D986),DAY($D986)+$LK986*30.4/520)</f>
        <v>44103</v>
      </c>
      <c r="F986" s="18">
        <f>DATE(YEAR($E986),MONTH($E986),DAY($E986)+$LK986*30.4/520)</f>
        <v>44103</v>
      </c>
      <c r="G986" s="18">
        <f>DATE(YEAR($F986),MONTH($F986),DAY($F986)+$LK986*30.4/520)</f>
        <v>44103</v>
      </c>
      <c r="H986" s="18">
        <f>DATE(YEAR($G986),MONTH($G986),DAY($G986)+$LK986*30.4/520)</f>
        <v>44103</v>
      </c>
      <c r="I986" s="19">
        <f>DATE(YEAR($H986),MONTH($H986),DAY($H986)+$LK986*30.4/520)</f>
        <v>44103</v>
      </c>
    </row>
    <row r="987" spans="1:9" ht="15" thickBot="1" x14ac:dyDescent="0.4">
      <c r="A987" s="16" t="s">
        <v>77</v>
      </c>
      <c r="B987" s="17" t="s">
        <v>30</v>
      </c>
      <c r="C987" s="18">
        <v>44133.134386569996</v>
      </c>
      <c r="D987" s="18">
        <f t="shared" si="278"/>
        <v>44103</v>
      </c>
      <c r="E987" s="18">
        <f>DATE(YEAR($D987),MONTH($D987),DAY($D987)+$LK987*30.4/520)</f>
        <v>44103</v>
      </c>
      <c r="F987" s="18">
        <f>DATE(YEAR($E987),MONTH($E987),DAY($E987)+$LK987*30.4/520)</f>
        <v>44103</v>
      </c>
      <c r="G987" s="18">
        <f>DATE(YEAR($F987),MONTH($F987),DAY($F987)+$LK987*30.4/520)</f>
        <v>44103</v>
      </c>
      <c r="H987" s="18">
        <f>DATE(YEAR($G987),MONTH($G987),DAY($G987)+$LK987*30.4/520)</f>
        <v>44103</v>
      </c>
      <c r="I987" s="19">
        <f>DATE(YEAR($H987),MONTH($H987),DAY($H987)+$LK987*30.4/520)</f>
        <v>44103</v>
      </c>
    </row>
    <row r="988" spans="1:9" ht="15" thickBot="1" x14ac:dyDescent="0.4">
      <c r="A988" s="16" t="s">
        <v>77</v>
      </c>
      <c r="B988" s="17" t="s">
        <v>17</v>
      </c>
      <c r="C988" s="18">
        <v>43835.622164350003</v>
      </c>
      <c r="D988" s="18">
        <f>DATE(YEAR($C988),MONTH($C988)-2,DAY($C988))</f>
        <v>43774</v>
      </c>
      <c r="E988" s="18">
        <f>DATE(YEAR($D988),MONTH($D988)+$LK988,DAY($D988))</f>
        <v>43774</v>
      </c>
      <c r="F988" s="18">
        <f>DATE(YEAR($E988),MONTH($E988)+$LK988,DAY($E988))</f>
        <v>43774</v>
      </c>
      <c r="G988" s="18">
        <f>DATE(YEAR($F988),MONTH($F988)+$LK988,DAY($F988))</f>
        <v>43774</v>
      </c>
      <c r="H988" s="18">
        <f>DATE(YEAR($G988),MONTH($G988)+$LK988,DAY($G988))</f>
        <v>43774</v>
      </c>
      <c r="I988" s="19">
        <f>DATE(YEAR($H988),MONTH($H988)+$LK988,DAY($H988))</f>
        <v>43774</v>
      </c>
    </row>
    <row r="989" spans="1:9" ht="15" thickBot="1" x14ac:dyDescent="0.4">
      <c r="A989" s="16" t="s">
        <v>77</v>
      </c>
      <c r="B989" s="17" t="s">
        <v>10</v>
      </c>
      <c r="C989" s="18">
        <v>44201.62228009</v>
      </c>
      <c r="D989" s="18">
        <f>DATE(YEAR($C989),MONTH($C989)-2,DAY($C989))</f>
        <v>44140</v>
      </c>
      <c r="E989" s="18">
        <f>DATE(YEAR($D989),MONTH($D989)+$LK989,DAY($D989))</f>
        <v>44140</v>
      </c>
      <c r="F989" s="18">
        <f>DATE(YEAR($E989),MONTH($E989)+$LK989,DAY($E989))</f>
        <v>44140</v>
      </c>
      <c r="G989" s="18">
        <f>DATE(YEAR($F989),MONTH($F989)+$LK989,DAY($F989))</f>
        <v>44140</v>
      </c>
      <c r="H989" s="18">
        <f>DATE(YEAR($G989),MONTH($G989)+$LK989,DAY($G989))</f>
        <v>44140</v>
      </c>
      <c r="I989" s="19">
        <f>DATE(YEAR($H989),MONTH($H989)+$LK989,DAY($H989))</f>
        <v>44140</v>
      </c>
    </row>
    <row r="990" spans="1:9" ht="15" thickBot="1" x14ac:dyDescent="0.4">
      <c r="A990" s="16" t="s">
        <v>77</v>
      </c>
      <c r="B990" s="17" t="s">
        <v>11</v>
      </c>
      <c r="C990" s="18">
        <v>44177.560949070001</v>
      </c>
      <c r="D990" s="18">
        <f>DATE(YEAR($C990),MONTH($C990)-2,DAY($C990))</f>
        <v>44116</v>
      </c>
      <c r="E990" s="18">
        <f>DATE(YEAR($D990)+$LK990,MONTH($D990),DAY($D990))</f>
        <v>44116</v>
      </c>
      <c r="F990" s="18">
        <f>DATE(YEAR($E990)+$LK990,MONTH($E990),DAY($E990))</f>
        <v>44116</v>
      </c>
      <c r="G990" s="18">
        <f>DATE(YEAR($F990)+$LK990,MONTH($F990),DAY($F990))</f>
        <v>44116</v>
      </c>
      <c r="H990" s="18">
        <f>DATE(YEAR($G990)+$LK990,MONTH($G990),DAY($G990))</f>
        <v>44116</v>
      </c>
      <c r="I990" s="19">
        <f>DATE(YEAR($H990)+$LK990,MONTH($H990),DAY($H990))</f>
        <v>44116</v>
      </c>
    </row>
    <row r="991" spans="1:9" ht="15" thickBot="1" x14ac:dyDescent="0.4">
      <c r="A991" s="16" t="s">
        <v>77</v>
      </c>
      <c r="B991" s="17" t="s">
        <v>27</v>
      </c>
      <c r="C991" s="18">
        <v>43882.28231481</v>
      </c>
      <c r="D991" s="18">
        <f>DATE(YEAR($C991),MONTH($C991)-1,DAY($C991))</f>
        <v>43851</v>
      </c>
      <c r="E991" s="18">
        <f>DATE(YEAR($D991),MONTH($D991),DAY($D991)+$LK991*30.4/6000)</f>
        <v>43851</v>
      </c>
      <c r="F991" s="18">
        <f>DATE(YEAR($E991),MONTH($E991),DAY($E991)+$LK991*30.4/6000)</f>
        <v>43851</v>
      </c>
      <c r="G991" s="18">
        <f>DATE(YEAR($F991),MONTH($F991),DAY($F991)+$LK991*30.4/6000)</f>
        <v>43851</v>
      </c>
      <c r="H991" s="18">
        <f>DATE(YEAR($G991),MONTH($G991),DAY($G991)+$LK991*30.4/6000)</f>
        <v>43851</v>
      </c>
      <c r="I991" s="19">
        <f>DATE(YEAR($H991),MONTH($H991),DAY($H991)+$LK991*30.4/6000)</f>
        <v>43851</v>
      </c>
    </row>
    <row r="992" spans="1:9" ht="15" thickBot="1" x14ac:dyDescent="0.4">
      <c r="A992" s="16" t="s">
        <v>77</v>
      </c>
      <c r="B992" s="17" t="s">
        <v>33</v>
      </c>
      <c r="C992" s="18">
        <v>43882.28231481</v>
      </c>
      <c r="D992" s="18">
        <f>DATE(YEAR($C992),MONTH($C992)-1,DAY($C992))</f>
        <v>43851</v>
      </c>
      <c r="E992" s="18">
        <f>DATE(YEAR($D992),MONTH($D992),DAY($D992)+$LK992*30.4/6000)</f>
        <v>43851</v>
      </c>
      <c r="F992" s="18">
        <f>DATE(YEAR($E992),MONTH($E992),DAY($E992)+$LK992*30.4/6000)</f>
        <v>43851</v>
      </c>
      <c r="G992" s="18">
        <f>DATE(YEAR($F992),MONTH($F992),DAY($F992)+$LK992*30.4/6000)</f>
        <v>43851</v>
      </c>
      <c r="H992" s="18">
        <f>DATE(YEAR($G992),MONTH($G992),DAY($G992)+$LK992*30.4/6000)</f>
        <v>43851</v>
      </c>
      <c r="I992" s="19">
        <f>DATE(YEAR($H992),MONTH($H992),DAY($H992)+$LK992*30.4/6000)</f>
        <v>43851</v>
      </c>
    </row>
    <row r="993" spans="1:9" ht="15" thickBot="1" x14ac:dyDescent="0.4">
      <c r="A993" s="16" t="s">
        <v>77</v>
      </c>
      <c r="B993" s="17" t="s">
        <v>39</v>
      </c>
      <c r="C993" s="18">
        <v>44269.591226850003</v>
      </c>
      <c r="D993" s="18">
        <f t="shared" ref="D993:D998" si="284">DATE(YEAR($C993),MONTH($C993),DAY($C993)-7)</f>
        <v>44262</v>
      </c>
      <c r="E993" s="18">
        <f t="shared" ref="E993:E998" si="285">DATE(YEAR($D993),MONTH($D993)+$LK993,DAY($D993))</f>
        <v>44262</v>
      </c>
      <c r="F993" s="18">
        <f t="shared" ref="F993:F998" si="286">DATE(YEAR($E993),MONTH($E993)+$LK993,DAY($E993))</f>
        <v>44262</v>
      </c>
      <c r="G993" s="18">
        <f t="shared" ref="G993:G998" si="287">DATE(YEAR($F993),MONTH($F993)+$LK993,DAY($F993))</f>
        <v>44262</v>
      </c>
      <c r="H993" s="18">
        <f t="shared" ref="H993:H998" si="288">DATE(YEAR($G993),MONTH($G993)+$LK993,DAY($G993))</f>
        <v>44262</v>
      </c>
      <c r="I993" s="19">
        <f t="shared" ref="I993:I998" si="289">DATE(YEAR($H993),MONTH($H993)+$LK993,DAY($H993))</f>
        <v>44262</v>
      </c>
    </row>
    <row r="994" spans="1:9" ht="15" thickBot="1" x14ac:dyDescent="0.4">
      <c r="A994" s="16" t="s">
        <v>77</v>
      </c>
      <c r="B994" s="17" t="s">
        <v>28</v>
      </c>
      <c r="C994" s="18">
        <v>44252.62234953</v>
      </c>
      <c r="D994" s="18">
        <f t="shared" si="284"/>
        <v>44245</v>
      </c>
      <c r="E994" s="18">
        <f t="shared" si="285"/>
        <v>44245</v>
      </c>
      <c r="F994" s="18">
        <f t="shared" si="286"/>
        <v>44245</v>
      </c>
      <c r="G994" s="18">
        <f t="shared" si="287"/>
        <v>44245</v>
      </c>
      <c r="H994" s="18">
        <f t="shared" si="288"/>
        <v>44245</v>
      </c>
      <c r="I994" s="19">
        <f t="shared" si="289"/>
        <v>44245</v>
      </c>
    </row>
    <row r="995" spans="1:9" ht="15" thickBot="1" x14ac:dyDescent="0.4">
      <c r="A995" s="16" t="s">
        <v>77</v>
      </c>
      <c r="B995" s="17" t="s">
        <v>31</v>
      </c>
      <c r="C995" s="18">
        <v>44252.058993049999</v>
      </c>
      <c r="D995" s="18">
        <f t="shared" si="284"/>
        <v>44245</v>
      </c>
      <c r="E995" s="18">
        <f t="shared" si="285"/>
        <v>44245</v>
      </c>
      <c r="F995" s="18">
        <f t="shared" si="286"/>
        <v>44245</v>
      </c>
      <c r="G995" s="18">
        <f t="shared" si="287"/>
        <v>44245</v>
      </c>
      <c r="H995" s="18">
        <f t="shared" si="288"/>
        <v>44245</v>
      </c>
      <c r="I995" s="19">
        <f t="shared" si="289"/>
        <v>44245</v>
      </c>
    </row>
    <row r="996" spans="1:9" ht="15" thickBot="1" x14ac:dyDescent="0.4">
      <c r="A996" s="16" t="s">
        <v>77</v>
      </c>
      <c r="B996" s="17" t="s">
        <v>35</v>
      </c>
      <c r="C996" s="18">
        <v>43890.614722220002</v>
      </c>
      <c r="D996" s="18">
        <f t="shared" si="284"/>
        <v>43883</v>
      </c>
      <c r="E996" s="18">
        <f t="shared" si="285"/>
        <v>43883</v>
      </c>
      <c r="F996" s="18">
        <f t="shared" si="286"/>
        <v>43883</v>
      </c>
      <c r="G996" s="18">
        <f t="shared" si="287"/>
        <v>43883</v>
      </c>
      <c r="H996" s="18">
        <f t="shared" si="288"/>
        <v>43883</v>
      </c>
      <c r="I996" s="19">
        <f t="shared" si="289"/>
        <v>43883</v>
      </c>
    </row>
    <row r="997" spans="1:9" ht="15" thickBot="1" x14ac:dyDescent="0.4">
      <c r="A997" s="16" t="s">
        <v>77</v>
      </c>
      <c r="B997" s="17" t="s">
        <v>24</v>
      </c>
      <c r="C997" s="18">
        <v>43890.614722220002</v>
      </c>
      <c r="D997" s="18">
        <f t="shared" si="284"/>
        <v>43883</v>
      </c>
      <c r="E997" s="18">
        <f t="shared" si="285"/>
        <v>43883</v>
      </c>
      <c r="F997" s="18">
        <f t="shared" si="286"/>
        <v>43883</v>
      </c>
      <c r="G997" s="18">
        <f t="shared" si="287"/>
        <v>43883</v>
      </c>
      <c r="H997" s="18">
        <f t="shared" si="288"/>
        <v>43883</v>
      </c>
      <c r="I997" s="19">
        <f t="shared" si="289"/>
        <v>43883</v>
      </c>
    </row>
    <row r="998" spans="1:9" ht="15" thickBot="1" x14ac:dyDescent="0.4">
      <c r="A998" s="16" t="s">
        <v>77</v>
      </c>
      <c r="B998" s="17" t="s">
        <v>22</v>
      </c>
      <c r="C998" s="18">
        <v>43890.73003472</v>
      </c>
      <c r="D998" s="18">
        <f t="shared" si="284"/>
        <v>43883</v>
      </c>
      <c r="E998" s="18">
        <f t="shared" si="285"/>
        <v>43883</v>
      </c>
      <c r="F998" s="18">
        <f t="shared" si="286"/>
        <v>43883</v>
      </c>
      <c r="G998" s="18">
        <f t="shared" si="287"/>
        <v>43883</v>
      </c>
      <c r="H998" s="18">
        <f t="shared" si="288"/>
        <v>43883</v>
      </c>
      <c r="I998" s="19">
        <f t="shared" si="289"/>
        <v>43883</v>
      </c>
    </row>
    <row r="999" spans="1:9" ht="15" thickBot="1" x14ac:dyDescent="0.4">
      <c r="A999" s="16" t="s">
        <v>77</v>
      </c>
      <c r="B999" s="17" t="s">
        <v>13</v>
      </c>
      <c r="C999" s="18">
        <v>44207.390694440001</v>
      </c>
      <c r="D999" s="18">
        <f>DATE(YEAR($C999),MONTH($C999)-1,DAY($C999))</f>
        <v>44176</v>
      </c>
      <c r="E999" s="18">
        <f>DATE(YEAR($D999),MONTH($D999),DAY($D999)+$LK999/6.5)</f>
        <v>44176</v>
      </c>
      <c r="F999" s="18">
        <f>DATE(YEAR($E999),MONTH($E999),DAY($E999)+$LK999/6.5)</f>
        <v>44176</v>
      </c>
      <c r="G999" s="18">
        <f>DATE(YEAR($F999),MONTH($F999),DAY($F999)+$LK999/6.5)</f>
        <v>44176</v>
      </c>
      <c r="H999" s="18">
        <f>DATE(YEAR($G999),MONTH($G999),DAY($G999)+$LK999/6.5)</f>
        <v>44176</v>
      </c>
      <c r="I999" s="19">
        <f>DATE(YEAR($H999),MONTH($H999),DAY($H999)+$LK999/6.5)</f>
        <v>44176</v>
      </c>
    </row>
    <row r="1000" spans="1:9" ht="15" thickBot="1" x14ac:dyDescent="0.4">
      <c r="A1000" s="16" t="s">
        <v>77</v>
      </c>
      <c r="B1000" s="17" t="s">
        <v>15</v>
      </c>
      <c r="C1000" s="18">
        <v>44249.66512731</v>
      </c>
      <c r="D1000" s="18">
        <f>DATE(YEAR($C1000),MONTH($C1000)-1,DAY($C1000))</f>
        <v>44218</v>
      </c>
      <c r="E1000" s="18">
        <f>DATE(YEAR($D1000),MONTH($D1000),DAY($D1000)+$LK1000/6.5)</f>
        <v>44218</v>
      </c>
      <c r="F1000" s="18">
        <f>DATE(YEAR($E1000),MONTH($E1000),DAY($E1000)+$LK1000/6.5)</f>
        <v>44218</v>
      </c>
      <c r="G1000" s="18">
        <f>DATE(YEAR($F1000),MONTH($F1000),DAY($F1000)+$LK1000/6.5)</f>
        <v>44218</v>
      </c>
      <c r="H1000" s="18">
        <f>DATE(YEAR($G1000),MONTH($G1000),DAY($G1000)+$LK1000/6.5)</f>
        <v>44218</v>
      </c>
      <c r="I1000" s="19">
        <f>DATE(YEAR($H1000),MONTH($H1000),DAY($H1000)+$LK1000/6.5)</f>
        <v>44218</v>
      </c>
    </row>
    <row r="1001" spans="1:9" ht="15" thickBot="1" x14ac:dyDescent="0.4">
      <c r="A1001" s="16" t="s">
        <v>77</v>
      </c>
      <c r="B1001" s="17" t="s">
        <v>40</v>
      </c>
      <c r="C1001" s="18">
        <v>44369.884548610004</v>
      </c>
      <c r="D1001" s="18">
        <f>DATE(YEAR($C1001),MONTH($C1001)-2,DAY($C1001))</f>
        <v>44308</v>
      </c>
      <c r="E1001" s="18">
        <f>DATE(YEAR($D1001),MONTH($D1001),DAY($D1001)+$LK1001*30.4/6000)</f>
        <v>44308</v>
      </c>
      <c r="F1001" s="18">
        <f>DATE(YEAR($E1001),MONTH($E1001),DAY($E1001)+$LK1001*30.4/6000)</f>
        <v>44308</v>
      </c>
      <c r="G1001" s="18">
        <f>DATE(YEAR($F1001),MONTH($F1001),DAY($F1001)+$LK1001*30.4/6000)</f>
        <v>44308</v>
      </c>
      <c r="H1001" s="18">
        <f>DATE(YEAR($G1001),MONTH($G1001),DAY($G1001)+$LK1001*30.4/6000)</f>
        <v>44308</v>
      </c>
      <c r="I1001" s="19">
        <f>DATE(YEAR($H1001),MONTH($H1001),DAY($H1001)+$LK1001*30.4/6000)</f>
        <v>44308</v>
      </c>
    </row>
    <row r="1002" spans="1:9" ht="15" thickBot="1" x14ac:dyDescent="0.4">
      <c r="A1002" s="16" t="s">
        <v>77</v>
      </c>
      <c r="B1002" s="17" t="s">
        <v>40</v>
      </c>
      <c r="C1002" s="18">
        <v>44063.627129629996</v>
      </c>
      <c r="D1002" s="18">
        <f>DATE(YEAR($C1002),MONTH($C1002)-2,DAY($C1002))</f>
        <v>44002</v>
      </c>
      <c r="E1002" s="18">
        <f>DATE(YEAR($D1002),MONTH($D1002),DAY($D1002)+$LK1002*30.4/6000)</f>
        <v>44002</v>
      </c>
      <c r="F1002" s="18">
        <f>DATE(YEAR($E1002),MONTH($E1002),DAY($E1002)+$LK1002*30.4/6000)</f>
        <v>44002</v>
      </c>
      <c r="G1002" s="18">
        <f>DATE(YEAR($F1002),MONTH($F1002),DAY($F1002)+$LK1002*30.4/6000)</f>
        <v>44002</v>
      </c>
      <c r="H1002" s="18">
        <f>DATE(YEAR($G1002),MONTH($G1002),DAY($G1002)+$LK1002*30.4/6000)</f>
        <v>44002</v>
      </c>
      <c r="I1002" s="19">
        <f>DATE(YEAR($H1002),MONTH($H1002),DAY($H1002)+$LK1002*30.4/6000)</f>
        <v>44002</v>
      </c>
    </row>
    <row r="1003" spans="1:9" ht="15" thickBot="1" x14ac:dyDescent="0.4">
      <c r="A1003" s="16" t="s">
        <v>77</v>
      </c>
      <c r="B1003" s="17" t="s">
        <v>40</v>
      </c>
      <c r="C1003" s="18">
        <v>44523.313449070003</v>
      </c>
      <c r="D1003" s="18">
        <f>DATE(YEAR($C1003),MONTH($C1003)-2,DAY($C1003))</f>
        <v>44462</v>
      </c>
      <c r="E1003" s="18">
        <f>DATE(YEAR($D1003),MONTH($D1003),DAY($D1003)+$LK1003*30.4/6000)</f>
        <v>44462</v>
      </c>
      <c r="F1003" s="18">
        <f>DATE(YEAR($E1003),MONTH($E1003),DAY($E1003)+$LK1003*30.4/6000)</f>
        <v>44462</v>
      </c>
      <c r="G1003" s="18">
        <f>DATE(YEAR($F1003),MONTH($F1003),DAY($F1003)+$LK1003*30.4/6000)</f>
        <v>44462</v>
      </c>
      <c r="H1003" s="18">
        <f>DATE(YEAR($G1003),MONTH($G1003),DAY($G1003)+$LK1003*30.4/6000)</f>
        <v>44462</v>
      </c>
      <c r="I1003" s="19">
        <f>DATE(YEAR($H1003),MONTH($H1003),DAY($H1003)+$LK1003*30.4/6000)</f>
        <v>44462</v>
      </c>
    </row>
    <row r="1004" spans="1:9" ht="15" thickBot="1" x14ac:dyDescent="0.4">
      <c r="A1004" s="16" t="s">
        <v>77</v>
      </c>
      <c r="B1004" s="17" t="s">
        <v>40</v>
      </c>
      <c r="C1004" s="18">
        <v>44369.884548610004</v>
      </c>
      <c r="D1004" s="18">
        <f>DATE(YEAR($C1004),MONTH($C1004)-2,DAY($C1004))</f>
        <v>44308</v>
      </c>
      <c r="E1004" s="18">
        <f>DATE(YEAR($D1004),MONTH($D1004),DAY($D1004)+$LK1004*30.4/6000)</f>
        <v>44308</v>
      </c>
      <c r="F1004" s="18">
        <f>DATE(YEAR($E1004),MONTH($E1004),DAY($E1004)+$LK1004*30.4/6000)</f>
        <v>44308</v>
      </c>
      <c r="G1004" s="18">
        <f>DATE(YEAR($F1004),MONTH($F1004),DAY($F1004)+$LK1004*30.4/6000)</f>
        <v>44308</v>
      </c>
      <c r="H1004" s="18">
        <f>DATE(YEAR($G1004),MONTH($G1004),DAY($G1004)+$LK1004*30.4/6000)</f>
        <v>44308</v>
      </c>
      <c r="I1004" s="19">
        <f>DATE(YEAR($H1004),MONTH($H1004),DAY($H1004)+$LK1004*30.4/6000)</f>
        <v>44308</v>
      </c>
    </row>
    <row r="1005" spans="1:9" ht="15" thickBot="1" x14ac:dyDescent="0.4">
      <c r="A1005" s="16" t="s">
        <v>77</v>
      </c>
      <c r="B1005" s="17" t="s">
        <v>13</v>
      </c>
      <c r="C1005" s="18">
        <v>44178.546064809998</v>
      </c>
      <c r="D1005" s="18">
        <f>DATE(YEAR($C1005),MONTH($C1005)-1,DAY($C1005))</f>
        <v>44148</v>
      </c>
      <c r="E1005" s="18">
        <f>DATE(YEAR($D1005),MONTH($D1005),DAY($D1005)+$LK1005/6.5)</f>
        <v>44148</v>
      </c>
      <c r="F1005" s="18">
        <f>DATE(YEAR($E1005),MONTH($E1005),DAY($E1005)+$LK1005/6.5)</f>
        <v>44148</v>
      </c>
      <c r="G1005" s="18">
        <f>DATE(YEAR($F1005),MONTH($F1005),DAY($F1005)+$LK1005/6.5)</f>
        <v>44148</v>
      </c>
      <c r="H1005" s="18">
        <f>DATE(YEAR($G1005),MONTH($G1005),DAY($G1005)+$LK1005/6.5)</f>
        <v>44148</v>
      </c>
      <c r="I1005" s="19">
        <f>DATE(YEAR($H1005),MONTH($H1005),DAY($H1005)+$LK1005/6.5)</f>
        <v>44148</v>
      </c>
    </row>
    <row r="1006" spans="1:9" ht="15" thickBot="1" x14ac:dyDescent="0.4">
      <c r="A1006" s="16" t="s">
        <v>77</v>
      </c>
      <c r="B1006" s="17" t="s">
        <v>15</v>
      </c>
      <c r="C1006" s="18">
        <v>44125.005219899998</v>
      </c>
      <c r="D1006" s="18">
        <f>DATE(YEAR($C1006),MONTH($C1006)-1,DAY($C1006))</f>
        <v>44095</v>
      </c>
      <c r="E1006" s="18">
        <f>DATE(YEAR($D1006),MONTH($D1006),DAY($D1006)+$LK1006/6.5)</f>
        <v>44095</v>
      </c>
      <c r="F1006" s="18">
        <f>DATE(YEAR($E1006),MONTH($E1006),DAY($E1006)+$LK1006/6.5)</f>
        <v>44095</v>
      </c>
      <c r="G1006" s="18">
        <f>DATE(YEAR($F1006),MONTH($F1006),DAY($F1006)+$LK1006/6.5)</f>
        <v>44095</v>
      </c>
      <c r="H1006" s="18">
        <f>DATE(YEAR($G1006),MONTH($G1006),DAY($G1006)+$LK1006/6.5)</f>
        <v>44095</v>
      </c>
      <c r="I1006" s="19">
        <f>DATE(YEAR($H1006),MONTH($H1006),DAY($H1006)+$LK1006/6.5)</f>
        <v>44095</v>
      </c>
    </row>
    <row r="1007" spans="1:9" ht="15" thickBot="1" x14ac:dyDescent="0.4">
      <c r="A1007" s="16" t="s">
        <v>77</v>
      </c>
      <c r="B1007" s="17" t="s">
        <v>25</v>
      </c>
      <c r="C1007" s="18">
        <v>44118.384652770001</v>
      </c>
      <c r="D1007" s="18">
        <f>DATE(YEAR($C1007),MONTH($C1007)-1,DAY($C1007))</f>
        <v>44088</v>
      </c>
      <c r="E1007" s="18">
        <f>DATE(YEAR($D1007),MONTH($D1007),DAY($D1007)+$LK1007/6.5)</f>
        <v>44088</v>
      </c>
      <c r="F1007" s="18">
        <f>DATE(YEAR($E1007),MONTH($E1007),DAY($E1007)+$LK1007/6.5)</f>
        <v>44088</v>
      </c>
      <c r="G1007" s="18">
        <f>DATE(YEAR($F1007),MONTH($F1007),DAY($F1007)+$LK1007/6.5)</f>
        <v>44088</v>
      </c>
      <c r="H1007" s="18">
        <f>DATE(YEAR($G1007),MONTH($G1007),DAY($G1007)+$LK1007/6.5)</f>
        <v>44088</v>
      </c>
      <c r="I1007" s="19">
        <f>DATE(YEAR($H1007),MONTH($H1007),DAY($H1007)+$LK1007/6.5)</f>
        <v>44088</v>
      </c>
    </row>
    <row r="1008" spans="1:9" ht="15" thickBot="1" x14ac:dyDescent="0.4">
      <c r="A1008" s="16" t="s">
        <v>77</v>
      </c>
      <c r="B1008" s="17" t="s">
        <v>40</v>
      </c>
      <c r="C1008" s="18">
        <v>44115.06016203</v>
      </c>
      <c r="D1008" s="18">
        <f>DATE(YEAR($C1008),MONTH($C1008)-2,DAY($C1008))</f>
        <v>44054</v>
      </c>
      <c r="E1008" s="18">
        <f>DATE(YEAR($D1008),MONTH($D1008),DAY($D1008)+$LK1008*30.4/6000)</f>
        <v>44054</v>
      </c>
      <c r="F1008" s="18">
        <f>DATE(YEAR($E1008),MONTH($E1008),DAY($E1008)+$LK1008*30.4/6000)</f>
        <v>44054</v>
      </c>
      <c r="G1008" s="18">
        <f>DATE(YEAR($F1008),MONTH($F1008),DAY($F1008)+$LK1008*30.4/6000)</f>
        <v>44054</v>
      </c>
      <c r="H1008" s="18">
        <f>DATE(YEAR($G1008),MONTH($G1008),DAY($G1008)+$LK1008*30.4/6000)</f>
        <v>44054</v>
      </c>
      <c r="I1008" s="19">
        <f>DATE(YEAR($H1008),MONTH($H1008),DAY($H1008)+$LK1008*30.4/6000)</f>
        <v>44054</v>
      </c>
    </row>
    <row r="1009" spans="1:9" ht="15" thickBot="1" x14ac:dyDescent="0.4">
      <c r="A1009" s="16" t="s">
        <v>77</v>
      </c>
      <c r="B1009" s="17" t="s">
        <v>40</v>
      </c>
      <c r="C1009" s="18">
        <v>44523.312407400001</v>
      </c>
      <c r="D1009" s="18">
        <f>DATE(YEAR($C1009),MONTH($C1009)-2,DAY($C1009))</f>
        <v>44462</v>
      </c>
      <c r="E1009" s="18">
        <f>DATE(YEAR($D1009),MONTH($D1009),DAY($D1009)+$LK1009*30.4/6000)</f>
        <v>44462</v>
      </c>
      <c r="F1009" s="18">
        <f>DATE(YEAR($E1009),MONTH($E1009),DAY($E1009)+$LK1009*30.4/6000)</f>
        <v>44462</v>
      </c>
      <c r="G1009" s="18">
        <f>DATE(YEAR($F1009),MONTH($F1009),DAY($F1009)+$LK1009*30.4/6000)</f>
        <v>44462</v>
      </c>
      <c r="H1009" s="18">
        <f>DATE(YEAR($G1009),MONTH($G1009),DAY($G1009)+$LK1009*30.4/6000)</f>
        <v>44462</v>
      </c>
      <c r="I1009" s="19">
        <f>DATE(YEAR($H1009),MONTH($H1009),DAY($H1009)+$LK1009*30.4/6000)</f>
        <v>44462</v>
      </c>
    </row>
    <row r="1010" spans="1:9" ht="15" thickBot="1" x14ac:dyDescent="0.4">
      <c r="A1010" s="16" t="s">
        <v>77</v>
      </c>
      <c r="B1010" s="17" t="s">
        <v>18</v>
      </c>
      <c r="C1010" s="18">
        <v>44272.451331010001</v>
      </c>
      <c r="D1010" s="18">
        <f>DATE(YEAR($C1010),MONTH($C1010)-1,DAY($C1010))</f>
        <v>44244</v>
      </c>
      <c r="E1010" s="18">
        <f>DATE(YEAR($D1010),MONTH($D1010),DAY($D1010)+$LK1010/6.5)</f>
        <v>44244</v>
      </c>
      <c r="F1010" s="18">
        <f>DATE(YEAR($E1010),MONTH($E1010),DAY($E1010)+$LK1010/6.5)</f>
        <v>44244</v>
      </c>
      <c r="G1010" s="18">
        <f>DATE(YEAR($F1010),MONTH($F1010),DAY($F1010)+$LK1010/6.5)</f>
        <v>44244</v>
      </c>
      <c r="H1010" s="18">
        <f>DATE(YEAR($G1010),MONTH($G1010),DAY($G1010)+$LK1010/6.5)</f>
        <v>44244</v>
      </c>
      <c r="I1010" s="19">
        <f>DATE(YEAR($H1010),MONTH($H1010),DAY($H1010)+$LK1010/6.5)</f>
        <v>44244</v>
      </c>
    </row>
    <row r="1011" spans="1:9" ht="15" thickBot="1" x14ac:dyDescent="0.4">
      <c r="A1011" s="16" t="s">
        <v>77</v>
      </c>
      <c r="B1011" s="17" t="s">
        <v>37</v>
      </c>
      <c r="C1011" s="18">
        <v>44305</v>
      </c>
      <c r="D1011" s="18">
        <f t="shared" ref="D1011:D1020" si="290">DATE(YEAR($C1011),MONTH($C1011)-2,DAY($C1011))</f>
        <v>44246</v>
      </c>
      <c r="E1011" s="18">
        <f t="shared" ref="E1011:E1025" si="291">DATE(YEAR($D1011)+$LK1011,MONTH($D1011),DAY($D1011))</f>
        <v>44246</v>
      </c>
      <c r="F1011" s="18">
        <f t="shared" ref="F1011:F1025" si="292">DATE(YEAR($E1011)+$LK1011,MONTH($E1011),DAY($E1011))</f>
        <v>44246</v>
      </c>
      <c r="G1011" s="18">
        <f t="shared" ref="G1011:G1025" si="293">DATE(YEAR($F1011)+$LK1011,MONTH($F1011),DAY($F1011))</f>
        <v>44246</v>
      </c>
      <c r="H1011" s="18">
        <f t="shared" ref="H1011:H1025" si="294">DATE(YEAR($G1011)+$LK1011,MONTH($G1011),DAY($G1011))</f>
        <v>44246</v>
      </c>
      <c r="I1011" s="19">
        <f t="shared" ref="I1011:I1025" si="295">DATE(YEAR($H1011)+$LK1011,MONTH($H1011),DAY($H1011))</f>
        <v>44246</v>
      </c>
    </row>
    <row r="1012" spans="1:9" ht="15" thickBot="1" x14ac:dyDescent="0.4">
      <c r="A1012" s="16" t="s">
        <v>77</v>
      </c>
      <c r="B1012" s="17" t="s">
        <v>36</v>
      </c>
      <c r="C1012" s="18">
        <v>44305</v>
      </c>
      <c r="D1012" s="18">
        <f t="shared" si="290"/>
        <v>44246</v>
      </c>
      <c r="E1012" s="18">
        <f t="shared" si="291"/>
        <v>44246</v>
      </c>
      <c r="F1012" s="18">
        <f t="shared" si="292"/>
        <v>44246</v>
      </c>
      <c r="G1012" s="18">
        <f t="shared" si="293"/>
        <v>44246</v>
      </c>
      <c r="H1012" s="18">
        <f t="shared" si="294"/>
        <v>44246</v>
      </c>
      <c r="I1012" s="19">
        <f t="shared" si="295"/>
        <v>44246</v>
      </c>
    </row>
    <row r="1013" spans="1:9" ht="15" thickBot="1" x14ac:dyDescent="0.4">
      <c r="A1013" s="16" t="s">
        <v>71</v>
      </c>
      <c r="B1013" s="17" t="s">
        <v>37</v>
      </c>
      <c r="C1013" s="18">
        <v>44316</v>
      </c>
      <c r="D1013" s="18">
        <f t="shared" si="290"/>
        <v>44257</v>
      </c>
      <c r="E1013" s="18">
        <f t="shared" si="291"/>
        <v>44257</v>
      </c>
      <c r="F1013" s="18">
        <f t="shared" si="292"/>
        <v>44257</v>
      </c>
      <c r="G1013" s="18">
        <f t="shared" si="293"/>
        <v>44257</v>
      </c>
      <c r="H1013" s="18">
        <f t="shared" si="294"/>
        <v>44257</v>
      </c>
      <c r="I1013" s="19">
        <f t="shared" si="295"/>
        <v>44257</v>
      </c>
    </row>
    <row r="1014" spans="1:9" ht="15" thickBot="1" x14ac:dyDescent="0.4">
      <c r="A1014" s="16" t="s">
        <v>71</v>
      </c>
      <c r="B1014" s="17" t="s">
        <v>36</v>
      </c>
      <c r="C1014" s="18">
        <v>44316</v>
      </c>
      <c r="D1014" s="18">
        <f t="shared" si="290"/>
        <v>44257</v>
      </c>
      <c r="E1014" s="18">
        <f t="shared" si="291"/>
        <v>44257</v>
      </c>
      <c r="F1014" s="18">
        <f t="shared" si="292"/>
        <v>44257</v>
      </c>
      <c r="G1014" s="18">
        <f t="shared" si="293"/>
        <v>44257</v>
      </c>
      <c r="H1014" s="18">
        <f t="shared" si="294"/>
        <v>44257</v>
      </c>
      <c r="I1014" s="19">
        <f t="shared" si="295"/>
        <v>44257</v>
      </c>
    </row>
    <row r="1015" spans="1:9" ht="15" thickBot="1" x14ac:dyDescent="0.4">
      <c r="A1015" s="16" t="s">
        <v>43</v>
      </c>
      <c r="B1015" s="17" t="s">
        <v>37</v>
      </c>
      <c r="C1015" s="18">
        <v>44316</v>
      </c>
      <c r="D1015" s="18">
        <f t="shared" si="290"/>
        <v>44257</v>
      </c>
      <c r="E1015" s="18">
        <f t="shared" si="291"/>
        <v>44257</v>
      </c>
      <c r="F1015" s="18">
        <f t="shared" si="292"/>
        <v>44257</v>
      </c>
      <c r="G1015" s="18">
        <f t="shared" si="293"/>
        <v>44257</v>
      </c>
      <c r="H1015" s="18">
        <f t="shared" si="294"/>
        <v>44257</v>
      </c>
      <c r="I1015" s="19">
        <f t="shared" si="295"/>
        <v>44257</v>
      </c>
    </row>
    <row r="1016" spans="1:9" ht="15" thickBot="1" x14ac:dyDescent="0.4">
      <c r="A1016" s="16" t="s">
        <v>43</v>
      </c>
      <c r="B1016" s="17" t="s">
        <v>36</v>
      </c>
      <c r="C1016" s="18">
        <v>44316</v>
      </c>
      <c r="D1016" s="18">
        <f t="shared" si="290"/>
        <v>44257</v>
      </c>
      <c r="E1016" s="18">
        <f t="shared" si="291"/>
        <v>44257</v>
      </c>
      <c r="F1016" s="18">
        <f t="shared" si="292"/>
        <v>44257</v>
      </c>
      <c r="G1016" s="18">
        <f t="shared" si="293"/>
        <v>44257</v>
      </c>
      <c r="H1016" s="18">
        <f t="shared" si="294"/>
        <v>44257</v>
      </c>
      <c r="I1016" s="19">
        <f t="shared" si="295"/>
        <v>44257</v>
      </c>
    </row>
    <row r="1017" spans="1:9" ht="15" thickBot="1" x14ac:dyDescent="0.4">
      <c r="A1017" s="16" t="s">
        <v>72</v>
      </c>
      <c r="B1017" s="17" t="s">
        <v>37</v>
      </c>
      <c r="C1017" s="18">
        <v>44316</v>
      </c>
      <c r="D1017" s="18">
        <f t="shared" si="290"/>
        <v>44257</v>
      </c>
      <c r="E1017" s="18">
        <f t="shared" si="291"/>
        <v>44257</v>
      </c>
      <c r="F1017" s="18">
        <f t="shared" si="292"/>
        <v>44257</v>
      </c>
      <c r="G1017" s="18">
        <f t="shared" si="293"/>
        <v>44257</v>
      </c>
      <c r="H1017" s="18">
        <f t="shared" si="294"/>
        <v>44257</v>
      </c>
      <c r="I1017" s="19">
        <f t="shared" si="295"/>
        <v>44257</v>
      </c>
    </row>
    <row r="1018" spans="1:9" ht="15" thickBot="1" x14ac:dyDescent="0.4">
      <c r="A1018" s="16" t="s">
        <v>72</v>
      </c>
      <c r="B1018" s="17" t="s">
        <v>36</v>
      </c>
      <c r="C1018" s="18">
        <v>44316</v>
      </c>
      <c r="D1018" s="18">
        <f t="shared" si="290"/>
        <v>44257</v>
      </c>
      <c r="E1018" s="18">
        <f t="shared" si="291"/>
        <v>44257</v>
      </c>
      <c r="F1018" s="18">
        <f t="shared" si="292"/>
        <v>44257</v>
      </c>
      <c r="G1018" s="18">
        <f t="shared" si="293"/>
        <v>44257</v>
      </c>
      <c r="H1018" s="18">
        <f t="shared" si="294"/>
        <v>44257</v>
      </c>
      <c r="I1018" s="19">
        <f t="shared" si="295"/>
        <v>44257</v>
      </c>
    </row>
    <row r="1019" spans="1:9" ht="15" thickBot="1" x14ac:dyDescent="0.4">
      <c r="A1019" s="16" t="s">
        <v>73</v>
      </c>
      <c r="B1019" s="17" t="s">
        <v>37</v>
      </c>
      <c r="C1019" s="18">
        <v>44316</v>
      </c>
      <c r="D1019" s="18">
        <f t="shared" si="290"/>
        <v>44257</v>
      </c>
      <c r="E1019" s="18">
        <f t="shared" si="291"/>
        <v>44257</v>
      </c>
      <c r="F1019" s="18">
        <f t="shared" si="292"/>
        <v>44257</v>
      </c>
      <c r="G1019" s="18">
        <f t="shared" si="293"/>
        <v>44257</v>
      </c>
      <c r="H1019" s="18">
        <f t="shared" si="294"/>
        <v>44257</v>
      </c>
      <c r="I1019" s="19">
        <f t="shared" si="295"/>
        <v>44257</v>
      </c>
    </row>
    <row r="1020" spans="1:9" ht="15" thickBot="1" x14ac:dyDescent="0.4">
      <c r="A1020" s="16" t="s">
        <v>73</v>
      </c>
      <c r="B1020" s="17" t="s">
        <v>36</v>
      </c>
      <c r="C1020" s="18">
        <v>44316</v>
      </c>
      <c r="D1020" s="18">
        <f t="shared" si="290"/>
        <v>44257</v>
      </c>
      <c r="E1020" s="18">
        <f t="shared" si="291"/>
        <v>44257</v>
      </c>
      <c r="F1020" s="18">
        <f t="shared" si="292"/>
        <v>44257</v>
      </c>
      <c r="G1020" s="18">
        <f t="shared" si="293"/>
        <v>44257</v>
      </c>
      <c r="H1020" s="18">
        <f t="shared" si="294"/>
        <v>44257</v>
      </c>
      <c r="I1020" s="19">
        <f t="shared" si="295"/>
        <v>44257</v>
      </c>
    </row>
    <row r="1021" spans="1:9" ht="15" thickBot="1" x14ac:dyDescent="0.4">
      <c r="A1021" s="16" t="s">
        <v>9</v>
      </c>
      <c r="B1021" s="17" t="s">
        <v>78</v>
      </c>
      <c r="C1021" s="18">
        <v>43992</v>
      </c>
      <c r="D1021" s="18">
        <f t="shared" ref="D1021:D1084" si="296">DATE(YEAR($C1021)-1,MONTH($C1021),DAY($C1021))</f>
        <v>43626</v>
      </c>
      <c r="E1021" s="18">
        <f t="shared" si="291"/>
        <v>43626</v>
      </c>
      <c r="F1021" s="18">
        <f t="shared" si="292"/>
        <v>43626</v>
      </c>
      <c r="G1021" s="18">
        <f t="shared" si="293"/>
        <v>43626</v>
      </c>
      <c r="H1021" s="18">
        <f t="shared" si="294"/>
        <v>43626</v>
      </c>
      <c r="I1021" s="19">
        <f t="shared" si="295"/>
        <v>43626</v>
      </c>
    </row>
    <row r="1022" spans="1:9" ht="15" thickBot="1" x14ac:dyDescent="0.4">
      <c r="A1022" s="16" t="s">
        <v>9</v>
      </c>
      <c r="B1022" s="17" t="s">
        <v>79</v>
      </c>
      <c r="C1022" s="18">
        <v>43992</v>
      </c>
      <c r="D1022" s="18">
        <f t="shared" si="296"/>
        <v>43626</v>
      </c>
      <c r="E1022" s="18">
        <f t="shared" si="291"/>
        <v>43626</v>
      </c>
      <c r="F1022" s="18">
        <f t="shared" si="292"/>
        <v>43626</v>
      </c>
      <c r="G1022" s="18">
        <f t="shared" si="293"/>
        <v>43626</v>
      </c>
      <c r="H1022" s="18">
        <f t="shared" si="294"/>
        <v>43626</v>
      </c>
      <c r="I1022" s="19">
        <f t="shared" si="295"/>
        <v>43626</v>
      </c>
    </row>
    <row r="1023" spans="1:9" ht="15" thickBot="1" x14ac:dyDescent="0.4">
      <c r="A1023" s="16" t="s">
        <v>9</v>
      </c>
      <c r="B1023" s="17" t="s">
        <v>80</v>
      </c>
      <c r="C1023" s="18">
        <v>44510.032280090003</v>
      </c>
      <c r="D1023" s="18">
        <f t="shared" si="296"/>
        <v>44145</v>
      </c>
      <c r="E1023" s="18">
        <f t="shared" si="291"/>
        <v>44145</v>
      </c>
      <c r="F1023" s="18">
        <f t="shared" si="292"/>
        <v>44145</v>
      </c>
      <c r="G1023" s="18">
        <f t="shared" si="293"/>
        <v>44145</v>
      </c>
      <c r="H1023" s="18">
        <f t="shared" si="294"/>
        <v>44145</v>
      </c>
      <c r="I1023" s="19">
        <f t="shared" si="295"/>
        <v>44145</v>
      </c>
    </row>
    <row r="1024" spans="1:9" ht="15" thickBot="1" x14ac:dyDescent="0.4">
      <c r="A1024" s="16" t="s">
        <v>42</v>
      </c>
      <c r="B1024" s="17" t="s">
        <v>78</v>
      </c>
      <c r="C1024" s="18">
        <v>44114</v>
      </c>
      <c r="D1024" s="18">
        <f t="shared" si="296"/>
        <v>43748</v>
      </c>
      <c r="E1024" s="18">
        <f t="shared" si="291"/>
        <v>43748</v>
      </c>
      <c r="F1024" s="18">
        <f t="shared" si="292"/>
        <v>43748</v>
      </c>
      <c r="G1024" s="18">
        <f t="shared" si="293"/>
        <v>43748</v>
      </c>
      <c r="H1024" s="18">
        <f t="shared" si="294"/>
        <v>43748</v>
      </c>
      <c r="I1024" s="19">
        <f t="shared" si="295"/>
        <v>43748</v>
      </c>
    </row>
    <row r="1025" spans="1:9" ht="15" thickBot="1" x14ac:dyDescent="0.4">
      <c r="A1025" s="16" t="s">
        <v>42</v>
      </c>
      <c r="B1025" s="17" t="s">
        <v>78</v>
      </c>
      <c r="C1025" s="18">
        <v>44114</v>
      </c>
      <c r="D1025" s="18">
        <f t="shared" si="296"/>
        <v>43748</v>
      </c>
      <c r="E1025" s="18">
        <f t="shared" si="291"/>
        <v>43748</v>
      </c>
      <c r="F1025" s="18">
        <f t="shared" si="292"/>
        <v>43748</v>
      </c>
      <c r="G1025" s="18">
        <f t="shared" si="293"/>
        <v>43748</v>
      </c>
      <c r="H1025" s="18">
        <f t="shared" si="294"/>
        <v>43748</v>
      </c>
      <c r="I1025" s="19">
        <f t="shared" si="295"/>
        <v>43748</v>
      </c>
    </row>
    <row r="1026" spans="1:9" ht="15" thickBot="1" x14ac:dyDescent="0.4">
      <c r="A1026" s="16" t="s">
        <v>42</v>
      </c>
      <c r="B1026" s="17" t="s">
        <v>81</v>
      </c>
      <c r="C1026" s="18">
        <v>44541.425462959996</v>
      </c>
      <c r="D1026" s="18">
        <f t="shared" si="296"/>
        <v>44176</v>
      </c>
      <c r="E1026" s="18">
        <f>DATE(YEAR($D1026),MONTH($D1026),DAY($D1026)+$LK1026*30.4/6000)</f>
        <v>44176</v>
      </c>
      <c r="F1026" s="18">
        <f>DATE(YEAR($E1026),MONTH($E1026),DAY($E1026)+$LK1026*30.4/6000)</f>
        <v>44176</v>
      </c>
      <c r="G1026" s="18">
        <f>DATE(YEAR($F1026),MONTH($F1026),DAY($F1026)+$LK1026*30.4/6000)</f>
        <v>44176</v>
      </c>
      <c r="H1026" s="18">
        <f>DATE(YEAR($G1026),MONTH($G1026),DAY($G1026)+$LK1026*30.4/6000)</f>
        <v>44176</v>
      </c>
      <c r="I1026" s="19">
        <f>DATE(YEAR($H1026),MONTH($H1026),DAY($H1026)+$LK1026*30.4/6000)</f>
        <v>44176</v>
      </c>
    </row>
    <row r="1027" spans="1:9" ht="15" thickBot="1" x14ac:dyDescent="0.4">
      <c r="A1027" s="16" t="s">
        <v>42</v>
      </c>
      <c r="B1027" s="17" t="s">
        <v>81</v>
      </c>
      <c r="C1027" s="18">
        <v>44541.425462959996</v>
      </c>
      <c r="D1027" s="18">
        <f t="shared" si="296"/>
        <v>44176</v>
      </c>
      <c r="E1027" s="18">
        <f>DATE(YEAR($D1027),MONTH($D1027),DAY($D1027)+$LK1027*30.4/6000)</f>
        <v>44176</v>
      </c>
      <c r="F1027" s="18">
        <f>DATE(YEAR($E1027),MONTH($E1027),DAY($E1027)+$LK1027*30.4/6000)</f>
        <v>44176</v>
      </c>
      <c r="G1027" s="18">
        <f>DATE(YEAR($F1027),MONTH($F1027),DAY($F1027)+$LK1027*30.4/6000)</f>
        <v>44176</v>
      </c>
      <c r="H1027" s="18">
        <f>DATE(YEAR($G1027),MONTH($G1027),DAY($G1027)+$LK1027*30.4/6000)</f>
        <v>44176</v>
      </c>
      <c r="I1027" s="19">
        <f>DATE(YEAR($H1027),MONTH($H1027),DAY($H1027)+$LK1027*30.4/6000)</f>
        <v>44176</v>
      </c>
    </row>
    <row r="1028" spans="1:9" ht="15" thickBot="1" x14ac:dyDescent="0.4">
      <c r="A1028" s="16" t="s">
        <v>42</v>
      </c>
      <c r="B1028" s="17" t="s">
        <v>80</v>
      </c>
      <c r="C1028" s="18">
        <v>44546.540300920002</v>
      </c>
      <c r="D1028" s="18">
        <f t="shared" si="296"/>
        <v>44181</v>
      </c>
      <c r="E1028" s="18">
        <f t="shared" ref="E1028:E1036" si="297">DATE(YEAR($D1028)+$LK1028,MONTH($D1028),DAY($D1028))</f>
        <v>44181</v>
      </c>
      <c r="F1028" s="18">
        <f t="shared" ref="F1028:F1036" si="298">DATE(YEAR($E1028)+$LK1028,MONTH($E1028),DAY($E1028))</f>
        <v>44181</v>
      </c>
      <c r="G1028" s="18">
        <f t="shared" ref="G1028:G1036" si="299">DATE(YEAR($F1028)+$LK1028,MONTH($F1028),DAY($F1028))</f>
        <v>44181</v>
      </c>
      <c r="H1028" s="18">
        <f t="shared" ref="H1028:H1036" si="300">DATE(YEAR($G1028)+$LK1028,MONTH($G1028),DAY($G1028))</f>
        <v>44181</v>
      </c>
      <c r="I1028" s="19">
        <f t="shared" ref="I1028:I1036" si="301">DATE(YEAR($H1028)+$LK1028,MONTH($H1028),DAY($H1028))</f>
        <v>44181</v>
      </c>
    </row>
    <row r="1029" spans="1:9" ht="15" thickBot="1" x14ac:dyDescent="0.4">
      <c r="A1029" s="16" t="s">
        <v>42</v>
      </c>
      <c r="B1029" s="17" t="s">
        <v>80</v>
      </c>
      <c r="C1029" s="18">
        <v>44546.540300920002</v>
      </c>
      <c r="D1029" s="18">
        <f t="shared" si="296"/>
        <v>44181</v>
      </c>
      <c r="E1029" s="18">
        <f t="shared" si="297"/>
        <v>44181</v>
      </c>
      <c r="F1029" s="18">
        <f t="shared" si="298"/>
        <v>44181</v>
      </c>
      <c r="G1029" s="18">
        <f t="shared" si="299"/>
        <v>44181</v>
      </c>
      <c r="H1029" s="18">
        <f t="shared" si="300"/>
        <v>44181</v>
      </c>
      <c r="I1029" s="19">
        <f t="shared" si="301"/>
        <v>44181</v>
      </c>
    </row>
    <row r="1030" spans="1:9" ht="15" thickBot="1" x14ac:dyDescent="0.4">
      <c r="A1030" s="16" t="s">
        <v>45</v>
      </c>
      <c r="B1030" s="17" t="s">
        <v>78</v>
      </c>
      <c r="C1030" s="18">
        <v>44110</v>
      </c>
      <c r="D1030" s="18">
        <f t="shared" si="296"/>
        <v>43744</v>
      </c>
      <c r="E1030" s="18">
        <f t="shared" si="297"/>
        <v>43744</v>
      </c>
      <c r="F1030" s="18">
        <f t="shared" si="298"/>
        <v>43744</v>
      </c>
      <c r="G1030" s="18">
        <f t="shared" si="299"/>
        <v>43744</v>
      </c>
      <c r="H1030" s="18">
        <f t="shared" si="300"/>
        <v>43744</v>
      </c>
      <c r="I1030" s="19">
        <f t="shared" si="301"/>
        <v>43744</v>
      </c>
    </row>
    <row r="1031" spans="1:9" ht="15" thickBot="1" x14ac:dyDescent="0.4">
      <c r="A1031" s="16" t="s">
        <v>45</v>
      </c>
      <c r="B1031" s="17" t="s">
        <v>79</v>
      </c>
      <c r="C1031" s="18">
        <v>44110</v>
      </c>
      <c r="D1031" s="18">
        <f t="shared" si="296"/>
        <v>43744</v>
      </c>
      <c r="E1031" s="18">
        <f t="shared" si="297"/>
        <v>43744</v>
      </c>
      <c r="F1031" s="18">
        <f t="shared" si="298"/>
        <v>43744</v>
      </c>
      <c r="G1031" s="18">
        <f t="shared" si="299"/>
        <v>43744</v>
      </c>
      <c r="H1031" s="18">
        <f t="shared" si="300"/>
        <v>43744</v>
      </c>
      <c r="I1031" s="19">
        <f t="shared" si="301"/>
        <v>43744</v>
      </c>
    </row>
    <row r="1032" spans="1:9" ht="15" thickBot="1" x14ac:dyDescent="0.4">
      <c r="A1032" s="16" t="s">
        <v>45</v>
      </c>
      <c r="B1032" s="17" t="s">
        <v>80</v>
      </c>
      <c r="C1032" s="18">
        <v>44182.136701379997</v>
      </c>
      <c r="D1032" s="18">
        <f t="shared" si="296"/>
        <v>43816</v>
      </c>
      <c r="E1032" s="18">
        <f t="shared" si="297"/>
        <v>43816</v>
      </c>
      <c r="F1032" s="18">
        <f t="shared" si="298"/>
        <v>43816</v>
      </c>
      <c r="G1032" s="18">
        <f t="shared" si="299"/>
        <v>43816</v>
      </c>
      <c r="H1032" s="18">
        <f t="shared" si="300"/>
        <v>43816</v>
      </c>
      <c r="I1032" s="19">
        <f t="shared" si="301"/>
        <v>43816</v>
      </c>
    </row>
    <row r="1033" spans="1:9" ht="15" thickBot="1" x14ac:dyDescent="0.4">
      <c r="A1033" s="16" t="s">
        <v>45</v>
      </c>
      <c r="B1033" s="17" t="s">
        <v>80</v>
      </c>
      <c r="C1033" s="18">
        <v>44182.136701379997</v>
      </c>
      <c r="D1033" s="18">
        <f t="shared" si="296"/>
        <v>43816</v>
      </c>
      <c r="E1033" s="18">
        <f t="shared" si="297"/>
        <v>43816</v>
      </c>
      <c r="F1033" s="18">
        <f t="shared" si="298"/>
        <v>43816</v>
      </c>
      <c r="G1033" s="18">
        <f t="shared" si="299"/>
        <v>43816</v>
      </c>
      <c r="H1033" s="18">
        <f t="shared" si="300"/>
        <v>43816</v>
      </c>
      <c r="I1033" s="19">
        <f t="shared" si="301"/>
        <v>43816</v>
      </c>
    </row>
    <row r="1034" spans="1:9" ht="15" thickBot="1" x14ac:dyDescent="0.4">
      <c r="A1034" s="16" t="s">
        <v>46</v>
      </c>
      <c r="B1034" s="17" t="s">
        <v>78</v>
      </c>
      <c r="C1034" s="18">
        <v>44158</v>
      </c>
      <c r="D1034" s="18">
        <f t="shared" si="296"/>
        <v>43792</v>
      </c>
      <c r="E1034" s="18">
        <f t="shared" si="297"/>
        <v>43792</v>
      </c>
      <c r="F1034" s="18">
        <f t="shared" si="298"/>
        <v>43792</v>
      </c>
      <c r="G1034" s="18">
        <f t="shared" si="299"/>
        <v>43792</v>
      </c>
      <c r="H1034" s="18">
        <f t="shared" si="300"/>
        <v>43792</v>
      </c>
      <c r="I1034" s="19">
        <f t="shared" si="301"/>
        <v>43792</v>
      </c>
    </row>
    <row r="1035" spans="1:9" ht="15" thickBot="1" x14ac:dyDescent="0.4">
      <c r="A1035" s="16" t="s">
        <v>46</v>
      </c>
      <c r="B1035" s="17" t="s">
        <v>79</v>
      </c>
      <c r="C1035" s="18">
        <v>44158</v>
      </c>
      <c r="D1035" s="18">
        <f t="shared" si="296"/>
        <v>43792</v>
      </c>
      <c r="E1035" s="18">
        <f t="shared" si="297"/>
        <v>43792</v>
      </c>
      <c r="F1035" s="18">
        <f t="shared" si="298"/>
        <v>43792</v>
      </c>
      <c r="G1035" s="18">
        <f t="shared" si="299"/>
        <v>43792</v>
      </c>
      <c r="H1035" s="18">
        <f t="shared" si="300"/>
        <v>43792</v>
      </c>
      <c r="I1035" s="19">
        <f t="shared" si="301"/>
        <v>43792</v>
      </c>
    </row>
    <row r="1036" spans="1:9" ht="15" thickBot="1" x14ac:dyDescent="0.4">
      <c r="A1036" s="16" t="s">
        <v>47</v>
      </c>
      <c r="B1036" s="17" t="s">
        <v>78</v>
      </c>
      <c r="C1036" s="18">
        <v>44222</v>
      </c>
      <c r="D1036" s="18">
        <f t="shared" si="296"/>
        <v>43856</v>
      </c>
      <c r="E1036" s="18">
        <f t="shared" si="297"/>
        <v>43856</v>
      </c>
      <c r="F1036" s="18">
        <f t="shared" si="298"/>
        <v>43856</v>
      </c>
      <c r="G1036" s="18">
        <f t="shared" si="299"/>
        <v>43856</v>
      </c>
      <c r="H1036" s="18">
        <f t="shared" si="300"/>
        <v>43856</v>
      </c>
      <c r="I1036" s="19">
        <f t="shared" si="301"/>
        <v>43856</v>
      </c>
    </row>
    <row r="1037" spans="1:9" ht="15" thickBot="1" x14ac:dyDescent="0.4">
      <c r="A1037" s="16" t="s">
        <v>47</v>
      </c>
      <c r="B1037" s="17" t="s">
        <v>82</v>
      </c>
      <c r="C1037" s="18">
        <v>44222.247847220002</v>
      </c>
      <c r="D1037" s="18">
        <f t="shared" si="296"/>
        <v>43856</v>
      </c>
      <c r="E1037" s="18">
        <f>DATE(YEAR($D1037),MONTH($D1037),DAY($D1037)+$LK1037*30.4/6000)</f>
        <v>43856</v>
      </c>
      <c r="F1037" s="18">
        <f>DATE(YEAR($E1037),MONTH($E1037),DAY($E1037)+$LK1037*30.4/6000)</f>
        <v>43856</v>
      </c>
      <c r="G1037" s="18">
        <f>DATE(YEAR($F1037),MONTH($F1037),DAY($F1037)+$LK1037*30.4/6000)</f>
        <v>43856</v>
      </c>
      <c r="H1037" s="18">
        <f>DATE(YEAR($G1037),MONTH($G1037),DAY($G1037)+$LK1037*30.4/6000)</f>
        <v>43856</v>
      </c>
      <c r="I1037" s="19">
        <f>DATE(YEAR($H1037),MONTH($H1037),DAY($H1037)+$LK1037*30.4/6000)</f>
        <v>43856</v>
      </c>
    </row>
    <row r="1038" spans="1:9" ht="15" thickBot="1" x14ac:dyDescent="0.4">
      <c r="A1038" s="16" t="s">
        <v>47</v>
      </c>
      <c r="B1038" s="17" t="s">
        <v>82</v>
      </c>
      <c r="C1038" s="18">
        <v>44222.247847220002</v>
      </c>
      <c r="D1038" s="18">
        <f t="shared" si="296"/>
        <v>43856</v>
      </c>
      <c r="E1038" s="18">
        <f>DATE(YEAR($D1038),MONTH($D1038),DAY($D1038)+$LK1038*30.4/6000)</f>
        <v>43856</v>
      </c>
      <c r="F1038" s="18">
        <f>DATE(YEAR($E1038),MONTH($E1038),DAY($E1038)+$LK1038*30.4/6000)</f>
        <v>43856</v>
      </c>
      <c r="G1038" s="18">
        <f>DATE(YEAR($F1038),MONTH($F1038),DAY($F1038)+$LK1038*30.4/6000)</f>
        <v>43856</v>
      </c>
      <c r="H1038" s="18">
        <f>DATE(YEAR($G1038),MONTH($G1038),DAY($G1038)+$LK1038*30.4/6000)</f>
        <v>43856</v>
      </c>
      <c r="I1038" s="19">
        <f>DATE(YEAR($H1038),MONTH($H1038),DAY($H1038)+$LK1038*30.4/6000)</f>
        <v>43856</v>
      </c>
    </row>
    <row r="1039" spans="1:9" ht="15" thickBot="1" x14ac:dyDescent="0.4">
      <c r="A1039" s="16" t="s">
        <v>47</v>
      </c>
      <c r="B1039" s="17" t="s">
        <v>81</v>
      </c>
      <c r="C1039" s="18">
        <v>43954.18114583</v>
      </c>
      <c r="D1039" s="18">
        <f t="shared" si="296"/>
        <v>43588</v>
      </c>
      <c r="E1039" s="18">
        <f>DATE(YEAR($D1039),MONTH($D1039),DAY($D1039)+$LK1039*30.4/6000)</f>
        <v>43588</v>
      </c>
      <c r="F1039" s="18">
        <f>DATE(YEAR($E1039),MONTH($E1039),DAY($E1039)+$LK1039*30.4/6000)</f>
        <v>43588</v>
      </c>
      <c r="G1039" s="18">
        <f>DATE(YEAR($F1039),MONTH($F1039),DAY($F1039)+$LK1039*30.4/6000)</f>
        <v>43588</v>
      </c>
      <c r="H1039" s="18">
        <f>DATE(YEAR($G1039),MONTH($G1039),DAY($G1039)+$LK1039*30.4/6000)</f>
        <v>43588</v>
      </c>
      <c r="I1039" s="19">
        <f>DATE(YEAR($H1039),MONTH($H1039),DAY($H1039)+$LK1039*30.4/6000)</f>
        <v>43588</v>
      </c>
    </row>
    <row r="1040" spans="1:9" ht="15" thickBot="1" x14ac:dyDescent="0.4">
      <c r="A1040" s="16" t="s">
        <v>47</v>
      </c>
      <c r="B1040" s="17" t="s">
        <v>83</v>
      </c>
      <c r="C1040" s="18">
        <v>43856</v>
      </c>
      <c r="D1040" s="18">
        <f t="shared" si="296"/>
        <v>43491</v>
      </c>
      <c r="E1040" s="18">
        <f>DATE(YEAR($D1040)+$LK1040,MONTH($D1040),DAY($D1040))</f>
        <v>43491</v>
      </c>
      <c r="F1040" s="18">
        <f>DATE(YEAR($E1040)+$LK1040,MONTH($E1040),DAY($E1040))</f>
        <v>43491</v>
      </c>
      <c r="G1040" s="18">
        <f>DATE(YEAR($F1040)+$LK1040,MONTH($F1040),DAY($F1040))</f>
        <v>43491</v>
      </c>
      <c r="H1040" s="18">
        <f>DATE(YEAR($G1040)+$LK1040,MONTH($G1040),DAY($G1040))</f>
        <v>43491</v>
      </c>
      <c r="I1040" s="19">
        <f>DATE(YEAR($H1040)+$LK1040,MONTH($H1040),DAY($H1040))</f>
        <v>43491</v>
      </c>
    </row>
    <row r="1041" spans="1:9" ht="15" thickBot="1" x14ac:dyDescent="0.4">
      <c r="A1041" s="16" t="s">
        <v>47</v>
      </c>
      <c r="B1041" s="17" t="s">
        <v>83</v>
      </c>
      <c r="C1041" s="18">
        <v>43856</v>
      </c>
      <c r="D1041" s="18">
        <f t="shared" si="296"/>
        <v>43491</v>
      </c>
      <c r="E1041" s="18">
        <f>DATE(YEAR($D1041)+$LK1041,MONTH($D1041),DAY($D1041))</f>
        <v>43491</v>
      </c>
      <c r="F1041" s="18">
        <f>DATE(YEAR($E1041)+$LK1041,MONTH($E1041),DAY($E1041))</f>
        <v>43491</v>
      </c>
      <c r="G1041" s="18">
        <f>DATE(YEAR($F1041)+$LK1041,MONTH($F1041),DAY($F1041))</f>
        <v>43491</v>
      </c>
      <c r="H1041" s="18">
        <f>DATE(YEAR($G1041)+$LK1041,MONTH($G1041),DAY($G1041))</f>
        <v>43491</v>
      </c>
      <c r="I1041" s="19">
        <f>DATE(YEAR($H1041)+$LK1041,MONTH($H1041),DAY($H1041))</f>
        <v>43491</v>
      </c>
    </row>
    <row r="1042" spans="1:9" ht="15" thickBot="1" x14ac:dyDescent="0.4">
      <c r="A1042" s="16" t="s">
        <v>47</v>
      </c>
      <c r="B1042" s="17" t="s">
        <v>84</v>
      </c>
      <c r="C1042" s="18">
        <v>43856</v>
      </c>
      <c r="D1042" s="18">
        <f t="shared" si="296"/>
        <v>43491</v>
      </c>
      <c r="E1042" s="18">
        <f>DATE(YEAR($D1042)+$LK1042,MONTH($D1042),DAY($D1042))</f>
        <v>43491</v>
      </c>
      <c r="F1042" s="18">
        <f>DATE(YEAR($E1042)+$LK1042,MONTH($E1042),DAY($E1042))</f>
        <v>43491</v>
      </c>
      <c r="G1042" s="18">
        <f>DATE(YEAR($F1042)+$LK1042,MONTH($F1042),DAY($F1042))</f>
        <v>43491</v>
      </c>
      <c r="H1042" s="18">
        <f>DATE(YEAR($G1042)+$LK1042,MONTH($G1042),DAY($G1042))</f>
        <v>43491</v>
      </c>
      <c r="I1042" s="19">
        <f>DATE(YEAR($H1042)+$LK1042,MONTH($H1042),DAY($H1042))</f>
        <v>43491</v>
      </c>
    </row>
    <row r="1043" spans="1:9" ht="15" thickBot="1" x14ac:dyDescent="0.4">
      <c r="A1043" s="16" t="s">
        <v>47</v>
      </c>
      <c r="B1043" s="17" t="s">
        <v>84</v>
      </c>
      <c r="C1043" s="18">
        <v>43856</v>
      </c>
      <c r="D1043" s="18">
        <f t="shared" si="296"/>
        <v>43491</v>
      </c>
      <c r="E1043" s="18">
        <f>DATE(YEAR($D1043)+$LK1043,MONTH($D1043),DAY($D1043))</f>
        <v>43491</v>
      </c>
      <c r="F1043" s="18">
        <f>DATE(YEAR($E1043)+$LK1043,MONTH($E1043),DAY($E1043))</f>
        <v>43491</v>
      </c>
      <c r="G1043" s="18">
        <f>DATE(YEAR($F1043)+$LK1043,MONTH($F1043),DAY($F1043))</f>
        <v>43491</v>
      </c>
      <c r="H1043" s="18">
        <f>DATE(YEAR($G1043)+$LK1043,MONTH($G1043),DAY($G1043))</f>
        <v>43491</v>
      </c>
      <c r="I1043" s="19">
        <f>DATE(YEAR($H1043)+$LK1043,MONTH($H1043),DAY($H1043))</f>
        <v>43491</v>
      </c>
    </row>
    <row r="1044" spans="1:9" ht="15" thickBot="1" x14ac:dyDescent="0.4">
      <c r="A1044" s="16" t="s">
        <v>47</v>
      </c>
      <c r="B1044" s="17" t="s">
        <v>85</v>
      </c>
      <c r="C1044" s="18">
        <v>44376</v>
      </c>
      <c r="D1044" s="18">
        <f t="shared" si="296"/>
        <v>44011</v>
      </c>
      <c r="E1044" s="18">
        <f>DATE(YEAR($D1044)+$LK1044,MONTH($D1044),DAY($D1044))</f>
        <v>44011</v>
      </c>
      <c r="F1044" s="18">
        <f>DATE(YEAR($E1044)+$LK1044,MONTH($E1044),DAY($E1044))</f>
        <v>44011</v>
      </c>
      <c r="G1044" s="18">
        <f>DATE(YEAR($F1044)+$LK1044,MONTH($F1044),DAY($F1044))</f>
        <v>44011</v>
      </c>
      <c r="H1044" s="18">
        <f>DATE(YEAR($G1044)+$LK1044,MONTH($G1044),DAY($G1044))</f>
        <v>44011</v>
      </c>
      <c r="I1044" s="19">
        <f>DATE(YEAR($H1044)+$LK1044,MONTH($H1044),DAY($H1044))</f>
        <v>44011</v>
      </c>
    </row>
    <row r="1045" spans="1:9" ht="15" thickBot="1" x14ac:dyDescent="0.4">
      <c r="A1045" s="16" t="s">
        <v>47</v>
      </c>
      <c r="B1045" s="17" t="s">
        <v>81</v>
      </c>
      <c r="C1045" s="18">
        <v>43954.18114583</v>
      </c>
      <c r="D1045" s="18">
        <f t="shared" si="296"/>
        <v>43588</v>
      </c>
      <c r="E1045" s="18">
        <f>DATE(YEAR($D1045),MONTH($D1045),DAY($D1045)+$LK1045*30.4/6000)</f>
        <v>43588</v>
      </c>
      <c r="F1045" s="18">
        <f>DATE(YEAR($E1045),MONTH($E1045),DAY($E1045)+$LK1045*30.4/6000)</f>
        <v>43588</v>
      </c>
      <c r="G1045" s="18">
        <f>DATE(YEAR($F1045),MONTH($F1045),DAY($F1045)+$LK1045*30.4/6000)</f>
        <v>43588</v>
      </c>
      <c r="H1045" s="18">
        <f>DATE(YEAR($G1045),MONTH($G1045),DAY($G1045)+$LK1045*30.4/6000)</f>
        <v>43588</v>
      </c>
      <c r="I1045" s="19">
        <f>DATE(YEAR($H1045),MONTH($H1045),DAY($H1045)+$LK1045*30.4/6000)</f>
        <v>43588</v>
      </c>
    </row>
    <row r="1046" spans="1:9" ht="15" thickBot="1" x14ac:dyDescent="0.4">
      <c r="A1046" s="16" t="s">
        <v>47</v>
      </c>
      <c r="B1046" s="17" t="s">
        <v>79</v>
      </c>
      <c r="C1046" s="18">
        <v>44441</v>
      </c>
      <c r="D1046" s="18">
        <f t="shared" si="296"/>
        <v>44076</v>
      </c>
      <c r="E1046" s="18">
        <f t="shared" ref="E1046:E1109" si="302">DATE(YEAR($D1046)+$LK1046,MONTH($D1046),DAY($D1046))</f>
        <v>44076</v>
      </c>
      <c r="F1046" s="18">
        <f t="shared" ref="F1046:F1109" si="303">DATE(YEAR($E1046)+$LK1046,MONTH($E1046),DAY($E1046))</f>
        <v>44076</v>
      </c>
      <c r="G1046" s="18">
        <f t="shared" ref="G1046:G1109" si="304">DATE(YEAR($F1046)+$LK1046,MONTH($F1046),DAY($F1046))</f>
        <v>44076</v>
      </c>
      <c r="H1046" s="18">
        <f t="shared" ref="H1046:H1109" si="305">DATE(YEAR($G1046)+$LK1046,MONTH($G1046),DAY($G1046))</f>
        <v>44076</v>
      </c>
      <c r="I1046" s="19">
        <f t="shared" ref="I1046:I1109" si="306">DATE(YEAR($H1046)+$LK1046,MONTH($H1046),DAY($H1046))</f>
        <v>44076</v>
      </c>
    </row>
    <row r="1047" spans="1:9" ht="15" thickBot="1" x14ac:dyDescent="0.4">
      <c r="A1047" s="16" t="s">
        <v>47</v>
      </c>
      <c r="B1047" s="17" t="s">
        <v>86</v>
      </c>
      <c r="C1047" s="18">
        <v>43856</v>
      </c>
      <c r="D1047" s="18">
        <f t="shared" si="296"/>
        <v>43491</v>
      </c>
      <c r="E1047" s="18">
        <f t="shared" si="302"/>
        <v>43491</v>
      </c>
      <c r="F1047" s="18">
        <f t="shared" si="303"/>
        <v>43491</v>
      </c>
      <c r="G1047" s="18">
        <f t="shared" si="304"/>
        <v>43491</v>
      </c>
      <c r="H1047" s="18">
        <f t="shared" si="305"/>
        <v>43491</v>
      </c>
      <c r="I1047" s="19">
        <f t="shared" si="306"/>
        <v>43491</v>
      </c>
    </row>
    <row r="1048" spans="1:9" ht="15" thickBot="1" x14ac:dyDescent="0.4">
      <c r="A1048" s="16" t="s">
        <v>47</v>
      </c>
      <c r="B1048" s="17" t="s">
        <v>86</v>
      </c>
      <c r="C1048" s="18">
        <v>43856</v>
      </c>
      <c r="D1048" s="18">
        <f t="shared" si="296"/>
        <v>43491</v>
      </c>
      <c r="E1048" s="18">
        <f t="shared" si="302"/>
        <v>43491</v>
      </c>
      <c r="F1048" s="18">
        <f t="shared" si="303"/>
        <v>43491</v>
      </c>
      <c r="G1048" s="18">
        <f t="shared" si="304"/>
        <v>43491</v>
      </c>
      <c r="H1048" s="18">
        <f t="shared" si="305"/>
        <v>43491</v>
      </c>
      <c r="I1048" s="19">
        <f t="shared" si="306"/>
        <v>43491</v>
      </c>
    </row>
    <row r="1049" spans="1:9" ht="15" thickBot="1" x14ac:dyDescent="0.4">
      <c r="A1049" s="16" t="s">
        <v>47</v>
      </c>
      <c r="B1049" s="17" t="s">
        <v>87</v>
      </c>
      <c r="C1049" s="18">
        <v>43856</v>
      </c>
      <c r="D1049" s="18">
        <f t="shared" si="296"/>
        <v>43491</v>
      </c>
      <c r="E1049" s="18">
        <f t="shared" si="302"/>
        <v>43491</v>
      </c>
      <c r="F1049" s="18">
        <f t="shared" si="303"/>
        <v>43491</v>
      </c>
      <c r="G1049" s="18">
        <f t="shared" si="304"/>
        <v>43491</v>
      </c>
      <c r="H1049" s="18">
        <f t="shared" si="305"/>
        <v>43491</v>
      </c>
      <c r="I1049" s="19">
        <f t="shared" si="306"/>
        <v>43491</v>
      </c>
    </row>
    <row r="1050" spans="1:9" ht="15" thickBot="1" x14ac:dyDescent="0.4">
      <c r="A1050" s="16" t="s">
        <v>47</v>
      </c>
      <c r="B1050" s="17" t="s">
        <v>87</v>
      </c>
      <c r="C1050" s="18">
        <v>43856</v>
      </c>
      <c r="D1050" s="18">
        <f t="shared" si="296"/>
        <v>43491</v>
      </c>
      <c r="E1050" s="18">
        <f t="shared" si="302"/>
        <v>43491</v>
      </c>
      <c r="F1050" s="18">
        <f t="shared" si="303"/>
        <v>43491</v>
      </c>
      <c r="G1050" s="18">
        <f t="shared" si="304"/>
        <v>43491</v>
      </c>
      <c r="H1050" s="18">
        <f t="shared" si="305"/>
        <v>43491</v>
      </c>
      <c r="I1050" s="19">
        <f t="shared" si="306"/>
        <v>43491</v>
      </c>
    </row>
    <row r="1051" spans="1:9" ht="15" thickBot="1" x14ac:dyDescent="0.4">
      <c r="A1051" s="16" t="s">
        <v>47</v>
      </c>
      <c r="B1051" s="17" t="s">
        <v>88</v>
      </c>
      <c r="C1051" s="18">
        <v>43856</v>
      </c>
      <c r="D1051" s="18">
        <f t="shared" si="296"/>
        <v>43491</v>
      </c>
      <c r="E1051" s="18">
        <f t="shared" si="302"/>
        <v>43491</v>
      </c>
      <c r="F1051" s="18">
        <f t="shared" si="303"/>
        <v>43491</v>
      </c>
      <c r="G1051" s="18">
        <f t="shared" si="304"/>
        <v>43491</v>
      </c>
      <c r="H1051" s="18">
        <f t="shared" si="305"/>
        <v>43491</v>
      </c>
      <c r="I1051" s="19">
        <f t="shared" si="306"/>
        <v>43491</v>
      </c>
    </row>
    <row r="1052" spans="1:9" ht="15" thickBot="1" x14ac:dyDescent="0.4">
      <c r="A1052" s="16" t="s">
        <v>47</v>
      </c>
      <c r="B1052" s="17" t="s">
        <v>88</v>
      </c>
      <c r="C1052" s="18">
        <v>43856</v>
      </c>
      <c r="D1052" s="18">
        <f t="shared" si="296"/>
        <v>43491</v>
      </c>
      <c r="E1052" s="18">
        <f t="shared" si="302"/>
        <v>43491</v>
      </c>
      <c r="F1052" s="18">
        <f t="shared" si="303"/>
        <v>43491</v>
      </c>
      <c r="G1052" s="18">
        <f t="shared" si="304"/>
        <v>43491</v>
      </c>
      <c r="H1052" s="18">
        <f t="shared" si="305"/>
        <v>43491</v>
      </c>
      <c r="I1052" s="19">
        <f t="shared" si="306"/>
        <v>43491</v>
      </c>
    </row>
    <row r="1053" spans="1:9" ht="15" thickBot="1" x14ac:dyDescent="0.4">
      <c r="A1053" s="16" t="s">
        <v>47</v>
      </c>
      <c r="B1053" s="17" t="s">
        <v>80</v>
      </c>
      <c r="C1053" s="18">
        <v>43882</v>
      </c>
      <c r="D1053" s="18">
        <f t="shared" si="296"/>
        <v>43517</v>
      </c>
      <c r="E1053" s="18">
        <f t="shared" si="302"/>
        <v>43517</v>
      </c>
      <c r="F1053" s="18">
        <f t="shared" si="303"/>
        <v>43517</v>
      </c>
      <c r="G1053" s="18">
        <f t="shared" si="304"/>
        <v>43517</v>
      </c>
      <c r="H1053" s="18">
        <f t="shared" si="305"/>
        <v>43517</v>
      </c>
      <c r="I1053" s="19">
        <f t="shared" si="306"/>
        <v>43517</v>
      </c>
    </row>
    <row r="1054" spans="1:9" ht="15" thickBot="1" x14ac:dyDescent="0.4">
      <c r="A1054" s="16" t="s">
        <v>47</v>
      </c>
      <c r="B1054" s="17" t="s">
        <v>80</v>
      </c>
      <c r="C1054" s="18">
        <v>43882</v>
      </c>
      <c r="D1054" s="18">
        <f t="shared" si="296"/>
        <v>43517</v>
      </c>
      <c r="E1054" s="18">
        <f t="shared" si="302"/>
        <v>43517</v>
      </c>
      <c r="F1054" s="18">
        <f t="shared" si="303"/>
        <v>43517</v>
      </c>
      <c r="G1054" s="18">
        <f t="shared" si="304"/>
        <v>43517</v>
      </c>
      <c r="H1054" s="18">
        <f t="shared" si="305"/>
        <v>43517</v>
      </c>
      <c r="I1054" s="19">
        <f t="shared" si="306"/>
        <v>43517</v>
      </c>
    </row>
    <row r="1055" spans="1:9" ht="15" thickBot="1" x14ac:dyDescent="0.4">
      <c r="A1055" s="16" t="s">
        <v>47</v>
      </c>
      <c r="B1055" s="17" t="s">
        <v>89</v>
      </c>
      <c r="C1055" s="18">
        <v>43856</v>
      </c>
      <c r="D1055" s="18">
        <f t="shared" si="296"/>
        <v>43491</v>
      </c>
      <c r="E1055" s="18">
        <f t="shared" si="302"/>
        <v>43491</v>
      </c>
      <c r="F1055" s="18">
        <f t="shared" si="303"/>
        <v>43491</v>
      </c>
      <c r="G1055" s="18">
        <f t="shared" si="304"/>
        <v>43491</v>
      </c>
      <c r="H1055" s="18">
        <f t="shared" si="305"/>
        <v>43491</v>
      </c>
      <c r="I1055" s="19">
        <f t="shared" si="306"/>
        <v>43491</v>
      </c>
    </row>
    <row r="1056" spans="1:9" ht="15" thickBot="1" x14ac:dyDescent="0.4">
      <c r="A1056" s="16" t="s">
        <v>47</v>
      </c>
      <c r="B1056" s="17" t="s">
        <v>89</v>
      </c>
      <c r="C1056" s="18">
        <v>43856</v>
      </c>
      <c r="D1056" s="18">
        <f t="shared" si="296"/>
        <v>43491</v>
      </c>
      <c r="E1056" s="18">
        <f t="shared" si="302"/>
        <v>43491</v>
      </c>
      <c r="F1056" s="18">
        <f t="shared" si="303"/>
        <v>43491</v>
      </c>
      <c r="G1056" s="18">
        <f t="shared" si="304"/>
        <v>43491</v>
      </c>
      <c r="H1056" s="18">
        <f t="shared" si="305"/>
        <v>43491</v>
      </c>
      <c r="I1056" s="19">
        <f t="shared" si="306"/>
        <v>43491</v>
      </c>
    </row>
    <row r="1057" spans="1:9" ht="15" thickBot="1" x14ac:dyDescent="0.4">
      <c r="A1057" s="16" t="s">
        <v>48</v>
      </c>
      <c r="B1057" s="17" t="s">
        <v>84</v>
      </c>
      <c r="C1057" s="18">
        <v>43863</v>
      </c>
      <c r="D1057" s="18">
        <f t="shared" si="296"/>
        <v>43498</v>
      </c>
      <c r="E1057" s="18">
        <f t="shared" si="302"/>
        <v>43498</v>
      </c>
      <c r="F1057" s="18">
        <f t="shared" si="303"/>
        <v>43498</v>
      </c>
      <c r="G1057" s="18">
        <f t="shared" si="304"/>
        <v>43498</v>
      </c>
      <c r="H1057" s="18">
        <f t="shared" si="305"/>
        <v>43498</v>
      </c>
      <c r="I1057" s="19">
        <f t="shared" si="306"/>
        <v>43498</v>
      </c>
    </row>
    <row r="1058" spans="1:9" ht="15" thickBot="1" x14ac:dyDescent="0.4">
      <c r="A1058" s="16" t="s">
        <v>48</v>
      </c>
      <c r="B1058" s="17" t="s">
        <v>88</v>
      </c>
      <c r="C1058" s="18">
        <v>43863</v>
      </c>
      <c r="D1058" s="18">
        <f t="shared" si="296"/>
        <v>43498</v>
      </c>
      <c r="E1058" s="18">
        <f t="shared" si="302"/>
        <v>43498</v>
      </c>
      <c r="F1058" s="18">
        <f t="shared" si="303"/>
        <v>43498</v>
      </c>
      <c r="G1058" s="18">
        <f t="shared" si="304"/>
        <v>43498</v>
      </c>
      <c r="H1058" s="18">
        <f t="shared" si="305"/>
        <v>43498</v>
      </c>
      <c r="I1058" s="19">
        <f t="shared" si="306"/>
        <v>43498</v>
      </c>
    </row>
    <row r="1059" spans="1:9" ht="15" thickBot="1" x14ac:dyDescent="0.4">
      <c r="A1059" s="16" t="s">
        <v>48</v>
      </c>
      <c r="B1059" s="17" t="s">
        <v>83</v>
      </c>
      <c r="C1059" s="18">
        <v>43863</v>
      </c>
      <c r="D1059" s="18">
        <f t="shared" si="296"/>
        <v>43498</v>
      </c>
      <c r="E1059" s="18">
        <f t="shared" si="302"/>
        <v>43498</v>
      </c>
      <c r="F1059" s="18">
        <f t="shared" si="303"/>
        <v>43498</v>
      </c>
      <c r="G1059" s="18">
        <f t="shared" si="304"/>
        <v>43498</v>
      </c>
      <c r="H1059" s="18">
        <f t="shared" si="305"/>
        <v>43498</v>
      </c>
      <c r="I1059" s="19">
        <f t="shared" si="306"/>
        <v>43498</v>
      </c>
    </row>
    <row r="1060" spans="1:9" ht="15" thickBot="1" x14ac:dyDescent="0.4">
      <c r="A1060" s="16" t="s">
        <v>48</v>
      </c>
      <c r="B1060" s="17" t="s">
        <v>84</v>
      </c>
      <c r="C1060" s="18">
        <v>43863</v>
      </c>
      <c r="D1060" s="18">
        <f t="shared" si="296"/>
        <v>43498</v>
      </c>
      <c r="E1060" s="18">
        <f t="shared" si="302"/>
        <v>43498</v>
      </c>
      <c r="F1060" s="18">
        <f t="shared" si="303"/>
        <v>43498</v>
      </c>
      <c r="G1060" s="18">
        <f t="shared" si="304"/>
        <v>43498</v>
      </c>
      <c r="H1060" s="18">
        <f t="shared" si="305"/>
        <v>43498</v>
      </c>
      <c r="I1060" s="19">
        <f t="shared" si="306"/>
        <v>43498</v>
      </c>
    </row>
    <row r="1061" spans="1:9" ht="15" thickBot="1" x14ac:dyDescent="0.4">
      <c r="A1061" s="16" t="s">
        <v>48</v>
      </c>
      <c r="B1061" s="17" t="s">
        <v>89</v>
      </c>
      <c r="C1061" s="18">
        <v>43863</v>
      </c>
      <c r="D1061" s="18">
        <f t="shared" si="296"/>
        <v>43498</v>
      </c>
      <c r="E1061" s="18">
        <f t="shared" si="302"/>
        <v>43498</v>
      </c>
      <c r="F1061" s="18">
        <f t="shared" si="303"/>
        <v>43498</v>
      </c>
      <c r="G1061" s="18">
        <f t="shared" si="304"/>
        <v>43498</v>
      </c>
      <c r="H1061" s="18">
        <f t="shared" si="305"/>
        <v>43498</v>
      </c>
      <c r="I1061" s="19">
        <f t="shared" si="306"/>
        <v>43498</v>
      </c>
    </row>
    <row r="1062" spans="1:9" ht="15" thickBot="1" x14ac:dyDescent="0.4">
      <c r="A1062" s="16" t="s">
        <v>48</v>
      </c>
      <c r="B1062" s="17" t="s">
        <v>89</v>
      </c>
      <c r="C1062" s="18">
        <v>43863</v>
      </c>
      <c r="D1062" s="18">
        <f t="shared" si="296"/>
        <v>43498</v>
      </c>
      <c r="E1062" s="18">
        <f t="shared" si="302"/>
        <v>43498</v>
      </c>
      <c r="F1062" s="18">
        <f t="shared" si="303"/>
        <v>43498</v>
      </c>
      <c r="G1062" s="18">
        <f t="shared" si="304"/>
        <v>43498</v>
      </c>
      <c r="H1062" s="18">
        <f t="shared" si="305"/>
        <v>43498</v>
      </c>
      <c r="I1062" s="19">
        <f t="shared" si="306"/>
        <v>43498</v>
      </c>
    </row>
    <row r="1063" spans="1:9" ht="15" thickBot="1" x14ac:dyDescent="0.4">
      <c r="A1063" s="16" t="s">
        <v>48</v>
      </c>
      <c r="B1063" s="17" t="s">
        <v>86</v>
      </c>
      <c r="C1063" s="18">
        <v>43863</v>
      </c>
      <c r="D1063" s="18">
        <f t="shared" si="296"/>
        <v>43498</v>
      </c>
      <c r="E1063" s="18">
        <f t="shared" si="302"/>
        <v>43498</v>
      </c>
      <c r="F1063" s="18">
        <f t="shared" si="303"/>
        <v>43498</v>
      </c>
      <c r="G1063" s="18">
        <f t="shared" si="304"/>
        <v>43498</v>
      </c>
      <c r="H1063" s="18">
        <f t="shared" si="305"/>
        <v>43498</v>
      </c>
      <c r="I1063" s="19">
        <f t="shared" si="306"/>
        <v>43498</v>
      </c>
    </row>
    <row r="1064" spans="1:9" ht="15" thickBot="1" x14ac:dyDescent="0.4">
      <c r="A1064" s="16" t="s">
        <v>48</v>
      </c>
      <c r="B1064" s="17" t="s">
        <v>87</v>
      </c>
      <c r="C1064" s="18">
        <v>43863</v>
      </c>
      <c r="D1064" s="18">
        <f t="shared" si="296"/>
        <v>43498</v>
      </c>
      <c r="E1064" s="18">
        <f t="shared" si="302"/>
        <v>43498</v>
      </c>
      <c r="F1064" s="18">
        <f t="shared" si="303"/>
        <v>43498</v>
      </c>
      <c r="G1064" s="18">
        <f t="shared" si="304"/>
        <v>43498</v>
      </c>
      <c r="H1064" s="18">
        <f t="shared" si="305"/>
        <v>43498</v>
      </c>
      <c r="I1064" s="19">
        <f t="shared" si="306"/>
        <v>43498</v>
      </c>
    </row>
    <row r="1065" spans="1:9" ht="15" thickBot="1" x14ac:dyDescent="0.4">
      <c r="A1065" s="16" t="s">
        <v>48</v>
      </c>
      <c r="B1065" s="17" t="s">
        <v>87</v>
      </c>
      <c r="C1065" s="18">
        <v>43863</v>
      </c>
      <c r="D1065" s="18">
        <f t="shared" si="296"/>
        <v>43498</v>
      </c>
      <c r="E1065" s="18">
        <f t="shared" si="302"/>
        <v>43498</v>
      </c>
      <c r="F1065" s="18">
        <f t="shared" si="303"/>
        <v>43498</v>
      </c>
      <c r="G1065" s="18">
        <f t="shared" si="304"/>
        <v>43498</v>
      </c>
      <c r="H1065" s="18">
        <f t="shared" si="305"/>
        <v>43498</v>
      </c>
      <c r="I1065" s="19">
        <f t="shared" si="306"/>
        <v>43498</v>
      </c>
    </row>
    <row r="1066" spans="1:9" ht="15" thickBot="1" x14ac:dyDescent="0.4">
      <c r="A1066" s="16" t="s">
        <v>48</v>
      </c>
      <c r="B1066" s="17" t="s">
        <v>86</v>
      </c>
      <c r="C1066" s="18">
        <v>43863</v>
      </c>
      <c r="D1066" s="18">
        <f t="shared" si="296"/>
        <v>43498</v>
      </c>
      <c r="E1066" s="18">
        <f t="shared" si="302"/>
        <v>43498</v>
      </c>
      <c r="F1066" s="18">
        <f t="shared" si="303"/>
        <v>43498</v>
      </c>
      <c r="G1066" s="18">
        <f t="shared" si="304"/>
        <v>43498</v>
      </c>
      <c r="H1066" s="18">
        <f t="shared" si="305"/>
        <v>43498</v>
      </c>
      <c r="I1066" s="19">
        <f t="shared" si="306"/>
        <v>43498</v>
      </c>
    </row>
    <row r="1067" spans="1:9" ht="15" thickBot="1" x14ac:dyDescent="0.4">
      <c r="A1067" s="16" t="s">
        <v>48</v>
      </c>
      <c r="B1067" s="17" t="s">
        <v>88</v>
      </c>
      <c r="C1067" s="18">
        <v>43863</v>
      </c>
      <c r="D1067" s="18">
        <f t="shared" si="296"/>
        <v>43498</v>
      </c>
      <c r="E1067" s="18">
        <f t="shared" si="302"/>
        <v>43498</v>
      </c>
      <c r="F1067" s="18">
        <f t="shared" si="303"/>
        <v>43498</v>
      </c>
      <c r="G1067" s="18">
        <f t="shared" si="304"/>
        <v>43498</v>
      </c>
      <c r="H1067" s="18">
        <f t="shared" si="305"/>
        <v>43498</v>
      </c>
      <c r="I1067" s="19">
        <f t="shared" si="306"/>
        <v>43498</v>
      </c>
    </row>
    <row r="1068" spans="1:9" ht="15" thickBot="1" x14ac:dyDescent="0.4">
      <c r="A1068" s="16" t="s">
        <v>48</v>
      </c>
      <c r="B1068" s="17" t="s">
        <v>83</v>
      </c>
      <c r="C1068" s="18">
        <v>43863</v>
      </c>
      <c r="D1068" s="18">
        <f t="shared" si="296"/>
        <v>43498</v>
      </c>
      <c r="E1068" s="18">
        <f t="shared" si="302"/>
        <v>43498</v>
      </c>
      <c r="F1068" s="18">
        <f t="shared" si="303"/>
        <v>43498</v>
      </c>
      <c r="G1068" s="18">
        <f t="shared" si="304"/>
        <v>43498</v>
      </c>
      <c r="H1068" s="18">
        <f t="shared" si="305"/>
        <v>43498</v>
      </c>
      <c r="I1068" s="19">
        <f t="shared" si="306"/>
        <v>43498</v>
      </c>
    </row>
    <row r="1069" spans="1:9" ht="15" thickBot="1" x14ac:dyDescent="0.4">
      <c r="A1069" s="16" t="s">
        <v>49</v>
      </c>
      <c r="B1069" s="17" t="s">
        <v>87</v>
      </c>
      <c r="C1069" s="18">
        <v>43915</v>
      </c>
      <c r="D1069" s="18">
        <f t="shared" si="296"/>
        <v>43549</v>
      </c>
      <c r="E1069" s="18">
        <f t="shared" si="302"/>
        <v>43549</v>
      </c>
      <c r="F1069" s="18">
        <f t="shared" si="303"/>
        <v>43549</v>
      </c>
      <c r="G1069" s="18">
        <f t="shared" si="304"/>
        <v>43549</v>
      </c>
      <c r="H1069" s="18">
        <f t="shared" si="305"/>
        <v>43549</v>
      </c>
      <c r="I1069" s="19">
        <f t="shared" si="306"/>
        <v>43549</v>
      </c>
    </row>
    <row r="1070" spans="1:9" ht="15" thickBot="1" x14ac:dyDescent="0.4">
      <c r="A1070" s="16" t="s">
        <v>49</v>
      </c>
      <c r="B1070" s="17" t="s">
        <v>87</v>
      </c>
      <c r="C1070" s="18">
        <v>43915</v>
      </c>
      <c r="D1070" s="18">
        <f t="shared" si="296"/>
        <v>43549</v>
      </c>
      <c r="E1070" s="18">
        <f t="shared" si="302"/>
        <v>43549</v>
      </c>
      <c r="F1070" s="18">
        <f t="shared" si="303"/>
        <v>43549</v>
      </c>
      <c r="G1070" s="18">
        <f t="shared" si="304"/>
        <v>43549</v>
      </c>
      <c r="H1070" s="18">
        <f t="shared" si="305"/>
        <v>43549</v>
      </c>
      <c r="I1070" s="19">
        <f t="shared" si="306"/>
        <v>43549</v>
      </c>
    </row>
    <row r="1071" spans="1:9" ht="15" thickBot="1" x14ac:dyDescent="0.4">
      <c r="A1071" s="16" t="s">
        <v>49</v>
      </c>
      <c r="B1071" s="17" t="s">
        <v>84</v>
      </c>
      <c r="C1071" s="18">
        <v>43915</v>
      </c>
      <c r="D1071" s="18">
        <f t="shared" si="296"/>
        <v>43549</v>
      </c>
      <c r="E1071" s="18">
        <f t="shared" si="302"/>
        <v>43549</v>
      </c>
      <c r="F1071" s="18">
        <f t="shared" si="303"/>
        <v>43549</v>
      </c>
      <c r="G1071" s="18">
        <f t="shared" si="304"/>
        <v>43549</v>
      </c>
      <c r="H1071" s="18">
        <f t="shared" si="305"/>
        <v>43549</v>
      </c>
      <c r="I1071" s="19">
        <f t="shared" si="306"/>
        <v>43549</v>
      </c>
    </row>
    <row r="1072" spans="1:9" ht="15" thickBot="1" x14ac:dyDescent="0.4">
      <c r="A1072" s="16" t="s">
        <v>49</v>
      </c>
      <c r="B1072" s="17" t="s">
        <v>84</v>
      </c>
      <c r="C1072" s="18">
        <v>43915</v>
      </c>
      <c r="D1072" s="18">
        <f t="shared" si="296"/>
        <v>43549</v>
      </c>
      <c r="E1072" s="18">
        <f t="shared" si="302"/>
        <v>43549</v>
      </c>
      <c r="F1072" s="18">
        <f t="shared" si="303"/>
        <v>43549</v>
      </c>
      <c r="G1072" s="18">
        <f t="shared" si="304"/>
        <v>43549</v>
      </c>
      <c r="H1072" s="18">
        <f t="shared" si="305"/>
        <v>43549</v>
      </c>
      <c r="I1072" s="19">
        <f t="shared" si="306"/>
        <v>43549</v>
      </c>
    </row>
    <row r="1073" spans="1:9" ht="15" thickBot="1" x14ac:dyDescent="0.4">
      <c r="A1073" s="16" t="s">
        <v>49</v>
      </c>
      <c r="B1073" s="17" t="s">
        <v>88</v>
      </c>
      <c r="C1073" s="18">
        <v>43915</v>
      </c>
      <c r="D1073" s="18">
        <f t="shared" si="296"/>
        <v>43549</v>
      </c>
      <c r="E1073" s="18">
        <f t="shared" si="302"/>
        <v>43549</v>
      </c>
      <c r="F1073" s="18">
        <f t="shared" si="303"/>
        <v>43549</v>
      </c>
      <c r="G1073" s="18">
        <f t="shared" si="304"/>
        <v>43549</v>
      </c>
      <c r="H1073" s="18">
        <f t="shared" si="305"/>
        <v>43549</v>
      </c>
      <c r="I1073" s="19">
        <f t="shared" si="306"/>
        <v>43549</v>
      </c>
    </row>
    <row r="1074" spans="1:9" ht="15" thickBot="1" x14ac:dyDescent="0.4">
      <c r="A1074" s="16" t="s">
        <v>49</v>
      </c>
      <c r="B1074" s="17" t="s">
        <v>88</v>
      </c>
      <c r="C1074" s="18">
        <v>43915</v>
      </c>
      <c r="D1074" s="18">
        <f t="shared" si="296"/>
        <v>43549</v>
      </c>
      <c r="E1074" s="18">
        <f t="shared" si="302"/>
        <v>43549</v>
      </c>
      <c r="F1074" s="18">
        <f t="shared" si="303"/>
        <v>43549</v>
      </c>
      <c r="G1074" s="18">
        <f t="shared" si="304"/>
        <v>43549</v>
      </c>
      <c r="H1074" s="18">
        <f t="shared" si="305"/>
        <v>43549</v>
      </c>
      <c r="I1074" s="19">
        <f t="shared" si="306"/>
        <v>43549</v>
      </c>
    </row>
    <row r="1075" spans="1:9" ht="15" thickBot="1" x14ac:dyDescent="0.4">
      <c r="A1075" s="16" t="s">
        <v>49</v>
      </c>
      <c r="B1075" s="17" t="s">
        <v>78</v>
      </c>
      <c r="C1075" s="18">
        <v>44256</v>
      </c>
      <c r="D1075" s="18">
        <f t="shared" si="296"/>
        <v>43891</v>
      </c>
      <c r="E1075" s="18">
        <f t="shared" si="302"/>
        <v>43891</v>
      </c>
      <c r="F1075" s="18">
        <f t="shared" si="303"/>
        <v>43891</v>
      </c>
      <c r="G1075" s="18">
        <f t="shared" si="304"/>
        <v>43891</v>
      </c>
      <c r="H1075" s="18">
        <f t="shared" si="305"/>
        <v>43891</v>
      </c>
      <c r="I1075" s="19">
        <f t="shared" si="306"/>
        <v>43891</v>
      </c>
    </row>
    <row r="1076" spans="1:9" ht="15" thickBot="1" x14ac:dyDescent="0.4">
      <c r="A1076" s="16" t="s">
        <v>49</v>
      </c>
      <c r="B1076" s="17" t="s">
        <v>83</v>
      </c>
      <c r="C1076" s="18">
        <v>43915</v>
      </c>
      <c r="D1076" s="18">
        <f t="shared" si="296"/>
        <v>43549</v>
      </c>
      <c r="E1076" s="18">
        <f t="shared" si="302"/>
        <v>43549</v>
      </c>
      <c r="F1076" s="18">
        <f t="shared" si="303"/>
        <v>43549</v>
      </c>
      <c r="G1076" s="18">
        <f t="shared" si="304"/>
        <v>43549</v>
      </c>
      <c r="H1076" s="18">
        <f t="shared" si="305"/>
        <v>43549</v>
      </c>
      <c r="I1076" s="19">
        <f t="shared" si="306"/>
        <v>43549</v>
      </c>
    </row>
    <row r="1077" spans="1:9" ht="15" thickBot="1" x14ac:dyDescent="0.4">
      <c r="A1077" s="16" t="s">
        <v>49</v>
      </c>
      <c r="B1077" s="17" t="s">
        <v>83</v>
      </c>
      <c r="C1077" s="18">
        <v>43915</v>
      </c>
      <c r="D1077" s="18">
        <f t="shared" si="296"/>
        <v>43549</v>
      </c>
      <c r="E1077" s="18">
        <f t="shared" si="302"/>
        <v>43549</v>
      </c>
      <c r="F1077" s="18">
        <f t="shared" si="303"/>
        <v>43549</v>
      </c>
      <c r="G1077" s="18">
        <f t="shared" si="304"/>
        <v>43549</v>
      </c>
      <c r="H1077" s="18">
        <f t="shared" si="305"/>
        <v>43549</v>
      </c>
      <c r="I1077" s="19">
        <f t="shared" si="306"/>
        <v>43549</v>
      </c>
    </row>
    <row r="1078" spans="1:9" ht="15" thickBot="1" x14ac:dyDescent="0.4">
      <c r="A1078" s="16" t="s">
        <v>49</v>
      </c>
      <c r="B1078" s="17" t="s">
        <v>86</v>
      </c>
      <c r="C1078" s="18">
        <v>43915</v>
      </c>
      <c r="D1078" s="18">
        <f t="shared" si="296"/>
        <v>43549</v>
      </c>
      <c r="E1078" s="18">
        <f t="shared" si="302"/>
        <v>43549</v>
      </c>
      <c r="F1078" s="18">
        <f t="shared" si="303"/>
        <v>43549</v>
      </c>
      <c r="G1078" s="18">
        <f t="shared" si="304"/>
        <v>43549</v>
      </c>
      <c r="H1078" s="18">
        <f t="shared" si="305"/>
        <v>43549</v>
      </c>
      <c r="I1078" s="19">
        <f t="shared" si="306"/>
        <v>43549</v>
      </c>
    </row>
    <row r="1079" spans="1:9" ht="15" thickBot="1" x14ac:dyDescent="0.4">
      <c r="A1079" s="16" t="s">
        <v>49</v>
      </c>
      <c r="B1079" s="17" t="s">
        <v>86</v>
      </c>
      <c r="C1079" s="18">
        <v>43915</v>
      </c>
      <c r="D1079" s="18">
        <f t="shared" si="296"/>
        <v>43549</v>
      </c>
      <c r="E1079" s="18">
        <f t="shared" si="302"/>
        <v>43549</v>
      </c>
      <c r="F1079" s="18">
        <f t="shared" si="303"/>
        <v>43549</v>
      </c>
      <c r="G1079" s="18">
        <f t="shared" si="304"/>
        <v>43549</v>
      </c>
      <c r="H1079" s="18">
        <f t="shared" si="305"/>
        <v>43549</v>
      </c>
      <c r="I1079" s="19">
        <f t="shared" si="306"/>
        <v>43549</v>
      </c>
    </row>
    <row r="1080" spans="1:9" ht="15" thickBot="1" x14ac:dyDescent="0.4">
      <c r="A1080" s="16" t="s">
        <v>49</v>
      </c>
      <c r="B1080" s="17" t="s">
        <v>89</v>
      </c>
      <c r="C1080" s="18">
        <v>43915</v>
      </c>
      <c r="D1080" s="18">
        <f t="shared" si="296"/>
        <v>43549</v>
      </c>
      <c r="E1080" s="18">
        <f t="shared" si="302"/>
        <v>43549</v>
      </c>
      <c r="F1080" s="18">
        <f t="shared" si="303"/>
        <v>43549</v>
      </c>
      <c r="G1080" s="18">
        <f t="shared" si="304"/>
        <v>43549</v>
      </c>
      <c r="H1080" s="18">
        <f t="shared" si="305"/>
        <v>43549</v>
      </c>
      <c r="I1080" s="19">
        <f t="shared" si="306"/>
        <v>43549</v>
      </c>
    </row>
    <row r="1081" spans="1:9" ht="15" thickBot="1" x14ac:dyDescent="0.4">
      <c r="A1081" s="16" t="s">
        <v>49</v>
      </c>
      <c r="B1081" s="17" t="s">
        <v>89</v>
      </c>
      <c r="C1081" s="18">
        <v>43915</v>
      </c>
      <c r="D1081" s="18">
        <f t="shared" si="296"/>
        <v>43549</v>
      </c>
      <c r="E1081" s="18">
        <f t="shared" si="302"/>
        <v>43549</v>
      </c>
      <c r="F1081" s="18">
        <f t="shared" si="303"/>
        <v>43549</v>
      </c>
      <c r="G1081" s="18">
        <f t="shared" si="304"/>
        <v>43549</v>
      </c>
      <c r="H1081" s="18">
        <f t="shared" si="305"/>
        <v>43549</v>
      </c>
      <c r="I1081" s="19">
        <f t="shared" si="306"/>
        <v>43549</v>
      </c>
    </row>
    <row r="1082" spans="1:9" ht="15" thickBot="1" x14ac:dyDescent="0.4">
      <c r="A1082" s="16" t="s">
        <v>50</v>
      </c>
      <c r="B1082" s="17" t="s">
        <v>87</v>
      </c>
      <c r="C1082" s="18">
        <v>43926</v>
      </c>
      <c r="D1082" s="18">
        <f t="shared" si="296"/>
        <v>43560</v>
      </c>
      <c r="E1082" s="18">
        <f t="shared" si="302"/>
        <v>43560</v>
      </c>
      <c r="F1082" s="18">
        <f t="shared" si="303"/>
        <v>43560</v>
      </c>
      <c r="G1082" s="18">
        <f t="shared" si="304"/>
        <v>43560</v>
      </c>
      <c r="H1082" s="18">
        <f t="shared" si="305"/>
        <v>43560</v>
      </c>
      <c r="I1082" s="19">
        <f t="shared" si="306"/>
        <v>43560</v>
      </c>
    </row>
    <row r="1083" spans="1:9" ht="15" thickBot="1" x14ac:dyDescent="0.4">
      <c r="A1083" s="16" t="s">
        <v>50</v>
      </c>
      <c r="B1083" s="17" t="s">
        <v>83</v>
      </c>
      <c r="C1083" s="18">
        <v>43926</v>
      </c>
      <c r="D1083" s="18">
        <f t="shared" si="296"/>
        <v>43560</v>
      </c>
      <c r="E1083" s="18">
        <f t="shared" si="302"/>
        <v>43560</v>
      </c>
      <c r="F1083" s="18">
        <f t="shared" si="303"/>
        <v>43560</v>
      </c>
      <c r="G1083" s="18">
        <f t="shared" si="304"/>
        <v>43560</v>
      </c>
      <c r="H1083" s="18">
        <f t="shared" si="305"/>
        <v>43560</v>
      </c>
      <c r="I1083" s="19">
        <f t="shared" si="306"/>
        <v>43560</v>
      </c>
    </row>
    <row r="1084" spans="1:9" ht="15" thickBot="1" x14ac:dyDescent="0.4">
      <c r="A1084" s="16" t="s">
        <v>50</v>
      </c>
      <c r="B1084" s="17" t="s">
        <v>78</v>
      </c>
      <c r="C1084" s="18">
        <v>44291</v>
      </c>
      <c r="D1084" s="18">
        <f t="shared" si="296"/>
        <v>43926</v>
      </c>
      <c r="E1084" s="18">
        <f t="shared" si="302"/>
        <v>43926</v>
      </c>
      <c r="F1084" s="18">
        <f t="shared" si="303"/>
        <v>43926</v>
      </c>
      <c r="G1084" s="18">
        <f t="shared" si="304"/>
        <v>43926</v>
      </c>
      <c r="H1084" s="18">
        <f t="shared" si="305"/>
        <v>43926</v>
      </c>
      <c r="I1084" s="19">
        <f t="shared" si="306"/>
        <v>43926</v>
      </c>
    </row>
    <row r="1085" spans="1:9" ht="15" thickBot="1" x14ac:dyDescent="0.4">
      <c r="A1085" s="16" t="s">
        <v>50</v>
      </c>
      <c r="B1085" s="17" t="s">
        <v>78</v>
      </c>
      <c r="C1085" s="18">
        <v>44291</v>
      </c>
      <c r="D1085" s="18">
        <f t="shared" ref="D1085:D1148" si="307">DATE(YEAR($C1085)-1,MONTH($C1085),DAY($C1085))</f>
        <v>43926</v>
      </c>
      <c r="E1085" s="18">
        <f t="shared" si="302"/>
        <v>43926</v>
      </c>
      <c r="F1085" s="18">
        <f t="shared" si="303"/>
        <v>43926</v>
      </c>
      <c r="G1085" s="18">
        <f t="shared" si="304"/>
        <v>43926</v>
      </c>
      <c r="H1085" s="18">
        <f t="shared" si="305"/>
        <v>43926</v>
      </c>
      <c r="I1085" s="19">
        <f t="shared" si="306"/>
        <v>43926</v>
      </c>
    </row>
    <row r="1086" spans="1:9" ht="15" thickBot="1" x14ac:dyDescent="0.4">
      <c r="A1086" s="16" t="s">
        <v>50</v>
      </c>
      <c r="B1086" s="17" t="s">
        <v>83</v>
      </c>
      <c r="C1086" s="18">
        <v>43926</v>
      </c>
      <c r="D1086" s="18">
        <f t="shared" si="307"/>
        <v>43560</v>
      </c>
      <c r="E1086" s="18">
        <f t="shared" si="302"/>
        <v>43560</v>
      </c>
      <c r="F1086" s="18">
        <f t="shared" si="303"/>
        <v>43560</v>
      </c>
      <c r="G1086" s="18">
        <f t="shared" si="304"/>
        <v>43560</v>
      </c>
      <c r="H1086" s="18">
        <f t="shared" si="305"/>
        <v>43560</v>
      </c>
      <c r="I1086" s="19">
        <f t="shared" si="306"/>
        <v>43560</v>
      </c>
    </row>
    <row r="1087" spans="1:9" ht="15" thickBot="1" x14ac:dyDescent="0.4">
      <c r="A1087" s="16" t="s">
        <v>50</v>
      </c>
      <c r="B1087" s="17" t="s">
        <v>86</v>
      </c>
      <c r="C1087" s="18">
        <v>43926</v>
      </c>
      <c r="D1087" s="18">
        <f t="shared" si="307"/>
        <v>43560</v>
      </c>
      <c r="E1087" s="18">
        <f t="shared" si="302"/>
        <v>43560</v>
      </c>
      <c r="F1087" s="18">
        <f t="shared" si="303"/>
        <v>43560</v>
      </c>
      <c r="G1087" s="18">
        <f t="shared" si="304"/>
        <v>43560</v>
      </c>
      <c r="H1087" s="18">
        <f t="shared" si="305"/>
        <v>43560</v>
      </c>
      <c r="I1087" s="19">
        <f t="shared" si="306"/>
        <v>43560</v>
      </c>
    </row>
    <row r="1088" spans="1:9" ht="15" thickBot="1" x14ac:dyDescent="0.4">
      <c r="A1088" s="16" t="s">
        <v>50</v>
      </c>
      <c r="B1088" s="17" t="s">
        <v>86</v>
      </c>
      <c r="C1088" s="18">
        <v>43926</v>
      </c>
      <c r="D1088" s="18">
        <f t="shared" si="307"/>
        <v>43560</v>
      </c>
      <c r="E1088" s="18">
        <f t="shared" si="302"/>
        <v>43560</v>
      </c>
      <c r="F1088" s="18">
        <f t="shared" si="303"/>
        <v>43560</v>
      </c>
      <c r="G1088" s="18">
        <f t="shared" si="304"/>
        <v>43560</v>
      </c>
      <c r="H1088" s="18">
        <f t="shared" si="305"/>
        <v>43560</v>
      </c>
      <c r="I1088" s="19">
        <f t="shared" si="306"/>
        <v>43560</v>
      </c>
    </row>
    <row r="1089" spans="1:9" ht="15" thickBot="1" x14ac:dyDescent="0.4">
      <c r="A1089" s="16" t="s">
        <v>50</v>
      </c>
      <c r="B1089" s="17" t="s">
        <v>84</v>
      </c>
      <c r="C1089" s="18">
        <v>43926</v>
      </c>
      <c r="D1089" s="18">
        <f t="shared" si="307"/>
        <v>43560</v>
      </c>
      <c r="E1089" s="18">
        <f t="shared" si="302"/>
        <v>43560</v>
      </c>
      <c r="F1089" s="18">
        <f t="shared" si="303"/>
        <v>43560</v>
      </c>
      <c r="G1089" s="18">
        <f t="shared" si="304"/>
        <v>43560</v>
      </c>
      <c r="H1089" s="18">
        <f t="shared" si="305"/>
        <v>43560</v>
      </c>
      <c r="I1089" s="19">
        <f t="shared" si="306"/>
        <v>43560</v>
      </c>
    </row>
    <row r="1090" spans="1:9" ht="15" thickBot="1" x14ac:dyDescent="0.4">
      <c r="A1090" s="16" t="s">
        <v>50</v>
      </c>
      <c r="B1090" s="17" t="s">
        <v>88</v>
      </c>
      <c r="C1090" s="18">
        <v>43926</v>
      </c>
      <c r="D1090" s="18">
        <f t="shared" si="307"/>
        <v>43560</v>
      </c>
      <c r="E1090" s="18">
        <f t="shared" si="302"/>
        <v>43560</v>
      </c>
      <c r="F1090" s="18">
        <f t="shared" si="303"/>
        <v>43560</v>
      </c>
      <c r="G1090" s="18">
        <f t="shared" si="304"/>
        <v>43560</v>
      </c>
      <c r="H1090" s="18">
        <f t="shared" si="305"/>
        <v>43560</v>
      </c>
      <c r="I1090" s="19">
        <f t="shared" si="306"/>
        <v>43560</v>
      </c>
    </row>
    <row r="1091" spans="1:9" ht="15" thickBot="1" x14ac:dyDescent="0.4">
      <c r="A1091" s="16" t="s">
        <v>50</v>
      </c>
      <c r="B1091" s="17" t="s">
        <v>88</v>
      </c>
      <c r="C1091" s="18">
        <v>43926</v>
      </c>
      <c r="D1091" s="18">
        <f t="shared" si="307"/>
        <v>43560</v>
      </c>
      <c r="E1091" s="18">
        <f t="shared" si="302"/>
        <v>43560</v>
      </c>
      <c r="F1091" s="18">
        <f t="shared" si="303"/>
        <v>43560</v>
      </c>
      <c r="G1091" s="18">
        <f t="shared" si="304"/>
        <v>43560</v>
      </c>
      <c r="H1091" s="18">
        <f t="shared" si="305"/>
        <v>43560</v>
      </c>
      <c r="I1091" s="19">
        <f t="shared" si="306"/>
        <v>43560</v>
      </c>
    </row>
    <row r="1092" spans="1:9" ht="15" thickBot="1" x14ac:dyDescent="0.4">
      <c r="A1092" s="16" t="s">
        <v>50</v>
      </c>
      <c r="B1092" s="17" t="s">
        <v>79</v>
      </c>
      <c r="C1092" s="18">
        <v>44291</v>
      </c>
      <c r="D1092" s="18">
        <f t="shared" si="307"/>
        <v>43926</v>
      </c>
      <c r="E1092" s="18">
        <f t="shared" si="302"/>
        <v>43926</v>
      </c>
      <c r="F1092" s="18">
        <f t="shared" si="303"/>
        <v>43926</v>
      </c>
      <c r="G1092" s="18">
        <f t="shared" si="304"/>
        <v>43926</v>
      </c>
      <c r="H1092" s="18">
        <f t="shared" si="305"/>
        <v>43926</v>
      </c>
      <c r="I1092" s="19">
        <f t="shared" si="306"/>
        <v>43926</v>
      </c>
    </row>
    <row r="1093" spans="1:9" ht="15" thickBot="1" x14ac:dyDescent="0.4">
      <c r="A1093" s="16" t="s">
        <v>50</v>
      </c>
      <c r="B1093" s="17" t="s">
        <v>84</v>
      </c>
      <c r="C1093" s="18">
        <v>43926</v>
      </c>
      <c r="D1093" s="18">
        <f t="shared" si="307"/>
        <v>43560</v>
      </c>
      <c r="E1093" s="18">
        <f t="shared" si="302"/>
        <v>43560</v>
      </c>
      <c r="F1093" s="18">
        <f t="shared" si="303"/>
        <v>43560</v>
      </c>
      <c r="G1093" s="18">
        <f t="shared" si="304"/>
        <v>43560</v>
      </c>
      <c r="H1093" s="18">
        <f t="shared" si="305"/>
        <v>43560</v>
      </c>
      <c r="I1093" s="19">
        <f t="shared" si="306"/>
        <v>43560</v>
      </c>
    </row>
    <row r="1094" spans="1:9" ht="15" thickBot="1" x14ac:dyDescent="0.4">
      <c r="A1094" s="16" t="s">
        <v>50</v>
      </c>
      <c r="B1094" s="17" t="s">
        <v>87</v>
      </c>
      <c r="C1094" s="18">
        <v>43926</v>
      </c>
      <c r="D1094" s="18">
        <f t="shared" si="307"/>
        <v>43560</v>
      </c>
      <c r="E1094" s="18">
        <f t="shared" si="302"/>
        <v>43560</v>
      </c>
      <c r="F1094" s="18">
        <f t="shared" si="303"/>
        <v>43560</v>
      </c>
      <c r="G1094" s="18">
        <f t="shared" si="304"/>
        <v>43560</v>
      </c>
      <c r="H1094" s="18">
        <f t="shared" si="305"/>
        <v>43560</v>
      </c>
      <c r="I1094" s="19">
        <f t="shared" si="306"/>
        <v>43560</v>
      </c>
    </row>
    <row r="1095" spans="1:9" ht="15" thickBot="1" x14ac:dyDescent="0.4">
      <c r="A1095" s="16" t="s">
        <v>50</v>
      </c>
      <c r="B1095" s="17" t="s">
        <v>89</v>
      </c>
      <c r="C1095" s="18">
        <v>43926</v>
      </c>
      <c r="D1095" s="18">
        <f t="shared" si="307"/>
        <v>43560</v>
      </c>
      <c r="E1095" s="18">
        <f t="shared" si="302"/>
        <v>43560</v>
      </c>
      <c r="F1095" s="18">
        <f t="shared" si="303"/>
        <v>43560</v>
      </c>
      <c r="G1095" s="18">
        <f t="shared" si="304"/>
        <v>43560</v>
      </c>
      <c r="H1095" s="18">
        <f t="shared" si="305"/>
        <v>43560</v>
      </c>
      <c r="I1095" s="19">
        <f t="shared" si="306"/>
        <v>43560</v>
      </c>
    </row>
    <row r="1096" spans="1:9" ht="15" thickBot="1" x14ac:dyDescent="0.4">
      <c r="A1096" s="16" t="s">
        <v>50</v>
      </c>
      <c r="B1096" s="17" t="s">
        <v>89</v>
      </c>
      <c r="C1096" s="18">
        <v>43926</v>
      </c>
      <c r="D1096" s="18">
        <f t="shared" si="307"/>
        <v>43560</v>
      </c>
      <c r="E1096" s="18">
        <f t="shared" si="302"/>
        <v>43560</v>
      </c>
      <c r="F1096" s="18">
        <f t="shared" si="303"/>
        <v>43560</v>
      </c>
      <c r="G1096" s="18">
        <f t="shared" si="304"/>
        <v>43560</v>
      </c>
      <c r="H1096" s="18">
        <f t="shared" si="305"/>
        <v>43560</v>
      </c>
      <c r="I1096" s="19">
        <f t="shared" si="306"/>
        <v>43560</v>
      </c>
    </row>
    <row r="1097" spans="1:9" ht="15" thickBot="1" x14ac:dyDescent="0.4">
      <c r="A1097" s="16" t="s">
        <v>51</v>
      </c>
      <c r="B1097" s="17" t="s">
        <v>87</v>
      </c>
      <c r="C1097" s="18">
        <v>44003</v>
      </c>
      <c r="D1097" s="18">
        <f t="shared" si="307"/>
        <v>43637</v>
      </c>
      <c r="E1097" s="18">
        <f t="shared" si="302"/>
        <v>43637</v>
      </c>
      <c r="F1097" s="18">
        <f t="shared" si="303"/>
        <v>43637</v>
      </c>
      <c r="G1097" s="18">
        <f t="shared" si="304"/>
        <v>43637</v>
      </c>
      <c r="H1097" s="18">
        <f t="shared" si="305"/>
        <v>43637</v>
      </c>
      <c r="I1097" s="19">
        <f t="shared" si="306"/>
        <v>43637</v>
      </c>
    </row>
    <row r="1098" spans="1:9" ht="15" thickBot="1" x14ac:dyDescent="0.4">
      <c r="A1098" s="16" t="s">
        <v>51</v>
      </c>
      <c r="B1098" s="17" t="s">
        <v>83</v>
      </c>
      <c r="C1098" s="18">
        <v>44003</v>
      </c>
      <c r="D1098" s="18">
        <f t="shared" si="307"/>
        <v>43637</v>
      </c>
      <c r="E1098" s="18">
        <f t="shared" si="302"/>
        <v>43637</v>
      </c>
      <c r="F1098" s="18">
        <f t="shared" si="303"/>
        <v>43637</v>
      </c>
      <c r="G1098" s="18">
        <f t="shared" si="304"/>
        <v>43637</v>
      </c>
      <c r="H1098" s="18">
        <f t="shared" si="305"/>
        <v>43637</v>
      </c>
      <c r="I1098" s="19">
        <f t="shared" si="306"/>
        <v>43637</v>
      </c>
    </row>
    <row r="1099" spans="1:9" x14ac:dyDescent="0.35">
      <c r="A1099" s="20" t="s">
        <v>51</v>
      </c>
      <c r="B1099" s="20" t="s">
        <v>83</v>
      </c>
      <c r="C1099" s="21">
        <v>44003</v>
      </c>
      <c r="D1099" s="21">
        <f t="shared" si="307"/>
        <v>43637</v>
      </c>
      <c r="E1099" s="21">
        <f t="shared" si="302"/>
        <v>43637</v>
      </c>
      <c r="F1099" s="21">
        <f t="shared" si="303"/>
        <v>43637</v>
      </c>
      <c r="G1099" s="21">
        <f t="shared" si="304"/>
        <v>43637</v>
      </c>
      <c r="H1099" s="21">
        <f t="shared" si="305"/>
        <v>43637</v>
      </c>
      <c r="I1099" s="21">
        <f t="shared" si="306"/>
        <v>43637</v>
      </c>
    </row>
    <row r="1100" spans="1:9" x14ac:dyDescent="0.35">
      <c r="A1100" s="20" t="s">
        <v>51</v>
      </c>
      <c r="B1100" s="20" t="s">
        <v>78</v>
      </c>
      <c r="C1100" s="21">
        <v>44368</v>
      </c>
      <c r="D1100" s="21">
        <f t="shared" si="307"/>
        <v>44003</v>
      </c>
      <c r="E1100" s="21">
        <f t="shared" si="302"/>
        <v>44003</v>
      </c>
      <c r="F1100" s="21">
        <f t="shared" si="303"/>
        <v>44003</v>
      </c>
      <c r="G1100" s="21">
        <f t="shared" si="304"/>
        <v>44003</v>
      </c>
      <c r="H1100" s="21">
        <f t="shared" si="305"/>
        <v>44003</v>
      </c>
      <c r="I1100" s="21">
        <f t="shared" si="306"/>
        <v>44003</v>
      </c>
    </row>
    <row r="1101" spans="1:9" x14ac:dyDescent="0.35">
      <c r="A1101" s="20" t="s">
        <v>51</v>
      </c>
      <c r="B1101" s="20" t="s">
        <v>79</v>
      </c>
      <c r="C1101" s="21">
        <v>44543</v>
      </c>
      <c r="D1101" s="21">
        <f t="shared" si="307"/>
        <v>44178</v>
      </c>
      <c r="E1101" s="21">
        <f t="shared" si="302"/>
        <v>44178</v>
      </c>
      <c r="F1101" s="21">
        <f t="shared" si="303"/>
        <v>44178</v>
      </c>
      <c r="G1101" s="21">
        <f t="shared" si="304"/>
        <v>44178</v>
      </c>
      <c r="H1101" s="21">
        <f t="shared" si="305"/>
        <v>44178</v>
      </c>
      <c r="I1101" s="21">
        <f t="shared" si="306"/>
        <v>44178</v>
      </c>
    </row>
    <row r="1102" spans="1:9" x14ac:dyDescent="0.35">
      <c r="A1102" s="20" t="s">
        <v>51</v>
      </c>
      <c r="B1102" s="20" t="s">
        <v>86</v>
      </c>
      <c r="C1102" s="21">
        <v>44003</v>
      </c>
      <c r="D1102" s="21">
        <f t="shared" si="307"/>
        <v>43637</v>
      </c>
      <c r="E1102" s="21">
        <f t="shared" si="302"/>
        <v>43637</v>
      </c>
      <c r="F1102" s="21">
        <f t="shared" si="303"/>
        <v>43637</v>
      </c>
      <c r="G1102" s="21">
        <f t="shared" si="304"/>
        <v>43637</v>
      </c>
      <c r="H1102" s="21">
        <f t="shared" si="305"/>
        <v>43637</v>
      </c>
      <c r="I1102" s="21">
        <f t="shared" si="306"/>
        <v>43637</v>
      </c>
    </row>
    <row r="1103" spans="1:9" x14ac:dyDescent="0.35">
      <c r="A1103" s="20" t="s">
        <v>51</v>
      </c>
      <c r="B1103" s="20" t="s">
        <v>86</v>
      </c>
      <c r="C1103" s="21">
        <v>44003</v>
      </c>
      <c r="D1103" s="21">
        <f t="shared" si="307"/>
        <v>43637</v>
      </c>
      <c r="E1103" s="21">
        <f t="shared" si="302"/>
        <v>43637</v>
      </c>
      <c r="F1103" s="21">
        <f t="shared" si="303"/>
        <v>43637</v>
      </c>
      <c r="G1103" s="21">
        <f t="shared" si="304"/>
        <v>43637</v>
      </c>
      <c r="H1103" s="21">
        <f t="shared" si="305"/>
        <v>43637</v>
      </c>
      <c r="I1103" s="21">
        <f t="shared" si="306"/>
        <v>43637</v>
      </c>
    </row>
    <row r="1104" spans="1:9" x14ac:dyDescent="0.35">
      <c r="A1104" s="20" t="s">
        <v>51</v>
      </c>
      <c r="B1104" s="20" t="s">
        <v>84</v>
      </c>
      <c r="C1104" s="21">
        <v>44003</v>
      </c>
      <c r="D1104" s="21">
        <f t="shared" si="307"/>
        <v>43637</v>
      </c>
      <c r="E1104" s="21">
        <f t="shared" si="302"/>
        <v>43637</v>
      </c>
      <c r="F1104" s="21">
        <f t="shared" si="303"/>
        <v>43637</v>
      </c>
      <c r="G1104" s="21">
        <f t="shared" si="304"/>
        <v>43637</v>
      </c>
      <c r="H1104" s="21">
        <f t="shared" si="305"/>
        <v>43637</v>
      </c>
      <c r="I1104" s="21">
        <f t="shared" si="306"/>
        <v>43637</v>
      </c>
    </row>
    <row r="1105" spans="1:9" x14ac:dyDescent="0.35">
      <c r="A1105" s="20" t="s">
        <v>51</v>
      </c>
      <c r="B1105" s="20" t="s">
        <v>88</v>
      </c>
      <c r="C1105" s="21">
        <v>44003</v>
      </c>
      <c r="D1105" s="21">
        <f t="shared" si="307"/>
        <v>43637</v>
      </c>
      <c r="E1105" s="21">
        <f t="shared" si="302"/>
        <v>43637</v>
      </c>
      <c r="F1105" s="21">
        <f t="shared" si="303"/>
        <v>43637</v>
      </c>
      <c r="G1105" s="21">
        <f t="shared" si="304"/>
        <v>43637</v>
      </c>
      <c r="H1105" s="21">
        <f t="shared" si="305"/>
        <v>43637</v>
      </c>
      <c r="I1105" s="21">
        <f t="shared" si="306"/>
        <v>43637</v>
      </c>
    </row>
    <row r="1106" spans="1:9" x14ac:dyDescent="0.35">
      <c r="A1106" s="20" t="s">
        <v>51</v>
      </c>
      <c r="B1106" s="20" t="s">
        <v>88</v>
      </c>
      <c r="C1106" s="21">
        <v>44003</v>
      </c>
      <c r="D1106" s="21">
        <f t="shared" si="307"/>
        <v>43637</v>
      </c>
      <c r="E1106" s="21">
        <f t="shared" si="302"/>
        <v>43637</v>
      </c>
      <c r="F1106" s="21">
        <f t="shared" si="303"/>
        <v>43637</v>
      </c>
      <c r="G1106" s="21">
        <f t="shared" si="304"/>
        <v>43637</v>
      </c>
      <c r="H1106" s="21">
        <f t="shared" si="305"/>
        <v>43637</v>
      </c>
      <c r="I1106" s="21">
        <f t="shared" si="306"/>
        <v>43637</v>
      </c>
    </row>
    <row r="1107" spans="1:9" x14ac:dyDescent="0.35">
      <c r="A1107" s="20" t="s">
        <v>51</v>
      </c>
      <c r="B1107" s="20" t="s">
        <v>84</v>
      </c>
      <c r="C1107" s="21">
        <v>44003</v>
      </c>
      <c r="D1107" s="21">
        <f t="shared" si="307"/>
        <v>43637</v>
      </c>
      <c r="E1107" s="21">
        <f t="shared" si="302"/>
        <v>43637</v>
      </c>
      <c r="F1107" s="21">
        <f t="shared" si="303"/>
        <v>43637</v>
      </c>
      <c r="G1107" s="21">
        <f t="shared" si="304"/>
        <v>43637</v>
      </c>
      <c r="H1107" s="21">
        <f t="shared" si="305"/>
        <v>43637</v>
      </c>
      <c r="I1107" s="21">
        <f t="shared" si="306"/>
        <v>43637</v>
      </c>
    </row>
    <row r="1108" spans="1:9" x14ac:dyDescent="0.35">
      <c r="A1108" s="20" t="s">
        <v>52</v>
      </c>
      <c r="B1108" s="20" t="s">
        <v>87</v>
      </c>
      <c r="C1108" s="21">
        <v>43997</v>
      </c>
      <c r="D1108" s="21">
        <f t="shared" si="307"/>
        <v>43631</v>
      </c>
      <c r="E1108" s="21">
        <f t="shared" si="302"/>
        <v>43631</v>
      </c>
      <c r="F1108" s="21">
        <f t="shared" si="303"/>
        <v>43631</v>
      </c>
      <c r="G1108" s="21">
        <f t="shared" si="304"/>
        <v>43631</v>
      </c>
      <c r="H1108" s="21">
        <f t="shared" si="305"/>
        <v>43631</v>
      </c>
      <c r="I1108" s="21">
        <f t="shared" si="306"/>
        <v>43631</v>
      </c>
    </row>
    <row r="1109" spans="1:9" x14ac:dyDescent="0.35">
      <c r="A1109" s="20" t="s">
        <v>52</v>
      </c>
      <c r="B1109" s="20" t="s">
        <v>87</v>
      </c>
      <c r="C1109" s="21">
        <v>43997</v>
      </c>
      <c r="D1109" s="21">
        <f t="shared" si="307"/>
        <v>43631</v>
      </c>
      <c r="E1109" s="21">
        <f t="shared" si="302"/>
        <v>43631</v>
      </c>
      <c r="F1109" s="21">
        <f t="shared" si="303"/>
        <v>43631</v>
      </c>
      <c r="G1109" s="21">
        <f t="shared" si="304"/>
        <v>43631</v>
      </c>
      <c r="H1109" s="21">
        <f t="shared" si="305"/>
        <v>43631</v>
      </c>
      <c r="I1109" s="21">
        <f t="shared" si="306"/>
        <v>43631</v>
      </c>
    </row>
    <row r="1110" spans="1:9" x14ac:dyDescent="0.35">
      <c r="A1110" s="20" t="s">
        <v>52</v>
      </c>
      <c r="B1110" s="20" t="s">
        <v>82</v>
      </c>
      <c r="C1110" s="21">
        <v>44492.765902769999</v>
      </c>
      <c r="D1110" s="21">
        <f t="shared" si="307"/>
        <v>44127</v>
      </c>
      <c r="E1110" s="21">
        <f>DATE(YEAR($D1110),MONTH($D1110),DAY($D1110)+$LK1110*30.4/6000)</f>
        <v>44127</v>
      </c>
      <c r="F1110" s="21">
        <f>DATE(YEAR($E1110),MONTH($E1110),DAY($E1110)+$LK1110*30.4/6000)</f>
        <v>44127</v>
      </c>
      <c r="G1110" s="21">
        <f>DATE(YEAR($F1110),MONTH($F1110),DAY($F1110)+$LK1110*30.4/6000)</f>
        <v>44127</v>
      </c>
      <c r="H1110" s="21">
        <f>DATE(YEAR($G1110),MONTH($G1110),DAY($G1110)+$LK1110*30.4/6000)</f>
        <v>44127</v>
      </c>
      <c r="I1110" s="21">
        <f>DATE(YEAR($H1110),MONTH($H1110),DAY($H1110)+$LK1110*30.4/6000)</f>
        <v>44127</v>
      </c>
    </row>
    <row r="1111" spans="1:9" x14ac:dyDescent="0.35">
      <c r="A1111" s="20" t="s">
        <v>52</v>
      </c>
      <c r="B1111" s="20" t="s">
        <v>78</v>
      </c>
      <c r="C1111" s="21">
        <v>44362</v>
      </c>
      <c r="D1111" s="21">
        <f t="shared" si="307"/>
        <v>43997</v>
      </c>
      <c r="E1111" s="21">
        <f t="shared" ref="E1111:E1126" si="308">DATE(YEAR($D1111)+$LK1111,MONTH($D1111),DAY($D1111))</f>
        <v>43997</v>
      </c>
      <c r="F1111" s="21">
        <f t="shared" ref="F1111:F1126" si="309">DATE(YEAR($E1111)+$LK1111,MONTH($E1111),DAY($E1111))</f>
        <v>43997</v>
      </c>
      <c r="G1111" s="21">
        <f t="shared" ref="G1111:G1126" si="310">DATE(YEAR($F1111)+$LK1111,MONTH($F1111),DAY($F1111))</f>
        <v>43997</v>
      </c>
      <c r="H1111" s="21">
        <f t="shared" ref="H1111:H1126" si="311">DATE(YEAR($G1111)+$LK1111,MONTH($G1111),DAY($G1111))</f>
        <v>43997</v>
      </c>
      <c r="I1111" s="21">
        <f t="shared" ref="I1111:I1126" si="312">DATE(YEAR($H1111)+$LK1111,MONTH($H1111),DAY($H1111))</f>
        <v>43997</v>
      </c>
    </row>
    <row r="1112" spans="1:9" x14ac:dyDescent="0.35">
      <c r="A1112" s="20" t="s">
        <v>52</v>
      </c>
      <c r="B1112" s="20" t="s">
        <v>79</v>
      </c>
      <c r="C1112" s="21">
        <v>44362</v>
      </c>
      <c r="D1112" s="21">
        <f t="shared" si="307"/>
        <v>43997</v>
      </c>
      <c r="E1112" s="21">
        <f t="shared" si="308"/>
        <v>43997</v>
      </c>
      <c r="F1112" s="21">
        <f t="shared" si="309"/>
        <v>43997</v>
      </c>
      <c r="G1112" s="21">
        <f t="shared" si="310"/>
        <v>43997</v>
      </c>
      <c r="H1112" s="21">
        <f t="shared" si="311"/>
        <v>43997</v>
      </c>
      <c r="I1112" s="21">
        <f t="shared" si="312"/>
        <v>43997</v>
      </c>
    </row>
    <row r="1113" spans="1:9" x14ac:dyDescent="0.35">
      <c r="A1113" s="20" t="s">
        <v>52</v>
      </c>
      <c r="B1113" s="20" t="s">
        <v>86</v>
      </c>
      <c r="C1113" s="21">
        <v>43997</v>
      </c>
      <c r="D1113" s="21">
        <f t="shared" si="307"/>
        <v>43631</v>
      </c>
      <c r="E1113" s="21">
        <f t="shared" si="308"/>
        <v>43631</v>
      </c>
      <c r="F1113" s="21">
        <f t="shared" si="309"/>
        <v>43631</v>
      </c>
      <c r="G1113" s="21">
        <f t="shared" si="310"/>
        <v>43631</v>
      </c>
      <c r="H1113" s="21">
        <f t="shared" si="311"/>
        <v>43631</v>
      </c>
      <c r="I1113" s="21">
        <f t="shared" si="312"/>
        <v>43631</v>
      </c>
    </row>
    <row r="1114" spans="1:9" x14ac:dyDescent="0.35">
      <c r="A1114" s="20" t="s">
        <v>52</v>
      </c>
      <c r="B1114" s="20" t="s">
        <v>86</v>
      </c>
      <c r="C1114" s="21">
        <v>43997</v>
      </c>
      <c r="D1114" s="21">
        <f t="shared" si="307"/>
        <v>43631</v>
      </c>
      <c r="E1114" s="21">
        <f t="shared" si="308"/>
        <v>43631</v>
      </c>
      <c r="F1114" s="21">
        <f t="shared" si="309"/>
        <v>43631</v>
      </c>
      <c r="G1114" s="21">
        <f t="shared" si="310"/>
        <v>43631</v>
      </c>
      <c r="H1114" s="21">
        <f t="shared" si="311"/>
        <v>43631</v>
      </c>
      <c r="I1114" s="21">
        <f t="shared" si="312"/>
        <v>43631</v>
      </c>
    </row>
    <row r="1115" spans="1:9" x14ac:dyDescent="0.35">
      <c r="A1115" s="20" t="s">
        <v>52</v>
      </c>
      <c r="B1115" s="20" t="s">
        <v>84</v>
      </c>
      <c r="C1115" s="21">
        <v>43997</v>
      </c>
      <c r="D1115" s="21">
        <f t="shared" si="307"/>
        <v>43631</v>
      </c>
      <c r="E1115" s="21">
        <f t="shared" si="308"/>
        <v>43631</v>
      </c>
      <c r="F1115" s="21">
        <f t="shared" si="309"/>
        <v>43631</v>
      </c>
      <c r="G1115" s="21">
        <f t="shared" si="310"/>
        <v>43631</v>
      </c>
      <c r="H1115" s="21">
        <f t="shared" si="311"/>
        <v>43631</v>
      </c>
      <c r="I1115" s="21">
        <f t="shared" si="312"/>
        <v>43631</v>
      </c>
    </row>
    <row r="1116" spans="1:9" x14ac:dyDescent="0.35">
      <c r="A1116" s="20" t="s">
        <v>52</v>
      </c>
      <c r="B1116" s="20" t="s">
        <v>83</v>
      </c>
      <c r="C1116" s="21">
        <v>43997</v>
      </c>
      <c r="D1116" s="21">
        <f t="shared" si="307"/>
        <v>43631</v>
      </c>
      <c r="E1116" s="21">
        <f t="shared" si="308"/>
        <v>43631</v>
      </c>
      <c r="F1116" s="21">
        <f t="shared" si="309"/>
        <v>43631</v>
      </c>
      <c r="G1116" s="21">
        <f t="shared" si="310"/>
        <v>43631</v>
      </c>
      <c r="H1116" s="21">
        <f t="shared" si="311"/>
        <v>43631</v>
      </c>
      <c r="I1116" s="21">
        <f t="shared" si="312"/>
        <v>43631</v>
      </c>
    </row>
    <row r="1117" spans="1:9" x14ac:dyDescent="0.35">
      <c r="A1117" s="20" t="s">
        <v>52</v>
      </c>
      <c r="B1117" s="20" t="s">
        <v>88</v>
      </c>
      <c r="C1117" s="21">
        <v>43997</v>
      </c>
      <c r="D1117" s="21">
        <f t="shared" si="307"/>
        <v>43631</v>
      </c>
      <c r="E1117" s="21">
        <f t="shared" si="308"/>
        <v>43631</v>
      </c>
      <c r="F1117" s="21">
        <f t="shared" si="309"/>
        <v>43631</v>
      </c>
      <c r="G1117" s="21">
        <f t="shared" si="310"/>
        <v>43631</v>
      </c>
      <c r="H1117" s="21">
        <f t="shared" si="311"/>
        <v>43631</v>
      </c>
      <c r="I1117" s="21">
        <f t="shared" si="312"/>
        <v>43631</v>
      </c>
    </row>
    <row r="1118" spans="1:9" x14ac:dyDescent="0.35">
      <c r="A1118" s="20" t="s">
        <v>52</v>
      </c>
      <c r="B1118" s="20" t="s">
        <v>88</v>
      </c>
      <c r="C1118" s="21">
        <v>43997</v>
      </c>
      <c r="D1118" s="21">
        <f t="shared" si="307"/>
        <v>43631</v>
      </c>
      <c r="E1118" s="21">
        <f t="shared" si="308"/>
        <v>43631</v>
      </c>
      <c r="F1118" s="21">
        <f t="shared" si="309"/>
        <v>43631</v>
      </c>
      <c r="G1118" s="21">
        <f t="shared" si="310"/>
        <v>43631</v>
      </c>
      <c r="H1118" s="21">
        <f t="shared" si="311"/>
        <v>43631</v>
      </c>
      <c r="I1118" s="21">
        <f t="shared" si="312"/>
        <v>43631</v>
      </c>
    </row>
    <row r="1119" spans="1:9" x14ac:dyDescent="0.35">
      <c r="A1119" s="20" t="s">
        <v>52</v>
      </c>
      <c r="B1119" s="20" t="s">
        <v>84</v>
      </c>
      <c r="C1119" s="21">
        <v>43997</v>
      </c>
      <c r="D1119" s="21">
        <f t="shared" si="307"/>
        <v>43631</v>
      </c>
      <c r="E1119" s="21">
        <f t="shared" si="308"/>
        <v>43631</v>
      </c>
      <c r="F1119" s="21">
        <f t="shared" si="309"/>
        <v>43631</v>
      </c>
      <c r="G1119" s="21">
        <f t="shared" si="310"/>
        <v>43631</v>
      </c>
      <c r="H1119" s="21">
        <f t="shared" si="311"/>
        <v>43631</v>
      </c>
      <c r="I1119" s="21">
        <f t="shared" si="312"/>
        <v>43631</v>
      </c>
    </row>
    <row r="1120" spans="1:9" x14ac:dyDescent="0.35">
      <c r="A1120" s="20" t="s">
        <v>52</v>
      </c>
      <c r="B1120" s="20" t="s">
        <v>83</v>
      </c>
      <c r="C1120" s="21">
        <v>43997</v>
      </c>
      <c r="D1120" s="21">
        <f t="shared" si="307"/>
        <v>43631</v>
      </c>
      <c r="E1120" s="21">
        <f t="shared" si="308"/>
        <v>43631</v>
      </c>
      <c r="F1120" s="21">
        <f t="shared" si="309"/>
        <v>43631</v>
      </c>
      <c r="G1120" s="21">
        <f t="shared" si="310"/>
        <v>43631</v>
      </c>
      <c r="H1120" s="21">
        <f t="shared" si="311"/>
        <v>43631</v>
      </c>
      <c r="I1120" s="21">
        <f t="shared" si="312"/>
        <v>43631</v>
      </c>
    </row>
    <row r="1121" spans="1:9" x14ac:dyDescent="0.35">
      <c r="A1121" s="20" t="s">
        <v>52</v>
      </c>
      <c r="B1121" s="20" t="s">
        <v>89</v>
      </c>
      <c r="C1121" s="21">
        <v>43997</v>
      </c>
      <c r="D1121" s="21">
        <f t="shared" si="307"/>
        <v>43631</v>
      </c>
      <c r="E1121" s="21">
        <f t="shared" si="308"/>
        <v>43631</v>
      </c>
      <c r="F1121" s="21">
        <f t="shared" si="309"/>
        <v>43631</v>
      </c>
      <c r="G1121" s="21">
        <f t="shared" si="310"/>
        <v>43631</v>
      </c>
      <c r="H1121" s="21">
        <f t="shared" si="311"/>
        <v>43631</v>
      </c>
      <c r="I1121" s="21">
        <f t="shared" si="312"/>
        <v>43631</v>
      </c>
    </row>
    <row r="1122" spans="1:9" x14ac:dyDescent="0.35">
      <c r="A1122" s="20" t="s">
        <v>52</v>
      </c>
      <c r="B1122" s="20" t="s">
        <v>89</v>
      </c>
      <c r="C1122" s="21">
        <v>43997</v>
      </c>
      <c r="D1122" s="21">
        <f t="shared" si="307"/>
        <v>43631</v>
      </c>
      <c r="E1122" s="21">
        <f t="shared" si="308"/>
        <v>43631</v>
      </c>
      <c r="F1122" s="21">
        <f t="shared" si="309"/>
        <v>43631</v>
      </c>
      <c r="G1122" s="21">
        <f t="shared" si="310"/>
        <v>43631</v>
      </c>
      <c r="H1122" s="21">
        <f t="shared" si="311"/>
        <v>43631</v>
      </c>
      <c r="I1122" s="21">
        <f t="shared" si="312"/>
        <v>43631</v>
      </c>
    </row>
    <row r="1123" spans="1:9" x14ac:dyDescent="0.35">
      <c r="A1123" s="20" t="s">
        <v>53</v>
      </c>
      <c r="B1123" s="20" t="s">
        <v>87</v>
      </c>
      <c r="C1123" s="21">
        <v>44060</v>
      </c>
      <c r="D1123" s="21">
        <f t="shared" si="307"/>
        <v>43694</v>
      </c>
      <c r="E1123" s="21">
        <f t="shared" si="308"/>
        <v>43694</v>
      </c>
      <c r="F1123" s="21">
        <f t="shared" si="309"/>
        <v>43694</v>
      </c>
      <c r="G1123" s="21">
        <f t="shared" si="310"/>
        <v>43694</v>
      </c>
      <c r="H1123" s="21">
        <f t="shared" si="311"/>
        <v>43694</v>
      </c>
      <c r="I1123" s="21">
        <f t="shared" si="312"/>
        <v>43694</v>
      </c>
    </row>
    <row r="1124" spans="1:9" x14ac:dyDescent="0.35">
      <c r="A1124" s="20" t="s">
        <v>53</v>
      </c>
      <c r="B1124" s="20" t="s">
        <v>83</v>
      </c>
      <c r="C1124" s="21">
        <v>44060</v>
      </c>
      <c r="D1124" s="21">
        <f t="shared" si="307"/>
        <v>43694</v>
      </c>
      <c r="E1124" s="21">
        <f t="shared" si="308"/>
        <v>43694</v>
      </c>
      <c r="F1124" s="21">
        <f t="shared" si="309"/>
        <v>43694</v>
      </c>
      <c r="G1124" s="21">
        <f t="shared" si="310"/>
        <v>43694</v>
      </c>
      <c r="H1124" s="21">
        <f t="shared" si="311"/>
        <v>43694</v>
      </c>
      <c r="I1124" s="21">
        <f t="shared" si="312"/>
        <v>43694</v>
      </c>
    </row>
    <row r="1125" spans="1:9" x14ac:dyDescent="0.35">
      <c r="A1125" s="20" t="s">
        <v>53</v>
      </c>
      <c r="B1125" s="20" t="s">
        <v>83</v>
      </c>
      <c r="C1125" s="21">
        <v>44060</v>
      </c>
      <c r="D1125" s="21">
        <f t="shared" si="307"/>
        <v>43694</v>
      </c>
      <c r="E1125" s="21">
        <f t="shared" si="308"/>
        <v>43694</v>
      </c>
      <c r="F1125" s="21">
        <f t="shared" si="309"/>
        <v>43694</v>
      </c>
      <c r="G1125" s="21">
        <f t="shared" si="310"/>
        <v>43694</v>
      </c>
      <c r="H1125" s="21">
        <f t="shared" si="311"/>
        <v>43694</v>
      </c>
      <c r="I1125" s="21">
        <f t="shared" si="312"/>
        <v>43694</v>
      </c>
    </row>
    <row r="1126" spans="1:9" x14ac:dyDescent="0.35">
      <c r="A1126" s="20" t="s">
        <v>53</v>
      </c>
      <c r="B1126" s="20" t="s">
        <v>87</v>
      </c>
      <c r="C1126" s="21">
        <v>44060</v>
      </c>
      <c r="D1126" s="21">
        <f t="shared" si="307"/>
        <v>43694</v>
      </c>
      <c r="E1126" s="21">
        <f t="shared" si="308"/>
        <v>43694</v>
      </c>
      <c r="F1126" s="21">
        <f t="shared" si="309"/>
        <v>43694</v>
      </c>
      <c r="G1126" s="21">
        <f t="shared" si="310"/>
        <v>43694</v>
      </c>
      <c r="H1126" s="21">
        <f t="shared" si="311"/>
        <v>43694</v>
      </c>
      <c r="I1126" s="21">
        <f t="shared" si="312"/>
        <v>43694</v>
      </c>
    </row>
    <row r="1127" spans="1:9" x14ac:dyDescent="0.35">
      <c r="A1127" s="20" t="s">
        <v>53</v>
      </c>
      <c r="B1127" s="20" t="s">
        <v>81</v>
      </c>
      <c r="C1127" s="21">
        <v>44303.074270830002</v>
      </c>
      <c r="D1127" s="21">
        <f t="shared" si="307"/>
        <v>43938</v>
      </c>
      <c r="E1127" s="21">
        <f>DATE(YEAR($D1127),MONTH($D1127),DAY($D1127)+$LK1127*30.4/6000)</f>
        <v>43938</v>
      </c>
      <c r="F1127" s="21">
        <f>DATE(YEAR($E1127),MONTH($E1127),DAY($E1127)+$LK1127*30.4/6000)</f>
        <v>43938</v>
      </c>
      <c r="G1127" s="21">
        <f>DATE(YEAR($F1127),MONTH($F1127),DAY($F1127)+$LK1127*30.4/6000)</f>
        <v>43938</v>
      </c>
      <c r="H1127" s="21">
        <f>DATE(YEAR($G1127),MONTH($G1127),DAY($G1127)+$LK1127*30.4/6000)</f>
        <v>43938</v>
      </c>
      <c r="I1127" s="21">
        <f>DATE(YEAR($H1127),MONTH($H1127),DAY($H1127)+$LK1127*30.4/6000)</f>
        <v>43938</v>
      </c>
    </row>
    <row r="1128" spans="1:9" x14ac:dyDescent="0.35">
      <c r="A1128" s="20" t="s">
        <v>53</v>
      </c>
      <c r="B1128" s="20" t="s">
        <v>81</v>
      </c>
      <c r="C1128" s="21">
        <v>44289.789849530003</v>
      </c>
      <c r="D1128" s="21">
        <f t="shared" si="307"/>
        <v>43924</v>
      </c>
      <c r="E1128" s="21">
        <f>DATE(YEAR($D1128),MONTH($D1128),DAY($D1128)+$LK1128*30.4/6000)</f>
        <v>43924</v>
      </c>
      <c r="F1128" s="21">
        <f>DATE(YEAR($E1128),MONTH($E1128),DAY($E1128)+$LK1128*30.4/6000)</f>
        <v>43924</v>
      </c>
      <c r="G1128" s="21">
        <f>DATE(YEAR($F1128),MONTH($F1128),DAY($F1128)+$LK1128*30.4/6000)</f>
        <v>43924</v>
      </c>
      <c r="H1128" s="21">
        <f>DATE(YEAR($G1128),MONTH($G1128),DAY($G1128)+$LK1128*30.4/6000)</f>
        <v>43924</v>
      </c>
      <c r="I1128" s="21">
        <f>DATE(YEAR($H1128),MONTH($H1128),DAY($H1128)+$LK1128*30.4/6000)</f>
        <v>43924</v>
      </c>
    </row>
    <row r="1129" spans="1:9" x14ac:dyDescent="0.35">
      <c r="A1129" s="20" t="s">
        <v>53</v>
      </c>
      <c r="B1129" s="20" t="s">
        <v>81</v>
      </c>
      <c r="C1129" s="21">
        <v>44303.07</v>
      </c>
      <c r="D1129" s="21">
        <f t="shared" si="307"/>
        <v>43938</v>
      </c>
      <c r="E1129" s="21">
        <f>DATE(YEAR($D1129),MONTH($D1129),DAY($D1129)+$LK1129*30.4/6000)</f>
        <v>43938</v>
      </c>
      <c r="F1129" s="21">
        <f>DATE(YEAR($E1129),MONTH($E1129),DAY($E1129)+$LK1129*30.4/6000)</f>
        <v>43938</v>
      </c>
      <c r="G1129" s="21">
        <f>DATE(YEAR($F1129),MONTH($F1129),DAY($F1129)+$LK1129*30.4/6000)</f>
        <v>43938</v>
      </c>
      <c r="H1129" s="21">
        <f>DATE(YEAR($G1129),MONTH($G1129),DAY($G1129)+$LK1129*30.4/6000)</f>
        <v>43938</v>
      </c>
      <c r="I1129" s="21">
        <f>DATE(YEAR($H1129),MONTH($H1129),DAY($H1129)+$LK1129*30.4/6000)</f>
        <v>43938</v>
      </c>
    </row>
    <row r="1130" spans="1:9" x14ac:dyDescent="0.35">
      <c r="A1130" s="20" t="s">
        <v>53</v>
      </c>
      <c r="B1130" s="20" t="s">
        <v>81</v>
      </c>
      <c r="C1130" s="21">
        <v>44328.409039350001</v>
      </c>
      <c r="D1130" s="21">
        <f t="shared" si="307"/>
        <v>43963</v>
      </c>
      <c r="E1130" s="21">
        <f>DATE(YEAR($D1130),MONTH($D1130),DAY($D1130)+$LK1130*30.4/6000)</f>
        <v>43963</v>
      </c>
      <c r="F1130" s="21">
        <f>DATE(YEAR($E1130),MONTH($E1130),DAY($E1130)+$LK1130*30.4/6000)</f>
        <v>43963</v>
      </c>
      <c r="G1130" s="21">
        <f>DATE(YEAR($F1130),MONTH($F1130),DAY($F1130)+$LK1130*30.4/6000)</f>
        <v>43963</v>
      </c>
      <c r="H1130" s="21">
        <f>DATE(YEAR($G1130),MONTH($G1130),DAY($G1130)+$LK1130*30.4/6000)</f>
        <v>43963</v>
      </c>
      <c r="I1130" s="21">
        <f>DATE(YEAR($H1130),MONTH($H1130),DAY($H1130)+$LK1130*30.4/6000)</f>
        <v>43963</v>
      </c>
    </row>
    <row r="1131" spans="1:9" x14ac:dyDescent="0.35">
      <c r="A1131" s="20" t="s">
        <v>53</v>
      </c>
      <c r="B1131" s="20" t="s">
        <v>78</v>
      </c>
      <c r="C1131" s="21">
        <v>44348</v>
      </c>
      <c r="D1131" s="21">
        <f t="shared" si="307"/>
        <v>43983</v>
      </c>
      <c r="E1131" s="21">
        <f t="shared" ref="E1131:E1190" si="313">DATE(YEAR($D1131)+$LK1131,MONTH($D1131),DAY($D1131))</f>
        <v>43983</v>
      </c>
      <c r="F1131" s="21">
        <f t="shared" ref="F1131:F1190" si="314">DATE(YEAR($E1131)+$LK1131,MONTH($E1131),DAY($E1131))</f>
        <v>43983</v>
      </c>
      <c r="G1131" s="21">
        <f t="shared" ref="G1131:G1190" si="315">DATE(YEAR($F1131)+$LK1131,MONTH($F1131),DAY($F1131))</f>
        <v>43983</v>
      </c>
      <c r="H1131" s="21">
        <f t="shared" ref="H1131:H1190" si="316">DATE(YEAR($G1131)+$LK1131,MONTH($G1131),DAY($G1131))</f>
        <v>43983</v>
      </c>
      <c r="I1131" s="21">
        <f t="shared" ref="I1131:I1190" si="317">DATE(YEAR($H1131)+$LK1131,MONTH($H1131),DAY($H1131))</f>
        <v>43983</v>
      </c>
    </row>
    <row r="1132" spans="1:9" x14ac:dyDescent="0.35">
      <c r="A1132" s="20" t="s">
        <v>53</v>
      </c>
      <c r="B1132" s="20" t="s">
        <v>78</v>
      </c>
      <c r="C1132" s="21">
        <v>44348</v>
      </c>
      <c r="D1132" s="21">
        <f t="shared" si="307"/>
        <v>43983</v>
      </c>
      <c r="E1132" s="21">
        <f t="shared" si="313"/>
        <v>43983</v>
      </c>
      <c r="F1132" s="21">
        <f t="shared" si="314"/>
        <v>43983</v>
      </c>
      <c r="G1132" s="21">
        <f t="shared" si="315"/>
        <v>43983</v>
      </c>
      <c r="H1132" s="21">
        <f t="shared" si="316"/>
        <v>43983</v>
      </c>
      <c r="I1132" s="21">
        <f t="shared" si="317"/>
        <v>43983</v>
      </c>
    </row>
    <row r="1133" spans="1:9" x14ac:dyDescent="0.35">
      <c r="A1133" s="20" t="s">
        <v>53</v>
      </c>
      <c r="B1133" s="20" t="s">
        <v>79</v>
      </c>
      <c r="C1133" s="21">
        <v>44348</v>
      </c>
      <c r="D1133" s="21">
        <f t="shared" si="307"/>
        <v>43983</v>
      </c>
      <c r="E1133" s="21">
        <f t="shared" si="313"/>
        <v>43983</v>
      </c>
      <c r="F1133" s="21">
        <f t="shared" si="314"/>
        <v>43983</v>
      </c>
      <c r="G1133" s="21">
        <f t="shared" si="315"/>
        <v>43983</v>
      </c>
      <c r="H1133" s="21">
        <f t="shared" si="316"/>
        <v>43983</v>
      </c>
      <c r="I1133" s="21">
        <f t="shared" si="317"/>
        <v>43983</v>
      </c>
    </row>
    <row r="1134" spans="1:9" x14ac:dyDescent="0.35">
      <c r="A1134" s="20" t="s">
        <v>53</v>
      </c>
      <c r="B1134" s="20" t="s">
        <v>86</v>
      </c>
      <c r="C1134" s="21">
        <v>44060</v>
      </c>
      <c r="D1134" s="21">
        <f t="shared" si="307"/>
        <v>43694</v>
      </c>
      <c r="E1134" s="21">
        <f t="shared" si="313"/>
        <v>43694</v>
      </c>
      <c r="F1134" s="21">
        <f t="shared" si="314"/>
        <v>43694</v>
      </c>
      <c r="G1134" s="21">
        <f t="shared" si="315"/>
        <v>43694</v>
      </c>
      <c r="H1134" s="21">
        <f t="shared" si="316"/>
        <v>43694</v>
      </c>
      <c r="I1134" s="21">
        <f t="shared" si="317"/>
        <v>43694</v>
      </c>
    </row>
    <row r="1135" spans="1:9" x14ac:dyDescent="0.35">
      <c r="A1135" s="20" t="s">
        <v>53</v>
      </c>
      <c r="B1135" s="20" t="s">
        <v>86</v>
      </c>
      <c r="C1135" s="21">
        <v>44060</v>
      </c>
      <c r="D1135" s="21">
        <f t="shared" si="307"/>
        <v>43694</v>
      </c>
      <c r="E1135" s="21">
        <f t="shared" si="313"/>
        <v>43694</v>
      </c>
      <c r="F1135" s="21">
        <f t="shared" si="314"/>
        <v>43694</v>
      </c>
      <c r="G1135" s="21">
        <f t="shared" si="315"/>
        <v>43694</v>
      </c>
      <c r="H1135" s="21">
        <f t="shared" si="316"/>
        <v>43694</v>
      </c>
      <c r="I1135" s="21">
        <f t="shared" si="317"/>
        <v>43694</v>
      </c>
    </row>
    <row r="1136" spans="1:9" x14ac:dyDescent="0.35">
      <c r="A1136" s="20" t="s">
        <v>53</v>
      </c>
      <c r="B1136" s="20" t="s">
        <v>84</v>
      </c>
      <c r="C1136" s="21">
        <v>44060</v>
      </c>
      <c r="D1136" s="21">
        <f t="shared" si="307"/>
        <v>43694</v>
      </c>
      <c r="E1136" s="21">
        <f t="shared" si="313"/>
        <v>43694</v>
      </c>
      <c r="F1136" s="21">
        <f t="shared" si="314"/>
        <v>43694</v>
      </c>
      <c r="G1136" s="21">
        <f t="shared" si="315"/>
        <v>43694</v>
      </c>
      <c r="H1136" s="21">
        <f t="shared" si="316"/>
        <v>43694</v>
      </c>
      <c r="I1136" s="21">
        <f t="shared" si="317"/>
        <v>43694</v>
      </c>
    </row>
    <row r="1137" spans="1:9" x14ac:dyDescent="0.35">
      <c r="A1137" s="20" t="s">
        <v>53</v>
      </c>
      <c r="B1137" s="20" t="s">
        <v>88</v>
      </c>
      <c r="C1137" s="21">
        <v>44060</v>
      </c>
      <c r="D1137" s="21">
        <f t="shared" si="307"/>
        <v>43694</v>
      </c>
      <c r="E1137" s="21">
        <f t="shared" si="313"/>
        <v>43694</v>
      </c>
      <c r="F1137" s="21">
        <f t="shared" si="314"/>
        <v>43694</v>
      </c>
      <c r="G1137" s="21">
        <f t="shared" si="315"/>
        <v>43694</v>
      </c>
      <c r="H1137" s="21">
        <f t="shared" si="316"/>
        <v>43694</v>
      </c>
      <c r="I1137" s="21">
        <f t="shared" si="317"/>
        <v>43694</v>
      </c>
    </row>
    <row r="1138" spans="1:9" x14ac:dyDescent="0.35">
      <c r="A1138" s="20" t="s">
        <v>53</v>
      </c>
      <c r="B1138" s="20" t="s">
        <v>88</v>
      </c>
      <c r="C1138" s="21">
        <v>44060</v>
      </c>
      <c r="D1138" s="21">
        <f t="shared" si="307"/>
        <v>43694</v>
      </c>
      <c r="E1138" s="21">
        <f t="shared" si="313"/>
        <v>43694</v>
      </c>
      <c r="F1138" s="21">
        <f t="shared" si="314"/>
        <v>43694</v>
      </c>
      <c r="G1138" s="21">
        <f t="shared" si="315"/>
        <v>43694</v>
      </c>
      <c r="H1138" s="21">
        <f t="shared" si="316"/>
        <v>43694</v>
      </c>
      <c r="I1138" s="21">
        <f t="shared" si="317"/>
        <v>43694</v>
      </c>
    </row>
    <row r="1139" spans="1:9" x14ac:dyDescent="0.35">
      <c r="A1139" s="20" t="s">
        <v>53</v>
      </c>
      <c r="B1139" s="20" t="s">
        <v>84</v>
      </c>
      <c r="C1139" s="21">
        <v>44060</v>
      </c>
      <c r="D1139" s="21">
        <f t="shared" si="307"/>
        <v>43694</v>
      </c>
      <c r="E1139" s="21">
        <f t="shared" si="313"/>
        <v>43694</v>
      </c>
      <c r="F1139" s="21">
        <f t="shared" si="314"/>
        <v>43694</v>
      </c>
      <c r="G1139" s="21">
        <f t="shared" si="315"/>
        <v>43694</v>
      </c>
      <c r="H1139" s="21">
        <f t="shared" si="316"/>
        <v>43694</v>
      </c>
      <c r="I1139" s="21">
        <f t="shared" si="317"/>
        <v>43694</v>
      </c>
    </row>
    <row r="1140" spans="1:9" x14ac:dyDescent="0.35">
      <c r="A1140" s="20" t="s">
        <v>53</v>
      </c>
      <c r="B1140" s="20" t="s">
        <v>89</v>
      </c>
      <c r="C1140" s="21">
        <v>44060</v>
      </c>
      <c r="D1140" s="21">
        <f t="shared" si="307"/>
        <v>43694</v>
      </c>
      <c r="E1140" s="21">
        <f t="shared" si="313"/>
        <v>43694</v>
      </c>
      <c r="F1140" s="21">
        <f t="shared" si="314"/>
        <v>43694</v>
      </c>
      <c r="G1140" s="21">
        <f t="shared" si="315"/>
        <v>43694</v>
      </c>
      <c r="H1140" s="21">
        <f t="shared" si="316"/>
        <v>43694</v>
      </c>
      <c r="I1140" s="21">
        <f t="shared" si="317"/>
        <v>43694</v>
      </c>
    </row>
    <row r="1141" spans="1:9" x14ac:dyDescent="0.35">
      <c r="A1141" s="20" t="s">
        <v>53</v>
      </c>
      <c r="B1141" s="20" t="s">
        <v>89</v>
      </c>
      <c r="C1141" s="21">
        <v>44060</v>
      </c>
      <c r="D1141" s="21">
        <f t="shared" si="307"/>
        <v>43694</v>
      </c>
      <c r="E1141" s="21">
        <f t="shared" si="313"/>
        <v>43694</v>
      </c>
      <c r="F1141" s="21">
        <f t="shared" si="314"/>
        <v>43694</v>
      </c>
      <c r="G1141" s="21">
        <f t="shared" si="315"/>
        <v>43694</v>
      </c>
      <c r="H1141" s="21">
        <f t="shared" si="316"/>
        <v>43694</v>
      </c>
      <c r="I1141" s="21">
        <f t="shared" si="317"/>
        <v>43694</v>
      </c>
    </row>
    <row r="1142" spans="1:9" x14ac:dyDescent="0.35">
      <c r="A1142" s="20" t="s">
        <v>54</v>
      </c>
      <c r="B1142" s="20" t="s">
        <v>87</v>
      </c>
      <c r="C1142" s="21">
        <v>44088</v>
      </c>
      <c r="D1142" s="21">
        <f t="shared" si="307"/>
        <v>43722</v>
      </c>
      <c r="E1142" s="21">
        <f t="shared" si="313"/>
        <v>43722</v>
      </c>
      <c r="F1142" s="21">
        <f t="shared" si="314"/>
        <v>43722</v>
      </c>
      <c r="G1142" s="21">
        <f t="shared" si="315"/>
        <v>43722</v>
      </c>
      <c r="H1142" s="21">
        <f t="shared" si="316"/>
        <v>43722</v>
      </c>
      <c r="I1142" s="21">
        <f t="shared" si="317"/>
        <v>43722</v>
      </c>
    </row>
    <row r="1143" spans="1:9" x14ac:dyDescent="0.35">
      <c r="A1143" s="20" t="s">
        <v>54</v>
      </c>
      <c r="B1143" s="20" t="s">
        <v>87</v>
      </c>
      <c r="C1143" s="21">
        <v>44088</v>
      </c>
      <c r="D1143" s="21">
        <f t="shared" si="307"/>
        <v>43722</v>
      </c>
      <c r="E1143" s="21">
        <f t="shared" si="313"/>
        <v>43722</v>
      </c>
      <c r="F1143" s="21">
        <f t="shared" si="314"/>
        <v>43722</v>
      </c>
      <c r="G1143" s="21">
        <f t="shared" si="315"/>
        <v>43722</v>
      </c>
      <c r="H1143" s="21">
        <f t="shared" si="316"/>
        <v>43722</v>
      </c>
      <c r="I1143" s="21">
        <f t="shared" si="317"/>
        <v>43722</v>
      </c>
    </row>
    <row r="1144" spans="1:9" x14ac:dyDescent="0.35">
      <c r="A1144" s="20" t="s">
        <v>54</v>
      </c>
      <c r="B1144" s="20" t="s">
        <v>83</v>
      </c>
      <c r="C1144" s="21">
        <v>44088</v>
      </c>
      <c r="D1144" s="21">
        <f t="shared" si="307"/>
        <v>43722</v>
      </c>
      <c r="E1144" s="21">
        <f t="shared" si="313"/>
        <v>43722</v>
      </c>
      <c r="F1144" s="21">
        <f t="shared" si="314"/>
        <v>43722</v>
      </c>
      <c r="G1144" s="21">
        <f t="shared" si="315"/>
        <v>43722</v>
      </c>
      <c r="H1144" s="21">
        <f t="shared" si="316"/>
        <v>43722</v>
      </c>
      <c r="I1144" s="21">
        <f t="shared" si="317"/>
        <v>43722</v>
      </c>
    </row>
    <row r="1145" spans="1:9" x14ac:dyDescent="0.35">
      <c r="A1145" s="20" t="s">
        <v>54</v>
      </c>
      <c r="B1145" s="20" t="s">
        <v>83</v>
      </c>
      <c r="C1145" s="21">
        <v>44088</v>
      </c>
      <c r="D1145" s="21">
        <f t="shared" si="307"/>
        <v>43722</v>
      </c>
      <c r="E1145" s="21">
        <f t="shared" si="313"/>
        <v>43722</v>
      </c>
      <c r="F1145" s="21">
        <f t="shared" si="314"/>
        <v>43722</v>
      </c>
      <c r="G1145" s="21">
        <f t="shared" si="315"/>
        <v>43722</v>
      </c>
      <c r="H1145" s="21">
        <f t="shared" si="316"/>
        <v>43722</v>
      </c>
      <c r="I1145" s="21">
        <f t="shared" si="317"/>
        <v>43722</v>
      </c>
    </row>
    <row r="1146" spans="1:9" x14ac:dyDescent="0.35">
      <c r="A1146" s="20" t="s">
        <v>54</v>
      </c>
      <c r="B1146" s="20" t="s">
        <v>78</v>
      </c>
      <c r="C1146" s="21">
        <v>44453</v>
      </c>
      <c r="D1146" s="21">
        <f t="shared" si="307"/>
        <v>44088</v>
      </c>
      <c r="E1146" s="21">
        <f t="shared" si="313"/>
        <v>44088</v>
      </c>
      <c r="F1146" s="21">
        <f t="shared" si="314"/>
        <v>44088</v>
      </c>
      <c r="G1146" s="21">
        <f t="shared" si="315"/>
        <v>44088</v>
      </c>
      <c r="H1146" s="21">
        <f t="shared" si="316"/>
        <v>44088</v>
      </c>
      <c r="I1146" s="21">
        <f t="shared" si="317"/>
        <v>44088</v>
      </c>
    </row>
    <row r="1147" spans="1:9" x14ac:dyDescent="0.35">
      <c r="A1147" s="20" t="s">
        <v>54</v>
      </c>
      <c r="B1147" s="20" t="s">
        <v>86</v>
      </c>
      <c r="C1147" s="21">
        <v>44088</v>
      </c>
      <c r="D1147" s="21">
        <f t="shared" si="307"/>
        <v>43722</v>
      </c>
      <c r="E1147" s="21">
        <f t="shared" si="313"/>
        <v>43722</v>
      </c>
      <c r="F1147" s="21">
        <f t="shared" si="314"/>
        <v>43722</v>
      </c>
      <c r="G1147" s="21">
        <f t="shared" si="315"/>
        <v>43722</v>
      </c>
      <c r="H1147" s="21">
        <f t="shared" si="316"/>
        <v>43722</v>
      </c>
      <c r="I1147" s="21">
        <f t="shared" si="317"/>
        <v>43722</v>
      </c>
    </row>
    <row r="1148" spans="1:9" x14ac:dyDescent="0.35">
      <c r="A1148" s="20" t="s">
        <v>54</v>
      </c>
      <c r="B1148" s="20" t="s">
        <v>86</v>
      </c>
      <c r="C1148" s="21">
        <v>44088</v>
      </c>
      <c r="D1148" s="21">
        <f t="shared" si="307"/>
        <v>43722</v>
      </c>
      <c r="E1148" s="21">
        <f t="shared" si="313"/>
        <v>43722</v>
      </c>
      <c r="F1148" s="21">
        <f t="shared" si="314"/>
        <v>43722</v>
      </c>
      <c r="G1148" s="21">
        <f t="shared" si="315"/>
        <v>43722</v>
      </c>
      <c r="H1148" s="21">
        <f t="shared" si="316"/>
        <v>43722</v>
      </c>
      <c r="I1148" s="21">
        <f t="shared" si="317"/>
        <v>43722</v>
      </c>
    </row>
    <row r="1149" spans="1:9" x14ac:dyDescent="0.35">
      <c r="A1149" s="20" t="s">
        <v>54</v>
      </c>
      <c r="B1149" s="20" t="s">
        <v>88</v>
      </c>
      <c r="C1149" s="21">
        <v>44088</v>
      </c>
      <c r="D1149" s="21">
        <f t="shared" ref="D1149:D1212" si="318">DATE(YEAR($C1149)-1,MONTH($C1149),DAY($C1149))</f>
        <v>43722</v>
      </c>
      <c r="E1149" s="21">
        <f t="shared" si="313"/>
        <v>43722</v>
      </c>
      <c r="F1149" s="21">
        <f t="shared" si="314"/>
        <v>43722</v>
      </c>
      <c r="G1149" s="21">
        <f t="shared" si="315"/>
        <v>43722</v>
      </c>
      <c r="H1149" s="21">
        <f t="shared" si="316"/>
        <v>43722</v>
      </c>
      <c r="I1149" s="21">
        <f t="shared" si="317"/>
        <v>43722</v>
      </c>
    </row>
    <row r="1150" spans="1:9" x14ac:dyDescent="0.35">
      <c r="A1150" s="20" t="s">
        <v>54</v>
      </c>
      <c r="B1150" s="20" t="s">
        <v>88</v>
      </c>
      <c r="C1150" s="21">
        <v>44088</v>
      </c>
      <c r="D1150" s="21">
        <f t="shared" si="318"/>
        <v>43722</v>
      </c>
      <c r="E1150" s="21">
        <f t="shared" si="313"/>
        <v>43722</v>
      </c>
      <c r="F1150" s="21">
        <f t="shared" si="314"/>
        <v>43722</v>
      </c>
      <c r="G1150" s="21">
        <f t="shared" si="315"/>
        <v>43722</v>
      </c>
      <c r="H1150" s="21">
        <f t="shared" si="316"/>
        <v>43722</v>
      </c>
      <c r="I1150" s="21">
        <f t="shared" si="317"/>
        <v>43722</v>
      </c>
    </row>
    <row r="1151" spans="1:9" x14ac:dyDescent="0.35">
      <c r="A1151" s="20" t="s">
        <v>54</v>
      </c>
      <c r="B1151" s="20" t="s">
        <v>84</v>
      </c>
      <c r="C1151" s="21">
        <v>44088</v>
      </c>
      <c r="D1151" s="21">
        <f t="shared" si="318"/>
        <v>43722</v>
      </c>
      <c r="E1151" s="21">
        <f t="shared" si="313"/>
        <v>43722</v>
      </c>
      <c r="F1151" s="21">
        <f t="shared" si="314"/>
        <v>43722</v>
      </c>
      <c r="G1151" s="21">
        <f t="shared" si="315"/>
        <v>43722</v>
      </c>
      <c r="H1151" s="21">
        <f t="shared" si="316"/>
        <v>43722</v>
      </c>
      <c r="I1151" s="21">
        <f t="shared" si="317"/>
        <v>43722</v>
      </c>
    </row>
    <row r="1152" spans="1:9" x14ac:dyDescent="0.35">
      <c r="A1152" s="20" t="s">
        <v>54</v>
      </c>
      <c r="B1152" s="20" t="s">
        <v>84</v>
      </c>
      <c r="C1152" s="21">
        <v>44088</v>
      </c>
      <c r="D1152" s="21">
        <f t="shared" si="318"/>
        <v>43722</v>
      </c>
      <c r="E1152" s="21">
        <f t="shared" si="313"/>
        <v>43722</v>
      </c>
      <c r="F1152" s="21">
        <f t="shared" si="314"/>
        <v>43722</v>
      </c>
      <c r="G1152" s="21">
        <f t="shared" si="315"/>
        <v>43722</v>
      </c>
      <c r="H1152" s="21">
        <f t="shared" si="316"/>
        <v>43722</v>
      </c>
      <c r="I1152" s="21">
        <f t="shared" si="317"/>
        <v>43722</v>
      </c>
    </row>
    <row r="1153" spans="1:9" x14ac:dyDescent="0.35">
      <c r="A1153" s="20" t="s">
        <v>54</v>
      </c>
      <c r="B1153" s="20" t="s">
        <v>89</v>
      </c>
      <c r="C1153" s="21">
        <v>44088</v>
      </c>
      <c r="D1153" s="21">
        <f t="shared" si="318"/>
        <v>43722</v>
      </c>
      <c r="E1153" s="21">
        <f t="shared" si="313"/>
        <v>43722</v>
      </c>
      <c r="F1153" s="21">
        <f t="shared" si="314"/>
        <v>43722</v>
      </c>
      <c r="G1153" s="21">
        <f t="shared" si="315"/>
        <v>43722</v>
      </c>
      <c r="H1153" s="21">
        <f t="shared" si="316"/>
        <v>43722</v>
      </c>
      <c r="I1153" s="21">
        <f t="shared" si="317"/>
        <v>43722</v>
      </c>
    </row>
    <row r="1154" spans="1:9" x14ac:dyDescent="0.35">
      <c r="A1154" s="20" t="s">
        <v>54</v>
      </c>
      <c r="B1154" s="20" t="s">
        <v>89</v>
      </c>
      <c r="C1154" s="21">
        <v>44088</v>
      </c>
      <c r="D1154" s="21">
        <f t="shared" si="318"/>
        <v>43722</v>
      </c>
      <c r="E1154" s="21">
        <f t="shared" si="313"/>
        <v>43722</v>
      </c>
      <c r="F1154" s="21">
        <f t="shared" si="314"/>
        <v>43722</v>
      </c>
      <c r="G1154" s="21">
        <f t="shared" si="315"/>
        <v>43722</v>
      </c>
      <c r="H1154" s="21">
        <f t="shared" si="316"/>
        <v>43722</v>
      </c>
      <c r="I1154" s="21">
        <f t="shared" si="317"/>
        <v>43722</v>
      </c>
    </row>
    <row r="1155" spans="1:9" x14ac:dyDescent="0.35">
      <c r="A1155" s="20" t="s">
        <v>55</v>
      </c>
      <c r="B1155" s="20" t="s">
        <v>87</v>
      </c>
      <c r="C1155" s="21">
        <v>44095</v>
      </c>
      <c r="D1155" s="21">
        <f t="shared" si="318"/>
        <v>43729</v>
      </c>
      <c r="E1155" s="21">
        <f t="shared" si="313"/>
        <v>43729</v>
      </c>
      <c r="F1155" s="21">
        <f t="shared" si="314"/>
        <v>43729</v>
      </c>
      <c r="G1155" s="21">
        <f t="shared" si="315"/>
        <v>43729</v>
      </c>
      <c r="H1155" s="21">
        <f t="shared" si="316"/>
        <v>43729</v>
      </c>
      <c r="I1155" s="21">
        <f t="shared" si="317"/>
        <v>43729</v>
      </c>
    </row>
    <row r="1156" spans="1:9" x14ac:dyDescent="0.35">
      <c r="A1156" s="20" t="s">
        <v>55</v>
      </c>
      <c r="B1156" s="20" t="s">
        <v>87</v>
      </c>
      <c r="C1156" s="21">
        <v>44095</v>
      </c>
      <c r="D1156" s="21">
        <f t="shared" si="318"/>
        <v>43729</v>
      </c>
      <c r="E1156" s="21">
        <f t="shared" si="313"/>
        <v>43729</v>
      </c>
      <c r="F1156" s="21">
        <f t="shared" si="314"/>
        <v>43729</v>
      </c>
      <c r="G1156" s="21">
        <f t="shared" si="315"/>
        <v>43729</v>
      </c>
      <c r="H1156" s="21">
        <f t="shared" si="316"/>
        <v>43729</v>
      </c>
      <c r="I1156" s="21">
        <f t="shared" si="317"/>
        <v>43729</v>
      </c>
    </row>
    <row r="1157" spans="1:9" x14ac:dyDescent="0.35">
      <c r="A1157" s="20" t="s">
        <v>55</v>
      </c>
      <c r="B1157" s="20" t="s">
        <v>83</v>
      </c>
      <c r="C1157" s="21">
        <v>44095</v>
      </c>
      <c r="D1157" s="21">
        <f t="shared" si="318"/>
        <v>43729</v>
      </c>
      <c r="E1157" s="21">
        <f t="shared" si="313"/>
        <v>43729</v>
      </c>
      <c r="F1157" s="21">
        <f t="shared" si="314"/>
        <v>43729</v>
      </c>
      <c r="G1157" s="21">
        <f t="shared" si="315"/>
        <v>43729</v>
      </c>
      <c r="H1157" s="21">
        <f t="shared" si="316"/>
        <v>43729</v>
      </c>
      <c r="I1157" s="21">
        <f t="shared" si="317"/>
        <v>43729</v>
      </c>
    </row>
    <row r="1158" spans="1:9" x14ac:dyDescent="0.35">
      <c r="A1158" s="20" t="s">
        <v>55</v>
      </c>
      <c r="B1158" s="20" t="s">
        <v>83</v>
      </c>
      <c r="C1158" s="21">
        <v>44095</v>
      </c>
      <c r="D1158" s="21">
        <f t="shared" si="318"/>
        <v>43729</v>
      </c>
      <c r="E1158" s="21">
        <f t="shared" si="313"/>
        <v>43729</v>
      </c>
      <c r="F1158" s="21">
        <f t="shared" si="314"/>
        <v>43729</v>
      </c>
      <c r="G1158" s="21">
        <f t="shared" si="315"/>
        <v>43729</v>
      </c>
      <c r="H1158" s="21">
        <f t="shared" si="316"/>
        <v>43729</v>
      </c>
      <c r="I1158" s="21">
        <f t="shared" si="317"/>
        <v>43729</v>
      </c>
    </row>
    <row r="1159" spans="1:9" x14ac:dyDescent="0.35">
      <c r="A1159" s="20" t="s">
        <v>55</v>
      </c>
      <c r="B1159" s="20" t="s">
        <v>78</v>
      </c>
      <c r="C1159" s="21">
        <v>44487</v>
      </c>
      <c r="D1159" s="21">
        <f t="shared" si="318"/>
        <v>44122</v>
      </c>
      <c r="E1159" s="21">
        <f t="shared" si="313"/>
        <v>44122</v>
      </c>
      <c r="F1159" s="21">
        <f t="shared" si="314"/>
        <v>44122</v>
      </c>
      <c r="G1159" s="21">
        <f t="shared" si="315"/>
        <v>44122</v>
      </c>
      <c r="H1159" s="21">
        <f t="shared" si="316"/>
        <v>44122</v>
      </c>
      <c r="I1159" s="21">
        <f t="shared" si="317"/>
        <v>44122</v>
      </c>
    </row>
    <row r="1160" spans="1:9" x14ac:dyDescent="0.35">
      <c r="A1160" s="20" t="s">
        <v>55</v>
      </c>
      <c r="B1160" s="20" t="s">
        <v>78</v>
      </c>
      <c r="C1160" s="21">
        <v>44487</v>
      </c>
      <c r="D1160" s="21">
        <f t="shared" si="318"/>
        <v>44122</v>
      </c>
      <c r="E1160" s="21">
        <f t="shared" si="313"/>
        <v>44122</v>
      </c>
      <c r="F1160" s="21">
        <f t="shared" si="314"/>
        <v>44122</v>
      </c>
      <c r="G1160" s="21">
        <f t="shared" si="315"/>
        <v>44122</v>
      </c>
      <c r="H1160" s="21">
        <f t="shared" si="316"/>
        <v>44122</v>
      </c>
      <c r="I1160" s="21">
        <f t="shared" si="317"/>
        <v>44122</v>
      </c>
    </row>
    <row r="1161" spans="1:9" x14ac:dyDescent="0.35">
      <c r="A1161" s="20" t="s">
        <v>55</v>
      </c>
      <c r="B1161" s="20" t="s">
        <v>79</v>
      </c>
      <c r="C1161" s="21">
        <v>44460</v>
      </c>
      <c r="D1161" s="21">
        <f t="shared" si="318"/>
        <v>44095</v>
      </c>
      <c r="E1161" s="21">
        <f t="shared" si="313"/>
        <v>44095</v>
      </c>
      <c r="F1161" s="21">
        <f t="shared" si="314"/>
        <v>44095</v>
      </c>
      <c r="G1161" s="21">
        <f t="shared" si="315"/>
        <v>44095</v>
      </c>
      <c r="H1161" s="21">
        <f t="shared" si="316"/>
        <v>44095</v>
      </c>
      <c r="I1161" s="21">
        <f t="shared" si="317"/>
        <v>44095</v>
      </c>
    </row>
    <row r="1162" spans="1:9" x14ac:dyDescent="0.35">
      <c r="A1162" s="20" t="s">
        <v>55</v>
      </c>
      <c r="B1162" s="20" t="s">
        <v>86</v>
      </c>
      <c r="C1162" s="21">
        <v>44095</v>
      </c>
      <c r="D1162" s="21">
        <f t="shared" si="318"/>
        <v>43729</v>
      </c>
      <c r="E1162" s="21">
        <f t="shared" si="313"/>
        <v>43729</v>
      </c>
      <c r="F1162" s="21">
        <f t="shared" si="314"/>
        <v>43729</v>
      </c>
      <c r="G1162" s="21">
        <f t="shared" si="315"/>
        <v>43729</v>
      </c>
      <c r="H1162" s="21">
        <f t="shared" si="316"/>
        <v>43729</v>
      </c>
      <c r="I1162" s="21">
        <f t="shared" si="317"/>
        <v>43729</v>
      </c>
    </row>
    <row r="1163" spans="1:9" x14ac:dyDescent="0.35">
      <c r="A1163" s="20" t="s">
        <v>55</v>
      </c>
      <c r="B1163" s="20" t="s">
        <v>86</v>
      </c>
      <c r="C1163" s="21">
        <v>44095</v>
      </c>
      <c r="D1163" s="21">
        <f t="shared" si="318"/>
        <v>43729</v>
      </c>
      <c r="E1163" s="21">
        <f t="shared" si="313"/>
        <v>43729</v>
      </c>
      <c r="F1163" s="21">
        <f t="shared" si="314"/>
        <v>43729</v>
      </c>
      <c r="G1163" s="21">
        <f t="shared" si="315"/>
        <v>43729</v>
      </c>
      <c r="H1163" s="21">
        <f t="shared" si="316"/>
        <v>43729</v>
      </c>
      <c r="I1163" s="21">
        <f t="shared" si="317"/>
        <v>43729</v>
      </c>
    </row>
    <row r="1164" spans="1:9" x14ac:dyDescent="0.35">
      <c r="A1164" s="20" t="s">
        <v>55</v>
      </c>
      <c r="B1164" s="20" t="s">
        <v>88</v>
      </c>
      <c r="C1164" s="21">
        <v>44095</v>
      </c>
      <c r="D1164" s="21">
        <f t="shared" si="318"/>
        <v>43729</v>
      </c>
      <c r="E1164" s="21">
        <f t="shared" si="313"/>
        <v>43729</v>
      </c>
      <c r="F1164" s="21">
        <f t="shared" si="314"/>
        <v>43729</v>
      </c>
      <c r="G1164" s="21">
        <f t="shared" si="315"/>
        <v>43729</v>
      </c>
      <c r="H1164" s="21">
        <f t="shared" si="316"/>
        <v>43729</v>
      </c>
      <c r="I1164" s="21">
        <f t="shared" si="317"/>
        <v>43729</v>
      </c>
    </row>
    <row r="1165" spans="1:9" x14ac:dyDescent="0.35">
      <c r="A1165" s="20" t="s">
        <v>55</v>
      </c>
      <c r="B1165" s="20" t="s">
        <v>88</v>
      </c>
      <c r="C1165" s="21">
        <v>44095</v>
      </c>
      <c r="D1165" s="21">
        <f t="shared" si="318"/>
        <v>43729</v>
      </c>
      <c r="E1165" s="21">
        <f t="shared" si="313"/>
        <v>43729</v>
      </c>
      <c r="F1165" s="21">
        <f t="shared" si="314"/>
        <v>43729</v>
      </c>
      <c r="G1165" s="21">
        <f t="shared" si="315"/>
        <v>43729</v>
      </c>
      <c r="H1165" s="21">
        <f t="shared" si="316"/>
        <v>43729</v>
      </c>
      <c r="I1165" s="21">
        <f t="shared" si="317"/>
        <v>43729</v>
      </c>
    </row>
    <row r="1166" spans="1:9" x14ac:dyDescent="0.35">
      <c r="A1166" s="20" t="s">
        <v>55</v>
      </c>
      <c r="B1166" s="20" t="s">
        <v>84</v>
      </c>
      <c r="C1166" s="21">
        <v>44095</v>
      </c>
      <c r="D1166" s="21">
        <f t="shared" si="318"/>
        <v>43729</v>
      </c>
      <c r="E1166" s="21">
        <f t="shared" si="313"/>
        <v>43729</v>
      </c>
      <c r="F1166" s="21">
        <f t="shared" si="314"/>
        <v>43729</v>
      </c>
      <c r="G1166" s="21">
        <f t="shared" si="315"/>
        <v>43729</v>
      </c>
      <c r="H1166" s="21">
        <f t="shared" si="316"/>
        <v>43729</v>
      </c>
      <c r="I1166" s="21">
        <f t="shared" si="317"/>
        <v>43729</v>
      </c>
    </row>
    <row r="1167" spans="1:9" x14ac:dyDescent="0.35">
      <c r="A1167" s="20" t="s">
        <v>55</v>
      </c>
      <c r="B1167" s="20" t="s">
        <v>84</v>
      </c>
      <c r="C1167" s="21">
        <v>44095</v>
      </c>
      <c r="D1167" s="21">
        <f t="shared" si="318"/>
        <v>43729</v>
      </c>
      <c r="E1167" s="21">
        <f t="shared" si="313"/>
        <v>43729</v>
      </c>
      <c r="F1167" s="21">
        <f t="shared" si="314"/>
        <v>43729</v>
      </c>
      <c r="G1167" s="21">
        <f t="shared" si="315"/>
        <v>43729</v>
      </c>
      <c r="H1167" s="21">
        <f t="shared" si="316"/>
        <v>43729</v>
      </c>
      <c r="I1167" s="21">
        <f t="shared" si="317"/>
        <v>43729</v>
      </c>
    </row>
    <row r="1168" spans="1:9" x14ac:dyDescent="0.35">
      <c r="A1168" s="20" t="s">
        <v>55</v>
      </c>
      <c r="B1168" s="20" t="s">
        <v>89</v>
      </c>
      <c r="C1168" s="21">
        <v>44095</v>
      </c>
      <c r="D1168" s="21">
        <f t="shared" si="318"/>
        <v>43729</v>
      </c>
      <c r="E1168" s="21">
        <f t="shared" si="313"/>
        <v>43729</v>
      </c>
      <c r="F1168" s="21">
        <f t="shared" si="314"/>
        <v>43729</v>
      </c>
      <c r="G1168" s="21">
        <f t="shared" si="315"/>
        <v>43729</v>
      </c>
      <c r="H1168" s="21">
        <f t="shared" si="316"/>
        <v>43729</v>
      </c>
      <c r="I1168" s="21">
        <f t="shared" si="317"/>
        <v>43729</v>
      </c>
    </row>
    <row r="1169" spans="1:9" x14ac:dyDescent="0.35">
      <c r="A1169" s="20" t="s">
        <v>55</v>
      </c>
      <c r="B1169" s="20" t="s">
        <v>89</v>
      </c>
      <c r="C1169" s="21">
        <v>44095</v>
      </c>
      <c r="D1169" s="21">
        <f t="shared" si="318"/>
        <v>43729</v>
      </c>
      <c r="E1169" s="21">
        <f t="shared" si="313"/>
        <v>43729</v>
      </c>
      <c r="F1169" s="21">
        <f t="shared" si="314"/>
        <v>43729</v>
      </c>
      <c r="G1169" s="21">
        <f t="shared" si="315"/>
        <v>43729</v>
      </c>
      <c r="H1169" s="21">
        <f t="shared" si="316"/>
        <v>43729</v>
      </c>
      <c r="I1169" s="21">
        <f t="shared" si="317"/>
        <v>43729</v>
      </c>
    </row>
    <row r="1170" spans="1:9" x14ac:dyDescent="0.35">
      <c r="A1170" s="20" t="s">
        <v>56</v>
      </c>
      <c r="B1170" s="20" t="s">
        <v>84</v>
      </c>
      <c r="C1170" s="21">
        <v>44146</v>
      </c>
      <c r="D1170" s="21">
        <f t="shared" si="318"/>
        <v>43780</v>
      </c>
      <c r="E1170" s="21">
        <f t="shared" si="313"/>
        <v>43780</v>
      </c>
      <c r="F1170" s="21">
        <f t="shared" si="314"/>
        <v>43780</v>
      </c>
      <c r="G1170" s="21">
        <f t="shared" si="315"/>
        <v>43780</v>
      </c>
      <c r="H1170" s="21">
        <f t="shared" si="316"/>
        <v>43780</v>
      </c>
      <c r="I1170" s="21">
        <f t="shared" si="317"/>
        <v>43780</v>
      </c>
    </row>
    <row r="1171" spans="1:9" x14ac:dyDescent="0.35">
      <c r="A1171" s="20" t="s">
        <v>56</v>
      </c>
      <c r="B1171" s="20" t="s">
        <v>87</v>
      </c>
      <c r="C1171" s="21">
        <v>44146</v>
      </c>
      <c r="D1171" s="21">
        <f t="shared" si="318"/>
        <v>43780</v>
      </c>
      <c r="E1171" s="21">
        <f t="shared" si="313"/>
        <v>43780</v>
      </c>
      <c r="F1171" s="21">
        <f t="shared" si="314"/>
        <v>43780</v>
      </c>
      <c r="G1171" s="21">
        <f t="shared" si="315"/>
        <v>43780</v>
      </c>
      <c r="H1171" s="21">
        <f t="shared" si="316"/>
        <v>43780</v>
      </c>
      <c r="I1171" s="21">
        <f t="shared" si="317"/>
        <v>43780</v>
      </c>
    </row>
    <row r="1172" spans="1:9" x14ac:dyDescent="0.35">
      <c r="A1172" s="20" t="s">
        <v>56</v>
      </c>
      <c r="B1172" s="20" t="s">
        <v>87</v>
      </c>
      <c r="C1172" s="21">
        <v>44146</v>
      </c>
      <c r="D1172" s="21">
        <f t="shared" si="318"/>
        <v>43780</v>
      </c>
      <c r="E1172" s="21">
        <f t="shared" si="313"/>
        <v>43780</v>
      </c>
      <c r="F1172" s="21">
        <f t="shared" si="314"/>
        <v>43780</v>
      </c>
      <c r="G1172" s="21">
        <f t="shared" si="315"/>
        <v>43780</v>
      </c>
      <c r="H1172" s="21">
        <f t="shared" si="316"/>
        <v>43780</v>
      </c>
      <c r="I1172" s="21">
        <f t="shared" si="317"/>
        <v>43780</v>
      </c>
    </row>
    <row r="1173" spans="1:9" x14ac:dyDescent="0.35">
      <c r="A1173" s="20" t="s">
        <v>56</v>
      </c>
      <c r="B1173" s="20" t="s">
        <v>83</v>
      </c>
      <c r="C1173" s="21">
        <v>44146</v>
      </c>
      <c r="D1173" s="21">
        <f t="shared" si="318"/>
        <v>43780</v>
      </c>
      <c r="E1173" s="21">
        <f t="shared" si="313"/>
        <v>43780</v>
      </c>
      <c r="F1173" s="21">
        <f t="shared" si="314"/>
        <v>43780</v>
      </c>
      <c r="G1173" s="21">
        <f t="shared" si="315"/>
        <v>43780</v>
      </c>
      <c r="H1173" s="21">
        <f t="shared" si="316"/>
        <v>43780</v>
      </c>
      <c r="I1173" s="21">
        <f t="shared" si="317"/>
        <v>43780</v>
      </c>
    </row>
    <row r="1174" spans="1:9" x14ac:dyDescent="0.35">
      <c r="A1174" s="20" t="s">
        <v>56</v>
      </c>
      <c r="B1174" s="20" t="s">
        <v>83</v>
      </c>
      <c r="C1174" s="21">
        <v>44146</v>
      </c>
      <c r="D1174" s="21">
        <f t="shared" si="318"/>
        <v>43780</v>
      </c>
      <c r="E1174" s="21">
        <f t="shared" si="313"/>
        <v>43780</v>
      </c>
      <c r="F1174" s="21">
        <f t="shared" si="314"/>
        <v>43780</v>
      </c>
      <c r="G1174" s="21">
        <f t="shared" si="315"/>
        <v>43780</v>
      </c>
      <c r="H1174" s="21">
        <f t="shared" si="316"/>
        <v>43780</v>
      </c>
      <c r="I1174" s="21">
        <f t="shared" si="317"/>
        <v>43780</v>
      </c>
    </row>
    <row r="1175" spans="1:9" x14ac:dyDescent="0.35">
      <c r="A1175" s="20" t="s">
        <v>56</v>
      </c>
      <c r="B1175" s="20" t="s">
        <v>79</v>
      </c>
      <c r="C1175" s="21">
        <v>44510</v>
      </c>
      <c r="D1175" s="21">
        <f t="shared" si="318"/>
        <v>44145</v>
      </c>
      <c r="E1175" s="21">
        <f t="shared" si="313"/>
        <v>44145</v>
      </c>
      <c r="F1175" s="21">
        <f t="shared" si="314"/>
        <v>44145</v>
      </c>
      <c r="G1175" s="21">
        <f t="shared" si="315"/>
        <v>44145</v>
      </c>
      <c r="H1175" s="21">
        <f t="shared" si="316"/>
        <v>44145</v>
      </c>
      <c r="I1175" s="21">
        <f t="shared" si="317"/>
        <v>44145</v>
      </c>
    </row>
    <row r="1176" spans="1:9" x14ac:dyDescent="0.35">
      <c r="A1176" s="20" t="s">
        <v>56</v>
      </c>
      <c r="B1176" s="20" t="s">
        <v>88</v>
      </c>
      <c r="C1176" s="21">
        <v>44146</v>
      </c>
      <c r="D1176" s="21">
        <f t="shared" si="318"/>
        <v>43780</v>
      </c>
      <c r="E1176" s="21">
        <f t="shared" si="313"/>
        <v>43780</v>
      </c>
      <c r="F1176" s="21">
        <f t="shared" si="314"/>
        <v>43780</v>
      </c>
      <c r="G1176" s="21">
        <f t="shared" si="315"/>
        <v>43780</v>
      </c>
      <c r="H1176" s="21">
        <f t="shared" si="316"/>
        <v>43780</v>
      </c>
      <c r="I1176" s="21">
        <f t="shared" si="317"/>
        <v>43780</v>
      </c>
    </row>
    <row r="1177" spans="1:9" x14ac:dyDescent="0.35">
      <c r="A1177" s="20" t="s">
        <v>56</v>
      </c>
      <c r="B1177" s="20" t="s">
        <v>84</v>
      </c>
      <c r="C1177" s="21">
        <v>44146</v>
      </c>
      <c r="D1177" s="21">
        <f t="shared" si="318"/>
        <v>43780</v>
      </c>
      <c r="E1177" s="21">
        <f t="shared" si="313"/>
        <v>43780</v>
      </c>
      <c r="F1177" s="21">
        <f t="shared" si="314"/>
        <v>43780</v>
      </c>
      <c r="G1177" s="21">
        <f t="shared" si="315"/>
        <v>43780</v>
      </c>
      <c r="H1177" s="21">
        <f t="shared" si="316"/>
        <v>43780</v>
      </c>
      <c r="I1177" s="21">
        <f t="shared" si="317"/>
        <v>43780</v>
      </c>
    </row>
    <row r="1178" spans="1:9" x14ac:dyDescent="0.35">
      <c r="A1178" s="20" t="s">
        <v>56</v>
      </c>
      <c r="B1178" s="20" t="s">
        <v>78</v>
      </c>
      <c r="C1178" s="21">
        <v>44510</v>
      </c>
      <c r="D1178" s="21">
        <f t="shared" si="318"/>
        <v>44145</v>
      </c>
      <c r="E1178" s="21">
        <f t="shared" si="313"/>
        <v>44145</v>
      </c>
      <c r="F1178" s="21">
        <f t="shared" si="314"/>
        <v>44145</v>
      </c>
      <c r="G1178" s="21">
        <f t="shared" si="315"/>
        <v>44145</v>
      </c>
      <c r="H1178" s="21">
        <f t="shared" si="316"/>
        <v>44145</v>
      </c>
      <c r="I1178" s="21">
        <f t="shared" si="317"/>
        <v>44145</v>
      </c>
    </row>
    <row r="1179" spans="1:9" x14ac:dyDescent="0.35">
      <c r="A1179" s="20" t="s">
        <v>56</v>
      </c>
      <c r="B1179" s="20" t="s">
        <v>79</v>
      </c>
      <c r="C1179" s="21">
        <v>44510</v>
      </c>
      <c r="D1179" s="21">
        <f t="shared" si="318"/>
        <v>44145</v>
      </c>
      <c r="E1179" s="21">
        <f t="shared" si="313"/>
        <v>44145</v>
      </c>
      <c r="F1179" s="21">
        <f t="shared" si="314"/>
        <v>44145</v>
      </c>
      <c r="G1179" s="21">
        <f t="shared" si="315"/>
        <v>44145</v>
      </c>
      <c r="H1179" s="21">
        <f t="shared" si="316"/>
        <v>44145</v>
      </c>
      <c r="I1179" s="21">
        <f t="shared" si="317"/>
        <v>44145</v>
      </c>
    </row>
    <row r="1180" spans="1:9" x14ac:dyDescent="0.35">
      <c r="A1180" s="20" t="s">
        <v>56</v>
      </c>
      <c r="B1180" s="20" t="s">
        <v>86</v>
      </c>
      <c r="C1180" s="21">
        <v>44146</v>
      </c>
      <c r="D1180" s="21">
        <f t="shared" si="318"/>
        <v>43780</v>
      </c>
      <c r="E1180" s="21">
        <f t="shared" si="313"/>
        <v>43780</v>
      </c>
      <c r="F1180" s="21">
        <f t="shared" si="314"/>
        <v>43780</v>
      </c>
      <c r="G1180" s="21">
        <f t="shared" si="315"/>
        <v>43780</v>
      </c>
      <c r="H1180" s="21">
        <f t="shared" si="316"/>
        <v>43780</v>
      </c>
      <c r="I1180" s="21">
        <f t="shared" si="317"/>
        <v>43780</v>
      </c>
    </row>
    <row r="1181" spans="1:9" x14ac:dyDescent="0.35">
      <c r="A1181" s="20" t="s">
        <v>56</v>
      </c>
      <c r="B1181" s="20" t="s">
        <v>86</v>
      </c>
      <c r="C1181" s="21">
        <v>44146</v>
      </c>
      <c r="D1181" s="21">
        <f t="shared" si="318"/>
        <v>43780</v>
      </c>
      <c r="E1181" s="21">
        <f t="shared" si="313"/>
        <v>43780</v>
      </c>
      <c r="F1181" s="21">
        <f t="shared" si="314"/>
        <v>43780</v>
      </c>
      <c r="G1181" s="21">
        <f t="shared" si="315"/>
        <v>43780</v>
      </c>
      <c r="H1181" s="21">
        <f t="shared" si="316"/>
        <v>43780</v>
      </c>
      <c r="I1181" s="21">
        <f t="shared" si="317"/>
        <v>43780</v>
      </c>
    </row>
    <row r="1182" spans="1:9" x14ac:dyDescent="0.35">
      <c r="A1182" s="20" t="s">
        <v>56</v>
      </c>
      <c r="B1182" s="20" t="s">
        <v>88</v>
      </c>
      <c r="C1182" s="21">
        <v>44146</v>
      </c>
      <c r="D1182" s="21">
        <f t="shared" si="318"/>
        <v>43780</v>
      </c>
      <c r="E1182" s="21">
        <f t="shared" si="313"/>
        <v>43780</v>
      </c>
      <c r="F1182" s="21">
        <f t="shared" si="314"/>
        <v>43780</v>
      </c>
      <c r="G1182" s="21">
        <f t="shared" si="315"/>
        <v>43780</v>
      </c>
      <c r="H1182" s="21">
        <f t="shared" si="316"/>
        <v>43780</v>
      </c>
      <c r="I1182" s="21">
        <f t="shared" si="317"/>
        <v>43780</v>
      </c>
    </row>
    <row r="1183" spans="1:9" x14ac:dyDescent="0.35">
      <c r="A1183" s="20" t="s">
        <v>56</v>
      </c>
      <c r="B1183" s="20" t="s">
        <v>89</v>
      </c>
      <c r="C1183" s="21">
        <v>44146</v>
      </c>
      <c r="D1183" s="21">
        <f t="shared" si="318"/>
        <v>43780</v>
      </c>
      <c r="E1183" s="21">
        <f t="shared" si="313"/>
        <v>43780</v>
      </c>
      <c r="F1183" s="21">
        <f t="shared" si="314"/>
        <v>43780</v>
      </c>
      <c r="G1183" s="21">
        <f t="shared" si="315"/>
        <v>43780</v>
      </c>
      <c r="H1183" s="21">
        <f t="shared" si="316"/>
        <v>43780</v>
      </c>
      <c r="I1183" s="21">
        <f t="shared" si="317"/>
        <v>43780</v>
      </c>
    </row>
    <row r="1184" spans="1:9" x14ac:dyDescent="0.35">
      <c r="A1184" s="20" t="s">
        <v>56</v>
      </c>
      <c r="B1184" s="20" t="s">
        <v>89</v>
      </c>
      <c r="C1184" s="21">
        <v>44146</v>
      </c>
      <c r="D1184" s="21">
        <f t="shared" si="318"/>
        <v>43780</v>
      </c>
      <c r="E1184" s="21">
        <f t="shared" si="313"/>
        <v>43780</v>
      </c>
      <c r="F1184" s="21">
        <f t="shared" si="314"/>
        <v>43780</v>
      </c>
      <c r="G1184" s="21">
        <f t="shared" si="315"/>
        <v>43780</v>
      </c>
      <c r="H1184" s="21">
        <f t="shared" si="316"/>
        <v>43780</v>
      </c>
      <c r="I1184" s="21">
        <f t="shared" si="317"/>
        <v>43780</v>
      </c>
    </row>
    <row r="1185" spans="1:9" x14ac:dyDescent="0.35">
      <c r="A1185" s="20" t="s">
        <v>57</v>
      </c>
      <c r="B1185" s="20" t="s">
        <v>87</v>
      </c>
      <c r="C1185" s="21">
        <v>44162</v>
      </c>
      <c r="D1185" s="21">
        <f t="shared" si="318"/>
        <v>43796</v>
      </c>
      <c r="E1185" s="21">
        <f t="shared" si="313"/>
        <v>43796</v>
      </c>
      <c r="F1185" s="21">
        <f t="shared" si="314"/>
        <v>43796</v>
      </c>
      <c r="G1185" s="21">
        <f t="shared" si="315"/>
        <v>43796</v>
      </c>
      <c r="H1185" s="21">
        <f t="shared" si="316"/>
        <v>43796</v>
      </c>
      <c r="I1185" s="21">
        <f t="shared" si="317"/>
        <v>43796</v>
      </c>
    </row>
    <row r="1186" spans="1:9" x14ac:dyDescent="0.35">
      <c r="A1186" s="20" t="s">
        <v>57</v>
      </c>
      <c r="B1186" s="20" t="s">
        <v>78</v>
      </c>
      <c r="C1186" s="21">
        <v>44526</v>
      </c>
      <c r="D1186" s="21">
        <f t="shared" si="318"/>
        <v>44161</v>
      </c>
      <c r="E1186" s="21">
        <f t="shared" si="313"/>
        <v>44161</v>
      </c>
      <c r="F1186" s="21">
        <f t="shared" si="314"/>
        <v>44161</v>
      </c>
      <c r="G1186" s="21">
        <f t="shared" si="315"/>
        <v>44161</v>
      </c>
      <c r="H1186" s="21">
        <f t="shared" si="316"/>
        <v>44161</v>
      </c>
      <c r="I1186" s="21">
        <f t="shared" si="317"/>
        <v>44161</v>
      </c>
    </row>
    <row r="1187" spans="1:9" x14ac:dyDescent="0.35">
      <c r="A1187" s="20" t="s">
        <v>57</v>
      </c>
      <c r="B1187" s="20" t="s">
        <v>87</v>
      </c>
      <c r="C1187" s="21">
        <v>44162</v>
      </c>
      <c r="D1187" s="21">
        <f t="shared" si="318"/>
        <v>43796</v>
      </c>
      <c r="E1187" s="21">
        <f t="shared" si="313"/>
        <v>43796</v>
      </c>
      <c r="F1187" s="21">
        <f t="shared" si="314"/>
        <v>43796</v>
      </c>
      <c r="G1187" s="21">
        <f t="shared" si="315"/>
        <v>43796</v>
      </c>
      <c r="H1187" s="21">
        <f t="shared" si="316"/>
        <v>43796</v>
      </c>
      <c r="I1187" s="21">
        <f t="shared" si="317"/>
        <v>43796</v>
      </c>
    </row>
    <row r="1188" spans="1:9" x14ac:dyDescent="0.35">
      <c r="A1188" s="20" t="s">
        <v>57</v>
      </c>
      <c r="B1188" s="20" t="s">
        <v>83</v>
      </c>
      <c r="C1188" s="21">
        <v>44162</v>
      </c>
      <c r="D1188" s="21">
        <f t="shared" si="318"/>
        <v>43796</v>
      </c>
      <c r="E1188" s="21">
        <f t="shared" si="313"/>
        <v>43796</v>
      </c>
      <c r="F1188" s="21">
        <f t="shared" si="314"/>
        <v>43796</v>
      </c>
      <c r="G1188" s="21">
        <f t="shared" si="315"/>
        <v>43796</v>
      </c>
      <c r="H1188" s="21">
        <f t="shared" si="316"/>
        <v>43796</v>
      </c>
      <c r="I1188" s="21">
        <f t="shared" si="317"/>
        <v>43796</v>
      </c>
    </row>
    <row r="1189" spans="1:9" x14ac:dyDescent="0.35">
      <c r="A1189" s="20" t="s">
        <v>57</v>
      </c>
      <c r="B1189" s="20" t="s">
        <v>83</v>
      </c>
      <c r="C1189" s="21">
        <v>44162</v>
      </c>
      <c r="D1189" s="21">
        <f t="shared" si="318"/>
        <v>43796</v>
      </c>
      <c r="E1189" s="21">
        <f t="shared" si="313"/>
        <v>43796</v>
      </c>
      <c r="F1189" s="21">
        <f t="shared" si="314"/>
        <v>43796</v>
      </c>
      <c r="G1189" s="21">
        <f t="shared" si="315"/>
        <v>43796</v>
      </c>
      <c r="H1189" s="21">
        <f t="shared" si="316"/>
        <v>43796</v>
      </c>
      <c r="I1189" s="21">
        <f t="shared" si="317"/>
        <v>43796</v>
      </c>
    </row>
    <row r="1190" spans="1:9" x14ac:dyDescent="0.35">
      <c r="A1190" s="20" t="s">
        <v>57</v>
      </c>
      <c r="B1190" s="20" t="s">
        <v>79</v>
      </c>
      <c r="C1190" s="21">
        <v>44526</v>
      </c>
      <c r="D1190" s="21">
        <f t="shared" si="318"/>
        <v>44161</v>
      </c>
      <c r="E1190" s="21">
        <f t="shared" si="313"/>
        <v>44161</v>
      </c>
      <c r="F1190" s="21">
        <f t="shared" si="314"/>
        <v>44161</v>
      </c>
      <c r="G1190" s="21">
        <f t="shared" si="315"/>
        <v>44161</v>
      </c>
      <c r="H1190" s="21">
        <f t="shared" si="316"/>
        <v>44161</v>
      </c>
      <c r="I1190" s="21">
        <f t="shared" si="317"/>
        <v>44161</v>
      </c>
    </row>
    <row r="1191" spans="1:9" x14ac:dyDescent="0.35">
      <c r="A1191" s="20" t="s">
        <v>57</v>
      </c>
      <c r="B1191" s="20" t="s">
        <v>81</v>
      </c>
      <c r="C1191" s="21">
        <v>44534.825023140002</v>
      </c>
      <c r="D1191" s="21">
        <f t="shared" si="318"/>
        <v>44169</v>
      </c>
      <c r="E1191" s="21">
        <f>DATE(YEAR($D1191),MONTH($D1191),DAY($D1191)+$LK1191*30.4/6000)</f>
        <v>44169</v>
      </c>
      <c r="F1191" s="21">
        <f>DATE(YEAR($E1191),MONTH($E1191),DAY($E1191)+$LK1191*30.4/6000)</f>
        <v>44169</v>
      </c>
      <c r="G1191" s="21">
        <f>DATE(YEAR($F1191),MONTH($F1191),DAY($F1191)+$LK1191*30.4/6000)</f>
        <v>44169</v>
      </c>
      <c r="H1191" s="21">
        <f>DATE(YEAR($G1191),MONTH($G1191),DAY($G1191)+$LK1191*30.4/6000)</f>
        <v>44169</v>
      </c>
      <c r="I1191" s="21">
        <f>DATE(YEAR($H1191),MONTH($H1191),DAY($H1191)+$LK1191*30.4/6000)</f>
        <v>44169</v>
      </c>
    </row>
    <row r="1192" spans="1:9" x14ac:dyDescent="0.35">
      <c r="A1192" s="20" t="s">
        <v>57</v>
      </c>
      <c r="B1192" s="20" t="s">
        <v>81</v>
      </c>
      <c r="C1192" s="21">
        <v>44534.825023140002</v>
      </c>
      <c r="D1192" s="21">
        <f t="shared" si="318"/>
        <v>44169</v>
      </c>
      <c r="E1192" s="21">
        <f>DATE(YEAR($D1192),MONTH($D1192),DAY($D1192)+$LK1192*30.4/6000)</f>
        <v>44169</v>
      </c>
      <c r="F1192" s="21">
        <f>DATE(YEAR($E1192),MONTH($E1192),DAY($E1192)+$LK1192*30.4/6000)</f>
        <v>44169</v>
      </c>
      <c r="G1192" s="21">
        <f>DATE(YEAR($F1192),MONTH($F1192),DAY($F1192)+$LK1192*30.4/6000)</f>
        <v>44169</v>
      </c>
      <c r="H1192" s="21">
        <f>DATE(YEAR($G1192),MONTH($G1192),DAY($G1192)+$LK1192*30.4/6000)</f>
        <v>44169</v>
      </c>
      <c r="I1192" s="21">
        <f>DATE(YEAR($H1192),MONTH($H1192),DAY($H1192)+$LK1192*30.4/6000)</f>
        <v>44169</v>
      </c>
    </row>
    <row r="1193" spans="1:9" x14ac:dyDescent="0.35">
      <c r="A1193" s="20" t="s">
        <v>57</v>
      </c>
      <c r="B1193" s="20" t="s">
        <v>81</v>
      </c>
      <c r="C1193" s="21">
        <v>44534.825023140002</v>
      </c>
      <c r="D1193" s="21">
        <f t="shared" si="318"/>
        <v>44169</v>
      </c>
      <c r="E1193" s="21">
        <f>DATE(YEAR($D1193),MONTH($D1193),DAY($D1193)+$LK1193*30.4/6000)</f>
        <v>44169</v>
      </c>
      <c r="F1193" s="21">
        <f>DATE(YEAR($E1193),MONTH($E1193),DAY($E1193)+$LK1193*30.4/6000)</f>
        <v>44169</v>
      </c>
      <c r="G1193" s="21">
        <f>DATE(YEAR($F1193),MONTH($F1193),DAY($F1193)+$LK1193*30.4/6000)</f>
        <v>44169</v>
      </c>
      <c r="H1193" s="21">
        <f>DATE(YEAR($G1193),MONTH($G1193),DAY($G1193)+$LK1193*30.4/6000)</f>
        <v>44169</v>
      </c>
      <c r="I1193" s="21">
        <f>DATE(YEAR($H1193),MONTH($H1193),DAY($H1193)+$LK1193*30.4/6000)</f>
        <v>44169</v>
      </c>
    </row>
    <row r="1194" spans="1:9" x14ac:dyDescent="0.35">
      <c r="A1194" s="20" t="s">
        <v>57</v>
      </c>
      <c r="B1194" s="20" t="s">
        <v>86</v>
      </c>
      <c r="C1194" s="21">
        <v>44162</v>
      </c>
      <c r="D1194" s="21">
        <f t="shared" si="318"/>
        <v>43796</v>
      </c>
      <c r="E1194" s="21">
        <f t="shared" ref="E1194:E1201" si="319">DATE(YEAR($D1194)+$LK1194,MONTH($D1194),DAY($D1194))</f>
        <v>43796</v>
      </c>
      <c r="F1194" s="21">
        <f t="shared" ref="F1194:F1201" si="320">DATE(YEAR($E1194)+$LK1194,MONTH($E1194),DAY($E1194))</f>
        <v>43796</v>
      </c>
      <c r="G1194" s="21">
        <f t="shared" ref="G1194:G1201" si="321">DATE(YEAR($F1194)+$LK1194,MONTH($F1194),DAY($F1194))</f>
        <v>43796</v>
      </c>
      <c r="H1194" s="21">
        <f t="shared" ref="H1194:H1201" si="322">DATE(YEAR($G1194)+$LK1194,MONTH($G1194),DAY($G1194))</f>
        <v>43796</v>
      </c>
      <c r="I1194" s="21">
        <f t="shared" ref="I1194:I1201" si="323">DATE(YEAR($H1194)+$LK1194,MONTH($H1194),DAY($H1194))</f>
        <v>43796</v>
      </c>
    </row>
    <row r="1195" spans="1:9" x14ac:dyDescent="0.35">
      <c r="A1195" s="20" t="s">
        <v>57</v>
      </c>
      <c r="B1195" s="20" t="s">
        <v>86</v>
      </c>
      <c r="C1195" s="21">
        <v>44162</v>
      </c>
      <c r="D1195" s="21">
        <f t="shared" si="318"/>
        <v>43796</v>
      </c>
      <c r="E1195" s="21">
        <f t="shared" si="319"/>
        <v>43796</v>
      </c>
      <c r="F1195" s="21">
        <f t="shared" si="320"/>
        <v>43796</v>
      </c>
      <c r="G1195" s="21">
        <f t="shared" si="321"/>
        <v>43796</v>
      </c>
      <c r="H1195" s="21">
        <f t="shared" si="322"/>
        <v>43796</v>
      </c>
      <c r="I1195" s="21">
        <f t="shared" si="323"/>
        <v>43796</v>
      </c>
    </row>
    <row r="1196" spans="1:9" x14ac:dyDescent="0.35">
      <c r="A1196" s="20" t="s">
        <v>57</v>
      </c>
      <c r="B1196" s="20" t="s">
        <v>88</v>
      </c>
      <c r="C1196" s="21">
        <v>44162</v>
      </c>
      <c r="D1196" s="21">
        <f t="shared" si="318"/>
        <v>43796</v>
      </c>
      <c r="E1196" s="21">
        <f t="shared" si="319"/>
        <v>43796</v>
      </c>
      <c r="F1196" s="21">
        <f t="shared" si="320"/>
        <v>43796</v>
      </c>
      <c r="G1196" s="21">
        <f t="shared" si="321"/>
        <v>43796</v>
      </c>
      <c r="H1196" s="21">
        <f t="shared" si="322"/>
        <v>43796</v>
      </c>
      <c r="I1196" s="21">
        <f t="shared" si="323"/>
        <v>43796</v>
      </c>
    </row>
    <row r="1197" spans="1:9" x14ac:dyDescent="0.35">
      <c r="A1197" s="20" t="s">
        <v>57</v>
      </c>
      <c r="B1197" s="20" t="s">
        <v>88</v>
      </c>
      <c r="C1197" s="21">
        <v>44162</v>
      </c>
      <c r="D1197" s="21">
        <f t="shared" si="318"/>
        <v>43796</v>
      </c>
      <c r="E1197" s="21">
        <f t="shared" si="319"/>
        <v>43796</v>
      </c>
      <c r="F1197" s="21">
        <f t="shared" si="320"/>
        <v>43796</v>
      </c>
      <c r="G1197" s="21">
        <f t="shared" si="321"/>
        <v>43796</v>
      </c>
      <c r="H1197" s="21">
        <f t="shared" si="322"/>
        <v>43796</v>
      </c>
      <c r="I1197" s="21">
        <f t="shared" si="323"/>
        <v>43796</v>
      </c>
    </row>
    <row r="1198" spans="1:9" x14ac:dyDescent="0.35">
      <c r="A1198" s="20" t="s">
        <v>57</v>
      </c>
      <c r="B1198" s="20" t="s">
        <v>84</v>
      </c>
      <c r="C1198" s="21">
        <v>44162</v>
      </c>
      <c r="D1198" s="21">
        <f t="shared" si="318"/>
        <v>43796</v>
      </c>
      <c r="E1198" s="21">
        <f t="shared" si="319"/>
        <v>43796</v>
      </c>
      <c r="F1198" s="21">
        <f t="shared" si="320"/>
        <v>43796</v>
      </c>
      <c r="G1198" s="21">
        <f t="shared" si="321"/>
        <v>43796</v>
      </c>
      <c r="H1198" s="21">
        <f t="shared" si="322"/>
        <v>43796</v>
      </c>
      <c r="I1198" s="21">
        <f t="shared" si="323"/>
        <v>43796</v>
      </c>
    </row>
    <row r="1199" spans="1:9" x14ac:dyDescent="0.35">
      <c r="A1199" s="20" t="s">
        <v>57</v>
      </c>
      <c r="B1199" s="20" t="s">
        <v>84</v>
      </c>
      <c r="C1199" s="21">
        <v>44162</v>
      </c>
      <c r="D1199" s="21">
        <f t="shared" si="318"/>
        <v>43796</v>
      </c>
      <c r="E1199" s="21">
        <f t="shared" si="319"/>
        <v>43796</v>
      </c>
      <c r="F1199" s="21">
        <f t="shared" si="320"/>
        <v>43796</v>
      </c>
      <c r="G1199" s="21">
        <f t="shared" si="321"/>
        <v>43796</v>
      </c>
      <c r="H1199" s="21">
        <f t="shared" si="322"/>
        <v>43796</v>
      </c>
      <c r="I1199" s="21">
        <f t="shared" si="323"/>
        <v>43796</v>
      </c>
    </row>
    <row r="1200" spans="1:9" x14ac:dyDescent="0.35">
      <c r="A1200" s="20" t="s">
        <v>57</v>
      </c>
      <c r="B1200" s="20" t="s">
        <v>89</v>
      </c>
      <c r="C1200" s="21">
        <v>44162</v>
      </c>
      <c r="D1200" s="21">
        <f t="shared" si="318"/>
        <v>43796</v>
      </c>
      <c r="E1200" s="21">
        <f t="shared" si="319"/>
        <v>43796</v>
      </c>
      <c r="F1200" s="21">
        <f t="shared" si="320"/>
        <v>43796</v>
      </c>
      <c r="G1200" s="21">
        <f t="shared" si="321"/>
        <v>43796</v>
      </c>
      <c r="H1200" s="21">
        <f t="shared" si="322"/>
        <v>43796</v>
      </c>
      <c r="I1200" s="21">
        <f t="shared" si="323"/>
        <v>43796</v>
      </c>
    </row>
    <row r="1201" spans="1:9" x14ac:dyDescent="0.35">
      <c r="A1201" s="20" t="s">
        <v>57</v>
      </c>
      <c r="B1201" s="20" t="s">
        <v>89</v>
      </c>
      <c r="C1201" s="21">
        <v>44162</v>
      </c>
      <c r="D1201" s="21">
        <f t="shared" si="318"/>
        <v>43796</v>
      </c>
      <c r="E1201" s="21">
        <f t="shared" si="319"/>
        <v>43796</v>
      </c>
      <c r="F1201" s="21">
        <f t="shared" si="320"/>
        <v>43796</v>
      </c>
      <c r="G1201" s="21">
        <f t="shared" si="321"/>
        <v>43796</v>
      </c>
      <c r="H1201" s="21">
        <f t="shared" si="322"/>
        <v>43796</v>
      </c>
      <c r="I1201" s="21">
        <f t="shared" si="323"/>
        <v>43796</v>
      </c>
    </row>
    <row r="1202" spans="1:9" x14ac:dyDescent="0.35">
      <c r="A1202" s="20" t="s">
        <v>59</v>
      </c>
      <c r="B1202" s="20" t="s">
        <v>81</v>
      </c>
      <c r="C1202" s="21">
        <v>43893.082499999997</v>
      </c>
      <c r="D1202" s="21">
        <f t="shared" si="318"/>
        <v>43527</v>
      </c>
      <c r="E1202" s="21">
        <f>DATE(YEAR($D1202),MONTH($D1202),DAY($D1202)+$LK1202*30.4/6000)</f>
        <v>43527</v>
      </c>
      <c r="F1202" s="21">
        <f>DATE(YEAR($E1202),MONTH($E1202),DAY($E1202)+$LK1202*30.4/6000)</f>
        <v>43527</v>
      </c>
      <c r="G1202" s="21">
        <f>DATE(YEAR($F1202),MONTH($F1202),DAY($F1202)+$LK1202*30.4/6000)</f>
        <v>43527</v>
      </c>
      <c r="H1202" s="21">
        <f>DATE(YEAR($G1202),MONTH($G1202),DAY($G1202)+$LK1202*30.4/6000)</f>
        <v>43527</v>
      </c>
      <c r="I1202" s="21">
        <f>DATE(YEAR($H1202),MONTH($H1202),DAY($H1202)+$LK1202*30.4/6000)</f>
        <v>43527</v>
      </c>
    </row>
    <row r="1203" spans="1:9" x14ac:dyDescent="0.35">
      <c r="A1203" s="20" t="s">
        <v>60</v>
      </c>
      <c r="B1203" s="20" t="s">
        <v>81</v>
      </c>
      <c r="C1203" s="21">
        <v>44125.841805550001</v>
      </c>
      <c r="D1203" s="21">
        <f t="shared" si="318"/>
        <v>43759</v>
      </c>
      <c r="E1203" s="21">
        <f>DATE(YEAR($D1203),MONTH($D1203),DAY($D1203)+$LK1203*30.4/6000)</f>
        <v>43759</v>
      </c>
      <c r="F1203" s="21">
        <f>DATE(YEAR($E1203),MONTH($E1203),DAY($E1203)+$LK1203*30.4/6000)</f>
        <v>43759</v>
      </c>
      <c r="G1203" s="21">
        <f>DATE(YEAR($F1203),MONTH($F1203),DAY($F1203)+$LK1203*30.4/6000)</f>
        <v>43759</v>
      </c>
      <c r="H1203" s="21">
        <f>DATE(YEAR($G1203),MONTH($G1203),DAY($G1203)+$LK1203*30.4/6000)</f>
        <v>43759</v>
      </c>
      <c r="I1203" s="21">
        <f>DATE(YEAR($H1203),MONTH($H1203),DAY($H1203)+$LK1203*30.4/6000)</f>
        <v>43759</v>
      </c>
    </row>
    <row r="1204" spans="1:9" x14ac:dyDescent="0.35">
      <c r="A1204" s="20" t="s">
        <v>60</v>
      </c>
      <c r="B1204" s="20" t="s">
        <v>81</v>
      </c>
      <c r="C1204" s="21">
        <v>44125.841805550001</v>
      </c>
      <c r="D1204" s="21">
        <f t="shared" si="318"/>
        <v>43759</v>
      </c>
      <c r="E1204" s="21">
        <f>DATE(YEAR($D1204),MONTH($D1204),DAY($D1204)+$LK1204*30.4/6000)</f>
        <v>43759</v>
      </c>
      <c r="F1204" s="21">
        <f>DATE(YEAR($E1204),MONTH($E1204),DAY($E1204)+$LK1204*30.4/6000)</f>
        <v>43759</v>
      </c>
      <c r="G1204" s="21">
        <f>DATE(YEAR($F1204),MONTH($F1204),DAY($F1204)+$LK1204*30.4/6000)</f>
        <v>43759</v>
      </c>
      <c r="H1204" s="21">
        <f>DATE(YEAR($G1204),MONTH($G1204),DAY($G1204)+$LK1204*30.4/6000)</f>
        <v>43759</v>
      </c>
      <c r="I1204" s="21">
        <f>DATE(YEAR($H1204),MONTH($H1204),DAY($H1204)+$LK1204*30.4/6000)</f>
        <v>43759</v>
      </c>
    </row>
    <row r="1205" spans="1:9" x14ac:dyDescent="0.35">
      <c r="A1205" s="20" t="s">
        <v>26</v>
      </c>
      <c r="B1205" s="20" t="s">
        <v>90</v>
      </c>
      <c r="C1205" s="21">
        <v>44368</v>
      </c>
      <c r="D1205" s="21">
        <f t="shared" si="318"/>
        <v>44003</v>
      </c>
      <c r="E1205" s="21">
        <f>DATE(YEAR($D1205)+$LK1205,MONTH($D1205),DAY($D1205))</f>
        <v>44003</v>
      </c>
      <c r="F1205" s="21">
        <f>DATE(YEAR($E1205)+$LK1205,MONTH($E1205),DAY($E1205))</f>
        <v>44003</v>
      </c>
      <c r="G1205" s="21">
        <f>DATE(YEAR($F1205)+$LK1205,MONTH($F1205),DAY($F1205))</f>
        <v>44003</v>
      </c>
      <c r="H1205" s="21">
        <f>DATE(YEAR($G1205)+$LK1205,MONTH($G1205),DAY($G1205))</f>
        <v>44003</v>
      </c>
      <c r="I1205" s="21">
        <f>DATE(YEAR($H1205)+$LK1205,MONTH($H1205),DAY($H1205))</f>
        <v>44003</v>
      </c>
    </row>
    <row r="1206" spans="1:9" x14ac:dyDescent="0.35">
      <c r="A1206" s="20" t="s">
        <v>26</v>
      </c>
      <c r="B1206" s="20" t="s">
        <v>90</v>
      </c>
      <c r="C1206" s="21">
        <v>44531</v>
      </c>
      <c r="D1206" s="21">
        <f t="shared" si="318"/>
        <v>44166</v>
      </c>
      <c r="E1206" s="21">
        <f>DATE(YEAR($D1206)+$LK1206,MONTH($D1206),DAY($D1206))</f>
        <v>44166</v>
      </c>
      <c r="F1206" s="21">
        <f>DATE(YEAR($E1206)+$LK1206,MONTH($E1206),DAY($E1206))</f>
        <v>44166</v>
      </c>
      <c r="G1206" s="21">
        <f>DATE(YEAR($F1206)+$LK1206,MONTH($F1206),DAY($F1206))</f>
        <v>44166</v>
      </c>
      <c r="H1206" s="21">
        <f>DATE(YEAR($G1206)+$LK1206,MONTH($G1206),DAY($G1206))</f>
        <v>44166</v>
      </c>
      <c r="I1206" s="21">
        <f>DATE(YEAR($H1206)+$LK1206,MONTH($H1206),DAY($H1206))</f>
        <v>44166</v>
      </c>
    </row>
    <row r="1207" spans="1:9" x14ac:dyDescent="0.35">
      <c r="A1207" s="20" t="s">
        <v>62</v>
      </c>
      <c r="B1207" s="20" t="s">
        <v>78</v>
      </c>
      <c r="C1207" s="21">
        <v>44075</v>
      </c>
      <c r="D1207" s="21">
        <f t="shared" si="318"/>
        <v>43709</v>
      </c>
      <c r="E1207" s="21">
        <f>DATE(YEAR($D1207)+$LK1207,MONTH($D1207),DAY($D1207))</f>
        <v>43709</v>
      </c>
      <c r="F1207" s="21">
        <f>DATE(YEAR($E1207)+$LK1207,MONTH($E1207),DAY($E1207))</f>
        <v>43709</v>
      </c>
      <c r="G1207" s="21">
        <f>DATE(YEAR($F1207)+$LK1207,MONTH($F1207),DAY($F1207))</f>
        <v>43709</v>
      </c>
      <c r="H1207" s="21">
        <f>DATE(YEAR($G1207)+$LK1207,MONTH($G1207),DAY($G1207))</f>
        <v>43709</v>
      </c>
      <c r="I1207" s="21">
        <f>DATE(YEAR($H1207)+$LK1207,MONTH($H1207),DAY($H1207))</f>
        <v>43709</v>
      </c>
    </row>
    <row r="1208" spans="1:9" x14ac:dyDescent="0.35">
      <c r="A1208" s="20" t="s">
        <v>44</v>
      </c>
      <c r="B1208" s="20" t="s">
        <v>78</v>
      </c>
      <c r="C1208" s="21">
        <v>44334</v>
      </c>
      <c r="D1208" s="21">
        <f t="shared" si="318"/>
        <v>43969</v>
      </c>
      <c r="E1208" s="21">
        <f>DATE(YEAR($D1208)+$LK1208,MONTH($D1208),DAY($D1208))</f>
        <v>43969</v>
      </c>
      <c r="F1208" s="21">
        <f>DATE(YEAR($E1208)+$LK1208,MONTH($E1208),DAY($E1208))</f>
        <v>43969</v>
      </c>
      <c r="G1208" s="21">
        <f>DATE(YEAR($F1208)+$LK1208,MONTH($F1208),DAY($F1208))</f>
        <v>43969</v>
      </c>
      <c r="H1208" s="21">
        <f>DATE(YEAR($G1208)+$LK1208,MONTH($G1208),DAY($G1208))</f>
        <v>43969</v>
      </c>
      <c r="I1208" s="21">
        <f>DATE(YEAR($H1208)+$LK1208,MONTH($H1208),DAY($H1208))</f>
        <v>43969</v>
      </c>
    </row>
    <row r="1209" spans="1:9" x14ac:dyDescent="0.35">
      <c r="A1209" s="20" t="s">
        <v>44</v>
      </c>
      <c r="B1209" s="20" t="s">
        <v>81</v>
      </c>
      <c r="C1209" s="21">
        <v>44365.530416660004</v>
      </c>
      <c r="D1209" s="21">
        <f t="shared" si="318"/>
        <v>44000</v>
      </c>
      <c r="E1209" s="21">
        <f>DATE(YEAR($D1209),MONTH($D1209),DAY($D1209)+$LK1209*30.4/6000)</f>
        <v>44000</v>
      </c>
      <c r="F1209" s="21">
        <f>DATE(YEAR($E1209),MONTH($E1209),DAY($E1209)+$LK1209*30.4/6000)</f>
        <v>44000</v>
      </c>
      <c r="G1209" s="21">
        <f>DATE(YEAR($F1209),MONTH($F1209),DAY($F1209)+$LK1209*30.4/6000)</f>
        <v>44000</v>
      </c>
      <c r="H1209" s="21">
        <f>DATE(YEAR($G1209),MONTH($G1209),DAY($G1209)+$LK1209*30.4/6000)</f>
        <v>44000</v>
      </c>
      <c r="I1209" s="21">
        <f>DATE(YEAR($H1209),MONTH($H1209),DAY($H1209)+$LK1209*30.4/6000)</f>
        <v>44000</v>
      </c>
    </row>
    <row r="1210" spans="1:9" x14ac:dyDescent="0.35">
      <c r="A1210" s="20" t="s">
        <v>44</v>
      </c>
      <c r="B1210" s="20" t="s">
        <v>81</v>
      </c>
      <c r="C1210" s="21">
        <v>44365.530416660004</v>
      </c>
      <c r="D1210" s="21">
        <f t="shared" si="318"/>
        <v>44000</v>
      </c>
      <c r="E1210" s="21">
        <f>DATE(YEAR($D1210),MONTH($D1210),DAY($D1210)+$LK1210*30.4/6000)</f>
        <v>44000</v>
      </c>
      <c r="F1210" s="21">
        <f>DATE(YEAR($E1210),MONTH($E1210),DAY($E1210)+$LK1210*30.4/6000)</f>
        <v>44000</v>
      </c>
      <c r="G1210" s="21">
        <f>DATE(YEAR($F1210),MONTH($F1210),DAY($F1210)+$LK1210*30.4/6000)</f>
        <v>44000</v>
      </c>
      <c r="H1210" s="21">
        <f>DATE(YEAR($G1210),MONTH($G1210),DAY($G1210)+$LK1210*30.4/6000)</f>
        <v>44000</v>
      </c>
      <c r="I1210" s="21">
        <f>DATE(YEAR($H1210),MONTH($H1210),DAY($H1210)+$LK1210*30.4/6000)</f>
        <v>44000</v>
      </c>
    </row>
    <row r="1211" spans="1:9" x14ac:dyDescent="0.35">
      <c r="A1211" s="20" t="s">
        <v>44</v>
      </c>
      <c r="B1211" s="20" t="s">
        <v>91</v>
      </c>
      <c r="C1211" s="21">
        <v>43873</v>
      </c>
      <c r="D1211" s="21">
        <f t="shared" si="318"/>
        <v>43508</v>
      </c>
      <c r="E1211" s="21">
        <f>DATE(YEAR($D1211)+$LK1211,MONTH($D1211),DAY($D1211))</f>
        <v>43508</v>
      </c>
      <c r="F1211" s="21">
        <f>DATE(YEAR($E1211)+$LK1211,MONTH($E1211),DAY($E1211))</f>
        <v>43508</v>
      </c>
      <c r="G1211" s="21">
        <f>DATE(YEAR($F1211)+$LK1211,MONTH($F1211),DAY($F1211))</f>
        <v>43508</v>
      </c>
      <c r="H1211" s="21">
        <f>DATE(YEAR($G1211)+$LK1211,MONTH($G1211),DAY($G1211))</f>
        <v>43508</v>
      </c>
      <c r="I1211" s="21">
        <f>DATE(YEAR($H1211)+$LK1211,MONTH($H1211),DAY($H1211))</f>
        <v>43508</v>
      </c>
    </row>
    <row r="1212" spans="1:9" x14ac:dyDescent="0.35">
      <c r="A1212" s="20" t="s">
        <v>63</v>
      </c>
      <c r="B1212" s="20" t="s">
        <v>81</v>
      </c>
      <c r="C1212" s="21">
        <v>44342.368020829999</v>
      </c>
      <c r="D1212" s="21">
        <f t="shared" si="318"/>
        <v>43977</v>
      </c>
      <c r="E1212" s="21">
        <f>DATE(YEAR($D1212),MONTH($D1212),DAY($D1212)+$LK1212*30.4/6000)</f>
        <v>43977</v>
      </c>
      <c r="F1212" s="21">
        <f>DATE(YEAR($E1212),MONTH($E1212),DAY($E1212)+$LK1212*30.4/6000)</f>
        <v>43977</v>
      </c>
      <c r="G1212" s="21">
        <f>DATE(YEAR($F1212),MONTH($F1212),DAY($F1212)+$LK1212*30.4/6000)</f>
        <v>43977</v>
      </c>
      <c r="H1212" s="21">
        <f>DATE(YEAR($G1212),MONTH($G1212),DAY($G1212)+$LK1212*30.4/6000)</f>
        <v>43977</v>
      </c>
      <c r="I1212" s="21">
        <f>DATE(YEAR($H1212),MONTH($H1212),DAY($H1212)+$LK1212*30.4/6000)</f>
        <v>43977</v>
      </c>
    </row>
    <row r="1213" spans="1:9" x14ac:dyDescent="0.35">
      <c r="A1213" s="20" t="s">
        <v>63</v>
      </c>
      <c r="B1213" s="20" t="s">
        <v>81</v>
      </c>
      <c r="C1213" s="21">
        <v>44342.368020829999</v>
      </c>
      <c r="D1213" s="21">
        <f t="shared" ref="D1213:D1276" si="324">DATE(YEAR($C1213)-1,MONTH($C1213),DAY($C1213))</f>
        <v>43977</v>
      </c>
      <c r="E1213" s="21">
        <f>DATE(YEAR($D1213),MONTH($D1213),DAY($D1213)+$LK1213*30.4/6000)</f>
        <v>43977</v>
      </c>
      <c r="F1213" s="21">
        <f>DATE(YEAR($E1213),MONTH($E1213),DAY($E1213)+$LK1213*30.4/6000)</f>
        <v>43977</v>
      </c>
      <c r="G1213" s="21">
        <f>DATE(YEAR($F1213),MONTH($F1213),DAY($F1213)+$LK1213*30.4/6000)</f>
        <v>43977</v>
      </c>
      <c r="H1213" s="21">
        <f>DATE(YEAR($G1213),MONTH($G1213),DAY($G1213)+$LK1213*30.4/6000)</f>
        <v>43977</v>
      </c>
      <c r="I1213" s="21">
        <f>DATE(YEAR($H1213),MONTH($H1213),DAY($H1213)+$LK1213*30.4/6000)</f>
        <v>43977</v>
      </c>
    </row>
    <row r="1214" spans="1:9" x14ac:dyDescent="0.35">
      <c r="A1214" s="20" t="s">
        <v>63</v>
      </c>
      <c r="B1214" s="20" t="s">
        <v>81</v>
      </c>
      <c r="C1214" s="21">
        <v>44539.470138880002</v>
      </c>
      <c r="D1214" s="21">
        <f t="shared" si="324"/>
        <v>44174</v>
      </c>
      <c r="E1214" s="21">
        <f>DATE(YEAR($D1214),MONTH($D1214),DAY($D1214)+$LK1214*30.4/6000)</f>
        <v>44174</v>
      </c>
      <c r="F1214" s="21">
        <f>DATE(YEAR($E1214),MONTH($E1214),DAY($E1214)+$LK1214*30.4/6000)</f>
        <v>44174</v>
      </c>
      <c r="G1214" s="21">
        <f>DATE(YEAR($F1214),MONTH($F1214),DAY($F1214)+$LK1214*30.4/6000)</f>
        <v>44174</v>
      </c>
      <c r="H1214" s="21">
        <f>DATE(YEAR($G1214),MONTH($G1214),DAY($G1214)+$LK1214*30.4/6000)</f>
        <v>44174</v>
      </c>
      <c r="I1214" s="21">
        <f>DATE(YEAR($H1214),MONTH($H1214),DAY($H1214)+$LK1214*30.4/6000)</f>
        <v>44174</v>
      </c>
    </row>
    <row r="1215" spans="1:9" x14ac:dyDescent="0.35">
      <c r="A1215" s="20" t="s">
        <v>63</v>
      </c>
      <c r="B1215" s="20" t="s">
        <v>81</v>
      </c>
      <c r="C1215" s="21">
        <v>44539.470138880002</v>
      </c>
      <c r="D1215" s="21">
        <f t="shared" si="324"/>
        <v>44174</v>
      </c>
      <c r="E1215" s="21">
        <f>DATE(YEAR($D1215),MONTH($D1215),DAY($D1215)+$LK1215*30.4/6000)</f>
        <v>44174</v>
      </c>
      <c r="F1215" s="21">
        <f>DATE(YEAR($E1215),MONTH($E1215),DAY($E1215)+$LK1215*30.4/6000)</f>
        <v>44174</v>
      </c>
      <c r="G1215" s="21">
        <f>DATE(YEAR($F1215),MONTH($F1215),DAY($F1215)+$LK1215*30.4/6000)</f>
        <v>44174</v>
      </c>
      <c r="H1215" s="21">
        <f>DATE(YEAR($G1215),MONTH($G1215),DAY($G1215)+$LK1215*30.4/6000)</f>
        <v>44174</v>
      </c>
      <c r="I1215" s="21">
        <f>DATE(YEAR($H1215),MONTH($H1215),DAY($H1215)+$LK1215*30.4/6000)</f>
        <v>44174</v>
      </c>
    </row>
    <row r="1216" spans="1:9" x14ac:dyDescent="0.35">
      <c r="A1216" s="20" t="s">
        <v>63</v>
      </c>
      <c r="B1216" s="20" t="s">
        <v>91</v>
      </c>
      <c r="C1216" s="21">
        <v>43882</v>
      </c>
      <c r="D1216" s="21">
        <f t="shared" si="324"/>
        <v>43517</v>
      </c>
      <c r="E1216" s="21">
        <f t="shared" ref="E1216:E1225" si="325">DATE(YEAR($D1216)+$LK1216,MONTH($D1216),DAY($D1216))</f>
        <v>43517</v>
      </c>
      <c r="F1216" s="21">
        <f t="shared" ref="F1216:F1225" si="326">DATE(YEAR($E1216)+$LK1216,MONTH($E1216),DAY($E1216))</f>
        <v>43517</v>
      </c>
      <c r="G1216" s="21">
        <f t="shared" ref="G1216:G1225" si="327">DATE(YEAR($F1216)+$LK1216,MONTH($F1216),DAY($F1216))</f>
        <v>43517</v>
      </c>
      <c r="H1216" s="21">
        <f t="shared" ref="H1216:H1225" si="328">DATE(YEAR($G1216)+$LK1216,MONTH($G1216),DAY($G1216))</f>
        <v>43517</v>
      </c>
      <c r="I1216" s="21">
        <f t="shared" ref="I1216:I1225" si="329">DATE(YEAR($H1216)+$LK1216,MONTH($H1216),DAY($H1216))</f>
        <v>43517</v>
      </c>
    </row>
    <row r="1217" spans="1:9" x14ac:dyDescent="0.35">
      <c r="A1217" s="20" t="s">
        <v>63</v>
      </c>
      <c r="B1217" s="20" t="s">
        <v>91</v>
      </c>
      <c r="C1217" s="21">
        <v>43882</v>
      </c>
      <c r="D1217" s="21">
        <f t="shared" si="324"/>
        <v>43517</v>
      </c>
      <c r="E1217" s="21">
        <f t="shared" si="325"/>
        <v>43517</v>
      </c>
      <c r="F1217" s="21">
        <f t="shared" si="326"/>
        <v>43517</v>
      </c>
      <c r="G1217" s="21">
        <f t="shared" si="327"/>
        <v>43517</v>
      </c>
      <c r="H1217" s="21">
        <f t="shared" si="328"/>
        <v>43517</v>
      </c>
      <c r="I1217" s="21">
        <f t="shared" si="329"/>
        <v>43517</v>
      </c>
    </row>
    <row r="1218" spans="1:9" x14ac:dyDescent="0.35">
      <c r="A1218" s="20" t="s">
        <v>63</v>
      </c>
      <c r="B1218" s="20" t="s">
        <v>91</v>
      </c>
      <c r="C1218" s="21">
        <v>43882</v>
      </c>
      <c r="D1218" s="21">
        <f t="shared" si="324"/>
        <v>43517</v>
      </c>
      <c r="E1218" s="21">
        <f t="shared" si="325"/>
        <v>43517</v>
      </c>
      <c r="F1218" s="21">
        <f t="shared" si="326"/>
        <v>43517</v>
      </c>
      <c r="G1218" s="21">
        <f t="shared" si="327"/>
        <v>43517</v>
      </c>
      <c r="H1218" s="21">
        <f t="shared" si="328"/>
        <v>43517</v>
      </c>
      <c r="I1218" s="21">
        <f t="shared" si="329"/>
        <v>43517</v>
      </c>
    </row>
    <row r="1219" spans="1:9" x14ac:dyDescent="0.35">
      <c r="A1219" s="20" t="s">
        <v>63</v>
      </c>
      <c r="B1219" s="20" t="s">
        <v>91</v>
      </c>
      <c r="C1219" s="21">
        <v>43882</v>
      </c>
      <c r="D1219" s="21">
        <f t="shared" si="324"/>
        <v>43517</v>
      </c>
      <c r="E1219" s="21">
        <f t="shared" si="325"/>
        <v>43517</v>
      </c>
      <c r="F1219" s="21">
        <f t="shared" si="326"/>
        <v>43517</v>
      </c>
      <c r="G1219" s="21">
        <f t="shared" si="327"/>
        <v>43517</v>
      </c>
      <c r="H1219" s="21">
        <f t="shared" si="328"/>
        <v>43517</v>
      </c>
      <c r="I1219" s="21">
        <f t="shared" si="329"/>
        <v>43517</v>
      </c>
    </row>
    <row r="1220" spans="1:9" x14ac:dyDescent="0.35">
      <c r="A1220" s="20" t="s">
        <v>64</v>
      </c>
      <c r="B1220" s="20" t="s">
        <v>91</v>
      </c>
      <c r="C1220" s="21">
        <v>43903</v>
      </c>
      <c r="D1220" s="21">
        <f t="shared" si="324"/>
        <v>43537</v>
      </c>
      <c r="E1220" s="21">
        <f t="shared" si="325"/>
        <v>43537</v>
      </c>
      <c r="F1220" s="21">
        <f t="shared" si="326"/>
        <v>43537</v>
      </c>
      <c r="G1220" s="21">
        <f t="shared" si="327"/>
        <v>43537</v>
      </c>
      <c r="H1220" s="21">
        <f t="shared" si="328"/>
        <v>43537</v>
      </c>
      <c r="I1220" s="21">
        <f t="shared" si="329"/>
        <v>43537</v>
      </c>
    </row>
    <row r="1221" spans="1:9" x14ac:dyDescent="0.35">
      <c r="A1221" s="20" t="s">
        <v>64</v>
      </c>
      <c r="B1221" s="20" t="s">
        <v>90</v>
      </c>
      <c r="C1221" s="21">
        <v>43894</v>
      </c>
      <c r="D1221" s="21">
        <f t="shared" si="324"/>
        <v>43528</v>
      </c>
      <c r="E1221" s="21">
        <f t="shared" si="325"/>
        <v>43528</v>
      </c>
      <c r="F1221" s="21">
        <f t="shared" si="326"/>
        <v>43528</v>
      </c>
      <c r="G1221" s="21">
        <f t="shared" si="327"/>
        <v>43528</v>
      </c>
      <c r="H1221" s="21">
        <f t="shared" si="328"/>
        <v>43528</v>
      </c>
      <c r="I1221" s="21">
        <f t="shared" si="329"/>
        <v>43528</v>
      </c>
    </row>
    <row r="1222" spans="1:9" x14ac:dyDescent="0.35">
      <c r="A1222" s="20" t="s">
        <v>65</v>
      </c>
      <c r="B1222" s="20" t="s">
        <v>91</v>
      </c>
      <c r="C1222" s="21">
        <v>43952</v>
      </c>
      <c r="D1222" s="21">
        <f t="shared" si="324"/>
        <v>43586</v>
      </c>
      <c r="E1222" s="21">
        <f t="shared" si="325"/>
        <v>43586</v>
      </c>
      <c r="F1222" s="21">
        <f t="shared" si="326"/>
        <v>43586</v>
      </c>
      <c r="G1222" s="21">
        <f t="shared" si="327"/>
        <v>43586</v>
      </c>
      <c r="H1222" s="21">
        <f t="shared" si="328"/>
        <v>43586</v>
      </c>
      <c r="I1222" s="21">
        <f t="shared" si="329"/>
        <v>43586</v>
      </c>
    </row>
    <row r="1223" spans="1:9" x14ac:dyDescent="0.35">
      <c r="A1223" s="20" t="s">
        <v>65</v>
      </c>
      <c r="B1223" s="20" t="s">
        <v>91</v>
      </c>
      <c r="C1223" s="21">
        <v>43952</v>
      </c>
      <c r="D1223" s="21">
        <f t="shared" si="324"/>
        <v>43586</v>
      </c>
      <c r="E1223" s="21">
        <f t="shared" si="325"/>
        <v>43586</v>
      </c>
      <c r="F1223" s="21">
        <f t="shared" si="326"/>
        <v>43586</v>
      </c>
      <c r="G1223" s="21">
        <f t="shared" si="327"/>
        <v>43586</v>
      </c>
      <c r="H1223" s="21">
        <f t="shared" si="328"/>
        <v>43586</v>
      </c>
      <c r="I1223" s="21">
        <f t="shared" si="329"/>
        <v>43586</v>
      </c>
    </row>
    <row r="1224" spans="1:9" x14ac:dyDescent="0.35">
      <c r="A1224" s="20" t="s">
        <v>65</v>
      </c>
      <c r="B1224" s="20" t="s">
        <v>91</v>
      </c>
      <c r="C1224" s="21">
        <v>43952</v>
      </c>
      <c r="D1224" s="21">
        <f t="shared" si="324"/>
        <v>43586</v>
      </c>
      <c r="E1224" s="21">
        <f t="shared" si="325"/>
        <v>43586</v>
      </c>
      <c r="F1224" s="21">
        <f t="shared" si="326"/>
        <v>43586</v>
      </c>
      <c r="G1224" s="21">
        <f t="shared" si="327"/>
        <v>43586</v>
      </c>
      <c r="H1224" s="21">
        <f t="shared" si="328"/>
        <v>43586</v>
      </c>
      <c r="I1224" s="21">
        <f t="shared" si="329"/>
        <v>43586</v>
      </c>
    </row>
    <row r="1225" spans="1:9" x14ac:dyDescent="0.35">
      <c r="A1225" s="20" t="s">
        <v>65</v>
      </c>
      <c r="B1225" s="20" t="s">
        <v>91</v>
      </c>
      <c r="C1225" s="21">
        <v>43952</v>
      </c>
      <c r="D1225" s="21">
        <f t="shared" si="324"/>
        <v>43586</v>
      </c>
      <c r="E1225" s="21">
        <f t="shared" si="325"/>
        <v>43586</v>
      </c>
      <c r="F1225" s="21">
        <f t="shared" si="326"/>
        <v>43586</v>
      </c>
      <c r="G1225" s="21">
        <f t="shared" si="327"/>
        <v>43586</v>
      </c>
      <c r="H1225" s="21">
        <f t="shared" si="328"/>
        <v>43586</v>
      </c>
      <c r="I1225" s="21">
        <f t="shared" si="329"/>
        <v>43586</v>
      </c>
    </row>
    <row r="1226" spans="1:9" x14ac:dyDescent="0.35">
      <c r="A1226" s="20" t="s">
        <v>12</v>
      </c>
      <c r="B1226" s="20" t="s">
        <v>81</v>
      </c>
      <c r="C1226" s="21">
        <v>44276.74728009</v>
      </c>
      <c r="D1226" s="21">
        <f t="shared" si="324"/>
        <v>43911</v>
      </c>
      <c r="E1226" s="21">
        <f>DATE(YEAR($D1226),MONTH($D1226),DAY($D1226)+$LK1226*30.4/6000)</f>
        <v>43911</v>
      </c>
      <c r="F1226" s="21">
        <f>DATE(YEAR($E1226),MONTH($E1226),DAY($E1226)+$LK1226*30.4/6000)</f>
        <v>43911</v>
      </c>
      <c r="G1226" s="21">
        <f>DATE(YEAR($F1226),MONTH($F1226),DAY($F1226)+$LK1226*30.4/6000)</f>
        <v>43911</v>
      </c>
      <c r="H1226" s="21">
        <f>DATE(YEAR($G1226),MONTH($G1226),DAY($G1226)+$LK1226*30.4/6000)</f>
        <v>43911</v>
      </c>
      <c r="I1226" s="21">
        <f>DATE(YEAR($H1226),MONTH($H1226),DAY($H1226)+$LK1226*30.4/6000)</f>
        <v>43911</v>
      </c>
    </row>
    <row r="1227" spans="1:9" x14ac:dyDescent="0.35">
      <c r="A1227" s="20" t="s">
        <v>12</v>
      </c>
      <c r="B1227" s="20" t="s">
        <v>81</v>
      </c>
      <c r="C1227" s="21">
        <v>44261.81572916</v>
      </c>
      <c r="D1227" s="21">
        <f t="shared" si="324"/>
        <v>43896</v>
      </c>
      <c r="E1227" s="21">
        <f>DATE(YEAR($D1227),MONTH($D1227),DAY($D1227)+$LK1227*30.4/6000)</f>
        <v>43896</v>
      </c>
      <c r="F1227" s="21">
        <f>DATE(YEAR($E1227),MONTH($E1227),DAY($E1227)+$LK1227*30.4/6000)</f>
        <v>43896</v>
      </c>
      <c r="G1227" s="21">
        <f>DATE(YEAR($F1227),MONTH($F1227),DAY($F1227)+$LK1227*30.4/6000)</f>
        <v>43896</v>
      </c>
      <c r="H1227" s="21">
        <f>DATE(YEAR($G1227),MONTH($G1227),DAY($G1227)+$LK1227*30.4/6000)</f>
        <v>43896</v>
      </c>
      <c r="I1227" s="21">
        <f>DATE(YEAR($H1227),MONTH($H1227),DAY($H1227)+$LK1227*30.4/6000)</f>
        <v>43896</v>
      </c>
    </row>
    <row r="1228" spans="1:9" x14ac:dyDescent="0.35">
      <c r="A1228" s="20" t="s">
        <v>12</v>
      </c>
      <c r="B1228" s="20" t="s">
        <v>81</v>
      </c>
      <c r="C1228" s="21">
        <v>44261.81572916</v>
      </c>
      <c r="D1228" s="21">
        <f t="shared" si="324"/>
        <v>43896</v>
      </c>
      <c r="E1228" s="21">
        <f>DATE(YEAR($D1228),MONTH($D1228),DAY($D1228)+$LK1228*30.4/6000)</f>
        <v>43896</v>
      </c>
      <c r="F1228" s="21">
        <f>DATE(YEAR($E1228),MONTH($E1228),DAY($E1228)+$LK1228*30.4/6000)</f>
        <v>43896</v>
      </c>
      <c r="G1228" s="21">
        <f>DATE(YEAR($F1228),MONTH($F1228),DAY($F1228)+$LK1228*30.4/6000)</f>
        <v>43896</v>
      </c>
      <c r="H1228" s="21">
        <f>DATE(YEAR($G1228),MONTH($G1228),DAY($G1228)+$LK1228*30.4/6000)</f>
        <v>43896</v>
      </c>
      <c r="I1228" s="21">
        <f>DATE(YEAR($H1228),MONTH($H1228),DAY($H1228)+$LK1228*30.4/6000)</f>
        <v>43896</v>
      </c>
    </row>
    <row r="1229" spans="1:9" x14ac:dyDescent="0.35">
      <c r="A1229" s="20" t="s">
        <v>12</v>
      </c>
      <c r="B1229" s="20" t="s">
        <v>91</v>
      </c>
      <c r="C1229" s="21">
        <v>44013</v>
      </c>
      <c r="D1229" s="21">
        <f t="shared" si="324"/>
        <v>43647</v>
      </c>
      <c r="E1229" s="21">
        <f>DATE(YEAR($D1229)+$LK1229,MONTH($D1229),DAY($D1229))</f>
        <v>43647</v>
      </c>
      <c r="F1229" s="21">
        <f>DATE(YEAR($E1229)+$LK1229,MONTH($E1229),DAY($E1229))</f>
        <v>43647</v>
      </c>
      <c r="G1229" s="21">
        <f>DATE(YEAR($F1229)+$LK1229,MONTH($F1229),DAY($F1229))</f>
        <v>43647</v>
      </c>
      <c r="H1229" s="21">
        <f>DATE(YEAR($G1229)+$LK1229,MONTH($G1229),DAY($G1229))</f>
        <v>43647</v>
      </c>
      <c r="I1229" s="21">
        <f>DATE(YEAR($H1229)+$LK1229,MONTH($H1229),DAY($H1229))</f>
        <v>43647</v>
      </c>
    </row>
    <row r="1230" spans="1:9" x14ac:dyDescent="0.35">
      <c r="A1230" s="20" t="s">
        <v>12</v>
      </c>
      <c r="B1230" s="20" t="s">
        <v>91</v>
      </c>
      <c r="C1230" s="21">
        <v>44013</v>
      </c>
      <c r="D1230" s="21">
        <f t="shared" si="324"/>
        <v>43647</v>
      </c>
      <c r="E1230" s="21">
        <f>DATE(YEAR($D1230)+$LK1230,MONTH($D1230),DAY($D1230))</f>
        <v>43647</v>
      </c>
      <c r="F1230" s="21">
        <f>DATE(YEAR($E1230)+$LK1230,MONTH($E1230),DAY($E1230))</f>
        <v>43647</v>
      </c>
      <c r="G1230" s="21">
        <f>DATE(YEAR($F1230)+$LK1230,MONTH($F1230),DAY($F1230))</f>
        <v>43647</v>
      </c>
      <c r="H1230" s="21">
        <f>DATE(YEAR($G1230)+$LK1230,MONTH($G1230),DAY($G1230))</f>
        <v>43647</v>
      </c>
      <c r="I1230" s="21">
        <f>DATE(YEAR($H1230)+$LK1230,MONTH($H1230),DAY($H1230))</f>
        <v>43647</v>
      </c>
    </row>
    <row r="1231" spans="1:9" x14ac:dyDescent="0.35">
      <c r="A1231" s="20" t="s">
        <v>16</v>
      </c>
      <c r="B1231" s="20" t="s">
        <v>81</v>
      </c>
      <c r="C1231" s="21">
        <v>44403.927060180002</v>
      </c>
      <c r="D1231" s="21">
        <f t="shared" si="324"/>
        <v>44038</v>
      </c>
      <c r="E1231" s="21">
        <f>DATE(YEAR($D1231),MONTH($D1231),DAY($D1231)+$LK1231*30.4/6000)</f>
        <v>44038</v>
      </c>
      <c r="F1231" s="21">
        <f>DATE(YEAR($E1231),MONTH($E1231),DAY($E1231)+$LK1231*30.4/6000)</f>
        <v>44038</v>
      </c>
      <c r="G1231" s="21">
        <f>DATE(YEAR($F1231),MONTH($F1231),DAY($F1231)+$LK1231*30.4/6000)</f>
        <v>44038</v>
      </c>
      <c r="H1231" s="21">
        <f>DATE(YEAR($G1231),MONTH($G1231),DAY($G1231)+$LK1231*30.4/6000)</f>
        <v>44038</v>
      </c>
      <c r="I1231" s="21">
        <f>DATE(YEAR($H1231),MONTH($H1231),DAY($H1231)+$LK1231*30.4/6000)</f>
        <v>44038</v>
      </c>
    </row>
    <row r="1232" spans="1:9" x14ac:dyDescent="0.35">
      <c r="A1232" s="20" t="s">
        <v>16</v>
      </c>
      <c r="B1232" s="20" t="s">
        <v>79</v>
      </c>
      <c r="C1232" s="21">
        <v>44291</v>
      </c>
      <c r="D1232" s="21">
        <f t="shared" si="324"/>
        <v>43926</v>
      </c>
      <c r="E1232" s="21">
        <f t="shared" ref="E1232:E1238" si="330">DATE(YEAR($D1232)+$LK1232,MONTH($D1232),DAY($D1232))</f>
        <v>43926</v>
      </c>
      <c r="F1232" s="21">
        <f t="shared" ref="F1232:F1238" si="331">DATE(YEAR($E1232)+$LK1232,MONTH($E1232),DAY($E1232))</f>
        <v>43926</v>
      </c>
      <c r="G1232" s="21">
        <f t="shared" ref="G1232:G1238" si="332">DATE(YEAR($F1232)+$LK1232,MONTH($F1232),DAY($F1232))</f>
        <v>43926</v>
      </c>
      <c r="H1232" s="21">
        <f t="shared" ref="H1232:H1238" si="333">DATE(YEAR($G1232)+$LK1232,MONTH($G1232),DAY($G1232))</f>
        <v>43926</v>
      </c>
      <c r="I1232" s="21">
        <f t="shared" ref="I1232:I1238" si="334">DATE(YEAR($H1232)+$LK1232,MONTH($H1232),DAY($H1232))</f>
        <v>43926</v>
      </c>
    </row>
    <row r="1233" spans="1:9" x14ac:dyDescent="0.35">
      <c r="A1233" s="20" t="s">
        <v>16</v>
      </c>
      <c r="B1233" s="20" t="s">
        <v>91</v>
      </c>
      <c r="C1233" s="21">
        <v>44120</v>
      </c>
      <c r="D1233" s="21">
        <f t="shared" si="324"/>
        <v>43754</v>
      </c>
      <c r="E1233" s="21">
        <f t="shared" si="330"/>
        <v>43754</v>
      </c>
      <c r="F1233" s="21">
        <f t="shared" si="331"/>
        <v>43754</v>
      </c>
      <c r="G1233" s="21">
        <f t="shared" si="332"/>
        <v>43754</v>
      </c>
      <c r="H1233" s="21">
        <f t="shared" si="333"/>
        <v>43754</v>
      </c>
      <c r="I1233" s="21">
        <f t="shared" si="334"/>
        <v>43754</v>
      </c>
    </row>
    <row r="1234" spans="1:9" x14ac:dyDescent="0.35">
      <c r="A1234" s="20" t="s">
        <v>16</v>
      </c>
      <c r="B1234" s="20" t="s">
        <v>91</v>
      </c>
      <c r="C1234" s="21">
        <v>44120</v>
      </c>
      <c r="D1234" s="21">
        <f t="shared" si="324"/>
        <v>43754</v>
      </c>
      <c r="E1234" s="21">
        <f t="shared" si="330"/>
        <v>43754</v>
      </c>
      <c r="F1234" s="21">
        <f t="shared" si="331"/>
        <v>43754</v>
      </c>
      <c r="G1234" s="21">
        <f t="shared" si="332"/>
        <v>43754</v>
      </c>
      <c r="H1234" s="21">
        <f t="shared" si="333"/>
        <v>43754</v>
      </c>
      <c r="I1234" s="21">
        <f t="shared" si="334"/>
        <v>43754</v>
      </c>
    </row>
    <row r="1235" spans="1:9" x14ac:dyDescent="0.35">
      <c r="A1235" s="20" t="s">
        <v>16</v>
      </c>
      <c r="B1235" s="20" t="s">
        <v>91</v>
      </c>
      <c r="C1235" s="21">
        <v>44120</v>
      </c>
      <c r="D1235" s="21">
        <f t="shared" si="324"/>
        <v>43754</v>
      </c>
      <c r="E1235" s="21">
        <f t="shared" si="330"/>
        <v>43754</v>
      </c>
      <c r="F1235" s="21">
        <f t="shared" si="331"/>
        <v>43754</v>
      </c>
      <c r="G1235" s="21">
        <f t="shared" si="332"/>
        <v>43754</v>
      </c>
      <c r="H1235" s="21">
        <f t="shared" si="333"/>
        <v>43754</v>
      </c>
      <c r="I1235" s="21">
        <f t="shared" si="334"/>
        <v>43754</v>
      </c>
    </row>
    <row r="1236" spans="1:9" x14ac:dyDescent="0.35">
      <c r="A1236" s="20" t="s">
        <v>16</v>
      </c>
      <c r="B1236" s="20" t="s">
        <v>91</v>
      </c>
      <c r="C1236" s="21">
        <v>44120</v>
      </c>
      <c r="D1236" s="21">
        <f t="shared" si="324"/>
        <v>43754</v>
      </c>
      <c r="E1236" s="21">
        <f t="shared" si="330"/>
        <v>43754</v>
      </c>
      <c r="F1236" s="21">
        <f t="shared" si="331"/>
        <v>43754</v>
      </c>
      <c r="G1236" s="21">
        <f t="shared" si="332"/>
        <v>43754</v>
      </c>
      <c r="H1236" s="21">
        <f t="shared" si="333"/>
        <v>43754</v>
      </c>
      <c r="I1236" s="21">
        <f t="shared" si="334"/>
        <v>43754</v>
      </c>
    </row>
    <row r="1237" spans="1:9" x14ac:dyDescent="0.35">
      <c r="A1237" s="20" t="s">
        <v>16</v>
      </c>
      <c r="B1237" s="20" t="s">
        <v>80</v>
      </c>
      <c r="C1237" s="21">
        <v>44097</v>
      </c>
      <c r="D1237" s="21">
        <f t="shared" si="324"/>
        <v>43731</v>
      </c>
      <c r="E1237" s="21">
        <f t="shared" si="330"/>
        <v>43731</v>
      </c>
      <c r="F1237" s="21">
        <f t="shared" si="331"/>
        <v>43731</v>
      </c>
      <c r="G1237" s="21">
        <f t="shared" si="332"/>
        <v>43731</v>
      </c>
      <c r="H1237" s="21">
        <f t="shared" si="333"/>
        <v>43731</v>
      </c>
      <c r="I1237" s="21">
        <f t="shared" si="334"/>
        <v>43731</v>
      </c>
    </row>
    <row r="1238" spans="1:9" x14ac:dyDescent="0.35">
      <c r="A1238" s="20" t="s">
        <v>16</v>
      </c>
      <c r="B1238" s="20" t="s">
        <v>80</v>
      </c>
      <c r="C1238" s="21">
        <v>44097</v>
      </c>
      <c r="D1238" s="21">
        <f t="shared" si="324"/>
        <v>43731</v>
      </c>
      <c r="E1238" s="21">
        <f t="shared" si="330"/>
        <v>43731</v>
      </c>
      <c r="F1238" s="21">
        <f t="shared" si="331"/>
        <v>43731</v>
      </c>
      <c r="G1238" s="21">
        <f t="shared" si="332"/>
        <v>43731</v>
      </c>
      <c r="H1238" s="21">
        <f t="shared" si="333"/>
        <v>43731</v>
      </c>
      <c r="I1238" s="21">
        <f t="shared" si="334"/>
        <v>43731</v>
      </c>
    </row>
    <row r="1239" spans="1:9" x14ac:dyDescent="0.35">
      <c r="A1239" s="20" t="s">
        <v>66</v>
      </c>
      <c r="B1239" s="20" t="s">
        <v>81</v>
      </c>
      <c r="C1239" s="21">
        <v>44301.480150459996</v>
      </c>
      <c r="D1239" s="21">
        <f t="shared" si="324"/>
        <v>43936</v>
      </c>
      <c r="E1239" s="21">
        <f>DATE(YEAR($D1239),MONTH($D1239),DAY($D1239)+$LK1239*30.4/6000)</f>
        <v>43936</v>
      </c>
      <c r="F1239" s="21">
        <f>DATE(YEAR($E1239),MONTH($E1239),DAY($E1239)+$LK1239*30.4/6000)</f>
        <v>43936</v>
      </c>
      <c r="G1239" s="21">
        <f>DATE(YEAR($F1239),MONTH($F1239),DAY($F1239)+$LK1239*30.4/6000)</f>
        <v>43936</v>
      </c>
      <c r="H1239" s="21">
        <f>DATE(YEAR($G1239),MONTH($G1239),DAY($G1239)+$LK1239*30.4/6000)</f>
        <v>43936</v>
      </c>
      <c r="I1239" s="21">
        <f>DATE(YEAR($H1239),MONTH($H1239),DAY($H1239)+$LK1239*30.4/6000)</f>
        <v>43936</v>
      </c>
    </row>
    <row r="1240" spans="1:9" x14ac:dyDescent="0.35">
      <c r="A1240" s="20" t="s">
        <v>66</v>
      </c>
      <c r="B1240" s="20" t="s">
        <v>81</v>
      </c>
      <c r="C1240" s="21">
        <v>44301.480150459996</v>
      </c>
      <c r="D1240" s="21">
        <f t="shared" si="324"/>
        <v>43936</v>
      </c>
      <c r="E1240" s="21">
        <f>DATE(YEAR($D1240),MONTH($D1240),DAY($D1240)+$LK1240*30.4/6000)</f>
        <v>43936</v>
      </c>
      <c r="F1240" s="21">
        <f>DATE(YEAR($E1240),MONTH($E1240),DAY($E1240)+$LK1240*30.4/6000)</f>
        <v>43936</v>
      </c>
      <c r="G1240" s="21">
        <f>DATE(YEAR($F1240),MONTH($F1240),DAY($F1240)+$LK1240*30.4/6000)</f>
        <v>43936</v>
      </c>
      <c r="H1240" s="21">
        <f>DATE(YEAR($G1240),MONTH($G1240),DAY($G1240)+$LK1240*30.4/6000)</f>
        <v>43936</v>
      </c>
      <c r="I1240" s="21">
        <f>DATE(YEAR($H1240),MONTH($H1240),DAY($H1240)+$LK1240*30.4/6000)</f>
        <v>43936</v>
      </c>
    </row>
    <row r="1241" spans="1:9" x14ac:dyDescent="0.35">
      <c r="A1241" s="20" t="s">
        <v>66</v>
      </c>
      <c r="B1241" s="20" t="s">
        <v>91</v>
      </c>
      <c r="C1241" s="21">
        <v>44133</v>
      </c>
      <c r="D1241" s="21">
        <f t="shared" si="324"/>
        <v>43767</v>
      </c>
      <c r="E1241" s="21">
        <f t="shared" ref="E1241:E1246" si="335">DATE(YEAR($D1241)+$LK1241,MONTH($D1241),DAY($D1241))</f>
        <v>43767</v>
      </c>
      <c r="F1241" s="21">
        <f t="shared" ref="F1241:F1246" si="336">DATE(YEAR($E1241)+$LK1241,MONTH($E1241),DAY($E1241))</f>
        <v>43767</v>
      </c>
      <c r="G1241" s="21">
        <f t="shared" ref="G1241:G1246" si="337">DATE(YEAR($F1241)+$LK1241,MONTH($F1241),DAY($F1241))</f>
        <v>43767</v>
      </c>
      <c r="H1241" s="21">
        <f t="shared" ref="H1241:H1246" si="338">DATE(YEAR($G1241)+$LK1241,MONTH($G1241),DAY($G1241))</f>
        <v>43767</v>
      </c>
      <c r="I1241" s="21">
        <f t="shared" ref="I1241:I1246" si="339">DATE(YEAR($H1241)+$LK1241,MONTH($H1241),DAY($H1241))</f>
        <v>43767</v>
      </c>
    </row>
    <row r="1242" spans="1:9" x14ac:dyDescent="0.35">
      <c r="A1242" s="20" t="s">
        <v>66</v>
      </c>
      <c r="B1242" s="20" t="s">
        <v>91</v>
      </c>
      <c r="C1242" s="21">
        <v>44133</v>
      </c>
      <c r="D1242" s="21">
        <f t="shared" si="324"/>
        <v>43767</v>
      </c>
      <c r="E1242" s="21">
        <f t="shared" si="335"/>
        <v>43767</v>
      </c>
      <c r="F1242" s="21">
        <f t="shared" si="336"/>
        <v>43767</v>
      </c>
      <c r="G1242" s="21">
        <f t="shared" si="337"/>
        <v>43767</v>
      </c>
      <c r="H1242" s="21">
        <f t="shared" si="338"/>
        <v>43767</v>
      </c>
      <c r="I1242" s="21">
        <f t="shared" si="339"/>
        <v>43767</v>
      </c>
    </row>
    <row r="1243" spans="1:9" x14ac:dyDescent="0.35">
      <c r="A1243" s="20" t="s">
        <v>66</v>
      </c>
      <c r="B1243" s="20" t="s">
        <v>91</v>
      </c>
      <c r="C1243" s="21">
        <v>44133</v>
      </c>
      <c r="D1243" s="21">
        <f t="shared" si="324"/>
        <v>43767</v>
      </c>
      <c r="E1243" s="21">
        <f t="shared" si="335"/>
        <v>43767</v>
      </c>
      <c r="F1243" s="21">
        <f t="shared" si="336"/>
        <v>43767</v>
      </c>
      <c r="G1243" s="21">
        <f t="shared" si="337"/>
        <v>43767</v>
      </c>
      <c r="H1243" s="21">
        <f t="shared" si="338"/>
        <v>43767</v>
      </c>
      <c r="I1243" s="21">
        <f t="shared" si="339"/>
        <v>43767</v>
      </c>
    </row>
    <row r="1244" spans="1:9" x14ac:dyDescent="0.35">
      <c r="A1244" s="20" t="s">
        <v>66</v>
      </c>
      <c r="B1244" s="20" t="s">
        <v>91</v>
      </c>
      <c r="C1244" s="21">
        <v>44133</v>
      </c>
      <c r="D1244" s="21">
        <f t="shared" si="324"/>
        <v>43767</v>
      </c>
      <c r="E1244" s="21">
        <f t="shared" si="335"/>
        <v>43767</v>
      </c>
      <c r="F1244" s="21">
        <f t="shared" si="336"/>
        <v>43767</v>
      </c>
      <c r="G1244" s="21">
        <f t="shared" si="337"/>
        <v>43767</v>
      </c>
      <c r="H1244" s="21">
        <f t="shared" si="338"/>
        <v>43767</v>
      </c>
      <c r="I1244" s="21">
        <f t="shared" si="339"/>
        <v>43767</v>
      </c>
    </row>
    <row r="1245" spans="1:9" x14ac:dyDescent="0.35">
      <c r="A1245" s="20" t="s">
        <v>66</v>
      </c>
      <c r="B1245" s="20" t="s">
        <v>80</v>
      </c>
      <c r="C1245" s="21">
        <v>44083</v>
      </c>
      <c r="D1245" s="21">
        <f t="shared" si="324"/>
        <v>43717</v>
      </c>
      <c r="E1245" s="21">
        <f t="shared" si="335"/>
        <v>43717</v>
      </c>
      <c r="F1245" s="21">
        <f t="shared" si="336"/>
        <v>43717</v>
      </c>
      <c r="G1245" s="21">
        <f t="shared" si="337"/>
        <v>43717</v>
      </c>
      <c r="H1245" s="21">
        <f t="shared" si="338"/>
        <v>43717</v>
      </c>
      <c r="I1245" s="21">
        <f t="shared" si="339"/>
        <v>43717</v>
      </c>
    </row>
    <row r="1246" spans="1:9" x14ac:dyDescent="0.35">
      <c r="A1246" s="20" t="s">
        <v>66</v>
      </c>
      <c r="B1246" s="20" t="s">
        <v>80</v>
      </c>
      <c r="C1246" s="21">
        <v>44083</v>
      </c>
      <c r="D1246" s="21">
        <f t="shared" si="324"/>
        <v>43717</v>
      </c>
      <c r="E1246" s="21">
        <f t="shared" si="335"/>
        <v>43717</v>
      </c>
      <c r="F1246" s="21">
        <f t="shared" si="336"/>
        <v>43717</v>
      </c>
      <c r="G1246" s="21">
        <f t="shared" si="337"/>
        <v>43717</v>
      </c>
      <c r="H1246" s="21">
        <f t="shared" si="338"/>
        <v>43717</v>
      </c>
      <c r="I1246" s="21">
        <f t="shared" si="339"/>
        <v>43717</v>
      </c>
    </row>
    <row r="1247" spans="1:9" x14ac:dyDescent="0.35">
      <c r="A1247" s="20" t="s">
        <v>67</v>
      </c>
      <c r="B1247" s="20" t="s">
        <v>81</v>
      </c>
      <c r="C1247" s="21">
        <v>44454.600821749998</v>
      </c>
      <c r="D1247" s="21">
        <f t="shared" si="324"/>
        <v>44089</v>
      </c>
      <c r="E1247" s="21">
        <f>DATE(YEAR($D1247),MONTH($D1247),DAY($D1247)+$LK1247*30.4/6000)</f>
        <v>44089</v>
      </c>
      <c r="F1247" s="21">
        <f>DATE(YEAR($E1247),MONTH($E1247),DAY($E1247)+$LK1247*30.4/6000)</f>
        <v>44089</v>
      </c>
      <c r="G1247" s="21">
        <f>DATE(YEAR($F1247),MONTH($F1247),DAY($F1247)+$LK1247*30.4/6000)</f>
        <v>44089</v>
      </c>
      <c r="H1247" s="21">
        <f>DATE(YEAR($G1247),MONTH($G1247),DAY($G1247)+$LK1247*30.4/6000)</f>
        <v>44089</v>
      </c>
      <c r="I1247" s="21">
        <f>DATE(YEAR($H1247),MONTH($H1247),DAY($H1247)+$LK1247*30.4/6000)</f>
        <v>44089</v>
      </c>
    </row>
    <row r="1248" spans="1:9" x14ac:dyDescent="0.35">
      <c r="A1248" s="20" t="s">
        <v>67</v>
      </c>
      <c r="B1248" s="20" t="s">
        <v>91</v>
      </c>
      <c r="C1248" s="21">
        <v>44133</v>
      </c>
      <c r="D1248" s="21">
        <f t="shared" si="324"/>
        <v>43767</v>
      </c>
      <c r="E1248" s="21">
        <f>DATE(YEAR($D1248)+$LK1248,MONTH($D1248),DAY($D1248))</f>
        <v>43767</v>
      </c>
      <c r="F1248" s="21">
        <f>DATE(YEAR($E1248)+$LK1248,MONTH($E1248),DAY($E1248))</f>
        <v>43767</v>
      </c>
      <c r="G1248" s="21">
        <f>DATE(YEAR($F1248)+$LK1248,MONTH($F1248),DAY($F1248))</f>
        <v>43767</v>
      </c>
      <c r="H1248" s="21">
        <f>DATE(YEAR($G1248)+$LK1248,MONTH($G1248),DAY($G1248))</f>
        <v>43767</v>
      </c>
      <c r="I1248" s="21">
        <f>DATE(YEAR($H1248)+$LK1248,MONTH($H1248),DAY($H1248))</f>
        <v>43767</v>
      </c>
    </row>
    <row r="1249" spans="1:9" x14ac:dyDescent="0.35">
      <c r="A1249" s="20" t="s">
        <v>67</v>
      </c>
      <c r="B1249" s="20" t="s">
        <v>91</v>
      </c>
      <c r="C1249" s="21">
        <v>44133</v>
      </c>
      <c r="D1249" s="21">
        <f t="shared" si="324"/>
        <v>43767</v>
      </c>
      <c r="E1249" s="21">
        <f>DATE(YEAR($D1249)+$LK1249,MONTH($D1249),DAY($D1249))</f>
        <v>43767</v>
      </c>
      <c r="F1249" s="21">
        <f>DATE(YEAR($E1249)+$LK1249,MONTH($E1249),DAY($E1249))</f>
        <v>43767</v>
      </c>
      <c r="G1249" s="21">
        <f>DATE(YEAR($F1249)+$LK1249,MONTH($F1249),DAY($F1249))</f>
        <v>43767</v>
      </c>
      <c r="H1249" s="21">
        <f>DATE(YEAR($G1249)+$LK1249,MONTH($G1249),DAY($G1249))</f>
        <v>43767</v>
      </c>
      <c r="I1249" s="21">
        <f>DATE(YEAR($H1249)+$LK1249,MONTH($H1249),DAY($H1249))</f>
        <v>43767</v>
      </c>
    </row>
    <row r="1250" spans="1:9" x14ac:dyDescent="0.35">
      <c r="A1250" s="20" t="s">
        <v>67</v>
      </c>
      <c r="B1250" s="20" t="s">
        <v>91</v>
      </c>
      <c r="C1250" s="21">
        <v>44133</v>
      </c>
      <c r="D1250" s="21">
        <f t="shared" si="324"/>
        <v>43767</v>
      </c>
      <c r="E1250" s="21">
        <f>DATE(YEAR($D1250)+$LK1250,MONTH($D1250),DAY($D1250))</f>
        <v>43767</v>
      </c>
      <c r="F1250" s="21">
        <f>DATE(YEAR($E1250)+$LK1250,MONTH($E1250),DAY($E1250))</f>
        <v>43767</v>
      </c>
      <c r="G1250" s="21">
        <f>DATE(YEAR($F1250)+$LK1250,MONTH($F1250),DAY($F1250))</f>
        <v>43767</v>
      </c>
      <c r="H1250" s="21">
        <f>DATE(YEAR($G1250)+$LK1250,MONTH($G1250),DAY($G1250))</f>
        <v>43767</v>
      </c>
      <c r="I1250" s="21">
        <f>DATE(YEAR($H1250)+$LK1250,MONTH($H1250),DAY($H1250))</f>
        <v>43767</v>
      </c>
    </row>
    <row r="1251" spans="1:9" x14ac:dyDescent="0.35">
      <c r="A1251" s="20" t="s">
        <v>67</v>
      </c>
      <c r="B1251" s="20" t="s">
        <v>81</v>
      </c>
      <c r="C1251" s="21">
        <v>44454.600821749998</v>
      </c>
      <c r="D1251" s="21">
        <f t="shared" si="324"/>
        <v>44089</v>
      </c>
      <c r="E1251" s="21">
        <f>DATE(YEAR($D1251),MONTH($D1251),DAY($D1251)+$LK1251*30.4/6000)</f>
        <v>44089</v>
      </c>
      <c r="F1251" s="21">
        <f>DATE(YEAR($E1251),MONTH($E1251),DAY($E1251)+$LK1251*30.4/6000)</f>
        <v>44089</v>
      </c>
      <c r="G1251" s="21">
        <f>DATE(YEAR($F1251),MONTH($F1251),DAY($F1251)+$LK1251*30.4/6000)</f>
        <v>44089</v>
      </c>
      <c r="H1251" s="21">
        <f>DATE(YEAR($G1251),MONTH($G1251),DAY($G1251)+$LK1251*30.4/6000)</f>
        <v>44089</v>
      </c>
      <c r="I1251" s="21">
        <f>DATE(YEAR($H1251),MONTH($H1251),DAY($H1251)+$LK1251*30.4/6000)</f>
        <v>44089</v>
      </c>
    </row>
    <row r="1252" spans="1:9" x14ac:dyDescent="0.35">
      <c r="A1252" s="20" t="s">
        <v>67</v>
      </c>
      <c r="B1252" s="20" t="s">
        <v>80</v>
      </c>
      <c r="C1252" s="21">
        <v>44212.650266199998</v>
      </c>
      <c r="D1252" s="21">
        <f t="shared" si="324"/>
        <v>43846</v>
      </c>
      <c r="E1252" s="21">
        <f>DATE(YEAR($D1252)+$LK1252,MONTH($D1252),DAY($D1252))</f>
        <v>43846</v>
      </c>
      <c r="F1252" s="21">
        <f>DATE(YEAR($E1252)+$LK1252,MONTH($E1252),DAY($E1252))</f>
        <v>43846</v>
      </c>
      <c r="G1252" s="21">
        <f>DATE(YEAR($F1252)+$LK1252,MONTH($F1252),DAY($F1252))</f>
        <v>43846</v>
      </c>
      <c r="H1252" s="21">
        <f>DATE(YEAR($G1252)+$LK1252,MONTH($G1252),DAY($G1252))</f>
        <v>43846</v>
      </c>
      <c r="I1252" s="21">
        <f>DATE(YEAR($H1252)+$LK1252,MONTH($H1252),DAY($H1252))</f>
        <v>43846</v>
      </c>
    </row>
    <row r="1253" spans="1:9" x14ac:dyDescent="0.35">
      <c r="A1253" s="20" t="s">
        <v>67</v>
      </c>
      <c r="B1253" s="20" t="s">
        <v>80</v>
      </c>
      <c r="C1253" s="21">
        <v>44212.650266199998</v>
      </c>
      <c r="D1253" s="21">
        <f t="shared" si="324"/>
        <v>43846</v>
      </c>
      <c r="E1253" s="21">
        <f>DATE(YEAR($D1253)+$LK1253,MONTH($D1253),DAY($D1253))</f>
        <v>43846</v>
      </c>
      <c r="F1253" s="21">
        <f>DATE(YEAR($E1253)+$LK1253,MONTH($E1253),DAY($E1253))</f>
        <v>43846</v>
      </c>
      <c r="G1253" s="21">
        <f>DATE(YEAR($F1253)+$LK1253,MONTH($F1253),DAY($F1253))</f>
        <v>43846</v>
      </c>
      <c r="H1253" s="21">
        <f>DATE(YEAR($G1253)+$LK1253,MONTH($G1253),DAY($G1253))</f>
        <v>43846</v>
      </c>
      <c r="I1253" s="21">
        <f>DATE(YEAR($H1253)+$LK1253,MONTH($H1253),DAY($H1253))</f>
        <v>43846</v>
      </c>
    </row>
    <row r="1254" spans="1:9" x14ac:dyDescent="0.35">
      <c r="A1254" s="20" t="s">
        <v>68</v>
      </c>
      <c r="B1254" s="20" t="s">
        <v>81</v>
      </c>
      <c r="C1254" s="21">
        <v>44168.354930549998</v>
      </c>
      <c r="D1254" s="21">
        <f t="shared" si="324"/>
        <v>43802</v>
      </c>
      <c r="E1254" s="21">
        <f>DATE(YEAR($D1254),MONTH($D1254),DAY($D1254)+$LK1254*30.4/6000)</f>
        <v>43802</v>
      </c>
      <c r="F1254" s="21">
        <f>DATE(YEAR($E1254),MONTH($E1254),DAY($E1254)+$LK1254*30.4/6000)</f>
        <v>43802</v>
      </c>
      <c r="G1254" s="21">
        <f>DATE(YEAR($F1254),MONTH($F1254),DAY($F1254)+$LK1254*30.4/6000)</f>
        <v>43802</v>
      </c>
      <c r="H1254" s="21">
        <f>DATE(YEAR($G1254),MONTH($G1254),DAY($G1254)+$LK1254*30.4/6000)</f>
        <v>43802</v>
      </c>
      <c r="I1254" s="21">
        <f>DATE(YEAR($H1254),MONTH($H1254),DAY($H1254)+$LK1254*30.4/6000)</f>
        <v>43802</v>
      </c>
    </row>
    <row r="1255" spans="1:9" x14ac:dyDescent="0.35">
      <c r="A1255" s="20" t="s">
        <v>68</v>
      </c>
      <c r="B1255" s="20" t="s">
        <v>81</v>
      </c>
      <c r="C1255" s="21">
        <v>44168.354930549998</v>
      </c>
      <c r="D1255" s="21">
        <f t="shared" si="324"/>
        <v>43802</v>
      </c>
      <c r="E1255" s="21">
        <f>DATE(YEAR($D1255),MONTH($D1255),DAY($D1255)+$LK1255*30.4/6000)</f>
        <v>43802</v>
      </c>
      <c r="F1255" s="21">
        <f>DATE(YEAR($E1255),MONTH($E1255),DAY($E1255)+$LK1255*30.4/6000)</f>
        <v>43802</v>
      </c>
      <c r="G1255" s="21">
        <f>DATE(YEAR($F1255),MONTH($F1255),DAY($F1255)+$LK1255*30.4/6000)</f>
        <v>43802</v>
      </c>
      <c r="H1255" s="21">
        <f>DATE(YEAR($G1255),MONTH($G1255),DAY($G1255)+$LK1255*30.4/6000)</f>
        <v>43802</v>
      </c>
      <c r="I1255" s="21">
        <f>DATE(YEAR($H1255),MONTH($H1255),DAY($H1255)+$LK1255*30.4/6000)</f>
        <v>43802</v>
      </c>
    </row>
    <row r="1256" spans="1:9" x14ac:dyDescent="0.35">
      <c r="A1256" s="20" t="s">
        <v>68</v>
      </c>
      <c r="B1256" s="20" t="s">
        <v>80</v>
      </c>
      <c r="C1256" s="21">
        <v>44126</v>
      </c>
      <c r="D1256" s="21">
        <f t="shared" si="324"/>
        <v>43760</v>
      </c>
      <c r="E1256" s="21">
        <f>DATE(YEAR($D1256)+$LK1256,MONTH($D1256),DAY($D1256))</f>
        <v>43760</v>
      </c>
      <c r="F1256" s="21">
        <f>DATE(YEAR($E1256)+$LK1256,MONTH($E1256),DAY($E1256))</f>
        <v>43760</v>
      </c>
      <c r="G1256" s="21">
        <f>DATE(YEAR($F1256)+$LK1256,MONTH($F1256),DAY($F1256))</f>
        <v>43760</v>
      </c>
      <c r="H1256" s="21">
        <f>DATE(YEAR($G1256)+$LK1256,MONTH($G1256),DAY($G1256))</f>
        <v>43760</v>
      </c>
      <c r="I1256" s="21">
        <f>DATE(YEAR($H1256)+$LK1256,MONTH($H1256),DAY($H1256))</f>
        <v>43760</v>
      </c>
    </row>
    <row r="1257" spans="1:9" x14ac:dyDescent="0.35">
      <c r="A1257" s="20" t="s">
        <v>68</v>
      </c>
      <c r="B1257" s="20" t="s">
        <v>80</v>
      </c>
      <c r="C1257" s="21">
        <v>44126</v>
      </c>
      <c r="D1257" s="21">
        <f t="shared" si="324"/>
        <v>43760</v>
      </c>
      <c r="E1257" s="21">
        <f>DATE(YEAR($D1257)+$LK1257,MONTH($D1257),DAY($D1257))</f>
        <v>43760</v>
      </c>
      <c r="F1257" s="21">
        <f>DATE(YEAR($E1257)+$LK1257,MONTH($E1257),DAY($E1257))</f>
        <v>43760</v>
      </c>
      <c r="G1257" s="21">
        <f>DATE(YEAR($F1257)+$LK1257,MONTH($F1257),DAY($F1257))</f>
        <v>43760</v>
      </c>
      <c r="H1257" s="21">
        <f>DATE(YEAR($G1257)+$LK1257,MONTH($G1257),DAY($G1257))</f>
        <v>43760</v>
      </c>
      <c r="I1257" s="21">
        <f>DATE(YEAR($H1257)+$LK1257,MONTH($H1257),DAY($H1257))</f>
        <v>43760</v>
      </c>
    </row>
    <row r="1258" spans="1:9" x14ac:dyDescent="0.35">
      <c r="A1258" s="20" t="s">
        <v>69</v>
      </c>
      <c r="B1258" s="20" t="s">
        <v>81</v>
      </c>
      <c r="C1258" s="21">
        <v>44255.139178240002</v>
      </c>
      <c r="D1258" s="21">
        <f t="shared" si="324"/>
        <v>43889</v>
      </c>
      <c r="E1258" s="21">
        <f>DATE(YEAR($D1258),MONTH($D1258),DAY($D1258)+$LK1258*30.4/6000)</f>
        <v>43889</v>
      </c>
      <c r="F1258" s="21">
        <f>DATE(YEAR($E1258),MONTH($E1258),DAY($E1258)+$LK1258*30.4/6000)</f>
        <v>43889</v>
      </c>
      <c r="G1258" s="21">
        <f>DATE(YEAR($F1258),MONTH($F1258),DAY($F1258)+$LK1258*30.4/6000)</f>
        <v>43889</v>
      </c>
      <c r="H1258" s="21">
        <f>DATE(YEAR($G1258),MONTH($G1258),DAY($G1258)+$LK1258*30.4/6000)</f>
        <v>43889</v>
      </c>
      <c r="I1258" s="21">
        <f>DATE(YEAR($H1258),MONTH($H1258),DAY($H1258)+$LK1258*30.4/6000)</f>
        <v>43889</v>
      </c>
    </row>
    <row r="1259" spans="1:9" x14ac:dyDescent="0.35">
      <c r="A1259" s="20" t="s">
        <v>69</v>
      </c>
      <c r="B1259" s="20" t="s">
        <v>81</v>
      </c>
      <c r="C1259" s="21">
        <v>44255.139178240002</v>
      </c>
      <c r="D1259" s="21">
        <f t="shared" si="324"/>
        <v>43889</v>
      </c>
      <c r="E1259" s="21">
        <f>DATE(YEAR($D1259),MONTH($D1259),DAY($D1259)+$LK1259*30.4/6000)</f>
        <v>43889</v>
      </c>
      <c r="F1259" s="21">
        <f>DATE(YEAR($E1259),MONTH($E1259),DAY($E1259)+$LK1259*30.4/6000)</f>
        <v>43889</v>
      </c>
      <c r="G1259" s="21">
        <f>DATE(YEAR($F1259),MONTH($F1259),DAY($F1259)+$LK1259*30.4/6000)</f>
        <v>43889</v>
      </c>
      <c r="H1259" s="21">
        <f>DATE(YEAR($G1259),MONTH($G1259),DAY($G1259)+$LK1259*30.4/6000)</f>
        <v>43889</v>
      </c>
      <c r="I1259" s="21">
        <f>DATE(YEAR($H1259),MONTH($H1259),DAY($H1259)+$LK1259*30.4/6000)</f>
        <v>43889</v>
      </c>
    </row>
    <row r="1260" spans="1:9" x14ac:dyDescent="0.35">
      <c r="A1260" s="20" t="s">
        <v>69</v>
      </c>
      <c r="B1260" s="20" t="s">
        <v>91</v>
      </c>
      <c r="C1260" s="21">
        <v>44142</v>
      </c>
      <c r="D1260" s="21">
        <f t="shared" si="324"/>
        <v>43776</v>
      </c>
      <c r="E1260" s="21">
        <f>DATE(YEAR($D1260)+$LK1260,MONTH($D1260),DAY($D1260))</f>
        <v>43776</v>
      </c>
      <c r="F1260" s="21">
        <f>DATE(YEAR($E1260)+$LK1260,MONTH($E1260),DAY($E1260))</f>
        <v>43776</v>
      </c>
      <c r="G1260" s="21">
        <f>DATE(YEAR($F1260)+$LK1260,MONTH($F1260),DAY($F1260))</f>
        <v>43776</v>
      </c>
      <c r="H1260" s="21">
        <f>DATE(YEAR($G1260)+$LK1260,MONTH($G1260),DAY($G1260))</f>
        <v>43776</v>
      </c>
      <c r="I1260" s="21">
        <f>DATE(YEAR($H1260)+$LK1260,MONTH($H1260),DAY($H1260))</f>
        <v>43776</v>
      </c>
    </row>
    <row r="1261" spans="1:9" x14ac:dyDescent="0.35">
      <c r="A1261" s="20" t="s">
        <v>69</v>
      </c>
      <c r="B1261" s="20" t="s">
        <v>91</v>
      </c>
      <c r="C1261" s="21">
        <v>44142</v>
      </c>
      <c r="D1261" s="21">
        <f t="shared" si="324"/>
        <v>43776</v>
      </c>
      <c r="E1261" s="21">
        <f>DATE(YEAR($D1261)+$LK1261,MONTH($D1261),DAY($D1261))</f>
        <v>43776</v>
      </c>
      <c r="F1261" s="21">
        <f>DATE(YEAR($E1261)+$LK1261,MONTH($E1261),DAY($E1261))</f>
        <v>43776</v>
      </c>
      <c r="G1261" s="21">
        <f>DATE(YEAR($F1261)+$LK1261,MONTH($F1261),DAY($F1261))</f>
        <v>43776</v>
      </c>
      <c r="H1261" s="21">
        <f>DATE(YEAR($G1261)+$LK1261,MONTH($G1261),DAY($G1261))</f>
        <v>43776</v>
      </c>
      <c r="I1261" s="21">
        <f>DATE(YEAR($H1261)+$LK1261,MONTH($H1261),DAY($H1261))</f>
        <v>43776</v>
      </c>
    </row>
    <row r="1262" spans="1:9" x14ac:dyDescent="0.35">
      <c r="A1262" s="20" t="s">
        <v>69</v>
      </c>
      <c r="B1262" s="20" t="s">
        <v>91</v>
      </c>
      <c r="C1262" s="21">
        <v>44142</v>
      </c>
      <c r="D1262" s="21">
        <f t="shared" si="324"/>
        <v>43776</v>
      </c>
      <c r="E1262" s="21">
        <f>DATE(YEAR($D1262)+$LK1262,MONTH($D1262),DAY($D1262))</f>
        <v>43776</v>
      </c>
      <c r="F1262" s="21">
        <f>DATE(YEAR($E1262)+$LK1262,MONTH($E1262),DAY($E1262))</f>
        <v>43776</v>
      </c>
      <c r="G1262" s="21">
        <f>DATE(YEAR($F1262)+$LK1262,MONTH($F1262),DAY($F1262))</f>
        <v>43776</v>
      </c>
      <c r="H1262" s="21">
        <f>DATE(YEAR($G1262)+$LK1262,MONTH($G1262),DAY($G1262))</f>
        <v>43776</v>
      </c>
      <c r="I1262" s="21">
        <f>DATE(YEAR($H1262)+$LK1262,MONTH($H1262),DAY($H1262))</f>
        <v>43776</v>
      </c>
    </row>
    <row r="1263" spans="1:9" x14ac:dyDescent="0.35">
      <c r="A1263" s="20" t="s">
        <v>70</v>
      </c>
      <c r="B1263" s="20" t="s">
        <v>81</v>
      </c>
      <c r="C1263" s="21">
        <v>44127.130752309997</v>
      </c>
      <c r="D1263" s="21">
        <f t="shared" si="324"/>
        <v>43761</v>
      </c>
      <c r="E1263" s="21">
        <f>DATE(YEAR($D1263),MONTH($D1263),DAY($D1263)+$LK1263*30.4/6000)</f>
        <v>43761</v>
      </c>
      <c r="F1263" s="21">
        <f>DATE(YEAR($E1263),MONTH($E1263),DAY($E1263)+$LK1263*30.4/6000)</f>
        <v>43761</v>
      </c>
      <c r="G1263" s="21">
        <f>DATE(YEAR($F1263),MONTH($F1263),DAY($F1263)+$LK1263*30.4/6000)</f>
        <v>43761</v>
      </c>
      <c r="H1263" s="21">
        <f>DATE(YEAR($G1263),MONTH($G1263),DAY($G1263)+$LK1263*30.4/6000)</f>
        <v>43761</v>
      </c>
      <c r="I1263" s="21">
        <f>DATE(YEAR($H1263),MONTH($H1263),DAY($H1263)+$LK1263*30.4/6000)</f>
        <v>43761</v>
      </c>
    </row>
    <row r="1264" spans="1:9" x14ac:dyDescent="0.35">
      <c r="A1264" s="20" t="s">
        <v>70</v>
      </c>
      <c r="B1264" s="20" t="s">
        <v>81</v>
      </c>
      <c r="C1264" s="21">
        <v>44127.130752309997</v>
      </c>
      <c r="D1264" s="21">
        <f t="shared" si="324"/>
        <v>43761</v>
      </c>
      <c r="E1264" s="21">
        <f>DATE(YEAR($D1264),MONTH($D1264),DAY($D1264)+$LK1264*30.4/6000)</f>
        <v>43761</v>
      </c>
      <c r="F1264" s="21">
        <f>DATE(YEAR($E1264),MONTH($E1264),DAY($E1264)+$LK1264*30.4/6000)</f>
        <v>43761</v>
      </c>
      <c r="G1264" s="21">
        <f>DATE(YEAR($F1264),MONTH($F1264),DAY($F1264)+$LK1264*30.4/6000)</f>
        <v>43761</v>
      </c>
      <c r="H1264" s="21">
        <f>DATE(YEAR($G1264),MONTH($G1264),DAY($G1264)+$LK1264*30.4/6000)</f>
        <v>43761</v>
      </c>
      <c r="I1264" s="21">
        <f>DATE(YEAR($H1264),MONTH($H1264),DAY($H1264)+$LK1264*30.4/6000)</f>
        <v>43761</v>
      </c>
    </row>
    <row r="1265" spans="1:9" x14ac:dyDescent="0.35">
      <c r="A1265" s="20" t="s">
        <v>70</v>
      </c>
      <c r="B1265" s="20" t="s">
        <v>91</v>
      </c>
      <c r="C1265" s="21">
        <v>44153</v>
      </c>
      <c r="D1265" s="21">
        <f t="shared" si="324"/>
        <v>43787</v>
      </c>
      <c r="E1265" s="21">
        <f>DATE(YEAR($D1265)+$LK1265,MONTH($D1265),DAY($D1265))</f>
        <v>43787</v>
      </c>
      <c r="F1265" s="21">
        <f>DATE(YEAR($E1265)+$LK1265,MONTH($E1265),DAY($E1265))</f>
        <v>43787</v>
      </c>
      <c r="G1265" s="21">
        <f>DATE(YEAR($F1265)+$LK1265,MONTH($F1265),DAY($F1265))</f>
        <v>43787</v>
      </c>
      <c r="H1265" s="21">
        <f>DATE(YEAR($G1265)+$LK1265,MONTH($G1265),DAY($G1265))</f>
        <v>43787</v>
      </c>
      <c r="I1265" s="21">
        <f>DATE(YEAR($H1265)+$LK1265,MONTH($H1265),DAY($H1265))</f>
        <v>43787</v>
      </c>
    </row>
    <row r="1266" spans="1:9" x14ac:dyDescent="0.35">
      <c r="A1266" s="20" t="s">
        <v>70</v>
      </c>
      <c r="B1266" s="20" t="s">
        <v>91</v>
      </c>
      <c r="C1266" s="21">
        <v>44153</v>
      </c>
      <c r="D1266" s="21">
        <f t="shared" si="324"/>
        <v>43787</v>
      </c>
      <c r="E1266" s="21">
        <f>DATE(YEAR($D1266)+$LK1266,MONTH($D1266),DAY($D1266))</f>
        <v>43787</v>
      </c>
      <c r="F1266" s="21">
        <f>DATE(YEAR($E1266)+$LK1266,MONTH($E1266),DAY($E1266))</f>
        <v>43787</v>
      </c>
      <c r="G1266" s="21">
        <f>DATE(YEAR($F1266)+$LK1266,MONTH($F1266),DAY($F1266))</f>
        <v>43787</v>
      </c>
      <c r="H1266" s="21">
        <f>DATE(YEAR($G1266)+$LK1266,MONTH($G1266),DAY($G1266))</f>
        <v>43787</v>
      </c>
      <c r="I1266" s="21">
        <f>DATE(YEAR($H1266)+$LK1266,MONTH($H1266),DAY($H1266))</f>
        <v>43787</v>
      </c>
    </row>
    <row r="1267" spans="1:9" x14ac:dyDescent="0.35">
      <c r="A1267" s="20" t="s">
        <v>70</v>
      </c>
      <c r="B1267" s="20" t="s">
        <v>91</v>
      </c>
      <c r="C1267" s="21">
        <v>44153</v>
      </c>
      <c r="D1267" s="21">
        <f t="shared" si="324"/>
        <v>43787</v>
      </c>
      <c r="E1267" s="21">
        <f>DATE(YEAR($D1267)+$LK1267,MONTH($D1267),DAY($D1267))</f>
        <v>43787</v>
      </c>
      <c r="F1267" s="21">
        <f>DATE(YEAR($E1267)+$LK1267,MONTH($E1267),DAY($E1267))</f>
        <v>43787</v>
      </c>
      <c r="G1267" s="21">
        <f>DATE(YEAR($F1267)+$LK1267,MONTH($F1267),DAY($F1267))</f>
        <v>43787</v>
      </c>
      <c r="H1267" s="21">
        <f>DATE(YEAR($G1267)+$LK1267,MONTH($G1267),DAY($G1267))</f>
        <v>43787</v>
      </c>
      <c r="I1267" s="21">
        <f>DATE(YEAR($H1267)+$LK1267,MONTH($H1267),DAY($H1267))</f>
        <v>43787</v>
      </c>
    </row>
    <row r="1268" spans="1:9" x14ac:dyDescent="0.35">
      <c r="A1268" s="20" t="s">
        <v>70</v>
      </c>
      <c r="B1268" s="20" t="s">
        <v>91</v>
      </c>
      <c r="C1268" s="21">
        <v>44153</v>
      </c>
      <c r="D1268" s="21">
        <f t="shared" si="324"/>
        <v>43787</v>
      </c>
      <c r="E1268" s="21">
        <f>DATE(YEAR($D1268)+$LK1268,MONTH($D1268),DAY($D1268))</f>
        <v>43787</v>
      </c>
      <c r="F1268" s="21">
        <f>DATE(YEAR($E1268)+$LK1268,MONTH($E1268),DAY($E1268))</f>
        <v>43787</v>
      </c>
      <c r="G1268" s="21">
        <f>DATE(YEAR($F1268)+$LK1268,MONTH($F1268),DAY($F1268))</f>
        <v>43787</v>
      </c>
      <c r="H1268" s="21">
        <f>DATE(YEAR($G1268)+$LK1268,MONTH($G1268),DAY($G1268))</f>
        <v>43787</v>
      </c>
      <c r="I1268" s="21">
        <f>DATE(YEAR($H1268)+$LK1268,MONTH($H1268),DAY($H1268))</f>
        <v>43787</v>
      </c>
    </row>
    <row r="1269" spans="1:9" x14ac:dyDescent="0.35">
      <c r="A1269" s="20" t="s">
        <v>71</v>
      </c>
      <c r="B1269" s="20" t="s">
        <v>81</v>
      </c>
      <c r="C1269" s="21">
        <v>44164.126979159999</v>
      </c>
      <c r="D1269" s="21">
        <f t="shared" si="324"/>
        <v>43798</v>
      </c>
      <c r="E1269" s="21">
        <f>DATE(YEAR($D1269),MONTH($D1269),DAY($D1269)+$LK1269*30.4/6000)</f>
        <v>43798</v>
      </c>
      <c r="F1269" s="21">
        <f>DATE(YEAR($E1269),MONTH($E1269),DAY($E1269)+$LK1269*30.4/6000)</f>
        <v>43798</v>
      </c>
      <c r="G1269" s="21">
        <f>DATE(YEAR($F1269),MONTH($F1269),DAY($F1269)+$LK1269*30.4/6000)</f>
        <v>43798</v>
      </c>
      <c r="H1269" s="21">
        <f>DATE(YEAR($G1269),MONTH($G1269),DAY($G1269)+$LK1269*30.4/6000)</f>
        <v>43798</v>
      </c>
      <c r="I1269" s="21">
        <f>DATE(YEAR($H1269),MONTH($H1269),DAY($H1269)+$LK1269*30.4/6000)</f>
        <v>43798</v>
      </c>
    </row>
    <row r="1270" spans="1:9" x14ac:dyDescent="0.35">
      <c r="A1270" s="20" t="s">
        <v>71</v>
      </c>
      <c r="B1270" s="20" t="s">
        <v>81</v>
      </c>
      <c r="C1270" s="21">
        <v>44164.126979159999</v>
      </c>
      <c r="D1270" s="21">
        <f t="shared" si="324"/>
        <v>43798</v>
      </c>
      <c r="E1270" s="21">
        <f>DATE(YEAR($D1270),MONTH($D1270),DAY($D1270)+$LK1270*30.4/6000)</f>
        <v>43798</v>
      </c>
      <c r="F1270" s="21">
        <f>DATE(YEAR($E1270),MONTH($E1270),DAY($E1270)+$LK1270*30.4/6000)</f>
        <v>43798</v>
      </c>
      <c r="G1270" s="21">
        <f>DATE(YEAR($F1270),MONTH($F1270),DAY($F1270)+$LK1270*30.4/6000)</f>
        <v>43798</v>
      </c>
      <c r="H1270" s="21">
        <f>DATE(YEAR($G1270),MONTH($G1270),DAY($G1270)+$LK1270*30.4/6000)</f>
        <v>43798</v>
      </c>
      <c r="I1270" s="21">
        <f>DATE(YEAR($H1270),MONTH($H1270),DAY($H1270)+$LK1270*30.4/6000)</f>
        <v>43798</v>
      </c>
    </row>
    <row r="1271" spans="1:9" x14ac:dyDescent="0.35">
      <c r="A1271" s="20" t="s">
        <v>71</v>
      </c>
      <c r="B1271" s="20" t="s">
        <v>81</v>
      </c>
      <c r="C1271" s="21">
        <v>44044.703020829998</v>
      </c>
      <c r="D1271" s="21">
        <f t="shared" si="324"/>
        <v>43678</v>
      </c>
      <c r="E1271" s="21">
        <f>DATE(YEAR($D1271),MONTH($D1271),DAY($D1271)+$LK1271*30.4/6000)</f>
        <v>43678</v>
      </c>
      <c r="F1271" s="21">
        <f>DATE(YEAR($E1271),MONTH($E1271),DAY($E1271)+$LK1271*30.4/6000)</f>
        <v>43678</v>
      </c>
      <c r="G1271" s="21">
        <f>DATE(YEAR($F1271),MONTH($F1271),DAY($F1271)+$LK1271*30.4/6000)</f>
        <v>43678</v>
      </c>
      <c r="H1271" s="21">
        <f>DATE(YEAR($G1271),MONTH($G1271),DAY($G1271)+$LK1271*30.4/6000)</f>
        <v>43678</v>
      </c>
      <c r="I1271" s="21">
        <f>DATE(YEAR($H1271),MONTH($H1271),DAY($H1271)+$LK1271*30.4/6000)</f>
        <v>43678</v>
      </c>
    </row>
    <row r="1272" spans="1:9" x14ac:dyDescent="0.35">
      <c r="A1272" s="20" t="s">
        <v>71</v>
      </c>
      <c r="B1272" s="20" t="s">
        <v>91</v>
      </c>
      <c r="C1272" s="21">
        <v>44153</v>
      </c>
      <c r="D1272" s="21">
        <f t="shared" si="324"/>
        <v>43787</v>
      </c>
      <c r="E1272" s="21">
        <f t="shared" ref="E1272:E1301" si="340">DATE(YEAR($D1272)+$LK1272,MONTH($D1272),DAY($D1272))</f>
        <v>43787</v>
      </c>
      <c r="F1272" s="21">
        <f t="shared" ref="F1272:F1301" si="341">DATE(YEAR($E1272)+$LK1272,MONTH($E1272),DAY($E1272))</f>
        <v>43787</v>
      </c>
      <c r="G1272" s="21">
        <f t="shared" ref="G1272:G1301" si="342">DATE(YEAR($F1272)+$LK1272,MONTH($F1272),DAY($F1272))</f>
        <v>43787</v>
      </c>
      <c r="H1272" s="21">
        <f t="shared" ref="H1272:H1301" si="343">DATE(YEAR($G1272)+$LK1272,MONTH($G1272),DAY($G1272))</f>
        <v>43787</v>
      </c>
      <c r="I1272" s="21">
        <f t="shared" ref="I1272:I1301" si="344">DATE(YEAR($H1272)+$LK1272,MONTH($H1272),DAY($H1272))</f>
        <v>43787</v>
      </c>
    </row>
    <row r="1273" spans="1:9" x14ac:dyDescent="0.35">
      <c r="A1273" s="20" t="s">
        <v>71</v>
      </c>
      <c r="B1273" s="20" t="s">
        <v>91</v>
      </c>
      <c r="C1273" s="21">
        <v>44153</v>
      </c>
      <c r="D1273" s="21">
        <f t="shared" si="324"/>
        <v>43787</v>
      </c>
      <c r="E1273" s="21">
        <f t="shared" si="340"/>
        <v>43787</v>
      </c>
      <c r="F1273" s="21">
        <f t="shared" si="341"/>
        <v>43787</v>
      </c>
      <c r="G1273" s="21">
        <f t="shared" si="342"/>
        <v>43787</v>
      </c>
      <c r="H1273" s="21">
        <f t="shared" si="343"/>
        <v>43787</v>
      </c>
      <c r="I1273" s="21">
        <f t="shared" si="344"/>
        <v>43787</v>
      </c>
    </row>
    <row r="1274" spans="1:9" x14ac:dyDescent="0.35">
      <c r="A1274" s="20" t="s">
        <v>71</v>
      </c>
      <c r="B1274" s="20" t="s">
        <v>91</v>
      </c>
      <c r="C1274" s="21">
        <v>44153</v>
      </c>
      <c r="D1274" s="21">
        <f t="shared" si="324"/>
        <v>43787</v>
      </c>
      <c r="E1274" s="21">
        <f t="shared" si="340"/>
        <v>43787</v>
      </c>
      <c r="F1274" s="21">
        <f t="shared" si="341"/>
        <v>43787</v>
      </c>
      <c r="G1274" s="21">
        <f t="shared" si="342"/>
        <v>43787</v>
      </c>
      <c r="H1274" s="21">
        <f t="shared" si="343"/>
        <v>43787</v>
      </c>
      <c r="I1274" s="21">
        <f t="shared" si="344"/>
        <v>43787</v>
      </c>
    </row>
    <row r="1275" spans="1:9" x14ac:dyDescent="0.35">
      <c r="A1275" s="20" t="s">
        <v>71</v>
      </c>
      <c r="B1275" s="20" t="s">
        <v>91</v>
      </c>
      <c r="C1275" s="21">
        <v>44153</v>
      </c>
      <c r="D1275" s="21">
        <f t="shared" si="324"/>
        <v>43787</v>
      </c>
      <c r="E1275" s="21">
        <f t="shared" si="340"/>
        <v>43787</v>
      </c>
      <c r="F1275" s="21">
        <f t="shared" si="341"/>
        <v>43787</v>
      </c>
      <c r="G1275" s="21">
        <f t="shared" si="342"/>
        <v>43787</v>
      </c>
      <c r="H1275" s="21">
        <f t="shared" si="343"/>
        <v>43787</v>
      </c>
      <c r="I1275" s="21">
        <f t="shared" si="344"/>
        <v>43787</v>
      </c>
    </row>
    <row r="1276" spans="1:9" x14ac:dyDescent="0.35">
      <c r="A1276" s="20" t="s">
        <v>43</v>
      </c>
      <c r="B1276" s="20" t="s">
        <v>91</v>
      </c>
      <c r="C1276" s="21">
        <v>44153</v>
      </c>
      <c r="D1276" s="21">
        <f t="shared" si="324"/>
        <v>43787</v>
      </c>
      <c r="E1276" s="21">
        <f t="shared" si="340"/>
        <v>43787</v>
      </c>
      <c r="F1276" s="21">
        <f t="shared" si="341"/>
        <v>43787</v>
      </c>
      <c r="G1276" s="21">
        <f t="shared" si="342"/>
        <v>43787</v>
      </c>
      <c r="H1276" s="21">
        <f t="shared" si="343"/>
        <v>43787</v>
      </c>
      <c r="I1276" s="21">
        <f t="shared" si="344"/>
        <v>43787</v>
      </c>
    </row>
    <row r="1277" spans="1:9" x14ac:dyDescent="0.35">
      <c r="A1277" s="20" t="s">
        <v>43</v>
      </c>
      <c r="B1277" s="20" t="s">
        <v>91</v>
      </c>
      <c r="C1277" s="21">
        <v>44153</v>
      </c>
      <c r="D1277" s="21">
        <f t="shared" ref="D1277:D1320" si="345">DATE(YEAR($C1277)-1,MONTH($C1277),DAY($C1277))</f>
        <v>43787</v>
      </c>
      <c r="E1277" s="21">
        <f t="shared" si="340"/>
        <v>43787</v>
      </c>
      <c r="F1277" s="21">
        <f t="shared" si="341"/>
        <v>43787</v>
      </c>
      <c r="G1277" s="21">
        <f t="shared" si="342"/>
        <v>43787</v>
      </c>
      <c r="H1277" s="21">
        <f t="shared" si="343"/>
        <v>43787</v>
      </c>
      <c r="I1277" s="21">
        <f t="shared" si="344"/>
        <v>43787</v>
      </c>
    </row>
    <row r="1278" spans="1:9" x14ac:dyDescent="0.35">
      <c r="A1278" s="20" t="s">
        <v>43</v>
      </c>
      <c r="B1278" s="20" t="s">
        <v>91</v>
      </c>
      <c r="C1278" s="21">
        <v>44153</v>
      </c>
      <c r="D1278" s="21">
        <f t="shared" si="345"/>
        <v>43787</v>
      </c>
      <c r="E1278" s="21">
        <f t="shared" si="340"/>
        <v>43787</v>
      </c>
      <c r="F1278" s="21">
        <f t="shared" si="341"/>
        <v>43787</v>
      </c>
      <c r="G1278" s="21">
        <f t="shared" si="342"/>
        <v>43787</v>
      </c>
      <c r="H1278" s="21">
        <f t="shared" si="343"/>
        <v>43787</v>
      </c>
      <c r="I1278" s="21">
        <f t="shared" si="344"/>
        <v>43787</v>
      </c>
    </row>
    <row r="1279" spans="1:9" x14ac:dyDescent="0.35">
      <c r="A1279" s="20" t="s">
        <v>43</v>
      </c>
      <c r="B1279" s="20" t="s">
        <v>91</v>
      </c>
      <c r="C1279" s="21">
        <v>44153</v>
      </c>
      <c r="D1279" s="21">
        <f t="shared" si="345"/>
        <v>43787</v>
      </c>
      <c r="E1279" s="21">
        <f t="shared" si="340"/>
        <v>43787</v>
      </c>
      <c r="F1279" s="21">
        <f t="shared" si="341"/>
        <v>43787</v>
      </c>
      <c r="G1279" s="21">
        <f t="shared" si="342"/>
        <v>43787</v>
      </c>
      <c r="H1279" s="21">
        <f t="shared" si="343"/>
        <v>43787</v>
      </c>
      <c r="I1279" s="21">
        <f t="shared" si="344"/>
        <v>43787</v>
      </c>
    </row>
    <row r="1280" spans="1:9" x14ac:dyDescent="0.35">
      <c r="A1280" s="20" t="s">
        <v>72</v>
      </c>
      <c r="B1280" s="20" t="s">
        <v>91</v>
      </c>
      <c r="C1280" s="21">
        <v>44153</v>
      </c>
      <c r="D1280" s="21">
        <f t="shared" si="345"/>
        <v>43787</v>
      </c>
      <c r="E1280" s="21">
        <f t="shared" si="340"/>
        <v>43787</v>
      </c>
      <c r="F1280" s="21">
        <f t="shared" si="341"/>
        <v>43787</v>
      </c>
      <c r="G1280" s="21">
        <f t="shared" si="342"/>
        <v>43787</v>
      </c>
      <c r="H1280" s="21">
        <f t="shared" si="343"/>
        <v>43787</v>
      </c>
      <c r="I1280" s="21">
        <f t="shared" si="344"/>
        <v>43787</v>
      </c>
    </row>
    <row r="1281" spans="1:9" x14ac:dyDescent="0.35">
      <c r="A1281" s="20" t="s">
        <v>72</v>
      </c>
      <c r="B1281" s="20" t="s">
        <v>91</v>
      </c>
      <c r="C1281" s="21">
        <v>44153</v>
      </c>
      <c r="D1281" s="21">
        <f t="shared" si="345"/>
        <v>43787</v>
      </c>
      <c r="E1281" s="21">
        <f t="shared" si="340"/>
        <v>43787</v>
      </c>
      <c r="F1281" s="21">
        <f t="shared" si="341"/>
        <v>43787</v>
      </c>
      <c r="G1281" s="21">
        <f t="shared" si="342"/>
        <v>43787</v>
      </c>
      <c r="H1281" s="21">
        <f t="shared" si="343"/>
        <v>43787</v>
      </c>
      <c r="I1281" s="21">
        <f t="shared" si="344"/>
        <v>43787</v>
      </c>
    </row>
    <row r="1282" spans="1:9" x14ac:dyDescent="0.35">
      <c r="A1282" s="20" t="s">
        <v>72</v>
      </c>
      <c r="B1282" s="20" t="s">
        <v>91</v>
      </c>
      <c r="C1282" s="21">
        <v>44153</v>
      </c>
      <c r="D1282" s="21">
        <f t="shared" si="345"/>
        <v>43787</v>
      </c>
      <c r="E1282" s="21">
        <f t="shared" si="340"/>
        <v>43787</v>
      </c>
      <c r="F1282" s="21">
        <f t="shared" si="341"/>
        <v>43787</v>
      </c>
      <c r="G1282" s="21">
        <f t="shared" si="342"/>
        <v>43787</v>
      </c>
      <c r="H1282" s="21">
        <f t="shared" si="343"/>
        <v>43787</v>
      </c>
      <c r="I1282" s="21">
        <f t="shared" si="344"/>
        <v>43787</v>
      </c>
    </row>
    <row r="1283" spans="1:9" x14ac:dyDescent="0.35">
      <c r="A1283" s="20" t="s">
        <v>72</v>
      </c>
      <c r="B1283" s="20" t="s">
        <v>91</v>
      </c>
      <c r="C1283" s="21">
        <v>44153</v>
      </c>
      <c r="D1283" s="21">
        <f t="shared" si="345"/>
        <v>43787</v>
      </c>
      <c r="E1283" s="21">
        <f t="shared" si="340"/>
        <v>43787</v>
      </c>
      <c r="F1283" s="21">
        <f t="shared" si="341"/>
        <v>43787</v>
      </c>
      <c r="G1283" s="21">
        <f t="shared" si="342"/>
        <v>43787</v>
      </c>
      <c r="H1283" s="21">
        <f t="shared" si="343"/>
        <v>43787</v>
      </c>
      <c r="I1283" s="21">
        <f t="shared" si="344"/>
        <v>43787</v>
      </c>
    </row>
    <row r="1284" spans="1:9" x14ac:dyDescent="0.35">
      <c r="A1284" s="20" t="s">
        <v>73</v>
      </c>
      <c r="B1284" s="20" t="s">
        <v>91</v>
      </c>
      <c r="C1284" s="21">
        <v>44161</v>
      </c>
      <c r="D1284" s="21">
        <f t="shared" si="345"/>
        <v>43795</v>
      </c>
      <c r="E1284" s="21">
        <f t="shared" si="340"/>
        <v>43795</v>
      </c>
      <c r="F1284" s="21">
        <f t="shared" si="341"/>
        <v>43795</v>
      </c>
      <c r="G1284" s="21">
        <f t="shared" si="342"/>
        <v>43795</v>
      </c>
      <c r="H1284" s="21">
        <f t="shared" si="343"/>
        <v>43795</v>
      </c>
      <c r="I1284" s="21">
        <f t="shared" si="344"/>
        <v>43795</v>
      </c>
    </row>
    <row r="1285" spans="1:9" x14ac:dyDescent="0.35">
      <c r="A1285" s="20" t="s">
        <v>73</v>
      </c>
      <c r="B1285" s="20" t="s">
        <v>91</v>
      </c>
      <c r="C1285" s="21">
        <v>44161</v>
      </c>
      <c r="D1285" s="21">
        <f t="shared" si="345"/>
        <v>43795</v>
      </c>
      <c r="E1285" s="21">
        <f t="shared" si="340"/>
        <v>43795</v>
      </c>
      <c r="F1285" s="21">
        <f t="shared" si="341"/>
        <v>43795</v>
      </c>
      <c r="G1285" s="21">
        <f t="shared" si="342"/>
        <v>43795</v>
      </c>
      <c r="H1285" s="21">
        <f t="shared" si="343"/>
        <v>43795</v>
      </c>
      <c r="I1285" s="21">
        <f t="shared" si="344"/>
        <v>43795</v>
      </c>
    </row>
    <row r="1286" spans="1:9" x14ac:dyDescent="0.35">
      <c r="A1286" s="20" t="s">
        <v>73</v>
      </c>
      <c r="B1286" s="20" t="s">
        <v>91</v>
      </c>
      <c r="C1286" s="21">
        <v>44161</v>
      </c>
      <c r="D1286" s="21">
        <f t="shared" si="345"/>
        <v>43795</v>
      </c>
      <c r="E1286" s="21">
        <f t="shared" si="340"/>
        <v>43795</v>
      </c>
      <c r="F1286" s="21">
        <f t="shared" si="341"/>
        <v>43795</v>
      </c>
      <c r="G1286" s="21">
        <f t="shared" si="342"/>
        <v>43795</v>
      </c>
      <c r="H1286" s="21">
        <f t="shared" si="343"/>
        <v>43795</v>
      </c>
      <c r="I1286" s="21">
        <f t="shared" si="344"/>
        <v>43795</v>
      </c>
    </row>
    <row r="1287" spans="1:9" x14ac:dyDescent="0.35">
      <c r="A1287" s="20" t="s">
        <v>73</v>
      </c>
      <c r="B1287" s="20" t="s">
        <v>91</v>
      </c>
      <c r="C1287" s="21">
        <v>44161</v>
      </c>
      <c r="D1287" s="21">
        <f t="shared" si="345"/>
        <v>43795</v>
      </c>
      <c r="E1287" s="21">
        <f t="shared" si="340"/>
        <v>43795</v>
      </c>
      <c r="F1287" s="21">
        <f t="shared" si="341"/>
        <v>43795</v>
      </c>
      <c r="G1287" s="21">
        <f t="shared" si="342"/>
        <v>43795</v>
      </c>
      <c r="H1287" s="21">
        <f t="shared" si="343"/>
        <v>43795</v>
      </c>
      <c r="I1287" s="21">
        <f t="shared" si="344"/>
        <v>43795</v>
      </c>
    </row>
    <row r="1288" spans="1:9" x14ac:dyDescent="0.35">
      <c r="A1288" s="20" t="s">
        <v>14</v>
      </c>
      <c r="B1288" s="20" t="s">
        <v>91</v>
      </c>
      <c r="C1288" s="21">
        <v>44211</v>
      </c>
      <c r="D1288" s="21">
        <f t="shared" si="345"/>
        <v>43845</v>
      </c>
      <c r="E1288" s="21">
        <f t="shared" si="340"/>
        <v>43845</v>
      </c>
      <c r="F1288" s="21">
        <f t="shared" si="341"/>
        <v>43845</v>
      </c>
      <c r="G1288" s="21">
        <f t="shared" si="342"/>
        <v>43845</v>
      </c>
      <c r="H1288" s="21">
        <f t="shared" si="343"/>
        <v>43845</v>
      </c>
      <c r="I1288" s="21">
        <f t="shared" si="344"/>
        <v>43845</v>
      </c>
    </row>
    <row r="1289" spans="1:9" x14ac:dyDescent="0.35">
      <c r="A1289" s="20" t="s">
        <v>14</v>
      </c>
      <c r="B1289" s="20" t="s">
        <v>91</v>
      </c>
      <c r="C1289" s="21">
        <v>44211</v>
      </c>
      <c r="D1289" s="21">
        <f t="shared" si="345"/>
        <v>43845</v>
      </c>
      <c r="E1289" s="21">
        <f t="shared" si="340"/>
        <v>43845</v>
      </c>
      <c r="F1289" s="21">
        <f t="shared" si="341"/>
        <v>43845</v>
      </c>
      <c r="G1289" s="21">
        <f t="shared" si="342"/>
        <v>43845</v>
      </c>
      <c r="H1289" s="21">
        <f t="shared" si="343"/>
        <v>43845</v>
      </c>
      <c r="I1289" s="21">
        <f t="shared" si="344"/>
        <v>43845</v>
      </c>
    </row>
    <row r="1290" spans="1:9" x14ac:dyDescent="0.35">
      <c r="A1290" s="20" t="s">
        <v>14</v>
      </c>
      <c r="B1290" s="20" t="s">
        <v>91</v>
      </c>
      <c r="C1290" s="21">
        <v>44211</v>
      </c>
      <c r="D1290" s="21">
        <f t="shared" si="345"/>
        <v>43845</v>
      </c>
      <c r="E1290" s="21">
        <f t="shared" si="340"/>
        <v>43845</v>
      </c>
      <c r="F1290" s="21">
        <f t="shared" si="341"/>
        <v>43845</v>
      </c>
      <c r="G1290" s="21">
        <f t="shared" si="342"/>
        <v>43845</v>
      </c>
      <c r="H1290" s="21">
        <f t="shared" si="343"/>
        <v>43845</v>
      </c>
      <c r="I1290" s="21">
        <f t="shared" si="344"/>
        <v>43845</v>
      </c>
    </row>
    <row r="1291" spans="1:9" x14ac:dyDescent="0.35">
      <c r="A1291" s="20" t="s">
        <v>14</v>
      </c>
      <c r="B1291" s="20" t="s">
        <v>91</v>
      </c>
      <c r="C1291" s="21">
        <v>44211</v>
      </c>
      <c r="D1291" s="21">
        <f t="shared" si="345"/>
        <v>43845</v>
      </c>
      <c r="E1291" s="21">
        <f t="shared" si="340"/>
        <v>43845</v>
      </c>
      <c r="F1291" s="21">
        <f t="shared" si="341"/>
        <v>43845</v>
      </c>
      <c r="G1291" s="21">
        <f t="shared" si="342"/>
        <v>43845</v>
      </c>
      <c r="H1291" s="21">
        <f t="shared" si="343"/>
        <v>43845</v>
      </c>
      <c r="I1291" s="21">
        <f t="shared" si="344"/>
        <v>43845</v>
      </c>
    </row>
    <row r="1292" spans="1:9" x14ac:dyDescent="0.35">
      <c r="A1292" s="20" t="s">
        <v>74</v>
      </c>
      <c r="B1292" s="20" t="s">
        <v>80</v>
      </c>
      <c r="C1292" s="21">
        <v>44079</v>
      </c>
      <c r="D1292" s="21">
        <f t="shared" si="345"/>
        <v>43713</v>
      </c>
      <c r="E1292" s="21">
        <f t="shared" si="340"/>
        <v>43713</v>
      </c>
      <c r="F1292" s="21">
        <f t="shared" si="341"/>
        <v>43713</v>
      </c>
      <c r="G1292" s="21">
        <f t="shared" si="342"/>
        <v>43713</v>
      </c>
      <c r="H1292" s="21">
        <f t="shared" si="343"/>
        <v>43713</v>
      </c>
      <c r="I1292" s="21">
        <f t="shared" si="344"/>
        <v>43713</v>
      </c>
    </row>
    <row r="1293" spans="1:9" x14ac:dyDescent="0.35">
      <c r="A1293" s="20" t="s">
        <v>74</v>
      </c>
      <c r="B1293" s="20" t="s">
        <v>80</v>
      </c>
      <c r="C1293" s="21">
        <v>44079</v>
      </c>
      <c r="D1293" s="21">
        <f t="shared" si="345"/>
        <v>43713</v>
      </c>
      <c r="E1293" s="21">
        <f t="shared" si="340"/>
        <v>43713</v>
      </c>
      <c r="F1293" s="21">
        <f t="shared" si="341"/>
        <v>43713</v>
      </c>
      <c r="G1293" s="21">
        <f t="shared" si="342"/>
        <v>43713</v>
      </c>
      <c r="H1293" s="21">
        <f t="shared" si="343"/>
        <v>43713</v>
      </c>
      <c r="I1293" s="21">
        <f t="shared" si="344"/>
        <v>43713</v>
      </c>
    </row>
    <row r="1294" spans="1:9" x14ac:dyDescent="0.35">
      <c r="A1294" s="20" t="s">
        <v>74</v>
      </c>
      <c r="B1294" s="20" t="s">
        <v>91</v>
      </c>
      <c r="C1294" s="21">
        <v>44212</v>
      </c>
      <c r="D1294" s="21">
        <f t="shared" si="345"/>
        <v>43846</v>
      </c>
      <c r="E1294" s="21">
        <f t="shared" si="340"/>
        <v>43846</v>
      </c>
      <c r="F1294" s="21">
        <f t="shared" si="341"/>
        <v>43846</v>
      </c>
      <c r="G1294" s="21">
        <f t="shared" si="342"/>
        <v>43846</v>
      </c>
      <c r="H1294" s="21">
        <f t="shared" si="343"/>
        <v>43846</v>
      </c>
      <c r="I1294" s="21">
        <f t="shared" si="344"/>
        <v>43846</v>
      </c>
    </row>
    <row r="1295" spans="1:9" x14ac:dyDescent="0.35">
      <c r="A1295" s="20" t="s">
        <v>74</v>
      </c>
      <c r="B1295" s="20" t="s">
        <v>91</v>
      </c>
      <c r="C1295" s="21">
        <v>44212</v>
      </c>
      <c r="D1295" s="21">
        <f t="shared" si="345"/>
        <v>43846</v>
      </c>
      <c r="E1295" s="21">
        <f t="shared" si="340"/>
        <v>43846</v>
      </c>
      <c r="F1295" s="21">
        <f t="shared" si="341"/>
        <v>43846</v>
      </c>
      <c r="G1295" s="21">
        <f t="shared" si="342"/>
        <v>43846</v>
      </c>
      <c r="H1295" s="21">
        <f t="shared" si="343"/>
        <v>43846</v>
      </c>
      <c r="I1295" s="21">
        <f t="shared" si="344"/>
        <v>43846</v>
      </c>
    </row>
    <row r="1296" spans="1:9" x14ac:dyDescent="0.35">
      <c r="A1296" s="20" t="s">
        <v>74</v>
      </c>
      <c r="B1296" s="20" t="s">
        <v>91</v>
      </c>
      <c r="C1296" s="21">
        <v>44212</v>
      </c>
      <c r="D1296" s="21">
        <f t="shared" si="345"/>
        <v>43846</v>
      </c>
      <c r="E1296" s="21">
        <f t="shared" si="340"/>
        <v>43846</v>
      </c>
      <c r="F1296" s="21">
        <f t="shared" si="341"/>
        <v>43846</v>
      </c>
      <c r="G1296" s="21">
        <f t="shared" si="342"/>
        <v>43846</v>
      </c>
      <c r="H1296" s="21">
        <f t="shared" si="343"/>
        <v>43846</v>
      </c>
      <c r="I1296" s="21">
        <f t="shared" si="344"/>
        <v>43846</v>
      </c>
    </row>
    <row r="1297" spans="1:9" x14ac:dyDescent="0.35">
      <c r="A1297" s="20" t="s">
        <v>74</v>
      </c>
      <c r="B1297" s="20" t="s">
        <v>91</v>
      </c>
      <c r="C1297" s="21">
        <v>44212</v>
      </c>
      <c r="D1297" s="21">
        <f t="shared" si="345"/>
        <v>43846</v>
      </c>
      <c r="E1297" s="21">
        <f t="shared" si="340"/>
        <v>43846</v>
      </c>
      <c r="F1297" s="21">
        <f t="shared" si="341"/>
        <v>43846</v>
      </c>
      <c r="G1297" s="21">
        <f t="shared" si="342"/>
        <v>43846</v>
      </c>
      <c r="H1297" s="21">
        <f t="shared" si="343"/>
        <v>43846</v>
      </c>
      <c r="I1297" s="21">
        <f t="shared" si="344"/>
        <v>43846</v>
      </c>
    </row>
    <row r="1298" spans="1:9" x14ac:dyDescent="0.35">
      <c r="A1298" s="20" t="s">
        <v>75</v>
      </c>
      <c r="B1298" s="20" t="s">
        <v>91</v>
      </c>
      <c r="C1298" s="21">
        <v>44212</v>
      </c>
      <c r="D1298" s="21">
        <f t="shared" si="345"/>
        <v>43846</v>
      </c>
      <c r="E1298" s="21">
        <f t="shared" si="340"/>
        <v>43846</v>
      </c>
      <c r="F1298" s="21">
        <f t="shared" si="341"/>
        <v>43846</v>
      </c>
      <c r="G1298" s="21">
        <f t="shared" si="342"/>
        <v>43846</v>
      </c>
      <c r="H1298" s="21">
        <f t="shared" si="343"/>
        <v>43846</v>
      </c>
      <c r="I1298" s="21">
        <f t="shared" si="344"/>
        <v>43846</v>
      </c>
    </row>
    <row r="1299" spans="1:9" x14ac:dyDescent="0.35">
      <c r="A1299" s="20" t="s">
        <v>75</v>
      </c>
      <c r="B1299" s="20" t="s">
        <v>91</v>
      </c>
      <c r="C1299" s="21">
        <v>44212</v>
      </c>
      <c r="D1299" s="21">
        <f t="shared" si="345"/>
        <v>43846</v>
      </c>
      <c r="E1299" s="21">
        <f t="shared" si="340"/>
        <v>43846</v>
      </c>
      <c r="F1299" s="21">
        <f t="shared" si="341"/>
        <v>43846</v>
      </c>
      <c r="G1299" s="21">
        <f t="shared" si="342"/>
        <v>43846</v>
      </c>
      <c r="H1299" s="21">
        <f t="shared" si="343"/>
        <v>43846</v>
      </c>
      <c r="I1299" s="21">
        <f t="shared" si="344"/>
        <v>43846</v>
      </c>
    </row>
    <row r="1300" spans="1:9" x14ac:dyDescent="0.35">
      <c r="A1300" s="20" t="s">
        <v>75</v>
      </c>
      <c r="B1300" s="20" t="s">
        <v>91</v>
      </c>
      <c r="C1300" s="21">
        <v>44215</v>
      </c>
      <c r="D1300" s="21">
        <f t="shared" si="345"/>
        <v>43849</v>
      </c>
      <c r="E1300" s="21">
        <f t="shared" si="340"/>
        <v>43849</v>
      </c>
      <c r="F1300" s="21">
        <f t="shared" si="341"/>
        <v>43849</v>
      </c>
      <c r="G1300" s="21">
        <f t="shared" si="342"/>
        <v>43849</v>
      </c>
      <c r="H1300" s="21">
        <f t="shared" si="343"/>
        <v>43849</v>
      </c>
      <c r="I1300" s="21">
        <f t="shared" si="344"/>
        <v>43849</v>
      </c>
    </row>
    <row r="1301" spans="1:9" x14ac:dyDescent="0.35">
      <c r="A1301" s="20" t="s">
        <v>75</v>
      </c>
      <c r="B1301" s="20" t="s">
        <v>91</v>
      </c>
      <c r="C1301" s="21">
        <v>44212</v>
      </c>
      <c r="D1301" s="21">
        <f t="shared" si="345"/>
        <v>43846</v>
      </c>
      <c r="E1301" s="21">
        <f t="shared" si="340"/>
        <v>43846</v>
      </c>
      <c r="F1301" s="21">
        <f t="shared" si="341"/>
        <v>43846</v>
      </c>
      <c r="G1301" s="21">
        <f t="shared" si="342"/>
        <v>43846</v>
      </c>
      <c r="H1301" s="21">
        <f t="shared" si="343"/>
        <v>43846</v>
      </c>
      <c r="I1301" s="21">
        <f t="shared" si="344"/>
        <v>43846</v>
      </c>
    </row>
    <row r="1302" spans="1:9" x14ac:dyDescent="0.35">
      <c r="A1302" s="20" t="s">
        <v>41</v>
      </c>
      <c r="B1302" s="20" t="s">
        <v>81</v>
      </c>
      <c r="C1302" s="21">
        <v>44390.113657399997</v>
      </c>
      <c r="D1302" s="21">
        <f t="shared" si="345"/>
        <v>44025</v>
      </c>
      <c r="E1302" s="21">
        <f>DATE(YEAR($D1302),MONTH($D1302),DAY($D1302)+$LK1302*30.4/6000)</f>
        <v>44025</v>
      </c>
      <c r="F1302" s="21">
        <f>DATE(YEAR($E1302),MONTH($E1302),DAY($E1302)+$LK1302*30.4/6000)</f>
        <v>44025</v>
      </c>
      <c r="G1302" s="21">
        <f>DATE(YEAR($F1302),MONTH($F1302),DAY($F1302)+$LK1302*30.4/6000)</f>
        <v>44025</v>
      </c>
      <c r="H1302" s="21">
        <f>DATE(YEAR($G1302),MONTH($G1302),DAY($G1302)+$LK1302*30.4/6000)</f>
        <v>44025</v>
      </c>
      <c r="I1302" s="21">
        <f>DATE(YEAR($H1302),MONTH($H1302),DAY($H1302)+$LK1302*30.4/6000)</f>
        <v>44025</v>
      </c>
    </row>
    <row r="1303" spans="1:9" x14ac:dyDescent="0.35">
      <c r="A1303" s="20" t="s">
        <v>41</v>
      </c>
      <c r="B1303" s="20" t="s">
        <v>81</v>
      </c>
      <c r="C1303" s="21">
        <v>44410.733194439999</v>
      </c>
      <c r="D1303" s="21">
        <f t="shared" si="345"/>
        <v>44045</v>
      </c>
      <c r="E1303" s="21">
        <f>DATE(YEAR($D1303),MONTH($D1303),DAY($D1303)+$LK1303*30.4/6000)</f>
        <v>44045</v>
      </c>
      <c r="F1303" s="21">
        <f>DATE(YEAR($E1303),MONTH($E1303),DAY($E1303)+$LK1303*30.4/6000)</f>
        <v>44045</v>
      </c>
      <c r="G1303" s="21">
        <f>DATE(YEAR($F1303),MONTH($F1303),DAY($F1303)+$LK1303*30.4/6000)</f>
        <v>44045</v>
      </c>
      <c r="H1303" s="21">
        <f>DATE(YEAR($G1303),MONTH($G1303),DAY($G1303)+$LK1303*30.4/6000)</f>
        <v>44045</v>
      </c>
      <c r="I1303" s="21">
        <f>DATE(YEAR($H1303),MONTH($H1303),DAY($H1303)+$LK1303*30.4/6000)</f>
        <v>44045</v>
      </c>
    </row>
    <row r="1304" spans="1:9" x14ac:dyDescent="0.35">
      <c r="A1304" s="20" t="s">
        <v>41</v>
      </c>
      <c r="B1304" s="20" t="s">
        <v>91</v>
      </c>
      <c r="C1304" s="21">
        <v>44212</v>
      </c>
      <c r="D1304" s="21">
        <f t="shared" si="345"/>
        <v>43846</v>
      </c>
      <c r="E1304" s="21">
        <f>DATE(YEAR($D1304)+$LK1304,MONTH($D1304),DAY($D1304))</f>
        <v>43846</v>
      </c>
      <c r="F1304" s="21">
        <f>DATE(YEAR($E1304)+$LK1304,MONTH($E1304),DAY($E1304))</f>
        <v>43846</v>
      </c>
      <c r="G1304" s="21">
        <f>DATE(YEAR($F1304)+$LK1304,MONTH($F1304),DAY($F1304))</f>
        <v>43846</v>
      </c>
      <c r="H1304" s="21">
        <f>DATE(YEAR($G1304)+$LK1304,MONTH($G1304),DAY($G1304))</f>
        <v>43846</v>
      </c>
      <c r="I1304" s="21">
        <f>DATE(YEAR($H1304)+$LK1304,MONTH($H1304),DAY($H1304))</f>
        <v>43846</v>
      </c>
    </row>
    <row r="1305" spans="1:9" x14ac:dyDescent="0.35">
      <c r="A1305" s="20" t="s">
        <v>41</v>
      </c>
      <c r="B1305" s="20" t="s">
        <v>91</v>
      </c>
      <c r="C1305" s="21">
        <v>44212</v>
      </c>
      <c r="D1305" s="21">
        <f t="shared" si="345"/>
        <v>43846</v>
      </c>
      <c r="E1305" s="21">
        <f>DATE(YEAR($D1305)+$LK1305,MONTH($D1305),DAY($D1305))</f>
        <v>43846</v>
      </c>
      <c r="F1305" s="21">
        <f>DATE(YEAR($E1305)+$LK1305,MONTH($E1305),DAY($E1305))</f>
        <v>43846</v>
      </c>
      <c r="G1305" s="21">
        <f>DATE(YEAR($F1305)+$LK1305,MONTH($F1305),DAY($F1305))</f>
        <v>43846</v>
      </c>
      <c r="H1305" s="21">
        <f>DATE(YEAR($G1305)+$LK1305,MONTH($G1305),DAY($G1305))</f>
        <v>43846</v>
      </c>
      <c r="I1305" s="21">
        <f>DATE(YEAR($H1305)+$LK1305,MONTH($H1305),DAY($H1305))</f>
        <v>43846</v>
      </c>
    </row>
    <row r="1306" spans="1:9" x14ac:dyDescent="0.35">
      <c r="A1306" s="20" t="s">
        <v>41</v>
      </c>
      <c r="B1306" s="20" t="s">
        <v>91</v>
      </c>
      <c r="C1306" s="21">
        <v>44212</v>
      </c>
      <c r="D1306" s="21">
        <f t="shared" si="345"/>
        <v>43846</v>
      </c>
      <c r="E1306" s="21">
        <f>DATE(YEAR($D1306)+$LK1306,MONTH($D1306),DAY($D1306))</f>
        <v>43846</v>
      </c>
      <c r="F1306" s="21">
        <f>DATE(YEAR($E1306)+$LK1306,MONTH($E1306),DAY($E1306))</f>
        <v>43846</v>
      </c>
      <c r="G1306" s="21">
        <f>DATE(YEAR($F1306)+$LK1306,MONTH($F1306),DAY($F1306))</f>
        <v>43846</v>
      </c>
      <c r="H1306" s="21">
        <f>DATE(YEAR($G1306)+$LK1306,MONTH($G1306),DAY($G1306))</f>
        <v>43846</v>
      </c>
      <c r="I1306" s="21">
        <f>DATE(YEAR($H1306)+$LK1306,MONTH($H1306),DAY($H1306))</f>
        <v>43846</v>
      </c>
    </row>
    <row r="1307" spans="1:9" x14ac:dyDescent="0.35">
      <c r="A1307" s="20" t="s">
        <v>41</v>
      </c>
      <c r="B1307" s="20" t="s">
        <v>80</v>
      </c>
      <c r="C1307" s="21">
        <v>44065</v>
      </c>
      <c r="D1307" s="21">
        <f t="shared" si="345"/>
        <v>43699</v>
      </c>
      <c r="E1307" s="21">
        <f>DATE(YEAR($D1307)+$LK1307,MONTH($D1307),DAY($D1307))</f>
        <v>43699</v>
      </c>
      <c r="F1307" s="21">
        <f>DATE(YEAR($E1307)+$LK1307,MONTH($E1307),DAY($E1307))</f>
        <v>43699</v>
      </c>
      <c r="G1307" s="21">
        <f>DATE(YEAR($F1307)+$LK1307,MONTH($F1307),DAY($F1307))</f>
        <v>43699</v>
      </c>
      <c r="H1307" s="21">
        <f>DATE(YEAR($G1307)+$LK1307,MONTH($G1307),DAY($G1307))</f>
        <v>43699</v>
      </c>
      <c r="I1307" s="21">
        <f>DATE(YEAR($H1307)+$LK1307,MONTH($H1307),DAY($H1307))</f>
        <v>43699</v>
      </c>
    </row>
    <row r="1308" spans="1:9" x14ac:dyDescent="0.35">
      <c r="A1308" s="20" t="s">
        <v>41</v>
      </c>
      <c r="B1308" s="20" t="s">
        <v>80</v>
      </c>
      <c r="C1308" s="21">
        <v>44065</v>
      </c>
      <c r="D1308" s="21">
        <f t="shared" si="345"/>
        <v>43699</v>
      </c>
      <c r="E1308" s="21">
        <f>DATE(YEAR($D1308)+$LK1308,MONTH($D1308),DAY($D1308))</f>
        <v>43699</v>
      </c>
      <c r="F1308" s="21">
        <f>DATE(YEAR($E1308)+$LK1308,MONTH($E1308),DAY($E1308))</f>
        <v>43699</v>
      </c>
      <c r="G1308" s="21">
        <f>DATE(YEAR($F1308)+$LK1308,MONTH($F1308),DAY($F1308))</f>
        <v>43699</v>
      </c>
      <c r="H1308" s="21">
        <f>DATE(YEAR($G1308)+$LK1308,MONTH($G1308),DAY($G1308))</f>
        <v>43699</v>
      </c>
      <c r="I1308" s="21">
        <f>DATE(YEAR($H1308)+$LK1308,MONTH($H1308),DAY($H1308))</f>
        <v>43699</v>
      </c>
    </row>
    <row r="1309" spans="1:9" x14ac:dyDescent="0.35">
      <c r="A1309" s="20" t="s">
        <v>76</v>
      </c>
      <c r="B1309" s="20" t="s">
        <v>81</v>
      </c>
      <c r="C1309" s="21">
        <v>44348.427766200002</v>
      </c>
      <c r="D1309" s="21">
        <f t="shared" si="345"/>
        <v>43983</v>
      </c>
      <c r="E1309" s="21">
        <f>DATE(YEAR($D1309),MONTH($D1309),DAY($D1309)+$LK1309*30.4/6000)</f>
        <v>43983</v>
      </c>
      <c r="F1309" s="21">
        <f>DATE(YEAR($E1309),MONTH($E1309),DAY($E1309)+$LK1309*30.4/6000)</f>
        <v>43983</v>
      </c>
      <c r="G1309" s="21">
        <f>DATE(YEAR($F1309),MONTH($F1309),DAY($F1309)+$LK1309*30.4/6000)</f>
        <v>43983</v>
      </c>
      <c r="H1309" s="21">
        <f>DATE(YEAR($G1309),MONTH($G1309),DAY($G1309)+$LK1309*30.4/6000)</f>
        <v>43983</v>
      </c>
      <c r="I1309" s="21">
        <f>DATE(YEAR($H1309),MONTH($H1309),DAY($H1309)+$LK1309*30.4/6000)</f>
        <v>43983</v>
      </c>
    </row>
    <row r="1310" spans="1:9" x14ac:dyDescent="0.35">
      <c r="A1310" s="20" t="s">
        <v>76</v>
      </c>
      <c r="B1310" s="20" t="s">
        <v>81</v>
      </c>
      <c r="C1310" s="21">
        <v>44348.427766200002</v>
      </c>
      <c r="D1310" s="21">
        <f t="shared" si="345"/>
        <v>43983</v>
      </c>
      <c r="E1310" s="21">
        <f>DATE(YEAR($D1310),MONTH($D1310),DAY($D1310)+$LK1310*30.4/6000)</f>
        <v>43983</v>
      </c>
      <c r="F1310" s="21">
        <f>DATE(YEAR($E1310),MONTH($E1310),DAY($E1310)+$LK1310*30.4/6000)</f>
        <v>43983</v>
      </c>
      <c r="G1310" s="21">
        <f>DATE(YEAR($F1310),MONTH($F1310),DAY($F1310)+$LK1310*30.4/6000)</f>
        <v>43983</v>
      </c>
      <c r="H1310" s="21">
        <f>DATE(YEAR($G1310),MONTH($G1310),DAY($G1310)+$LK1310*30.4/6000)</f>
        <v>43983</v>
      </c>
      <c r="I1310" s="21">
        <f>DATE(YEAR($H1310),MONTH($H1310),DAY($H1310)+$LK1310*30.4/6000)</f>
        <v>43983</v>
      </c>
    </row>
    <row r="1311" spans="1:9" x14ac:dyDescent="0.35">
      <c r="A1311" s="20" t="s">
        <v>76</v>
      </c>
      <c r="B1311" s="20" t="s">
        <v>91</v>
      </c>
      <c r="C1311" s="21">
        <v>44212</v>
      </c>
      <c r="D1311" s="21">
        <f t="shared" si="345"/>
        <v>43846</v>
      </c>
      <c r="E1311" s="21">
        <f t="shared" ref="E1311:E1320" si="346">DATE(YEAR($D1311)+$LK1311,MONTH($D1311),DAY($D1311))</f>
        <v>43846</v>
      </c>
      <c r="F1311" s="21">
        <f t="shared" ref="F1311:F1320" si="347">DATE(YEAR($E1311)+$LK1311,MONTH($E1311),DAY($E1311))</f>
        <v>43846</v>
      </c>
      <c r="G1311" s="21">
        <f t="shared" ref="G1311:G1320" si="348">DATE(YEAR($F1311)+$LK1311,MONTH($F1311),DAY($F1311))</f>
        <v>43846</v>
      </c>
      <c r="H1311" s="21">
        <f t="shared" ref="H1311:H1320" si="349">DATE(YEAR($G1311)+$LK1311,MONTH($G1311),DAY($G1311))</f>
        <v>43846</v>
      </c>
      <c r="I1311" s="21">
        <f t="shared" ref="I1311:I1320" si="350">DATE(YEAR($H1311)+$LK1311,MONTH($H1311),DAY($H1311))</f>
        <v>43846</v>
      </c>
    </row>
    <row r="1312" spans="1:9" x14ac:dyDescent="0.35">
      <c r="A1312" s="20" t="s">
        <v>76</v>
      </c>
      <c r="B1312" s="20" t="s">
        <v>91</v>
      </c>
      <c r="C1312" s="21">
        <v>44212</v>
      </c>
      <c r="D1312" s="21">
        <f t="shared" si="345"/>
        <v>43846</v>
      </c>
      <c r="E1312" s="21">
        <f t="shared" si="346"/>
        <v>43846</v>
      </c>
      <c r="F1312" s="21">
        <f t="shared" si="347"/>
        <v>43846</v>
      </c>
      <c r="G1312" s="21">
        <f t="shared" si="348"/>
        <v>43846</v>
      </c>
      <c r="H1312" s="21">
        <f t="shared" si="349"/>
        <v>43846</v>
      </c>
      <c r="I1312" s="21">
        <f t="shared" si="350"/>
        <v>43846</v>
      </c>
    </row>
    <row r="1313" spans="1:9" x14ac:dyDescent="0.35">
      <c r="A1313" s="20" t="s">
        <v>76</v>
      </c>
      <c r="B1313" s="20" t="s">
        <v>91</v>
      </c>
      <c r="C1313" s="21">
        <v>44212</v>
      </c>
      <c r="D1313" s="21">
        <f t="shared" si="345"/>
        <v>43846</v>
      </c>
      <c r="E1313" s="21">
        <f t="shared" si="346"/>
        <v>43846</v>
      </c>
      <c r="F1313" s="21">
        <f t="shared" si="347"/>
        <v>43846</v>
      </c>
      <c r="G1313" s="21">
        <f t="shared" si="348"/>
        <v>43846</v>
      </c>
      <c r="H1313" s="21">
        <f t="shared" si="349"/>
        <v>43846</v>
      </c>
      <c r="I1313" s="21">
        <f t="shared" si="350"/>
        <v>43846</v>
      </c>
    </row>
    <row r="1314" spans="1:9" x14ac:dyDescent="0.35">
      <c r="A1314" s="20" t="s">
        <v>76</v>
      </c>
      <c r="B1314" s="20" t="s">
        <v>91</v>
      </c>
      <c r="C1314" s="21">
        <v>44212</v>
      </c>
      <c r="D1314" s="21">
        <f t="shared" si="345"/>
        <v>43846</v>
      </c>
      <c r="E1314" s="21">
        <f t="shared" si="346"/>
        <v>43846</v>
      </c>
      <c r="F1314" s="21">
        <f t="shared" si="347"/>
        <v>43846</v>
      </c>
      <c r="G1314" s="21">
        <f t="shared" si="348"/>
        <v>43846</v>
      </c>
      <c r="H1314" s="21">
        <f t="shared" si="349"/>
        <v>43846</v>
      </c>
      <c r="I1314" s="21">
        <f t="shared" si="350"/>
        <v>43846</v>
      </c>
    </row>
    <row r="1315" spans="1:9" x14ac:dyDescent="0.35">
      <c r="A1315" s="20" t="s">
        <v>76</v>
      </c>
      <c r="B1315" s="20" t="s">
        <v>80</v>
      </c>
      <c r="C1315" s="21">
        <v>44145</v>
      </c>
      <c r="D1315" s="21">
        <f t="shared" si="345"/>
        <v>43779</v>
      </c>
      <c r="E1315" s="21">
        <f t="shared" si="346"/>
        <v>43779</v>
      </c>
      <c r="F1315" s="21">
        <f t="shared" si="347"/>
        <v>43779</v>
      </c>
      <c r="G1315" s="21">
        <f t="shared" si="348"/>
        <v>43779</v>
      </c>
      <c r="H1315" s="21">
        <f t="shared" si="349"/>
        <v>43779</v>
      </c>
      <c r="I1315" s="21">
        <f t="shared" si="350"/>
        <v>43779</v>
      </c>
    </row>
    <row r="1316" spans="1:9" x14ac:dyDescent="0.35">
      <c r="A1316" s="20" t="s">
        <v>76</v>
      </c>
      <c r="B1316" s="20" t="s">
        <v>80</v>
      </c>
      <c r="C1316" s="21">
        <v>44145</v>
      </c>
      <c r="D1316" s="21">
        <f t="shared" si="345"/>
        <v>43779</v>
      </c>
      <c r="E1316" s="21">
        <f t="shared" si="346"/>
        <v>43779</v>
      </c>
      <c r="F1316" s="21">
        <f t="shared" si="347"/>
        <v>43779</v>
      </c>
      <c r="G1316" s="21">
        <f t="shared" si="348"/>
        <v>43779</v>
      </c>
      <c r="H1316" s="21">
        <f t="shared" si="349"/>
        <v>43779</v>
      </c>
      <c r="I1316" s="21">
        <f t="shared" si="350"/>
        <v>43779</v>
      </c>
    </row>
    <row r="1317" spans="1:9" x14ac:dyDescent="0.35">
      <c r="A1317" s="20" t="s">
        <v>77</v>
      </c>
      <c r="B1317" s="20" t="s">
        <v>91</v>
      </c>
      <c r="C1317" s="21">
        <v>44215</v>
      </c>
      <c r="D1317" s="21">
        <f t="shared" si="345"/>
        <v>43849</v>
      </c>
      <c r="E1317" s="21">
        <f t="shared" si="346"/>
        <v>43849</v>
      </c>
      <c r="F1317" s="21">
        <f t="shared" si="347"/>
        <v>43849</v>
      </c>
      <c r="G1317" s="21">
        <f t="shared" si="348"/>
        <v>43849</v>
      </c>
      <c r="H1317" s="21">
        <f t="shared" si="349"/>
        <v>43849</v>
      </c>
      <c r="I1317" s="21">
        <f t="shared" si="350"/>
        <v>43849</v>
      </c>
    </row>
    <row r="1318" spans="1:9" x14ac:dyDescent="0.35">
      <c r="A1318" s="20" t="s">
        <v>77</v>
      </c>
      <c r="B1318" s="20" t="s">
        <v>91</v>
      </c>
      <c r="C1318" s="21">
        <v>44215</v>
      </c>
      <c r="D1318" s="21">
        <f t="shared" si="345"/>
        <v>43849</v>
      </c>
      <c r="E1318" s="21">
        <f t="shared" si="346"/>
        <v>43849</v>
      </c>
      <c r="F1318" s="21">
        <f t="shared" si="347"/>
        <v>43849</v>
      </c>
      <c r="G1318" s="21">
        <f t="shared" si="348"/>
        <v>43849</v>
      </c>
      <c r="H1318" s="21">
        <f t="shared" si="349"/>
        <v>43849</v>
      </c>
      <c r="I1318" s="21">
        <f t="shared" si="350"/>
        <v>43849</v>
      </c>
    </row>
    <row r="1319" spans="1:9" x14ac:dyDescent="0.35">
      <c r="A1319" s="20" t="s">
        <v>77</v>
      </c>
      <c r="B1319" s="20" t="s">
        <v>91</v>
      </c>
      <c r="C1319" s="21">
        <v>44215</v>
      </c>
      <c r="D1319" s="21">
        <f t="shared" si="345"/>
        <v>43849</v>
      </c>
      <c r="E1319" s="21">
        <f t="shared" si="346"/>
        <v>43849</v>
      </c>
      <c r="F1319" s="21">
        <f t="shared" si="347"/>
        <v>43849</v>
      </c>
      <c r="G1319" s="21">
        <f t="shared" si="348"/>
        <v>43849</v>
      </c>
      <c r="H1319" s="21">
        <f t="shared" si="349"/>
        <v>43849</v>
      </c>
      <c r="I1319" s="21">
        <f t="shared" si="350"/>
        <v>43849</v>
      </c>
    </row>
    <row r="1320" spans="1:9" x14ac:dyDescent="0.35">
      <c r="A1320" s="20" t="s">
        <v>77</v>
      </c>
      <c r="B1320" s="20" t="s">
        <v>91</v>
      </c>
      <c r="C1320" s="21">
        <v>44215</v>
      </c>
      <c r="D1320" s="21">
        <f t="shared" si="345"/>
        <v>43849</v>
      </c>
      <c r="E1320" s="21">
        <f t="shared" si="346"/>
        <v>43849</v>
      </c>
      <c r="F1320" s="21">
        <f t="shared" si="347"/>
        <v>43849</v>
      </c>
      <c r="G1320" s="21">
        <f t="shared" si="348"/>
        <v>43849</v>
      </c>
      <c r="H1320" s="21">
        <f t="shared" si="349"/>
        <v>43849</v>
      </c>
      <c r="I1320" s="21">
        <f t="shared" si="350"/>
        <v>43849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pwaquier</dc:creator>
  <cp:lastModifiedBy>pwaquier</cp:lastModifiedBy>
  <dcterms:created xsi:type="dcterms:W3CDTF">2020-01-07T09:04:16Z</dcterms:created>
  <dcterms:modified xsi:type="dcterms:W3CDTF">2020-01-07T09:10:33Z</dcterms:modified>
</cp:coreProperties>
</file>