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date1904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fabri\Downloads\"/>
    </mc:Choice>
  </mc:AlternateContent>
  <xr:revisionPtr revIDLastSave="0" documentId="8_{732000FB-26C4-42FA-B3DE-55B115C3CEF3}" xr6:coauthVersionLast="47" xr6:coauthVersionMax="47" xr10:uidLastSave="{00000000-0000-0000-0000-000000000000}"/>
  <bookViews>
    <workbookView xWindow="23895" yWindow="-2595" windowWidth="19410" windowHeight="15585" xr2:uid="{FBA196DC-E5F8-4119-9D06-E08560F3D322}"/>
  </bookViews>
  <sheets>
    <sheet name="tableaux de bord" sheetId="1" r:id="rId1"/>
    <sheet name="BA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E2" i="1"/>
  <c r="E17" i="2" l="1"/>
  <c r="E16" i="2"/>
  <c r="E15" i="2"/>
  <c r="E14" i="2"/>
  <c r="E13" i="2"/>
  <c r="E12" i="2"/>
  <c r="E11" i="2"/>
  <c r="E9" i="2"/>
  <c r="E8" i="2"/>
  <c r="E10" i="2"/>
  <c r="E7" i="2"/>
  <c r="E6" i="2"/>
  <c r="E5" i="2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</calcChain>
</file>

<file path=xl/sharedStrings.xml><?xml version="1.0" encoding="utf-8"?>
<sst xmlns="http://schemas.openxmlformats.org/spreadsheetml/2006/main" count="59" uniqueCount="43">
  <si>
    <t>année</t>
  </si>
  <si>
    <t>mois</t>
  </si>
  <si>
    <t>Installateur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</si>
  <si>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</si>
  <si>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</si>
  <si>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</si>
  <si>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</si>
  <si>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</si>
  <si>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</si>
  <si>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</si>
  <si>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</si>
  <si>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</si>
  <si>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</si>
  <si>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</si>
  <si>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</si>
  <si>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</si>
  <si>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 fériés</t>
  </si>
  <si>
    <t>jour de l'an</t>
  </si>
  <si>
    <t>Pâques</t>
  </si>
  <si>
    <t>Lundi de Pâques</t>
  </si>
  <si>
    <t>Armistice 39/45</t>
  </si>
  <si>
    <t>Ascencion</t>
  </si>
  <si>
    <t>Pentecôte</t>
  </si>
  <si>
    <t>Lundi de Pentecôte</t>
  </si>
  <si>
    <t>Fête Nationale</t>
  </si>
  <si>
    <t>Assemption</t>
  </si>
  <si>
    <t>Toussaint</t>
  </si>
  <si>
    <t>Armistice 14/18</t>
  </si>
  <si>
    <t>Noël</t>
  </si>
  <si>
    <t>Fête du travail</t>
  </si>
  <si>
    <t>Période</t>
  </si>
  <si>
    <t>&lt;&gt;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</si>
  <si>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</si>
  <si>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</si>
  <si>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</si>
  <si>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</si>
  <si>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</si>
  <si>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</si>
  <si>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</si>
  <si>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</si>
  <si>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</si>
  <si>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dpl</t>
  </si>
  <si>
    <t>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</si>
</sst>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m\ yy"/>
  </numFmts>
  <fonts count="8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9"/>
      <color rgb="FF111111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0" fontId="4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1" xfId="0" applyNumberFormat="1" applyBorder="1"/>
    <xf numFmtId="0" fontId="0" fillId="0" borderId="0" xfId="0" applyAlignment="1">
      <alignment horizontal="left"/>
    </xf>
    <xf numFmtId="0" fontId="2" fillId="5" borderId="1" xfId="0" applyFont="1" applyFill="1" applyBorder="1" applyAlignment="1">
      <alignment horizontal="left"/>
    </xf>
    <xf numFmtId="0" fontId="0" fillId="5" borderId="1" xfId="0" applyFill="1" applyBorder="1"/>
    <xf numFmtId="14" fontId="7" fillId="0" borderId="1" xfId="0" applyNumberFormat="1" applyFont="1" applyBorder="1" applyAlignment="1">
      <alignment horizontal="left"/>
    </xf>
    <xf numFmtId="0" fontId="7" fillId="0" borderId="1" xfId="0" applyFont="1" applyBorder="1"/>
    <xf numFmtId="14" fontId="6" fillId="0" borderId="1" xfId="0" applyNumberFormat="1" applyFont="1" applyBorder="1" applyAlignment="1">
      <alignment horizontal="left"/>
    </xf>
    <xf numFmtId="14" fontId="0" fillId="0" borderId="2" xfId="0" applyNumberFormat="1" applyBorder="1"/>
    <xf numFmtId="14" fontId="0" fillId="0" borderId="4" xfId="0" applyNumberFormat="1" applyBorder="1"/>
    <xf numFmtId="0" fontId="0" fillId="0" borderId="3" xfId="0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ont>
        <color auto="1"/>
      </font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2" fmlaRange="BASE!$C$5:$C$16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3</xdr:col>
          <xdr:colOff>1066800</xdr:colOff>
          <xdr:row>2</xdr:row>
          <xdr:rowOff>9525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C6B72-4683-46FF-9B35-09CA6093C098}">
  <sheetPr codeName="Feuil1"/>
  <dimension ref="B1:X36"/>
  <sheetViews>
    <sheetView tabSelected="1" workbookViewId="0">
      <selection activeCell="E5" sqref="E5:V5"/>
    </sheetView>
  </sheetViews>
  <sheetFormatPr baseColWidth="10" defaultRowHeight="15" x14ac:dyDescent="0.25"/>
  <cols>
    <col min="3" max="3" width="9" customWidth="1"/>
    <col min="4" max="4" width="22" customWidth="1"/>
    <col min="5" max="5" width="11.42578125" customWidth="1"/>
    <col min="6" max="6" width="4.5703125" customWidth="1"/>
    <col min="8" max="8" width="4.42578125" customWidth="1"/>
    <col min="10" max="10" width="4.42578125" customWidth="1"/>
    <col min="12" max="12" width="4" customWidth="1"/>
    <col min="14" max="14" width="4.7109375" customWidth="1"/>
    <col min="16" max="16" width="4.85546875" customWidth="1"/>
    <col min="18" max="18" width="4.5703125" customWidth="1"/>
    <col min="20" max="20" width="4.42578125" customWidth="1"/>
    <col min="22" max="22" width="4.7109375" customWidth="1"/>
  </cols>
  <sheetData>
    <row r="1" spans="2:22" x14ac:dyDescent="0.25">
      <c r="B1" s="4" t="s">
        <v>0</v>
      </c>
      <c r="C1" s="2">
        <v>2025</v>
      </c>
      <c r="E1" s="18" t="s">
        <v>30</v>
      </c>
      <c r="F1" s="19"/>
      <c r="G1" s="20"/>
      <c r="L1" s="6"/>
      <c r="M1" s="6"/>
    </row>
    <row r="2" spans="2:22" x14ac:dyDescent="0.25">
      <c r="B2" s="4" t="s">
        <v>1</v>
      </c>
      <c r="C2" s="3">
        <v>2</v>
      </c>
      <c r="E2" s="14">
        <f>DATE($C$1,$C$2,1)</f>
        <v>44227</v>
      </c>
      <c r="F2" s="16" t="s">
        <v>31</v>
      </c>
      <c r="G2" s="15">
        <f>DATE($C$1,$C$2+1,1)-1</f>
        <v>44254</v>
      </c>
      <c r="L2" s="6"/>
      <c r="M2" s="6"/>
    </row>
    <row r="3" spans="2:22" x14ac:dyDescent="0.25"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</row>
    <row r="4" spans="2:22" x14ac:dyDescent="0.25">
      <c r="D4" t="s">
        <v>2</v>
      </c>
      <c r="E4" s="17" t="s">
        <v>32</v>
      </c>
      <c r="F4" s="17"/>
      <c r="G4" s="17" t="s">
        <v>33</v>
      </c>
      <c r="H4" s="17"/>
      <c r="I4" s="17" t="s">
        <v>34</v>
      </c>
      <c r="J4" s="17"/>
      <c r="K4" s="17" t="s">
        <v>35</v>
      </c>
      <c r="L4" s="17"/>
      <c r="M4" s="17" t="s">
        <v>36</v>
      </c>
      <c r="N4" s="17"/>
      <c r="O4" s="17" t="s">
        <v>37</v>
      </c>
      <c r="P4" s="17"/>
      <c r="Q4" s="17" t="s">
        <v>38</v>
      </c>
      <c r="R4" s="17"/>
      <c r="S4" s="17" t="s">
        <v>39</v>
      </c>
      <c r="T4" s="17"/>
      <c r="U4" s="17" t="s">
        <v>40</v>
      </c>
      <c r="V4" s="17"/>
    </row>
    <row r="5" spans="2:22" x14ac:dyDescent="0.25">
      <c r="E5" s="21" t="s">
        <v>42</v>
      </c>
      <c r="F5" s="21" t="s">
        <v>41</v>
      </c>
      <c r="G5" s="21" t="s">
        <v>42</v>
      </c>
      <c r="H5" s="21" t="s">
        <v>41</v>
      </c>
      <c r="I5" s="21" t="s">
        <v>42</v>
      </c>
      <c r="J5" s="21" t="s">
        <v>41</v>
      </c>
      <c r="K5" s="21" t="s">
        <v>42</v>
      </c>
      <c r="L5" s="21" t="s">
        <v>41</v>
      </c>
      <c r="M5" s="21" t="s">
        <v>42</v>
      </c>
      <c r="N5" s="21" t="s">
        <v>41</v>
      </c>
      <c r="O5" s="21" t="s">
        <v>42</v>
      </c>
      <c r="P5" s="21" t="s">
        <v>41</v>
      </c>
      <c r="Q5" s="21" t="s">
        <v>42</v>
      </c>
      <c r="R5" s="21" t="s">
        <v>41</v>
      </c>
      <c r="S5" s="21" t="s">
        <v>42</v>
      </c>
      <c r="T5" s="21" t="s">
        <v>41</v>
      </c>
      <c r="U5" s="21" t="s">
        <v>42</v>
      </c>
      <c r="V5" s="21" t="s">
        <v>41</v>
      </c>
    </row>
    <row r="6" spans="2:22" x14ac:dyDescent="0.25">
      <c r="D6" s="7">
        <f>DATE($C$1,$C$2,1)</f>
        <v>44227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</row>
    <row r="7" spans="2:22" x14ac:dyDescent="0.25">
      <c r="D7" s="7">
        <f>D6+1</f>
        <v>44228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</row>
    <row r="8" spans="2:22" x14ac:dyDescent="0.25">
      <c r="D8" s="7">
        <f t="shared" ref="D8:D36" si="0">D7+1</f>
        <v>44229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</row>
    <row r="9" spans="2:22" x14ac:dyDescent="0.25">
      <c r="D9" s="7">
        <f t="shared" si="0"/>
        <v>44230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2:22" x14ac:dyDescent="0.25">
      <c r="D10" s="7">
        <f t="shared" si="0"/>
        <v>44231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2:22" x14ac:dyDescent="0.25">
      <c r="D11" s="7">
        <f t="shared" si="0"/>
        <v>44232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2:22" x14ac:dyDescent="0.25">
      <c r="D12" s="7">
        <f t="shared" si="0"/>
        <v>44233</v>
      </c>
      <c r="E12" s="2"/>
      <c r="F12" s="2"/>
      <c r="G12" s="2"/>
      <c r="H12" s="2">
        <v>1</v>
      </c>
      <c r="I12" s="2"/>
      <c r="J12" s="2">
        <v>1</v>
      </c>
      <c r="K12" s="2"/>
      <c r="L12" s="2">
        <v>1</v>
      </c>
      <c r="M12" s="2"/>
      <c r="N12" s="2"/>
      <c r="O12" s="2"/>
      <c r="P12" s="2"/>
      <c r="Q12" s="2"/>
      <c r="R12" s="2"/>
      <c r="S12" s="2"/>
      <c r="T12" s="2"/>
      <c r="U12" s="2"/>
      <c r="V12" s="2"/>
    </row>
    <row r="13" spans="2:22" x14ac:dyDescent="0.25">
      <c r="D13" s="7">
        <f t="shared" si="0"/>
        <v>44234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2:22" x14ac:dyDescent="0.25">
      <c r="D14" s="7">
        <f t="shared" si="0"/>
        <v>44235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</row>
    <row r="15" spans="2:22" x14ac:dyDescent="0.25">
      <c r="D15" s="7">
        <f t="shared" si="0"/>
        <v>44236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2:22" x14ac:dyDescent="0.25">
      <c r="D16" s="7">
        <f t="shared" si="0"/>
        <v>44237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4:24" x14ac:dyDescent="0.25">
      <c r="D17" s="7">
        <f t="shared" si="0"/>
        <v>44238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4:24" x14ac:dyDescent="0.25">
      <c r="D18" s="7">
        <f t="shared" si="0"/>
        <v>44239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4:24" x14ac:dyDescent="0.25">
      <c r="D19" s="7">
        <f t="shared" si="0"/>
        <v>44240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4:24" x14ac:dyDescent="0.25">
      <c r="D20" s="7">
        <f t="shared" si="0"/>
        <v>44241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X20" s="5"/>
    </row>
    <row r="21" spans="4:24" x14ac:dyDescent="0.25">
      <c r="D21" s="7">
        <f t="shared" si="0"/>
        <v>44242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4:24" x14ac:dyDescent="0.25">
      <c r="D22" s="7">
        <f t="shared" si="0"/>
        <v>44243</v>
      </c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4:24" x14ac:dyDescent="0.25">
      <c r="D23" s="7">
        <f t="shared" si="0"/>
        <v>44244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</row>
    <row r="24" spans="4:24" x14ac:dyDescent="0.25">
      <c r="D24" s="7">
        <f t="shared" si="0"/>
        <v>44245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</row>
    <row r="25" spans="4:24" x14ac:dyDescent="0.25">
      <c r="D25" s="7">
        <f t="shared" si="0"/>
        <v>44246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4:24" x14ac:dyDescent="0.25">
      <c r="D26" s="7">
        <f t="shared" si="0"/>
        <v>44247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4:24" x14ac:dyDescent="0.25">
      <c r="D27" s="7">
        <f t="shared" si="0"/>
        <v>44248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4:24" x14ac:dyDescent="0.25">
      <c r="D28" s="7">
        <f t="shared" si="0"/>
        <v>44249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4:24" x14ac:dyDescent="0.25">
      <c r="D29" s="7">
        <f>D28+1</f>
        <v>44250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</row>
    <row r="30" spans="4:24" x14ac:dyDescent="0.25">
      <c r="D30" s="7">
        <f t="shared" si="0"/>
        <v>44251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4:24" x14ac:dyDescent="0.25">
      <c r="D31" s="7">
        <f t="shared" si="0"/>
        <v>44252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  <row r="32" spans="4:24" x14ac:dyDescent="0.25">
      <c r="D32" s="7">
        <f t="shared" si="0"/>
        <v>44253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  <row r="33" spans="4:22" x14ac:dyDescent="0.25">
      <c r="D33" s="7">
        <f t="shared" si="0"/>
        <v>44254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</row>
    <row r="34" spans="4:22" x14ac:dyDescent="0.25">
      <c r="D34" s="7">
        <f t="shared" si="0"/>
        <v>44255</v>
      </c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</row>
    <row r="35" spans="4:22" x14ac:dyDescent="0.25">
      <c r="D35" s="7">
        <f t="shared" si="0"/>
        <v>44256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</row>
    <row r="36" spans="4:22" x14ac:dyDescent="0.25">
      <c r="D36" s="7">
        <f t="shared" si="0"/>
        <v>44257</v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</row>
  </sheetData>
  <mergeCells count="10">
    <mergeCell ref="Q4:R4"/>
    <mergeCell ref="S4:T4"/>
    <mergeCell ref="U4:V4"/>
    <mergeCell ref="E1:G1"/>
    <mergeCell ref="E4:F4"/>
    <mergeCell ref="G4:H4"/>
    <mergeCell ref="I4:J4"/>
    <mergeCell ref="K4:L4"/>
    <mergeCell ref="M4:N4"/>
    <mergeCell ref="O4:P4"/>
  </mergeCells>
  <phoneticPr fontId="3" type="noConversion"/>
  <conditionalFormatting sqref="D6:V36">
    <cfRule type="expression" dxfId="1" priority="2">
      <formula>WEEKDAY($D6,2)&gt;5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Drop Down 3">
              <controlPr defaultSize="0" autoLine="0" autoPict="0" macro="[0]!Masque_Jour">
                <anchor mov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3</xdr:col>
                    <xdr:colOff>1066800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BDEB1BF-0EF3-4E71-BA9F-FD70D7F19FB1}">
            <xm:f>NOT(ISNA(VLOOKUP($D6,BASE!$E$5:$E$17,1,0)))</xm:f>
            <x14:dxf>
              <fill>
                <patternFill>
                  <bgColor rgb="FFFF0000"/>
                </patternFill>
              </fill>
            </x14:dxf>
          </x14:cfRule>
          <xm:sqref>D6:V36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B3EFBCC1-0DAC-4C77-ADEF-00D53816F86D}">
          <x14:formula1>
            <xm:f>BASE!$C$4:$C$16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5B9A6-F043-456A-B837-3D43D35C8A61}">
  <sheetPr codeName="Feuil2"/>
  <dimension ref="C4:F17"/>
  <sheetViews>
    <sheetView workbookViewId="0">
      <selection activeCell="K10" sqref="K9:K10"/>
    </sheetView>
  </sheetViews>
  <sheetFormatPr baseColWidth="10" defaultRowHeight="15" x14ac:dyDescent="0.25"/>
  <cols>
    <col min="5" max="5" width="11.42578125" style="8"/>
    <col min="6" max="6" width="22.7109375" customWidth="1"/>
  </cols>
  <sheetData>
    <row r="4" spans="3:6" x14ac:dyDescent="0.25">
      <c r="C4" s="1" t="s">
        <v>15</v>
      </c>
      <c r="E4" s="9" t="s">
        <v>16</v>
      </c>
      <c r="F4" s="10"/>
    </row>
    <row r="5" spans="3:6" x14ac:dyDescent="0.25">
      <c r="C5" s="2" t="s">
        <v>3</v>
      </c>
      <c r="E5" s="11">
        <f>DATE('tableaux de bord'!$C$1,1,1)</f>
        <v>44196</v>
      </c>
      <c r="F5" s="12" t="s">
        <v>17</v>
      </c>
    </row>
    <row r="6" spans="3:6" x14ac:dyDescent="0.25">
      <c r="C6" s="2" t="s">
        <v>4</v>
      </c>
      <c r="E6" s="11">
        <f xml:space="preserve"> FLOOR(DAY(MINUTE('tableaux de bord'!$C$1/38)/2+56)&amp;"/5/"&amp;'tableaux de bord'!$C$1,7)-34</f>
        <v>44304</v>
      </c>
      <c r="F6" s="12" t="s">
        <v>18</v>
      </c>
    </row>
    <row r="7" spans="3:6" x14ac:dyDescent="0.25">
      <c r="C7" s="2" t="s">
        <v>5</v>
      </c>
      <c r="E7" s="11">
        <f>$E$6+1</f>
        <v>44305</v>
      </c>
      <c r="F7" s="12" t="s">
        <v>19</v>
      </c>
    </row>
    <row r="8" spans="3:6" x14ac:dyDescent="0.25">
      <c r="C8" s="2" t="s">
        <v>6</v>
      </c>
      <c r="E8" s="13">
        <f xml:space="preserve"> DATE('tableaux de bord'!$C$1,5,1)</f>
        <v>44316</v>
      </c>
      <c r="F8" s="12" t="s">
        <v>29</v>
      </c>
    </row>
    <row r="9" spans="3:6" x14ac:dyDescent="0.25">
      <c r="C9" s="2" t="s">
        <v>7</v>
      </c>
      <c r="E9" s="13">
        <f xml:space="preserve"> DATE('tableaux de bord'!$C$1,5,8)</f>
        <v>44323</v>
      </c>
      <c r="F9" s="12" t="s">
        <v>20</v>
      </c>
    </row>
    <row r="10" spans="3:6" x14ac:dyDescent="0.25">
      <c r="C10" s="2" t="s">
        <v>8</v>
      </c>
      <c r="E10" s="13">
        <f xml:space="preserve"> E6 + 39</f>
        <v>44343</v>
      </c>
      <c r="F10" s="12" t="s">
        <v>21</v>
      </c>
    </row>
    <row r="11" spans="3:6" x14ac:dyDescent="0.25">
      <c r="C11" s="2" t="s">
        <v>9</v>
      </c>
      <c r="E11" s="11">
        <f>E6+49</f>
        <v>44353</v>
      </c>
      <c r="F11" s="12" t="s">
        <v>22</v>
      </c>
    </row>
    <row r="12" spans="3:6" x14ac:dyDescent="0.25">
      <c r="C12" s="2" t="s">
        <v>10</v>
      </c>
      <c r="E12" s="11">
        <f>E6+50</f>
        <v>44354</v>
      </c>
      <c r="F12" s="12" t="s">
        <v>23</v>
      </c>
    </row>
    <row r="13" spans="3:6" x14ac:dyDescent="0.25">
      <c r="C13" s="2" t="s">
        <v>11</v>
      </c>
      <c r="E13" s="13">
        <f xml:space="preserve"> DATE('tableaux de bord'!$C$1,7,14)</f>
        <v>44390</v>
      </c>
      <c r="F13" s="12" t="s">
        <v>24</v>
      </c>
    </row>
    <row r="14" spans="3:6" x14ac:dyDescent="0.25">
      <c r="C14" s="2" t="s">
        <v>12</v>
      </c>
      <c r="E14" s="13">
        <f xml:space="preserve"> DATE('tableaux de bord'!$C$1,8,15)</f>
        <v>44422</v>
      </c>
      <c r="F14" s="12" t="s">
        <v>25</v>
      </c>
    </row>
    <row r="15" spans="3:6" x14ac:dyDescent="0.25">
      <c r="C15" s="2" t="s">
        <v>13</v>
      </c>
      <c r="E15" s="11">
        <f xml:space="preserve"> DATE('tableaux de bord'!$C$1,11,1)</f>
        <v>44500</v>
      </c>
      <c r="F15" s="12" t="s">
        <v>26</v>
      </c>
    </row>
    <row r="16" spans="3:6" x14ac:dyDescent="0.25">
      <c r="C16" s="2" t="s">
        <v>14</v>
      </c>
      <c r="E16" s="11">
        <f xml:space="preserve"> DATE('tableaux de bord'!$C$1,11,11)</f>
        <v>44510</v>
      </c>
      <c r="F16" s="12" t="s">
        <v>27</v>
      </c>
    </row>
    <row r="17" spans="5:6" x14ac:dyDescent="0.25">
      <c r="E17" s="13">
        <f xml:space="preserve"> DATE('tableaux de bord'!$C$1,12,25)</f>
        <v>44554</v>
      </c>
      <c r="F17" s="12" t="s">
        <v>28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 de bord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lemasson</dc:creator>
  <cp:lastModifiedBy>fabrice lemasson</cp:lastModifiedBy>
  <dcterms:created xsi:type="dcterms:W3CDTF">2025-01-04T16:09:43Z</dcterms:created>
  <dcterms:modified xsi:type="dcterms:W3CDTF">2025-01-05T08:03:29Z</dcterms:modified>
</cp:coreProperties>
</file>