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2130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fabrice\Nextcloud\horaires des installateurs\recap des heures par mois\"/>
    </mc:Choice>
  </mc:AlternateContent>
  <xr:revisionPtr revIDLastSave="0" documentId="13_ncr:1_{8BD91E6E-883A-42EF-954A-EC1D5AA9E057}" xr6:coauthVersionLast="45" xr6:coauthVersionMax="45" xr10:uidLastSave="{00000000-0000-0000-0000-000000000000}"/>
  <bookViews>
    <workbookView xWindow="28680" yWindow="-120" windowWidth="29040" windowHeight="15990" xr2:uid="{996B5B59-1156-44FD-9DD5-CC588090D149}"/>
  </bookViews>
  <sheets>
    <sheet name="Feuil1" sheetId="1" r:id="rId1"/>
    <sheet name="fériés" sheetId="2" r:id="rId2"/>
  </sheet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FV"/>
      </xcalcf:calcFeatures>
    </ext>
  </extLst>
</workbook>
</file>

<file path=xl/calcChain.xml><?xml version="1.0" encoding="utf-8"?>
<calcChain xmlns="http://schemas.openxmlformats.org/spreadsheetml/2006/main">
  <c r="S3" i="1" l="1"/>
  <c r="S4" i="1"/>
  <c r="S5" i="1"/>
  <c r="S6" i="1"/>
  <c r="S7" i="1"/>
  <c r="S8" i="1"/>
  <c r="S9" i="1"/>
  <c r="S10" i="1"/>
  <c r="S11" i="1"/>
  <c r="S12" i="1"/>
  <c r="S13" i="1"/>
  <c r="S14" i="1"/>
  <c r="S15" i="1"/>
  <c r="S16" i="1"/>
  <c r="S17" i="1"/>
  <c r="S18" i="1"/>
  <c r="S19" i="1"/>
  <c r="S20" i="1"/>
  <c r="S21" i="1"/>
  <c r="S22" i="1"/>
  <c r="S23" i="1"/>
  <c r="S24" i="1"/>
  <c r="S25" i="1"/>
  <c r="S26" i="1"/>
  <c r="S27" i="1"/>
  <c r="S28" i="1"/>
  <c r="S29" i="1"/>
  <c r="S30" i="1"/>
  <c r="S31" i="1"/>
  <c r="S32" i="1"/>
  <c r="S33" i="1"/>
  <c r="S34" i="1"/>
  <c r="S35" i="1"/>
  <c r="S36" i="1"/>
  <c r="S37" i="1"/>
  <c r="S38" i="1"/>
  <c r="S39" i="1"/>
  <c r="S40" i="1"/>
  <c r="S41" i="1"/>
  <c r="S42" i="1"/>
  <c r="S43" i="1"/>
  <c r="S44" i="1"/>
  <c r="S45" i="1"/>
  <c r="S46" i="1"/>
  <c r="S47" i="1"/>
  <c r="S48" i="1"/>
  <c r="S49" i="1"/>
  <c r="S50" i="1"/>
  <c r="S51" i="1"/>
  <c r="S52" i="1"/>
  <c r="S53" i="1"/>
  <c r="S54" i="1"/>
  <c r="S55" i="1"/>
  <c r="S56" i="1"/>
  <c r="S57" i="1"/>
  <c r="S58" i="1"/>
  <c r="S59" i="1"/>
  <c r="S60" i="1"/>
  <c r="S61" i="1"/>
  <c r="S62" i="1"/>
  <c r="S63" i="1"/>
  <c r="S64" i="1"/>
  <c r="S65" i="1"/>
  <c r="S66" i="1"/>
  <c r="S67" i="1"/>
  <c r="S68" i="1"/>
  <c r="S69" i="1"/>
  <c r="S70" i="1"/>
  <c r="S71" i="1"/>
  <c r="S72" i="1"/>
  <c r="S73" i="1"/>
  <c r="S74" i="1"/>
  <c r="S75" i="1"/>
  <c r="S76" i="1"/>
  <c r="S77" i="1"/>
  <c r="S78" i="1"/>
  <c r="S79" i="1"/>
  <c r="S80" i="1"/>
  <c r="S81" i="1"/>
  <c r="S82" i="1"/>
  <c r="S83" i="1"/>
  <c r="S84" i="1"/>
  <c r="S85" i="1"/>
  <c r="S86" i="1"/>
  <c r="S87" i="1"/>
  <c r="S88" i="1"/>
  <c r="S89" i="1"/>
  <c r="S90" i="1"/>
  <c r="S91" i="1"/>
  <c r="S92" i="1"/>
  <c r="S93" i="1"/>
  <c r="S94" i="1"/>
  <c r="S95" i="1"/>
  <c r="S96" i="1"/>
  <c r="S97" i="1"/>
  <c r="S98" i="1"/>
  <c r="S99" i="1"/>
  <c r="S100" i="1"/>
  <c r="S101" i="1"/>
  <c r="S102" i="1"/>
  <c r="S103" i="1"/>
  <c r="S104" i="1"/>
  <c r="S105" i="1"/>
  <c r="S106" i="1"/>
  <c r="S107" i="1"/>
  <c r="S108" i="1"/>
  <c r="S109" i="1"/>
  <c r="S110" i="1"/>
  <c r="S111" i="1"/>
  <c r="S112" i="1"/>
  <c r="S113" i="1"/>
  <c r="S114" i="1"/>
  <c r="S115" i="1"/>
  <c r="S116" i="1"/>
  <c r="S117" i="1"/>
  <c r="S118" i="1"/>
  <c r="S119" i="1"/>
  <c r="S120" i="1"/>
  <c r="S121" i="1"/>
  <c r="S122" i="1"/>
  <c r="S123" i="1"/>
  <c r="S124" i="1"/>
  <c r="S125" i="1"/>
  <c r="S126" i="1"/>
  <c r="S127" i="1"/>
  <c r="S128" i="1"/>
  <c r="S129" i="1"/>
  <c r="S130" i="1"/>
  <c r="S131" i="1"/>
  <c r="S132" i="1"/>
  <c r="S133" i="1"/>
  <c r="S134" i="1"/>
  <c r="S135" i="1"/>
  <c r="S136" i="1"/>
  <c r="S137" i="1"/>
  <c r="S138" i="1"/>
  <c r="S139" i="1"/>
  <c r="S140" i="1"/>
  <c r="S141" i="1"/>
  <c r="S142" i="1"/>
  <c r="S143" i="1"/>
  <c r="S144" i="1"/>
  <c r="S145" i="1"/>
  <c r="S146" i="1"/>
  <c r="S147" i="1"/>
  <c r="S148" i="1"/>
  <c r="S149" i="1"/>
  <c r="S150" i="1"/>
  <c r="S151" i="1"/>
  <c r="S152" i="1"/>
  <c r="S153" i="1"/>
  <c r="S154" i="1"/>
  <c r="S155" i="1"/>
  <c r="S156" i="1"/>
  <c r="S157" i="1"/>
  <c r="S158" i="1"/>
  <c r="S159" i="1"/>
  <c r="S160" i="1"/>
  <c r="S161" i="1"/>
  <c r="S162" i="1"/>
  <c r="S163" i="1"/>
  <c r="S164" i="1"/>
  <c r="S165" i="1"/>
  <c r="S166" i="1"/>
  <c r="S167" i="1"/>
  <c r="S168" i="1"/>
  <c r="S169" i="1"/>
  <c r="S170" i="1"/>
  <c r="S171" i="1"/>
  <c r="S172" i="1"/>
  <c r="S173" i="1"/>
  <c r="S174" i="1"/>
  <c r="S175" i="1"/>
  <c r="S176" i="1"/>
  <c r="S177" i="1"/>
  <c r="S178" i="1"/>
  <c r="S179" i="1"/>
  <c r="S180" i="1"/>
  <c r="S181" i="1"/>
  <c r="S182" i="1"/>
  <c r="S183" i="1"/>
  <c r="S184" i="1"/>
  <c r="S185" i="1"/>
  <c r="S186" i="1"/>
  <c r="S187" i="1"/>
  <c r="S2" i="1"/>
  <c r="T43" i="1"/>
  <c r="T40" i="1"/>
  <c r="B20" i="1" l="1"/>
  <c r="T22" i="1"/>
  <c r="Q19" i="1"/>
  <c r="Q20" i="1"/>
  <c r="T18" i="1" s="1"/>
  <c r="Q21" i="1"/>
  <c r="Q22" i="1"/>
  <c r="Q23" i="1"/>
  <c r="Q24" i="1"/>
  <c r="Q25" i="1"/>
  <c r="Q26" i="1"/>
  <c r="Q27" i="1"/>
  <c r="Q28" i="1"/>
  <c r="Q29" i="1"/>
  <c r="Q30" i="1"/>
  <c r="Q31" i="1"/>
  <c r="Q32" i="1"/>
  <c r="Q33" i="1"/>
  <c r="Q34" i="1"/>
  <c r="Q35" i="1"/>
  <c r="Q36" i="1"/>
  <c r="Q37" i="1"/>
  <c r="Q38" i="1"/>
  <c r="Q39" i="1"/>
  <c r="Q40" i="1"/>
  <c r="Q41" i="1"/>
  <c r="Q42" i="1"/>
  <c r="Q43" i="1"/>
  <c r="T23" i="1" l="1"/>
  <c r="B38" i="1"/>
  <c r="B39" i="1"/>
  <c r="B40" i="1"/>
  <c r="B41" i="1"/>
  <c r="B42" i="1"/>
  <c r="B43" i="1"/>
  <c r="B44" i="1"/>
  <c r="B45" i="1"/>
  <c r="B46" i="1"/>
  <c r="B47" i="1"/>
  <c r="B48" i="1"/>
  <c r="B49" i="1"/>
  <c r="B50" i="1"/>
  <c r="B51" i="1"/>
  <c r="B52" i="1"/>
  <c r="B53" i="1"/>
  <c r="B54" i="1"/>
  <c r="B55" i="1"/>
  <c r="B56" i="1"/>
  <c r="B57" i="1"/>
  <c r="B58" i="1"/>
  <c r="B59" i="1"/>
  <c r="B60" i="1"/>
  <c r="B61" i="1"/>
  <c r="B62" i="1"/>
  <c r="B63" i="1"/>
  <c r="B64" i="1"/>
  <c r="B65" i="1"/>
  <c r="B66" i="1"/>
  <c r="B67" i="1"/>
  <c r="B68" i="1"/>
  <c r="B69" i="1"/>
  <c r="B70" i="1"/>
  <c r="B71" i="1"/>
  <c r="B72" i="1"/>
  <c r="B73" i="1"/>
  <c r="B74" i="1"/>
  <c r="B75" i="1"/>
  <c r="B76" i="1"/>
  <c r="B77" i="1"/>
  <c r="B78" i="1"/>
  <c r="B79" i="1"/>
  <c r="B80" i="1"/>
  <c r="B81" i="1"/>
  <c r="B82" i="1"/>
  <c r="B83" i="1"/>
  <c r="B84" i="1"/>
  <c r="B85" i="1"/>
  <c r="B86" i="1"/>
  <c r="B87" i="1"/>
  <c r="B88" i="1"/>
  <c r="B89" i="1"/>
  <c r="B90" i="1"/>
  <c r="B91" i="1"/>
  <c r="B92" i="1"/>
  <c r="B93" i="1"/>
  <c r="B94" i="1"/>
  <c r="B95" i="1"/>
  <c r="B96" i="1"/>
  <c r="B97" i="1"/>
  <c r="B98" i="1"/>
  <c r="B99" i="1"/>
  <c r="B100" i="1"/>
  <c r="B101" i="1"/>
  <c r="B102" i="1"/>
  <c r="B103" i="1"/>
  <c r="B104" i="1"/>
  <c r="B105" i="1"/>
  <c r="B106" i="1"/>
  <c r="B107" i="1"/>
  <c r="B108" i="1"/>
  <c r="B109" i="1"/>
  <c r="B110" i="1"/>
  <c r="B111" i="1"/>
  <c r="B112" i="1"/>
  <c r="B113" i="1"/>
  <c r="B114" i="1"/>
  <c r="B115" i="1"/>
  <c r="B116" i="1"/>
  <c r="B117" i="1"/>
  <c r="B118" i="1"/>
  <c r="B119" i="1"/>
  <c r="B120" i="1"/>
  <c r="B121" i="1"/>
  <c r="B122" i="1"/>
  <c r="B123" i="1"/>
  <c r="B124" i="1"/>
  <c r="B125" i="1"/>
  <c r="B126" i="1"/>
  <c r="B127" i="1"/>
  <c r="B128" i="1"/>
  <c r="B129" i="1"/>
  <c r="B130" i="1"/>
  <c r="B131" i="1"/>
  <c r="B132" i="1"/>
  <c r="B133" i="1"/>
  <c r="B134" i="1"/>
  <c r="B135" i="1"/>
  <c r="B136" i="1"/>
  <c r="B137" i="1"/>
  <c r="B138" i="1"/>
  <c r="B139" i="1"/>
  <c r="B140" i="1"/>
  <c r="B141" i="1"/>
  <c r="B142" i="1"/>
  <c r="B143" i="1"/>
  <c r="B144" i="1"/>
  <c r="B145" i="1"/>
  <c r="B146" i="1"/>
  <c r="B147" i="1"/>
  <c r="B148" i="1"/>
  <c r="B149" i="1"/>
  <c r="B150" i="1"/>
  <c r="B151" i="1"/>
  <c r="B152" i="1"/>
  <c r="B153" i="1"/>
  <c r="B154" i="1"/>
  <c r="B155" i="1"/>
  <c r="B156" i="1"/>
  <c r="B157" i="1"/>
  <c r="B158" i="1"/>
  <c r="B159" i="1"/>
  <c r="B160" i="1"/>
  <c r="B161" i="1"/>
  <c r="B162" i="1"/>
  <c r="B163" i="1"/>
  <c r="B164" i="1"/>
  <c r="B165" i="1"/>
  <c r="B166" i="1"/>
  <c r="B167" i="1"/>
  <c r="B168" i="1"/>
  <c r="B169" i="1"/>
  <c r="B170" i="1"/>
  <c r="B171" i="1"/>
  <c r="B172" i="1"/>
  <c r="B173" i="1"/>
  <c r="B174" i="1"/>
  <c r="B175" i="1"/>
  <c r="B176" i="1"/>
  <c r="B177" i="1"/>
  <c r="B178" i="1"/>
  <c r="B179" i="1"/>
  <c r="B180" i="1"/>
  <c r="B181" i="1"/>
  <c r="B182" i="1"/>
  <c r="B183" i="1"/>
  <c r="B184" i="1"/>
  <c r="B185" i="1"/>
  <c r="B186" i="1"/>
  <c r="B187" i="1"/>
  <c r="B8" i="1"/>
  <c r="B9" i="1"/>
  <c r="B10" i="1"/>
  <c r="B11" i="1"/>
  <c r="B12" i="1"/>
  <c r="B13" i="1"/>
  <c r="B14" i="1"/>
  <c r="B15" i="1"/>
  <c r="B16" i="1"/>
  <c r="B17" i="1"/>
  <c r="B18" i="1"/>
  <c r="B19" i="1"/>
  <c r="B21" i="1"/>
  <c r="B22" i="1"/>
  <c r="B23" i="1"/>
  <c r="B24" i="1"/>
  <c r="B25" i="1"/>
  <c r="B26" i="1"/>
  <c r="B27" i="1"/>
  <c r="B28" i="1"/>
  <c r="B29" i="1"/>
  <c r="B30" i="1"/>
  <c r="R30" i="1" s="1"/>
  <c r="B31" i="1"/>
  <c r="B32" i="1"/>
  <c r="B33" i="1"/>
  <c r="B34" i="1"/>
  <c r="R34" i="1" s="1"/>
  <c r="B35" i="1"/>
  <c r="B36" i="1"/>
  <c r="B37" i="1"/>
  <c r="B7" i="1"/>
  <c r="R7" i="1" s="1"/>
  <c r="B6" i="1"/>
  <c r="B5" i="1"/>
  <c r="B4" i="1"/>
  <c r="B3" i="1"/>
  <c r="R3" i="1" s="1"/>
  <c r="B2" i="1"/>
  <c r="R36" i="1" l="1"/>
  <c r="R28" i="1"/>
  <c r="R19" i="1"/>
  <c r="R11" i="1"/>
  <c r="R183" i="1"/>
  <c r="R175" i="1"/>
  <c r="R171" i="1"/>
  <c r="R167" i="1"/>
  <c r="R163" i="1"/>
  <c r="R159" i="1"/>
  <c r="R155" i="1"/>
  <c r="R151" i="1"/>
  <c r="R147" i="1"/>
  <c r="R143" i="1"/>
  <c r="R139" i="1"/>
  <c r="R135" i="1"/>
  <c r="R131" i="1"/>
  <c r="R127" i="1"/>
  <c r="R123" i="1"/>
  <c r="R119" i="1"/>
  <c r="R115" i="1"/>
  <c r="R111" i="1"/>
  <c r="R107" i="1"/>
  <c r="R103" i="1"/>
  <c r="R99" i="1"/>
  <c r="R95" i="1"/>
  <c r="R91" i="1"/>
  <c r="R87" i="1"/>
  <c r="R83" i="1"/>
  <c r="R79" i="1"/>
  <c r="R75" i="1"/>
  <c r="R71" i="1"/>
  <c r="R67" i="1"/>
  <c r="R63" i="1"/>
  <c r="R59" i="1"/>
  <c r="R55" i="1"/>
  <c r="R51" i="1"/>
  <c r="R47" i="1"/>
  <c r="R43" i="1"/>
  <c r="R39" i="1"/>
  <c r="R5" i="1"/>
  <c r="R24" i="1"/>
  <c r="R15" i="1"/>
  <c r="R187" i="1"/>
  <c r="R179" i="1"/>
  <c r="T20" i="1"/>
  <c r="R2" i="1"/>
  <c r="R6" i="1"/>
  <c r="R35" i="1"/>
  <c r="T31" i="1"/>
  <c r="R31" i="1"/>
  <c r="T27" i="1"/>
  <c r="R27" i="1"/>
  <c r="R23" i="1"/>
  <c r="R18" i="1"/>
  <c r="O14" i="1"/>
  <c r="R10" i="1"/>
  <c r="R186" i="1"/>
  <c r="O182" i="1"/>
  <c r="R178" i="1"/>
  <c r="R174" i="1"/>
  <c r="R166" i="1"/>
  <c r="R162" i="1"/>
  <c r="R154" i="1"/>
  <c r="R150" i="1"/>
  <c r="R142" i="1"/>
  <c r="R138" i="1"/>
  <c r="R130" i="1"/>
  <c r="R126" i="1"/>
  <c r="R118" i="1"/>
  <c r="R114" i="1"/>
  <c r="R106" i="1"/>
  <c r="R102" i="1"/>
  <c r="R94" i="1"/>
  <c r="R90" i="1"/>
  <c r="R82" i="1"/>
  <c r="R78" i="1"/>
  <c r="R70" i="1"/>
  <c r="R66" i="1"/>
  <c r="R58" i="1"/>
  <c r="R54" i="1"/>
  <c r="R46" i="1"/>
  <c r="R42" i="1"/>
  <c r="R22" i="1"/>
  <c r="R13" i="1"/>
  <c r="R185" i="1"/>
  <c r="R177" i="1"/>
  <c r="R173" i="1"/>
  <c r="R169" i="1"/>
  <c r="R165" i="1"/>
  <c r="R161" i="1"/>
  <c r="R157" i="1"/>
  <c r="R153" i="1"/>
  <c r="R149" i="1"/>
  <c r="R145" i="1"/>
  <c r="R141" i="1"/>
  <c r="R137" i="1"/>
  <c r="R133" i="1"/>
  <c r="R129" i="1"/>
  <c r="R125" i="1"/>
  <c r="R121" i="1"/>
  <c r="R117" i="1"/>
  <c r="R113" i="1"/>
  <c r="R109" i="1"/>
  <c r="R105" i="1"/>
  <c r="R101" i="1"/>
  <c r="R97" i="1"/>
  <c r="R93" i="1"/>
  <c r="R89" i="1"/>
  <c r="R85" i="1"/>
  <c r="R81" i="1"/>
  <c r="R77" i="1"/>
  <c r="R73" i="1"/>
  <c r="R69" i="1"/>
  <c r="R65" i="1"/>
  <c r="R61" i="1"/>
  <c r="R57" i="1"/>
  <c r="R53" i="1"/>
  <c r="R49" i="1"/>
  <c r="R45" i="1"/>
  <c r="R41" i="1"/>
  <c r="R17" i="1"/>
  <c r="R9" i="1"/>
  <c r="R181" i="1"/>
  <c r="R4" i="1"/>
  <c r="R37" i="1"/>
  <c r="R33" i="1"/>
  <c r="R29" i="1"/>
  <c r="R25" i="1"/>
  <c r="R21" i="1"/>
  <c r="R16" i="1"/>
  <c r="R12" i="1"/>
  <c r="O8" i="1"/>
  <c r="R184" i="1"/>
  <c r="R180" i="1"/>
  <c r="R172" i="1"/>
  <c r="R168" i="1"/>
  <c r="R160" i="1"/>
  <c r="R156" i="1"/>
  <c r="R148" i="1"/>
  <c r="R144" i="1"/>
  <c r="R136" i="1"/>
  <c r="R132" i="1"/>
  <c r="R124" i="1"/>
  <c r="R120" i="1"/>
  <c r="R112" i="1"/>
  <c r="R108" i="1"/>
  <c r="R100" i="1"/>
  <c r="R96" i="1"/>
  <c r="R88" i="1"/>
  <c r="R84" i="1"/>
  <c r="R76" i="1"/>
  <c r="R72" i="1"/>
  <c r="R64" i="1"/>
  <c r="R60" i="1"/>
  <c r="R52" i="1"/>
  <c r="R48" i="1"/>
  <c r="R40" i="1"/>
  <c r="T36" i="1"/>
  <c r="T29" i="1"/>
  <c r="T30" i="1"/>
  <c r="T17" i="1"/>
  <c r="T16" i="1"/>
  <c r="O20" i="1"/>
  <c r="T33" i="1"/>
  <c r="T21" i="1"/>
  <c r="Q14" i="1"/>
  <c r="Q15" i="1"/>
  <c r="Q16" i="1"/>
  <c r="Q17" i="1"/>
  <c r="Q18" i="1"/>
  <c r="Q9" i="1"/>
  <c r="Q10" i="1"/>
  <c r="Q11" i="1"/>
  <c r="Q12" i="1"/>
  <c r="Q13" i="1"/>
  <c r="Q8" i="1"/>
  <c r="U8" i="1" s="1"/>
  <c r="R8" i="1" l="1"/>
  <c r="T8" i="1" a="1"/>
  <c r="T8" i="1" s="1"/>
  <c r="O2" i="1"/>
  <c r="O110" i="1"/>
  <c r="O140" i="1"/>
  <c r="O116" i="1"/>
  <c r="O44" i="1"/>
  <c r="O152" i="1"/>
  <c r="O92" i="1"/>
  <c r="O104" i="1"/>
  <c r="O26" i="1"/>
  <c r="R14" i="1" l="1"/>
  <c r="R20" i="1"/>
  <c r="R26" i="1" s="1"/>
  <c r="O56" i="1"/>
  <c r="O38" i="1"/>
  <c r="O128" i="1"/>
  <c r="O32" i="1"/>
  <c r="O176" i="1"/>
  <c r="O146" i="1"/>
  <c r="O98" i="1"/>
  <c r="O164" i="1"/>
  <c r="O86" i="1"/>
  <c r="O62" i="1"/>
  <c r="O158" i="1"/>
  <c r="O50" i="1"/>
  <c r="O122" i="1"/>
  <c r="O74" i="1"/>
  <c r="O80" i="1"/>
  <c r="O68" i="1"/>
  <c r="O170" i="1"/>
  <c r="O134" i="1"/>
  <c r="R32" i="1" l="1"/>
  <c r="R38" i="1" s="1"/>
  <c r="R44" i="1" s="1"/>
  <c r="R50" i="1" s="1"/>
  <c r="R56" i="1" l="1"/>
  <c r="R62" i="1" s="1"/>
  <c r="R68" i="1" s="1"/>
  <c r="R74" i="1" s="1"/>
  <c r="R80" i="1" s="1"/>
  <c r="R86" i="1" s="1"/>
  <c r="R92" i="1" s="1"/>
  <c r="R98" i="1" s="1"/>
  <c r="R104" i="1" s="1"/>
  <c r="R110" i="1" s="1"/>
  <c r="R116" i="1" s="1"/>
  <c r="R122" i="1" s="1"/>
  <c r="R128" i="1" s="1"/>
  <c r="R134" i="1" s="1"/>
  <c r="R140" i="1" s="1"/>
  <c r="R146" i="1" s="1"/>
  <c r="R152" i="1" s="1"/>
  <c r="R158" i="1" s="1"/>
  <c r="R164" i="1" s="1"/>
  <c r="R170" i="1" s="1"/>
  <c r="R176" i="1" s="1"/>
  <c r="R182" i="1" s="1"/>
  <c r="R188" i="1" s="1"/>
</calcChain>
</file>

<file path=xl/sharedStrings.xml><?xml version="1.0" encoding="utf-8"?>
<sst xmlns="http://schemas.openxmlformats.org/spreadsheetml/2006/main" count="92" uniqueCount="71">
  <si>
    <t>dates</t>
  </si>
  <si>
    <t>equipier</t>
  </si>
  <si>
    <t>equipier 1</t>
  </si>
  <si>
    <t>equipier 2</t>
  </si>
  <si>
    <t>destination</t>
  </si>
  <si>
    <t>budget</t>
  </si>
  <si>
    <t>Marc</t>
  </si>
  <si>
    <t>montpellier</t>
  </si>
  <si>
    <t>lucas</t>
  </si>
  <si>
    <t>toulouse</t>
  </si>
  <si>
    <t>amplitude théorique</t>
  </si>
  <si>
    <t>fabrice</t>
  </si>
  <si>
    <t>lionel</t>
  </si>
  <si>
    <t>david</t>
  </si>
  <si>
    <t>EQ</t>
  </si>
  <si>
    <t>equipier 3</t>
  </si>
  <si>
    <t>equipier 4</t>
  </si>
  <si>
    <t>equipier 5</t>
  </si>
  <si>
    <t>equipier 6</t>
  </si>
  <si>
    <t>vh</t>
  </si>
  <si>
    <t>points/jour</t>
  </si>
  <si>
    <t>points/eq</t>
  </si>
  <si>
    <t>vincent</t>
  </si>
  <si>
    <t>Jours fériés</t>
  </si>
  <si>
    <t> Jour de l’An</t>
  </si>
  <si>
    <t> Pâques</t>
  </si>
  <si>
    <t> fête du Travail</t>
  </si>
  <si>
    <t> Victoire 1945</t>
  </si>
  <si>
    <t> Ascension</t>
  </si>
  <si>
    <t> Pentecôte</t>
  </si>
  <si>
    <t xml:space="preserve"> Fête nationale</t>
  </si>
  <si>
    <t> Assomption</t>
  </si>
  <si>
    <t> Toussaint</t>
  </si>
  <si>
    <t> Armistice 1918</t>
  </si>
  <si>
    <t> Noël</t>
  </si>
  <si>
    <t>perpignan</t>
  </si>
  <si>
    <t>jerome</t>
  </si>
  <si>
    <t>christophe</t>
  </si>
  <si>
    <t>Nimes</t>
  </si>
  <si>
    <t>nathan</t>
  </si>
  <si>
    <t>traffic</t>
  </si>
  <si>
    <t>beziers</t>
  </si>
  <si>
    <t>David</t>
  </si>
  <si>
    <t>Monaco</t>
  </si>
  <si>
    <t>olivier</t>
  </si>
  <si>
    <t>lattes</t>
  </si>
  <si>
    <t>marion</t>
  </si>
  <si>
    <t>polygone</t>
  </si>
  <si>
    <t>steven</t>
  </si>
  <si>
    <t>valence</t>
  </si>
  <si>
    <t>rodolphe</t>
  </si>
  <si>
    <t>toulon</t>
  </si>
  <si>
    <t>sete</t>
  </si>
  <si>
    <t>aix</t>
  </si>
  <si>
    <t>mation</t>
  </si>
  <si>
    <t>=SI(OU(F20=U5;G20=U5;H20=U5;I20=U5;J20=U5;K20=U5;L20=U5);Q20;"")</t>
  </si>
  <si>
    <t>=SI(INDEX(A:O;EQUIV(U3;B:B;0);6)=U5;INDEX(A:O;EQUIV(U3;B:B;0);7);"")</t>
  </si>
  <si>
    <t>=EQUIV(U3;b:b;0)</t>
  </si>
  <si>
    <t>=INDEX(A:Q;EQUIV(U3;b:b;0);17)</t>
  </si>
  <si>
    <t>=SI(OU(INDEX(A:O;EQUIV(U3;B:B;0);6)=U5;INDEX(A:O;EQUIV(U3;B:B;0);7)=U5);INDEX(A:Q;EQUIV(U3;B:B;0);17);"")</t>
  </si>
  <si>
    <t>=NB.SI(B:B;U3)</t>
  </si>
  <si>
    <t>=SI(ET(B:B=U3;OU(F:F=U5;G:G=U5));"";INDEX(A:Q;EQUIV(U5;F:F;0);17))</t>
  </si>
  <si>
    <t>=SI(OU(INDEX(A:O;EQUIV(U3;B:B;0);6)=U5;INDEX(A:O;EQUIV(U3;B:B;0);7)=U5);INDEX(A:Q;EQUIV(U3;B:B;0);17);DECALER(INDEX(A:O;EQUIV(U3;B:B;0));1;0))</t>
  </si>
  <si>
    <t>ou(</t>
  </si>
  <si>
    <t>=SI(OU(INDEX(A:O;EQUIV(U3;B:B;0);6)=U5;INDEX(A:O;EQUIV(U3;B:B;0);7)=U5);INDEX(A:Q;EQUIV(U3;B:B;0);17);DECALER(INDEX(A:Q;EQUIV(U3;B:B;0);17);1;0))</t>
  </si>
  <si>
    <t>=SI(OU(INDEX(A:O;EQUIV(U3;B:B;0);6)=U5;INDEX(A:O;EQUIV(U3;B:B;0);7)=U5);INDEX(A:Q;EQUIV(U3;B:B;0);17);SI(DECALER(INDEX(A:Q;EQUIV(U3;B:B;0);17);1;0);INDEX(A:Q;EQUIV(U3;B:B;0);17);DECALER(INDEX(A:Q;EQUIV(U3;B:B;0);17);1;0)))</t>
  </si>
  <si>
    <t>=SI(ET(B:B=U3;OU(INDEX(A:O;EQUIV(U3;B:B;0);6)=U5;INDEX(A:O;EQUIV(U3;B:B;0);7)=U5));INDEX(A:Q;EQUIV(U3;B:B;0);17);"nope")</t>
  </si>
  <si>
    <t>=SI(OU(INDEX(A:R;EQUIV(V5;F:F;0)=V5;18));INDEX(A:R;EQUIV(V5;F:F;0);17);"")</t>
  </si>
  <si>
    <t>=SI(et(b:b=V3;OU((INDEX(A:R;EQUIV(V5;F:F;0)=V5;18)));INDEX(A:R;EQUIV(V5;F:F;0);17);"")</t>
  </si>
  <si>
    <t>e</t>
  </si>
  <si>
    <t>formules testées… celles surlignées ont fonctionné à un moment….;-(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</si>
</sst>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3">
    <numFmt numFmtId="164" formatCode="[$-F400]h:mm:ss\ AM/PM"/>
    <numFmt numFmtId="165" formatCode="[$-F800]dddd\,\ mmmm\ dd\,\ yyyy"/>
    <numFmt numFmtId="168" formatCode="[$-40C]d\-mmm;@"/>
  </numFmts>
  <fonts count="8" x14ac:knownFonts="1">
    <font>
      <sz val="11"/>
      <color theme="1"/>
      <name val="Calibri"/>
      <family val="2"/>
      <scheme val="minor"/>
    </font>
    <font>
      <sz val="11"/>
      <color theme="0"/>
      <name val="Calibri"/>
      <family val="2"/>
      <scheme val="minor"/>
    </font>
    <font>
      <sz val="11"/>
      <color theme="9" tint="-0.249977111117893"/>
      <name val="Calibri"/>
      <family val="2"/>
      <scheme val="minor"/>
    </font>
    <font>
      <sz val="11"/>
      <color theme="4"/>
      <name val="Calibri"/>
      <family val="2"/>
      <scheme val="minor"/>
    </font>
    <font>
      <sz val="8"/>
      <name val="Calibri"/>
      <family val="2"/>
      <scheme val="minor"/>
    </font>
    <font>
      <b/>
      <sz val="11"/>
      <color theme="1"/>
      <name val="Calibri"/>
      <family val="2"/>
      <scheme val="minor"/>
    </font>
    <font>
      <b/>
      <sz val="20"/>
      <color theme="1"/>
      <name val="Calibri"/>
      <family val="2"/>
      <scheme val="minor"/>
    </font>
    <font>
      <strike/>
      <sz val="11"/>
      <color theme="1"/>
      <name val="Calibri"/>
      <family val="2"/>
      <scheme val="minor"/>
    </font>
  </fonts>
  <fills count="14">
    <fill>
      <patternFill patternType="none"/>
    </fill>
    <fill>
      <patternFill patternType="gray125"/>
    </fill>
    <fill>
      <patternFill patternType="solid">
        <fgColor theme="0" tint="-0.14999847407452621"/>
        <bgColor indexed="64"/>
      </patternFill>
    </fill>
    <fill>
      <patternFill patternType="solid">
        <fgColor theme="9" tint="0.39997558519241921"/>
        <bgColor indexed="64"/>
      </patternFill>
    </fill>
    <fill>
      <patternFill patternType="solid">
        <fgColor rgb="FFFFC000"/>
        <bgColor indexed="64"/>
      </patternFill>
    </fill>
    <fill>
      <patternFill patternType="solid">
        <fgColor theme="4" tint="0.39997558519241921"/>
        <bgColor indexed="64"/>
      </patternFill>
    </fill>
    <fill>
      <patternFill patternType="solid">
        <fgColor theme="8" tint="0.59999389629810485"/>
        <bgColor indexed="64"/>
      </patternFill>
    </fill>
    <fill>
      <patternFill patternType="solid">
        <fgColor rgb="FFFF0000"/>
        <bgColor indexed="64"/>
      </patternFill>
    </fill>
    <fill>
      <patternFill patternType="solid">
        <fgColor theme="0" tint="-4.9989318521683403E-2"/>
        <bgColor indexed="64"/>
      </patternFill>
    </fill>
    <fill>
      <patternFill patternType="solid">
        <fgColor theme="0" tint="-0.249977111117893"/>
        <bgColor indexed="64"/>
      </patternFill>
    </fill>
    <fill>
      <patternFill patternType="solid">
        <fgColor theme="5" tint="0.79998168889431442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rgb="FF92D050"/>
        <bgColor indexed="64"/>
      </patternFill>
    </fill>
    <fill>
      <patternFill patternType="solid">
        <fgColor theme="1"/>
        <bgColor indexed="64"/>
      </patternFill>
    </fill>
  </fills>
  <borders count="15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/>
      <bottom style="medium">
        <color indexed="64"/>
      </bottom>
      <diagonal/>
    </border>
  </borders>
  <cellStyleXfs count="1">
    <xf numFmtId="0" fontId="0" fillId="0" borderId="0"/>
  </cellStyleXfs>
  <cellXfs count="81">
    <xf numFmtId="0" fontId="0" fillId="0" borderId="0" xfId="0"/>
    <xf numFmtId="0" fontId="0" fillId="0" borderId="0" xfId="0" applyAlignment="1">
      <alignment horizontal="center" vertical="center"/>
    </xf>
    <xf numFmtId="0" fontId="0" fillId="0" borderId="0" xfId="0" applyAlignment="1">
      <alignment horizontal="left"/>
    </xf>
    <xf numFmtId="0" fontId="2" fillId="0" borderId="0" xfId="0" applyFont="1"/>
    <xf numFmtId="164" fontId="0" fillId="0" borderId="0" xfId="0" applyNumberFormat="1"/>
    <xf numFmtId="0" fontId="0" fillId="0" borderId="0" xfId="0" applyAlignment="1">
      <alignment vertical="center"/>
    </xf>
    <xf numFmtId="1" fontId="3" fillId="0" borderId="0" xfId="0" applyNumberFormat="1" applyFont="1" applyAlignment="1">
      <alignment horizontal="center"/>
    </xf>
    <xf numFmtId="1" fontId="3" fillId="8" borderId="1" xfId="0" applyNumberFormat="1" applyFont="1" applyFill="1" applyBorder="1" applyAlignment="1">
      <alignment horizontal="center"/>
    </xf>
    <xf numFmtId="164" fontId="0" fillId="0" borderId="0" xfId="0" applyNumberFormat="1" applyAlignment="1">
      <alignment vertical="center"/>
    </xf>
    <xf numFmtId="0" fontId="5" fillId="9" borderId="1" xfId="0" applyFont="1" applyFill="1" applyBorder="1"/>
    <xf numFmtId="165" fontId="0" fillId="10" borderId="1" xfId="0" applyNumberFormat="1" applyFill="1" applyBorder="1" applyAlignment="1">
      <alignment horizontal="left"/>
    </xf>
    <xf numFmtId="0" fontId="0" fillId="10" borderId="1" xfId="0" applyFill="1" applyBorder="1"/>
    <xf numFmtId="16" fontId="0" fillId="0" borderId="1" xfId="0" applyNumberFormat="1" applyBorder="1" applyAlignment="1">
      <alignment vertical="center"/>
    </xf>
    <xf numFmtId="1" fontId="3" fillId="0" borderId="1" xfId="0" applyNumberFormat="1" applyFont="1" applyBorder="1" applyAlignment="1">
      <alignment horizontal="center"/>
    </xf>
    <xf numFmtId="0" fontId="0" fillId="0" borderId="1" xfId="0" applyBorder="1" applyAlignment="1">
      <alignment horizontal="left"/>
    </xf>
    <xf numFmtId="0" fontId="2" fillId="0" borderId="1" xfId="0" applyFont="1" applyBorder="1"/>
    <xf numFmtId="0" fontId="0" fillId="0" borderId="1" xfId="0" applyBorder="1"/>
    <xf numFmtId="164" fontId="0" fillId="0" borderId="1" xfId="0" applyNumberFormat="1" applyBorder="1"/>
    <xf numFmtId="0" fontId="0" fillId="0" borderId="2" xfId="0" applyBorder="1" applyAlignment="1">
      <alignment vertical="center"/>
    </xf>
    <xf numFmtId="0" fontId="0" fillId="2" borderId="2" xfId="0" applyFill="1" applyBorder="1" applyAlignment="1">
      <alignment horizontal="center" vertical="center"/>
    </xf>
    <xf numFmtId="1" fontId="3" fillId="2" borderId="2" xfId="0" applyNumberFormat="1" applyFont="1" applyFill="1" applyBorder="1" applyAlignment="1">
      <alignment horizontal="center" vertical="center"/>
    </xf>
    <xf numFmtId="0" fontId="0" fillId="3" borderId="2" xfId="0" applyFill="1" applyBorder="1" applyAlignment="1">
      <alignment horizontal="center" vertical="center"/>
    </xf>
    <xf numFmtId="0" fontId="2" fillId="3" borderId="2" xfId="0" applyFont="1" applyFill="1" applyBorder="1" applyAlignment="1">
      <alignment horizontal="center" vertical="center"/>
    </xf>
    <xf numFmtId="0" fontId="0" fillId="4" borderId="2" xfId="0" applyFill="1" applyBorder="1" applyAlignment="1">
      <alignment horizontal="center" vertical="center"/>
    </xf>
    <xf numFmtId="0" fontId="0" fillId="5" borderId="2" xfId="0" applyFill="1" applyBorder="1" applyAlignment="1">
      <alignment horizontal="center" vertical="center" wrapText="1"/>
    </xf>
    <xf numFmtId="0" fontId="0" fillId="6" borderId="2" xfId="0" applyFill="1" applyBorder="1" applyAlignment="1">
      <alignment horizontal="center" vertical="center"/>
    </xf>
    <xf numFmtId="0" fontId="1" fillId="7" borderId="2" xfId="0" applyFont="1" applyFill="1" applyBorder="1" applyAlignment="1">
      <alignment horizontal="center" vertical="center"/>
    </xf>
    <xf numFmtId="16" fontId="0" fillId="0" borderId="4" xfId="0" applyNumberFormat="1" applyBorder="1" applyAlignment="1">
      <alignment vertical="center"/>
    </xf>
    <xf numFmtId="16" fontId="0" fillId="0" borderId="6" xfId="0" applyNumberFormat="1" applyBorder="1" applyAlignment="1">
      <alignment vertical="center"/>
    </xf>
    <xf numFmtId="1" fontId="3" fillId="0" borderId="6" xfId="0" applyNumberFormat="1" applyFont="1" applyBorder="1" applyAlignment="1">
      <alignment horizontal="center"/>
    </xf>
    <xf numFmtId="0" fontId="0" fillId="0" borderId="6" xfId="0" applyBorder="1" applyAlignment="1">
      <alignment horizontal="left"/>
    </xf>
    <xf numFmtId="0" fontId="2" fillId="0" borderId="6" xfId="0" applyFont="1" applyBorder="1"/>
    <xf numFmtId="0" fontId="0" fillId="0" borderId="6" xfId="0" applyBorder="1"/>
    <xf numFmtId="0" fontId="0" fillId="0" borderId="7" xfId="0" applyBorder="1"/>
    <xf numFmtId="0" fontId="0" fillId="0" borderId="9" xfId="0" applyBorder="1"/>
    <xf numFmtId="16" fontId="0" fillId="0" borderId="11" xfId="0" applyNumberFormat="1" applyBorder="1" applyAlignment="1">
      <alignment vertical="center"/>
    </xf>
    <xf numFmtId="1" fontId="3" fillId="0" borderId="11" xfId="0" applyNumberFormat="1" applyFont="1" applyBorder="1" applyAlignment="1">
      <alignment horizontal="center"/>
    </xf>
    <xf numFmtId="0" fontId="0" fillId="0" borderId="11" xfId="0" applyBorder="1" applyAlignment="1">
      <alignment horizontal="left"/>
    </xf>
    <xf numFmtId="0" fontId="2" fillId="0" borderId="11" xfId="0" applyFont="1" applyBorder="1"/>
    <xf numFmtId="0" fontId="0" fillId="0" borderId="11" xfId="0" applyBorder="1"/>
    <xf numFmtId="0" fontId="0" fillId="0" borderId="12" xfId="0" applyBorder="1"/>
    <xf numFmtId="1" fontId="3" fillId="0" borderId="4" xfId="0" applyNumberFormat="1" applyFont="1" applyFill="1" applyBorder="1" applyAlignment="1">
      <alignment horizontal="center"/>
    </xf>
    <xf numFmtId="0" fontId="0" fillId="0" borderId="4" xfId="0" applyFill="1" applyBorder="1" applyAlignment="1">
      <alignment horizontal="left"/>
    </xf>
    <xf numFmtId="0" fontId="2" fillId="0" borderId="4" xfId="0" applyFont="1" applyFill="1" applyBorder="1"/>
    <xf numFmtId="0" fontId="0" fillId="0" borderId="4" xfId="0" applyFill="1" applyBorder="1"/>
    <xf numFmtId="164" fontId="0" fillId="0" borderId="4" xfId="0" applyNumberFormat="1" applyFill="1" applyBorder="1"/>
    <xf numFmtId="1" fontId="3" fillId="0" borderId="1" xfId="0" applyNumberFormat="1" applyFont="1" applyFill="1" applyBorder="1" applyAlignment="1">
      <alignment horizontal="center"/>
    </xf>
    <xf numFmtId="0" fontId="0" fillId="0" borderId="1" xfId="0" applyFill="1" applyBorder="1" applyAlignment="1">
      <alignment horizontal="left"/>
    </xf>
    <xf numFmtId="0" fontId="2" fillId="0" borderId="1" xfId="0" applyFont="1" applyFill="1" applyBorder="1"/>
    <xf numFmtId="0" fontId="0" fillId="0" borderId="1" xfId="0" applyFill="1" applyBorder="1"/>
    <xf numFmtId="164" fontId="0" fillId="0" borderId="1" xfId="0" applyNumberFormat="1" applyFill="1" applyBorder="1"/>
    <xf numFmtId="21" fontId="0" fillId="0" borderId="1" xfId="0" applyNumberFormat="1" applyBorder="1"/>
    <xf numFmtId="0" fontId="0" fillId="0" borderId="0" xfId="0" quotePrefix="1"/>
    <xf numFmtId="0" fontId="0" fillId="0" borderId="0" xfId="0" applyFill="1"/>
    <xf numFmtId="164" fontId="0" fillId="11" borderId="0" xfId="0" quotePrefix="1" applyNumberFormat="1" applyFill="1"/>
    <xf numFmtId="0" fontId="7" fillId="0" borderId="0" xfId="0" quotePrefix="1" applyFont="1"/>
    <xf numFmtId="0" fontId="0" fillId="11" borderId="0" xfId="0" quotePrefix="1" applyFill="1"/>
    <xf numFmtId="164" fontId="0" fillId="4" borderId="0" xfId="0" applyNumberFormat="1" applyFill="1"/>
    <xf numFmtId="0" fontId="0" fillId="4" borderId="0" xfId="0" applyFill="1"/>
    <xf numFmtId="0" fontId="0" fillId="4" borderId="0" xfId="0" quotePrefix="1" applyFill="1"/>
    <xf numFmtId="16" fontId="0" fillId="0" borderId="1" xfId="0" applyNumberFormat="1" applyBorder="1" applyAlignment="1">
      <alignment horizontal="center"/>
    </xf>
    <xf numFmtId="0" fontId="0" fillId="0" borderId="1" xfId="0" applyBorder="1" applyAlignment="1">
      <alignment horizontal="center"/>
    </xf>
    <xf numFmtId="16" fontId="0" fillId="0" borderId="0" xfId="0" applyNumberFormat="1" applyAlignment="1">
      <alignment horizontal="center" vertical="center"/>
    </xf>
    <xf numFmtId="0" fontId="0" fillId="0" borderId="0" xfId="0" applyAlignment="1">
      <alignment horizontal="center" vertical="center"/>
    </xf>
    <xf numFmtId="0" fontId="6" fillId="8" borderId="2" xfId="0" applyFont="1" applyFill="1" applyBorder="1" applyAlignment="1">
      <alignment horizontal="center" vertical="center"/>
    </xf>
    <xf numFmtId="0" fontId="6" fillId="8" borderId="3" xfId="0" applyFont="1" applyFill="1" applyBorder="1" applyAlignment="1">
      <alignment horizontal="center" vertical="center"/>
    </xf>
    <xf numFmtId="0" fontId="6" fillId="8" borderId="4" xfId="0" applyFont="1" applyFill="1" applyBorder="1" applyAlignment="1">
      <alignment horizontal="center" vertical="center"/>
    </xf>
    <xf numFmtId="0" fontId="6" fillId="8" borderId="13" xfId="0" applyFont="1" applyFill="1" applyBorder="1" applyAlignment="1">
      <alignment horizontal="center" vertical="center"/>
    </xf>
    <xf numFmtId="0" fontId="6" fillId="8" borderId="14" xfId="0" applyFont="1" applyFill="1" applyBorder="1" applyAlignment="1">
      <alignment horizontal="center" vertical="center"/>
    </xf>
    <xf numFmtId="16" fontId="0" fillId="0" borderId="5" xfId="0" applyNumberFormat="1" applyBorder="1" applyAlignment="1">
      <alignment horizontal="center"/>
    </xf>
    <xf numFmtId="0" fontId="0" fillId="0" borderId="8" xfId="0" applyBorder="1" applyAlignment="1">
      <alignment horizontal="center"/>
    </xf>
    <xf numFmtId="0" fontId="0" fillId="0" borderId="10" xfId="0" applyBorder="1" applyAlignment="1">
      <alignment horizontal="center"/>
    </xf>
    <xf numFmtId="16" fontId="0" fillId="0" borderId="4" xfId="0" applyNumberFormat="1" applyBorder="1" applyAlignment="1">
      <alignment horizontal="center"/>
    </xf>
    <xf numFmtId="0" fontId="0" fillId="11" borderId="1" xfId="0" applyFill="1" applyBorder="1"/>
    <xf numFmtId="1" fontId="5" fillId="0" borderId="0" xfId="0" applyNumberFormat="1" applyFont="1" applyAlignment="1">
      <alignment horizontal="center" vertical="center"/>
    </xf>
    <xf numFmtId="1" fontId="5" fillId="0" borderId="0" xfId="0" applyNumberFormat="1" applyFont="1" applyAlignment="1">
      <alignment horizontal="center"/>
    </xf>
    <xf numFmtId="164" fontId="0" fillId="12" borderId="0" xfId="0" applyNumberFormat="1" applyFill="1"/>
    <xf numFmtId="168" fontId="0" fillId="0" borderId="0" xfId="0" applyNumberFormat="1" applyFont="1" applyAlignment="1">
      <alignment horizontal="right"/>
    </xf>
    <xf numFmtId="16" fontId="1" fillId="13" borderId="0" xfId="0" quotePrefix="1" applyNumberFormat="1" applyFont="1" applyFill="1"/>
    <xf numFmtId="0" fontId="1" fillId="13" borderId="0" xfId="0" applyFont="1" applyFill="1"/>
    <xf numFmtId="164" fontId="5" fillId="11" borderId="0" xfId="0" applyNumberFormat="1" applyFont="1" applyFill="1" applyAlignment="1">
      <alignment horizontal="left"/>
    </xf>
  </cellXfs>
  <cellStyles count="1">
    <cellStyle name="Normal" xfId="0" builtinId="0"/>
  </cellStyles>
  <dxfs count="4">
    <dxf>
      <fill>
        <patternFill>
          <bgColor rgb="FFFF0000"/>
        </patternFill>
      </fill>
    </dxf>
    <dxf>
      <fill>
        <patternFill>
          <bgColor theme="3" tint="0.79998168889431442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0" tint="-0.24994659260841701"/>
        </patternFill>
      </fill>
    </dxf>
    <dxf>
      <fill>
        <patternFill>
          <bgColor theme="0" tint="-0.24994659260841701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FCB62ACB-463C-4253-B70D-345D610B02C9}">
  <dimension ref="A1:AH199"/>
  <sheetViews>
    <sheetView tabSelected="1" zoomScale="70" zoomScaleNormal="70" workbookViewId="0">
      <pane xSplit="1" ySplit="1" topLeftCell="J2" activePane="bottomRight" state="frozen"/>
      <selection pane="topRight" activeCell="B1" sqref="B1"/>
      <selection pane="bottomLeft" activeCell="A2" sqref="A2"/>
      <selection pane="bottomRight" activeCell="T3" sqref="T3"/>
    </sheetView>
  </sheetViews>
  <sheetFormatPr baseColWidth="10" defaultRowHeight="14.5" x14ac:dyDescent="0.35"/>
  <cols>
    <col min="2" max="2" width="8.453125" style="1" customWidth="1"/>
    <col min="3" max="3" width="5.26953125" style="6" customWidth="1"/>
    <col min="4" max="4" width="7.453125" style="2" customWidth="1"/>
    <col min="5" max="5" width="16.81640625" style="3" customWidth="1"/>
    <col min="6" max="12" width="11.7265625" customWidth="1"/>
    <col min="13" max="13" width="12.54296875" customWidth="1"/>
    <col min="14" max="15" width="10.1796875" customWidth="1"/>
    <col min="16" max="16" width="16.81640625" customWidth="1"/>
    <col min="17" max="17" width="32.81640625" customWidth="1"/>
    <col min="18" max="19" width="11.54296875" style="75" customWidth="1"/>
    <col min="20" max="20" width="10.81640625" style="4"/>
  </cols>
  <sheetData>
    <row r="1" spans="1:34" s="5" customFormat="1" ht="28.5" customHeight="1" thickBot="1" x14ac:dyDescent="0.4">
      <c r="A1" s="18"/>
      <c r="B1" s="19" t="s">
        <v>0</v>
      </c>
      <c r="C1" s="20" t="s">
        <v>14</v>
      </c>
      <c r="D1" s="21" t="s">
        <v>19</v>
      </c>
      <c r="E1" s="22" t="s">
        <v>4</v>
      </c>
      <c r="F1" s="23" t="s">
        <v>1</v>
      </c>
      <c r="G1" s="23" t="s">
        <v>2</v>
      </c>
      <c r="H1" s="23" t="s">
        <v>3</v>
      </c>
      <c r="I1" s="23" t="s">
        <v>15</v>
      </c>
      <c r="J1" s="23" t="s">
        <v>16</v>
      </c>
      <c r="K1" s="23" t="s">
        <v>17</v>
      </c>
      <c r="L1" s="23" t="s">
        <v>18</v>
      </c>
      <c r="M1" s="24" t="s">
        <v>10</v>
      </c>
      <c r="N1" s="25" t="s">
        <v>21</v>
      </c>
      <c r="O1" s="25" t="s">
        <v>20</v>
      </c>
      <c r="P1" s="26" t="s">
        <v>5</v>
      </c>
      <c r="R1" s="74"/>
      <c r="S1" s="74"/>
      <c r="T1" s="8"/>
    </row>
    <row r="2" spans="1:34" x14ac:dyDescent="0.35">
      <c r="A2" s="69">
        <v>43770</v>
      </c>
      <c r="B2" s="28">
        <f>A2</f>
        <v>43770</v>
      </c>
      <c r="C2" s="29">
        <v>1</v>
      </c>
      <c r="D2" s="30"/>
      <c r="E2" s="31"/>
      <c r="F2" s="32"/>
      <c r="G2" s="32"/>
      <c r="H2" s="32"/>
      <c r="I2" s="32"/>
      <c r="J2" s="32"/>
      <c r="K2" s="32"/>
      <c r="L2" s="32"/>
      <c r="M2" s="32"/>
      <c r="N2" s="32"/>
      <c r="O2" s="67">
        <f>SUMIF(B:B,B2,N:N)</f>
        <v>0</v>
      </c>
      <c r="P2" s="33"/>
      <c r="R2" s="75">
        <f>IF(COUNTIF($B$1:B1,B2)&gt;0,"",MAX($R$1:R1)+1)</f>
        <v>1</v>
      </c>
      <c r="S2" s="77">
        <f>B2</f>
        <v>43770</v>
      </c>
      <c r="T2" s="80" t="s">
        <v>70</v>
      </c>
      <c r="U2" s="80"/>
      <c r="V2" s="80"/>
      <c r="W2" s="80"/>
      <c r="X2" s="80"/>
      <c r="Y2" s="80"/>
      <c r="Z2" s="80"/>
      <c r="AA2" s="80"/>
      <c r="AB2" s="80"/>
      <c r="AC2" s="80"/>
      <c r="AD2" s="80"/>
      <c r="AE2" s="80"/>
      <c r="AF2" s="80"/>
      <c r="AG2" s="80"/>
      <c r="AH2" s="80"/>
    </row>
    <row r="3" spans="1:34" x14ac:dyDescent="0.35">
      <c r="A3" s="70"/>
      <c r="B3" s="12">
        <f>A2</f>
        <v>43770</v>
      </c>
      <c r="C3" s="13">
        <v>2</v>
      </c>
      <c r="D3" s="14"/>
      <c r="E3" s="15"/>
      <c r="F3" s="16"/>
      <c r="G3" s="16"/>
      <c r="H3" s="16"/>
      <c r="I3" s="16"/>
      <c r="J3" s="16"/>
      <c r="K3" s="16"/>
      <c r="L3" s="16"/>
      <c r="M3" s="16"/>
      <c r="N3" s="16"/>
      <c r="O3" s="65"/>
      <c r="P3" s="34"/>
      <c r="R3" s="75" t="str">
        <f>IF(COUNTIF($B$1:B2,B3)&gt;0,"",MAX($R$1:R2)+1)</f>
        <v/>
      </c>
      <c r="S3" s="77">
        <f t="shared" ref="S3:S66" si="0">B3</f>
        <v>43770</v>
      </c>
      <c r="W3" s="78">
        <v>43776</v>
      </c>
    </row>
    <row r="4" spans="1:34" x14ac:dyDescent="0.35">
      <c r="A4" s="70"/>
      <c r="B4" s="12">
        <f>A2</f>
        <v>43770</v>
      </c>
      <c r="C4" s="13">
        <v>3</v>
      </c>
      <c r="D4" s="14"/>
      <c r="E4" s="15"/>
      <c r="F4" s="16"/>
      <c r="G4" s="16"/>
      <c r="H4" s="16"/>
      <c r="I4" s="16"/>
      <c r="J4" s="16"/>
      <c r="K4" s="16"/>
      <c r="L4" s="16"/>
      <c r="M4" s="16"/>
      <c r="N4" s="16"/>
      <c r="O4" s="65"/>
      <c r="P4" s="34"/>
      <c r="R4" s="75" t="str">
        <f>IF(COUNTIF($B$1:B3,B4)&gt;0,"",MAX($R$1:R3)+1)</f>
        <v/>
      </c>
      <c r="S4" s="77">
        <f t="shared" si="0"/>
        <v>43770</v>
      </c>
    </row>
    <row r="5" spans="1:34" x14ac:dyDescent="0.35">
      <c r="A5" s="70"/>
      <c r="B5" s="12">
        <f>A2</f>
        <v>43770</v>
      </c>
      <c r="C5" s="13">
        <v>4</v>
      </c>
      <c r="D5" s="14"/>
      <c r="E5" s="15"/>
      <c r="F5" s="16"/>
      <c r="G5" s="16"/>
      <c r="H5" s="16"/>
      <c r="I5" s="16"/>
      <c r="J5" s="16"/>
      <c r="K5" s="16"/>
      <c r="L5" s="16"/>
      <c r="M5" s="16"/>
      <c r="N5" s="16"/>
      <c r="O5" s="65"/>
      <c r="P5" s="34"/>
      <c r="Q5" t="s">
        <v>69</v>
      </c>
      <c r="R5" s="75" t="str">
        <f>IF(COUNTIF($B$1:B4,B5)&gt;0,"",MAX($R$1:R4)+1)</f>
        <v/>
      </c>
      <c r="S5" s="77">
        <f t="shared" si="0"/>
        <v>43770</v>
      </c>
      <c r="T5"/>
      <c r="W5" s="79" t="s">
        <v>12</v>
      </c>
    </row>
    <row r="6" spans="1:34" x14ac:dyDescent="0.35">
      <c r="A6" s="70"/>
      <c r="B6" s="12">
        <f>A2</f>
        <v>43770</v>
      </c>
      <c r="C6" s="13">
        <v>5</v>
      </c>
      <c r="D6" s="14"/>
      <c r="E6" s="15"/>
      <c r="F6" s="16"/>
      <c r="G6" s="16"/>
      <c r="H6" s="16"/>
      <c r="I6" s="16"/>
      <c r="J6" s="16"/>
      <c r="K6" s="16"/>
      <c r="L6" s="16"/>
      <c r="M6" s="16"/>
      <c r="N6" s="16"/>
      <c r="O6" s="65"/>
      <c r="P6" s="34"/>
      <c r="R6" s="75" t="str">
        <f>IF(COUNTIF($B$1:B5,B6)&gt;0,"",MAX($R$1:R5)+1)</f>
        <v/>
      </c>
      <c r="S6" s="77">
        <f t="shared" si="0"/>
        <v>43770</v>
      </c>
      <c r="T6"/>
    </row>
    <row r="7" spans="1:34" ht="15" thickBot="1" x14ac:dyDescent="0.4">
      <c r="A7" s="71"/>
      <c r="B7" s="35">
        <f>A2</f>
        <v>43770</v>
      </c>
      <c r="C7" s="36">
        <v>6</v>
      </c>
      <c r="D7" s="37"/>
      <c r="E7" s="38"/>
      <c r="F7" s="39"/>
      <c r="G7" s="39"/>
      <c r="H7" s="39"/>
      <c r="I7" s="39"/>
      <c r="J7" s="39"/>
      <c r="K7" s="39"/>
      <c r="L7" s="39"/>
      <c r="M7" s="39"/>
      <c r="N7" s="39"/>
      <c r="O7" s="68"/>
      <c r="P7" s="40"/>
      <c r="R7" s="75" t="str">
        <f>IF(COUNTIF($B$1:B6,B7)&gt;0,"",MAX($R$1:R6)+1)</f>
        <v/>
      </c>
      <c r="S7" s="77">
        <f t="shared" si="0"/>
        <v>43770</v>
      </c>
      <c r="T7"/>
    </row>
    <row r="8" spans="1:34" x14ac:dyDescent="0.35">
      <c r="A8" s="72">
        <v>43771</v>
      </c>
      <c r="B8" s="27">
        <f t="shared" ref="B8" si="1">A8</f>
        <v>43771</v>
      </c>
      <c r="C8" s="41">
        <v>1</v>
      </c>
      <c r="D8" s="42"/>
      <c r="E8" s="43"/>
      <c r="F8" s="44"/>
      <c r="G8" s="44"/>
      <c r="H8" s="44"/>
      <c r="I8" s="44"/>
      <c r="J8" s="44"/>
      <c r="K8" s="44"/>
      <c r="L8" s="44"/>
      <c r="M8" s="45"/>
      <c r="N8" s="44"/>
      <c r="O8" s="67">
        <f>SUMIF(B:B,B8,N:N)</f>
        <v>0</v>
      </c>
      <c r="P8" s="44"/>
      <c r="Q8" t="str">
        <f>(F8&amp;" - "&amp;G8&amp;" - "&amp;H8&amp;" - "&amp;I8&amp;" - "&amp;J8&amp;" - "&amp;K8&amp;" - "&amp;L8)</f>
        <v xml:space="preserve"> -  -  -  -  -  - </v>
      </c>
      <c r="R8" s="75">
        <f>IF(COUNTIF($B$1:B7,B8)&gt;0,"",MAX($R$1:R7)+1)</f>
        <v>2</v>
      </c>
      <c r="S8" s="77">
        <f t="shared" si="0"/>
        <v>43771</v>
      </c>
      <c r="T8" t="e">
        <f t="array" ref="T8">INDEX($M:$M,MATCH($W$5,Q1:$Q$24,0))</f>
        <v>#N/A</v>
      </c>
      <c r="U8" t="str">
        <f>IFERROR(MID(Q8,SEARCH($W$5,$Q8,1),LEN($W$5)),"***")</f>
        <v>***</v>
      </c>
    </row>
    <row r="9" spans="1:34" x14ac:dyDescent="0.35">
      <c r="A9" s="61"/>
      <c r="B9" s="12">
        <f t="shared" ref="B9" si="2">A8</f>
        <v>43771</v>
      </c>
      <c r="C9" s="46">
        <v>2</v>
      </c>
      <c r="D9" s="47"/>
      <c r="E9" s="48"/>
      <c r="F9" s="49"/>
      <c r="G9" s="49"/>
      <c r="H9" s="49"/>
      <c r="I9" s="49"/>
      <c r="J9" s="49"/>
      <c r="K9" s="49"/>
      <c r="L9" s="49"/>
      <c r="M9" s="50"/>
      <c r="N9" s="49"/>
      <c r="O9" s="65"/>
      <c r="P9" s="49"/>
      <c r="Q9" t="str">
        <f t="shared" ref="Q9:Q43" si="3">(F9&amp;" - "&amp;G9&amp;" - "&amp;H9&amp;" - "&amp;I9&amp;" - "&amp;J9&amp;" - "&amp;K9&amp;" - "&amp;L9)</f>
        <v xml:space="preserve"> -  -  -  -  -  - </v>
      </c>
      <c r="R9" s="75" t="str">
        <f>IF(COUNTIF($B$1:B8,B9)&gt;0,"",MAX($R$1:R8)+1)</f>
        <v/>
      </c>
      <c r="S9" s="77">
        <f t="shared" si="0"/>
        <v>43771</v>
      </c>
      <c r="T9"/>
    </row>
    <row r="10" spans="1:34" x14ac:dyDescent="0.35">
      <c r="A10" s="61"/>
      <c r="B10" s="12">
        <f t="shared" ref="B10" si="4">A8</f>
        <v>43771</v>
      </c>
      <c r="C10" s="46">
        <v>3</v>
      </c>
      <c r="D10" s="47"/>
      <c r="E10" s="48"/>
      <c r="F10" s="49"/>
      <c r="G10" s="49"/>
      <c r="H10" s="49"/>
      <c r="I10" s="49"/>
      <c r="J10" s="49"/>
      <c r="K10" s="49"/>
      <c r="L10" s="49"/>
      <c r="M10" s="50"/>
      <c r="N10" s="49"/>
      <c r="O10" s="65"/>
      <c r="P10" s="49"/>
      <c r="Q10" t="str">
        <f t="shared" si="3"/>
        <v xml:space="preserve"> -  -  -  -  -  - </v>
      </c>
      <c r="R10" s="75" t="str">
        <f>IF(COUNTIF($B$1:B9,B10)&gt;0,"",MAX($R$1:R9)+1)</f>
        <v/>
      </c>
      <c r="S10" s="77">
        <f t="shared" si="0"/>
        <v>43771</v>
      </c>
      <c r="T10"/>
    </row>
    <row r="11" spans="1:34" x14ac:dyDescent="0.35">
      <c r="A11" s="61"/>
      <c r="B11" s="12">
        <f t="shared" ref="B11" si="5">A8</f>
        <v>43771</v>
      </c>
      <c r="C11" s="46">
        <v>4</v>
      </c>
      <c r="D11" s="47"/>
      <c r="E11" s="48"/>
      <c r="F11" s="49"/>
      <c r="G11" s="49"/>
      <c r="H11" s="49"/>
      <c r="I11" s="49"/>
      <c r="J11" s="49"/>
      <c r="K11" s="49"/>
      <c r="L11" s="49"/>
      <c r="M11" s="50"/>
      <c r="N11" s="49"/>
      <c r="O11" s="65"/>
      <c r="P11" s="49"/>
      <c r="Q11" t="str">
        <f t="shared" si="3"/>
        <v xml:space="preserve"> -  -  -  -  -  - </v>
      </c>
      <c r="R11" s="75" t="str">
        <f>IF(COUNTIF($B$1:B10,B11)&gt;0,"",MAX($R$1:R10)+1)</f>
        <v/>
      </c>
      <c r="S11" s="77">
        <f t="shared" si="0"/>
        <v>43771</v>
      </c>
      <c r="T11"/>
    </row>
    <row r="12" spans="1:34" x14ac:dyDescent="0.35">
      <c r="A12" s="61"/>
      <c r="B12" s="12">
        <f t="shared" ref="B12" si="6">A8</f>
        <v>43771</v>
      </c>
      <c r="C12" s="46">
        <v>5</v>
      </c>
      <c r="D12" s="47"/>
      <c r="E12" s="48"/>
      <c r="F12" s="49"/>
      <c r="G12" s="49"/>
      <c r="H12" s="49"/>
      <c r="I12" s="49"/>
      <c r="J12" s="49"/>
      <c r="K12" s="49"/>
      <c r="L12" s="49"/>
      <c r="M12" s="50"/>
      <c r="N12" s="49"/>
      <c r="O12" s="65"/>
      <c r="P12" s="49"/>
      <c r="Q12" t="str">
        <f t="shared" si="3"/>
        <v xml:space="preserve"> -  -  -  -  -  - </v>
      </c>
      <c r="R12" s="75" t="str">
        <f>IF(COUNTIF($B$1:B11,B12)&gt;0,"",MAX($R$1:R11)+1)</f>
        <v/>
      </c>
      <c r="S12" s="77">
        <f t="shared" si="0"/>
        <v>43771</v>
      </c>
      <c r="T12"/>
    </row>
    <row r="13" spans="1:34" x14ac:dyDescent="0.35">
      <c r="A13" s="61"/>
      <c r="B13" s="12">
        <f t="shared" ref="B13" si="7">A8</f>
        <v>43771</v>
      </c>
      <c r="C13" s="46">
        <v>6</v>
      </c>
      <c r="D13" s="47"/>
      <c r="E13" s="48"/>
      <c r="F13" s="49"/>
      <c r="G13" s="49"/>
      <c r="H13" s="49"/>
      <c r="I13" s="49"/>
      <c r="J13" s="49"/>
      <c r="K13" s="49"/>
      <c r="L13" s="49"/>
      <c r="M13" s="50"/>
      <c r="N13" s="49"/>
      <c r="O13" s="66"/>
      <c r="P13" s="49"/>
      <c r="Q13" t="str">
        <f t="shared" si="3"/>
        <v xml:space="preserve"> -  -  -  -  -  - </v>
      </c>
      <c r="R13" s="75" t="str">
        <f>IF(COUNTIF($B$1:B12,B13)&gt;0,"",MAX($R$1:R12)+1)</f>
        <v/>
      </c>
      <c r="S13" s="77">
        <f t="shared" si="0"/>
        <v>43771</v>
      </c>
      <c r="T13"/>
    </row>
    <row r="14" spans="1:34" x14ac:dyDescent="0.35">
      <c r="A14" s="60">
        <v>43772</v>
      </c>
      <c r="B14" s="12">
        <f t="shared" ref="B14" si="8">A14</f>
        <v>43772</v>
      </c>
      <c r="C14" s="13">
        <v>1</v>
      </c>
      <c r="D14" s="14"/>
      <c r="E14" s="15"/>
      <c r="F14" s="16"/>
      <c r="G14" s="16"/>
      <c r="H14" s="16"/>
      <c r="I14" s="16"/>
      <c r="J14" s="16"/>
      <c r="K14" s="16"/>
      <c r="L14" s="16"/>
      <c r="M14" s="17"/>
      <c r="N14" s="16"/>
      <c r="O14" s="64">
        <f>SUMIF(B:B,B14,N:N)</f>
        <v>0</v>
      </c>
      <c r="P14" s="16"/>
      <c r="Q14" t="str">
        <f>(F14&amp;" - "&amp;G14&amp;" - "&amp;H14&amp;" - "&amp;I14&amp;" - "&amp;J14&amp;" - "&amp;K14&amp;" - "&amp;L14)</f>
        <v xml:space="preserve"> -  -  -  -  -  - </v>
      </c>
      <c r="R14" s="75">
        <f>IF(COUNTIF($B$1:B13,B14)&gt;0,"",MAX($R$1:R13)+1)</f>
        <v>3</v>
      </c>
      <c r="S14" s="77">
        <f t="shared" si="0"/>
        <v>43772</v>
      </c>
      <c r="T14"/>
    </row>
    <row r="15" spans="1:34" x14ac:dyDescent="0.35">
      <c r="A15" s="61"/>
      <c r="B15" s="12">
        <f t="shared" ref="B15" si="9">A14</f>
        <v>43772</v>
      </c>
      <c r="C15" s="13">
        <v>2</v>
      </c>
      <c r="D15" s="14"/>
      <c r="E15" s="15"/>
      <c r="F15" s="16"/>
      <c r="G15" s="16"/>
      <c r="H15" s="16"/>
      <c r="I15" s="16"/>
      <c r="J15" s="16"/>
      <c r="K15" s="16"/>
      <c r="L15" s="16"/>
      <c r="M15" s="17"/>
      <c r="N15" s="16"/>
      <c r="O15" s="65"/>
      <c r="P15" s="16"/>
      <c r="Q15" t="str">
        <f t="shared" si="3"/>
        <v xml:space="preserve"> -  -  -  -  -  - </v>
      </c>
      <c r="R15" s="75" t="str">
        <f>IF(COUNTIF($B$1:B14,B15)&gt;0,"",MAX($R$1:R14)+1)</f>
        <v/>
      </c>
      <c r="S15" s="77">
        <f t="shared" si="0"/>
        <v>43772</v>
      </c>
      <c r="T15"/>
    </row>
    <row r="16" spans="1:34" x14ac:dyDescent="0.35">
      <c r="A16" s="61"/>
      <c r="B16" s="12">
        <f t="shared" ref="B16" si="10">A14</f>
        <v>43772</v>
      </c>
      <c r="C16" s="13">
        <v>3</v>
      </c>
      <c r="D16" s="14"/>
      <c r="E16" s="15"/>
      <c r="F16" s="16"/>
      <c r="G16" s="16"/>
      <c r="H16" s="16"/>
      <c r="I16" s="16"/>
      <c r="J16" s="16"/>
      <c r="K16" s="16"/>
      <c r="L16" s="16"/>
      <c r="M16" s="17"/>
      <c r="N16" s="16"/>
      <c r="O16" s="65"/>
      <c r="P16" s="16"/>
      <c r="Q16" t="str">
        <f t="shared" si="3"/>
        <v xml:space="preserve"> -  -  -  -  -  - </v>
      </c>
      <c r="R16" s="75" t="str">
        <f>IF(COUNTIF($B$1:B15,B16)&gt;0,"",MAX($R$1:R15)+1)</f>
        <v/>
      </c>
      <c r="S16" s="77">
        <f t="shared" si="0"/>
        <v>43772</v>
      </c>
      <c r="T16">
        <f>MATCH(W3,B:B,0)</f>
        <v>38</v>
      </c>
      <c r="W16" s="52" t="s">
        <v>57</v>
      </c>
    </row>
    <row r="17" spans="1:23" x14ac:dyDescent="0.35">
      <c r="A17" s="61"/>
      <c r="B17" s="12">
        <f t="shared" ref="B17" si="11">A14</f>
        <v>43772</v>
      </c>
      <c r="C17" s="13">
        <v>4</v>
      </c>
      <c r="D17" s="14"/>
      <c r="E17" s="15"/>
      <c r="F17" s="16"/>
      <c r="G17" s="16"/>
      <c r="H17" s="16"/>
      <c r="I17" s="16"/>
      <c r="J17" s="16"/>
      <c r="K17" s="16"/>
      <c r="L17" s="16"/>
      <c r="M17" s="17"/>
      <c r="N17" s="16"/>
      <c r="O17" s="65"/>
      <c r="P17" s="16"/>
      <c r="Q17" t="str">
        <f t="shared" si="3"/>
        <v xml:space="preserve"> -  -  -  -  -  - </v>
      </c>
      <c r="R17" s="75" t="str">
        <f>IF(COUNTIF($B$1:B16,B17)&gt;0,"",MAX($R$1:R16)+1)</f>
        <v/>
      </c>
      <c r="S17" s="77">
        <f t="shared" si="0"/>
        <v>43772</v>
      </c>
      <c r="T17">
        <f>COUNTIF(B:B,W3)</f>
        <v>6</v>
      </c>
      <c r="W17" s="52" t="s">
        <v>60</v>
      </c>
    </row>
    <row r="18" spans="1:23" x14ac:dyDescent="0.35">
      <c r="A18" s="61"/>
      <c r="B18" s="12">
        <f t="shared" ref="B18" si="12">A14</f>
        <v>43772</v>
      </c>
      <c r="C18" s="13">
        <v>5</v>
      </c>
      <c r="D18" s="14"/>
      <c r="E18" s="15"/>
      <c r="F18" s="16"/>
      <c r="G18" s="16"/>
      <c r="H18" s="16"/>
      <c r="I18" s="16"/>
      <c r="J18" s="16"/>
      <c r="K18" s="16"/>
      <c r="L18" s="16"/>
      <c r="M18" s="16"/>
      <c r="N18" s="16"/>
      <c r="O18" s="65"/>
      <c r="P18" s="16"/>
      <c r="Q18" t="str">
        <f t="shared" si="3"/>
        <v xml:space="preserve"> -  -  -  -  -  - </v>
      </c>
      <c r="R18" s="75" t="str">
        <f>IF(COUNTIF($B$1:B17,B18)&gt;0,"",MAX($R$1:R17)+1)</f>
        <v/>
      </c>
      <c r="S18" s="77">
        <f t="shared" si="0"/>
        <v>43772</v>
      </c>
      <c r="T18" s="53" t="str">
        <f>IF(OR(F20=W5,G20=W5,H20=W5,I20=W5,J20=W5,K20=W5,L20=W5),Q20,"")</f>
        <v/>
      </c>
      <c r="W18" s="52" t="s">
        <v>55</v>
      </c>
    </row>
    <row r="19" spans="1:23" x14ac:dyDescent="0.35">
      <c r="A19" s="61"/>
      <c r="B19" s="12">
        <f t="shared" ref="B19" si="13">A14</f>
        <v>43772</v>
      </c>
      <c r="C19" s="13">
        <v>6</v>
      </c>
      <c r="D19" s="14"/>
      <c r="E19" s="15"/>
      <c r="F19" s="16"/>
      <c r="G19" s="16"/>
      <c r="H19" s="16"/>
      <c r="I19" s="16"/>
      <c r="J19" s="16"/>
      <c r="K19" s="16"/>
      <c r="L19" s="16"/>
      <c r="M19" s="16"/>
      <c r="N19" s="16"/>
      <c r="O19" s="66"/>
      <c r="P19" s="16"/>
      <c r="Q19" t="str">
        <f t="shared" si="3"/>
        <v xml:space="preserve"> -  -  -  -  -  - </v>
      </c>
      <c r="R19" s="75" t="str">
        <f>IF(COUNTIF($B$1:B18,B19)&gt;0,"",MAX($R$1:R18)+1)</f>
        <v/>
      </c>
      <c r="S19" s="77">
        <f t="shared" si="0"/>
        <v>43772</v>
      </c>
      <c r="T19"/>
    </row>
    <row r="20" spans="1:23" x14ac:dyDescent="0.35">
      <c r="A20" s="60">
        <v>43773</v>
      </c>
      <c r="B20" s="12">
        <f t="shared" ref="B20" si="14">A20</f>
        <v>43773</v>
      </c>
      <c r="C20" s="13">
        <v>1</v>
      </c>
      <c r="D20" s="14">
        <v>788</v>
      </c>
      <c r="E20" s="15" t="s">
        <v>35</v>
      </c>
      <c r="F20" s="73" t="s">
        <v>22</v>
      </c>
      <c r="G20" s="16" t="s">
        <v>36</v>
      </c>
      <c r="H20" s="16"/>
      <c r="I20" s="16"/>
      <c r="J20" s="16"/>
      <c r="K20" s="16"/>
      <c r="L20" s="16"/>
      <c r="M20" s="51">
        <v>0.35416666666666669</v>
      </c>
      <c r="N20" s="16">
        <v>9</v>
      </c>
      <c r="O20" s="64">
        <f>SUMIF(B:B,B20,N:N)</f>
        <v>27</v>
      </c>
      <c r="P20" s="16"/>
      <c r="Q20" t="str">
        <f t="shared" si="3"/>
        <v xml:space="preserve">vincent - jerome -  -  -  -  - </v>
      </c>
      <c r="R20" s="75">
        <f>IF(COUNTIF($B$1:B19,B20)&gt;0,"",MAX($R$1:R19)+1)</f>
        <v>4</v>
      </c>
      <c r="S20" s="77">
        <f t="shared" si="0"/>
        <v>43773</v>
      </c>
      <c r="T20" t="str">
        <f>INDEX(A:Q,MATCH(W3,B:B,0),17)</f>
        <v xml:space="preserve">vincent - david - rodolphe -  -  -  - </v>
      </c>
      <c r="W20" s="55" t="s">
        <v>58</v>
      </c>
    </row>
    <row r="21" spans="1:23" x14ac:dyDescent="0.35">
      <c r="A21" s="61"/>
      <c r="B21" s="12">
        <f t="shared" ref="B21" si="15">A20</f>
        <v>43773</v>
      </c>
      <c r="C21" s="13">
        <v>2</v>
      </c>
      <c r="D21" s="14">
        <v>593</v>
      </c>
      <c r="E21" s="15" t="s">
        <v>38</v>
      </c>
      <c r="F21" s="16" t="s">
        <v>37</v>
      </c>
      <c r="G21" s="16" t="s">
        <v>39</v>
      </c>
      <c r="H21" s="16"/>
      <c r="I21" s="16"/>
      <c r="J21" s="16"/>
      <c r="K21" s="16"/>
      <c r="L21" s="16"/>
      <c r="M21" s="51">
        <v>0.29166666666666669</v>
      </c>
      <c r="N21" s="16">
        <v>10</v>
      </c>
      <c r="O21" s="65"/>
      <c r="P21" s="16"/>
      <c r="Q21" t="str">
        <f t="shared" si="3"/>
        <v xml:space="preserve">christophe - nathan -  -  -  -  - </v>
      </c>
      <c r="R21" s="75" t="str">
        <f>IF(COUNTIF($B$1:B20,B21)&gt;0,"",MAX($R$1:R20)+1)</f>
        <v/>
      </c>
      <c r="S21" s="77">
        <f t="shared" si="0"/>
        <v>43773</v>
      </c>
      <c r="T21" s="4" t="str">
        <f>IF(INDEX(A:O,MATCH(W3,B:B,0),6)=W5,INDEX(A:O,MATCH(W3,B:B,0),7),"")</f>
        <v/>
      </c>
      <c r="W21" s="52" t="s">
        <v>56</v>
      </c>
    </row>
    <row r="22" spans="1:23" x14ac:dyDescent="0.35">
      <c r="A22" s="61"/>
      <c r="B22" s="12">
        <f t="shared" ref="B22" si="16">A20</f>
        <v>43773</v>
      </c>
      <c r="C22" s="13">
        <v>3</v>
      </c>
      <c r="D22" s="14">
        <v>208</v>
      </c>
      <c r="E22" s="15" t="s">
        <v>7</v>
      </c>
      <c r="F22" s="16" t="s">
        <v>11</v>
      </c>
      <c r="G22" s="16"/>
      <c r="H22" s="16"/>
      <c r="I22" s="16"/>
      <c r="J22" s="16"/>
      <c r="K22" s="16"/>
      <c r="L22" s="16"/>
      <c r="M22" s="51">
        <v>0.125</v>
      </c>
      <c r="N22" s="16">
        <v>4</v>
      </c>
      <c r="O22" s="65"/>
      <c r="P22" s="16"/>
      <c r="Q22" t="str">
        <f t="shared" si="3"/>
        <v xml:space="preserve">fabrice -  -  -  -  -  - </v>
      </c>
      <c r="R22" s="75" t="str">
        <f>IF(COUNTIF($B$1:B21,B22)&gt;0,"",MAX($R$1:R21)+1)</f>
        <v/>
      </c>
      <c r="S22" s="77">
        <f t="shared" si="0"/>
        <v>43773</v>
      </c>
      <c r="T22" s="54" t="str">
        <f>IF(OR(INDEX(A:Q,MATCH(W3,A:A,0),6)=W5,INDEX(A:Q,MATCH(W3,A:A,0),7)=W5),INDEX(A:Q,MATCH(W3,A:A,0),17),"")</f>
        <v/>
      </c>
      <c r="W22" s="56" t="s">
        <v>59</v>
      </c>
    </row>
    <row r="23" spans="1:23" x14ac:dyDescent="0.35">
      <c r="A23" s="61"/>
      <c r="B23" s="12">
        <f t="shared" ref="B23" si="17">A20</f>
        <v>43773</v>
      </c>
      <c r="C23" s="13">
        <v>4</v>
      </c>
      <c r="D23" s="14" t="s">
        <v>40</v>
      </c>
      <c r="E23" s="15" t="s">
        <v>41</v>
      </c>
      <c r="F23" s="16" t="s">
        <v>42</v>
      </c>
      <c r="G23" s="16"/>
      <c r="H23" s="16"/>
      <c r="I23" s="16"/>
      <c r="J23" s="16"/>
      <c r="K23" s="16"/>
      <c r="L23" s="16"/>
      <c r="M23" s="51">
        <v>0.20833333333333334</v>
      </c>
      <c r="N23" s="16">
        <v>4</v>
      </c>
      <c r="O23" s="65"/>
      <c r="P23" s="16"/>
      <c r="Q23" t="str">
        <f t="shared" si="3"/>
        <v xml:space="preserve">David -  -  -  -  -  - </v>
      </c>
      <c r="R23" s="75" t="str">
        <f>IF(COUNTIF($B$1:B22,B23)&gt;0,"",MAX($R$1:R22)+1)</f>
        <v/>
      </c>
      <c r="S23" s="77">
        <f t="shared" si="0"/>
        <v>43773</v>
      </c>
      <c r="T23" s="4" t="str">
        <f>IF(OR(INDEX(A:O,MATCH(W5,F:F,0),6)=W5),Q20,"")</f>
        <v xml:space="preserve">vincent - jerome -  -  -  -  - </v>
      </c>
    </row>
    <row r="24" spans="1:23" x14ac:dyDescent="0.35">
      <c r="A24" s="61"/>
      <c r="B24" s="12">
        <f t="shared" ref="B24" si="18">A20</f>
        <v>43773</v>
      </c>
      <c r="C24" s="13">
        <v>5</v>
      </c>
      <c r="D24" s="14"/>
      <c r="E24" s="15"/>
      <c r="F24" s="16"/>
      <c r="G24" s="16"/>
      <c r="H24" s="16"/>
      <c r="I24" s="16"/>
      <c r="J24" s="16"/>
      <c r="K24" s="16"/>
      <c r="L24" s="16"/>
      <c r="M24" s="16"/>
      <c r="N24" s="16"/>
      <c r="O24" s="65"/>
      <c r="P24" s="16"/>
      <c r="Q24" t="str">
        <f t="shared" si="3"/>
        <v xml:space="preserve"> -  -  -  -  -  - </v>
      </c>
      <c r="R24" s="75" t="str">
        <f>IF(COUNTIF($B$1:B23,B24)&gt;0,"",MAX($R$1:R23)+1)</f>
        <v/>
      </c>
      <c r="S24" s="77">
        <f t="shared" si="0"/>
        <v>43773</v>
      </c>
    </row>
    <row r="25" spans="1:23" x14ac:dyDescent="0.35">
      <c r="A25" s="61"/>
      <c r="B25" s="12">
        <f t="shared" ref="B25" si="19">A20</f>
        <v>43773</v>
      </c>
      <c r="C25" s="13">
        <v>6</v>
      </c>
      <c r="D25" s="14"/>
      <c r="E25" s="15"/>
      <c r="F25" s="16"/>
      <c r="G25" s="16"/>
      <c r="H25" s="16"/>
      <c r="I25" s="16"/>
      <c r="J25" s="16"/>
      <c r="K25" s="16"/>
      <c r="L25" s="16"/>
      <c r="M25" s="16"/>
      <c r="N25" s="16"/>
      <c r="O25" s="66"/>
      <c r="P25" s="16"/>
      <c r="Q25" t="str">
        <f t="shared" si="3"/>
        <v xml:space="preserve"> -  -  -  -  -  - </v>
      </c>
      <c r="R25" s="75" t="str">
        <f>IF(COUNTIF($B$1:B24,B25)&gt;0,"",MAX($R$1:R24)+1)</f>
        <v/>
      </c>
      <c r="S25" s="77">
        <f t="shared" si="0"/>
        <v>43773</v>
      </c>
    </row>
    <row r="26" spans="1:23" x14ac:dyDescent="0.35">
      <c r="A26" s="60">
        <v>43774</v>
      </c>
      <c r="B26" s="12">
        <f t="shared" ref="B26" si="20">A26</f>
        <v>43774</v>
      </c>
      <c r="C26" s="13">
        <v>1</v>
      </c>
      <c r="D26" s="14">
        <v>788</v>
      </c>
      <c r="E26" s="15" t="s">
        <v>9</v>
      </c>
      <c r="F26" s="73" t="s">
        <v>22</v>
      </c>
      <c r="G26" s="16" t="s">
        <v>13</v>
      </c>
      <c r="H26" s="16"/>
      <c r="I26" s="16"/>
      <c r="J26" s="16"/>
      <c r="K26" s="16"/>
      <c r="L26" s="16"/>
      <c r="M26" s="16"/>
      <c r="N26" s="16">
        <v>5</v>
      </c>
      <c r="O26" s="64">
        <f>SUMIF(B:B,B26,N:N)</f>
        <v>17</v>
      </c>
      <c r="P26" s="16"/>
      <c r="Q26" t="str">
        <f t="shared" si="3"/>
        <v xml:space="preserve">vincent - david -  -  -  -  - </v>
      </c>
      <c r="R26" s="75">
        <f>IF(COUNTIF($B$1:B25,B26)&gt;0,"",MAX($R$1:R25)+1)</f>
        <v>5</v>
      </c>
      <c r="S26" s="77">
        <f t="shared" si="0"/>
        <v>43774</v>
      </c>
    </row>
    <row r="27" spans="1:23" x14ac:dyDescent="0.35">
      <c r="A27" s="61"/>
      <c r="B27" s="12">
        <f t="shared" ref="B27" si="21">A26</f>
        <v>43774</v>
      </c>
      <c r="C27" s="13">
        <v>2</v>
      </c>
      <c r="D27" s="14">
        <v>208</v>
      </c>
      <c r="E27" s="15" t="s">
        <v>43</v>
      </c>
      <c r="F27" s="16" t="s">
        <v>44</v>
      </c>
      <c r="G27" s="16"/>
      <c r="H27" s="16"/>
      <c r="I27" s="16"/>
      <c r="J27" s="16"/>
      <c r="K27" s="16"/>
      <c r="L27" s="16"/>
      <c r="M27" s="51">
        <v>0.41666666666666669</v>
      </c>
      <c r="N27" s="16">
        <v>1</v>
      </c>
      <c r="O27" s="65"/>
      <c r="P27" s="16"/>
      <c r="Q27" t="str">
        <f t="shared" si="3"/>
        <v xml:space="preserve">olivier -  -  -  -  -  - </v>
      </c>
      <c r="R27" s="75" t="str">
        <f>IF(COUNTIF($B$1:B26,B27)&gt;0,"",MAX($R$1:R26)+1)</f>
        <v/>
      </c>
      <c r="S27" s="77">
        <f t="shared" si="0"/>
        <v>43774</v>
      </c>
      <c r="T27" s="4" t="str">
        <f>IF(AND(B:B=W3,F:F=W5,G:G=W5),INDEX(A:Q,MATCH(W5,OR(F:F,G:G),0),17),"nope")</f>
        <v>nope</v>
      </c>
      <c r="W27" s="52" t="s">
        <v>61</v>
      </c>
    </row>
    <row r="28" spans="1:23" x14ac:dyDescent="0.35">
      <c r="A28" s="61"/>
      <c r="B28" s="12">
        <f t="shared" ref="B28" si="22">A26</f>
        <v>43774</v>
      </c>
      <c r="C28" s="13">
        <v>3</v>
      </c>
      <c r="D28" s="14">
        <v>208</v>
      </c>
      <c r="E28" s="15" t="s">
        <v>45</v>
      </c>
      <c r="F28" s="16" t="s">
        <v>36</v>
      </c>
      <c r="G28" s="16" t="s">
        <v>46</v>
      </c>
      <c r="H28" s="16" t="s">
        <v>11</v>
      </c>
      <c r="I28" s="16"/>
      <c r="J28" s="16"/>
      <c r="K28" s="16"/>
      <c r="L28" s="16"/>
      <c r="M28" s="51">
        <v>8.3333333333333329E-2</v>
      </c>
      <c r="N28" s="16">
        <v>3</v>
      </c>
      <c r="O28" s="65"/>
      <c r="P28" s="16"/>
      <c r="Q28" t="str">
        <f t="shared" si="3"/>
        <v xml:space="preserve">jerome - marion - fabrice -  -  -  - </v>
      </c>
      <c r="R28" s="75" t="str">
        <f>IF(COUNTIF($B$1:B27,B28)&gt;0,"",MAX($R$1:R27)+1)</f>
        <v/>
      </c>
      <c r="S28" s="77">
        <f t="shared" si="0"/>
        <v>43774</v>
      </c>
    </row>
    <row r="29" spans="1:23" x14ac:dyDescent="0.35">
      <c r="A29" s="61"/>
      <c r="B29" s="12">
        <f t="shared" ref="B29" si="23">A26</f>
        <v>43774</v>
      </c>
      <c r="C29" s="13">
        <v>4</v>
      </c>
      <c r="D29" s="14">
        <v>593</v>
      </c>
      <c r="E29" s="15" t="s">
        <v>47</v>
      </c>
      <c r="F29" s="16" t="s">
        <v>48</v>
      </c>
      <c r="G29" s="16" t="s">
        <v>39</v>
      </c>
      <c r="H29" s="16" t="s">
        <v>11</v>
      </c>
      <c r="I29" s="16"/>
      <c r="J29" s="16"/>
      <c r="K29" s="16"/>
      <c r="L29" s="16"/>
      <c r="M29" s="51">
        <v>8.3333333333333329E-2</v>
      </c>
      <c r="N29" s="16">
        <v>1</v>
      </c>
      <c r="O29" s="65"/>
      <c r="P29" s="16"/>
      <c r="Q29" t="str">
        <f t="shared" si="3"/>
        <v xml:space="preserve">steven - nathan - fabrice -  -  -  - </v>
      </c>
      <c r="R29" s="75" t="str">
        <f>IF(COUNTIF($B$1:B28,B29)&gt;0,"",MAX($R$1:R28)+1)</f>
        <v/>
      </c>
      <c r="S29" s="77">
        <f t="shared" si="0"/>
        <v>43774</v>
      </c>
      <c r="T29" s="4" t="e">
        <f ca="1">IF(OR(INDEX(A:O,MATCH(W3,B:B,0),6)=W5,INDEX(A:O,MATCH(W3,B:B,0),7)=W5),INDEX(A:Q,MATCH(W3,B:B,0),17),OFFSET(INDEX(A:O,MATCH(W3,B:B,0)),1,0))</f>
        <v>#REF!</v>
      </c>
      <c r="W29" s="52" t="s">
        <v>62</v>
      </c>
    </row>
    <row r="30" spans="1:23" x14ac:dyDescent="0.35">
      <c r="A30" s="61"/>
      <c r="B30" s="12">
        <f t="shared" ref="B30" si="24">A26</f>
        <v>43774</v>
      </c>
      <c r="C30" s="13">
        <v>5</v>
      </c>
      <c r="D30" s="14" t="s">
        <v>40</v>
      </c>
      <c r="E30" s="15" t="s">
        <v>49</v>
      </c>
      <c r="F30" s="16" t="s">
        <v>50</v>
      </c>
      <c r="G30" s="16" t="s">
        <v>6</v>
      </c>
      <c r="H30" s="16"/>
      <c r="I30" s="16"/>
      <c r="J30" s="16"/>
      <c r="K30" s="16"/>
      <c r="L30" s="16"/>
      <c r="M30" s="51">
        <v>0.3125</v>
      </c>
      <c r="N30" s="16">
        <v>7</v>
      </c>
      <c r="O30" s="65"/>
      <c r="P30" s="16"/>
      <c r="Q30" t="str">
        <f t="shared" si="3"/>
        <v xml:space="preserve">rodolphe - Marc -  -  -  -  - </v>
      </c>
      <c r="R30" s="75" t="str">
        <f>IF(COUNTIF($B$1:B29,B30)&gt;0,"",MAX($R$1:R29)+1)</f>
        <v/>
      </c>
      <c r="S30" s="77">
        <f t="shared" si="0"/>
        <v>43774</v>
      </c>
      <c r="T30" s="76" t="str">
        <f ca="1">IF(OR(INDEX(A:O,MATCH(W3,B:B,0),6)=W5,INDEX(A:O,MATCH(W3,B:B,0),7)=W5),INDEX(A:Q,MATCH(W3,B:B,0),17),OFFSET(INDEX(A:Q,MATCH(W3,B:B,0),17),1,0))</f>
        <v xml:space="preserve">lionel - olivier - christophe -  -  -  - </v>
      </c>
      <c r="W30" s="52" t="s">
        <v>64</v>
      </c>
    </row>
    <row r="31" spans="1:23" x14ac:dyDescent="0.35">
      <c r="A31" s="61"/>
      <c r="B31" s="12">
        <f t="shared" ref="B31" si="25">A26</f>
        <v>43774</v>
      </c>
      <c r="C31" s="13">
        <v>6</v>
      </c>
      <c r="D31" s="14"/>
      <c r="E31" s="15"/>
      <c r="F31" s="16"/>
      <c r="G31" s="16"/>
      <c r="H31" s="16"/>
      <c r="I31" s="16"/>
      <c r="J31" s="16"/>
      <c r="K31" s="16"/>
      <c r="L31" s="16"/>
      <c r="M31" s="16"/>
      <c r="N31" s="16"/>
      <c r="O31" s="66"/>
      <c r="P31" s="16"/>
      <c r="Q31" t="str">
        <f t="shared" si="3"/>
        <v xml:space="preserve"> -  -  -  -  -  - </v>
      </c>
      <c r="R31" s="75" t="str">
        <f>IF(COUNTIF($B$1:B30,B31)&gt;0,"",MAX($R$1:R30)+1)</f>
        <v/>
      </c>
      <c r="S31" s="77">
        <f t="shared" si="0"/>
        <v>43774</v>
      </c>
      <c r="T31" s="4" t="str">
        <f>IF(AND(B:B=W3,MATCH(W5,F:F,0)),INDEX(A:Q,MATCH(W3,B:B,0),17),"")</f>
        <v/>
      </c>
      <c r="U31" t="s">
        <v>63</v>
      </c>
      <c r="W31" s="52" t="s">
        <v>65</v>
      </c>
    </row>
    <row r="32" spans="1:23" x14ac:dyDescent="0.35">
      <c r="A32" s="60">
        <v>43775</v>
      </c>
      <c r="B32" s="12">
        <f t="shared" ref="B32" si="26">A32</f>
        <v>43775</v>
      </c>
      <c r="C32" s="13">
        <v>1</v>
      </c>
      <c r="D32" s="14" t="s">
        <v>40</v>
      </c>
      <c r="E32" s="15" t="s">
        <v>51</v>
      </c>
      <c r="F32" s="16" t="s">
        <v>39</v>
      </c>
      <c r="G32" s="16" t="s">
        <v>8</v>
      </c>
      <c r="H32" s="16"/>
      <c r="I32" s="16"/>
      <c r="J32" s="16"/>
      <c r="K32" s="16"/>
      <c r="L32" s="16"/>
      <c r="M32" s="51">
        <v>0.375</v>
      </c>
      <c r="N32" s="16">
        <v>11</v>
      </c>
      <c r="O32" s="64">
        <f>SUMIF(B:B,B32,N:N)</f>
        <v>15</v>
      </c>
      <c r="P32" s="16"/>
      <c r="Q32" t="str">
        <f t="shared" si="3"/>
        <v xml:space="preserve">nathan - lucas -  -  -  -  - </v>
      </c>
      <c r="R32" s="75">
        <f>IF(COUNTIF($B$1:B31,B32)&gt;0,"",MAX($R$1:R31)+1)</f>
        <v>6</v>
      </c>
      <c r="S32" s="77">
        <f t="shared" si="0"/>
        <v>43775</v>
      </c>
    </row>
    <row r="33" spans="1:24" x14ac:dyDescent="0.35">
      <c r="A33" s="61"/>
      <c r="B33" s="12">
        <f t="shared" ref="B33:B93" si="27">A32</f>
        <v>43775</v>
      </c>
      <c r="C33" s="13">
        <v>2</v>
      </c>
      <c r="D33" s="14">
        <v>788</v>
      </c>
      <c r="E33" s="15" t="s">
        <v>52</v>
      </c>
      <c r="F33" s="16" t="s">
        <v>22</v>
      </c>
      <c r="G33" s="16" t="s">
        <v>37</v>
      </c>
      <c r="H33" s="16" t="s">
        <v>12</v>
      </c>
      <c r="I33" s="16"/>
      <c r="J33" s="16"/>
      <c r="K33" s="16"/>
      <c r="L33" s="16"/>
      <c r="M33" s="51">
        <v>0.33333333333333331</v>
      </c>
      <c r="N33" s="16">
        <v>4</v>
      </c>
      <c r="O33" s="65"/>
      <c r="P33" s="16"/>
      <c r="Q33" t="str">
        <f t="shared" si="3"/>
        <v xml:space="preserve">vincent - christophe - lionel -  -  -  - </v>
      </c>
      <c r="R33" s="75" t="str">
        <f>IF(COUNTIF($B$1:B32,B33)&gt;0,"",MAX($R$1:R32)+1)</f>
        <v/>
      </c>
      <c r="S33" s="77">
        <f t="shared" si="0"/>
        <v>43775</v>
      </c>
      <c r="T33" s="4" t="str">
        <f>IF(AND(B:B=W3,OR(INDEX(A:O,MATCH(W3,B:B,0),6)=W5,INDEX(A:O,MATCH(W3,B:B,0),7)=W5)),INDEX(A:Q,MATCH(W3,B:B,0),17),"nope")</f>
        <v>nope</v>
      </c>
      <c r="W33" s="52" t="s">
        <v>66</v>
      </c>
    </row>
    <row r="34" spans="1:24" x14ac:dyDescent="0.35">
      <c r="A34" s="61"/>
      <c r="B34" s="12">
        <f t="shared" ref="B34" si="28">A32</f>
        <v>43775</v>
      </c>
      <c r="C34" s="13">
        <v>3</v>
      </c>
      <c r="D34" s="14"/>
      <c r="E34" s="15"/>
      <c r="F34" s="16"/>
      <c r="G34" s="16"/>
      <c r="H34" s="16"/>
      <c r="I34" s="16"/>
      <c r="J34" s="16"/>
      <c r="K34" s="16"/>
      <c r="L34" s="16"/>
      <c r="M34" s="16"/>
      <c r="N34" s="16"/>
      <c r="O34" s="65"/>
      <c r="P34" s="16"/>
      <c r="Q34" t="str">
        <f t="shared" si="3"/>
        <v xml:space="preserve"> -  -  -  -  -  - </v>
      </c>
      <c r="R34" s="75" t="str">
        <f>IF(COUNTIF($B$1:B33,B34)&gt;0,"",MAX($R$1:R33)+1)</f>
        <v/>
      </c>
      <c r="S34" s="77">
        <f t="shared" si="0"/>
        <v>43775</v>
      </c>
    </row>
    <row r="35" spans="1:24" x14ac:dyDescent="0.35">
      <c r="A35" s="61"/>
      <c r="B35" s="12">
        <f t="shared" ref="B35" si="29">A32</f>
        <v>43775</v>
      </c>
      <c r="C35" s="13">
        <v>4</v>
      </c>
      <c r="D35" s="14"/>
      <c r="E35" s="15"/>
      <c r="F35" s="16"/>
      <c r="G35" s="16"/>
      <c r="H35" s="16"/>
      <c r="I35" s="16"/>
      <c r="J35" s="16"/>
      <c r="K35" s="16"/>
      <c r="L35" s="16"/>
      <c r="M35" s="16"/>
      <c r="N35" s="16"/>
      <c r="O35" s="65"/>
      <c r="P35" s="16"/>
      <c r="Q35" t="str">
        <f t="shared" si="3"/>
        <v xml:space="preserve"> -  -  -  -  -  - </v>
      </c>
      <c r="R35" s="75" t="str">
        <f>IF(COUNTIF($B$1:B34,B35)&gt;0,"",MAX($R$1:R34)+1)</f>
        <v/>
      </c>
      <c r="S35" s="77">
        <f t="shared" si="0"/>
        <v>43775</v>
      </c>
    </row>
    <row r="36" spans="1:24" x14ac:dyDescent="0.35">
      <c r="A36" s="61"/>
      <c r="B36" s="12">
        <f t="shared" ref="B36" si="30">A32</f>
        <v>43775</v>
      </c>
      <c r="C36" s="13">
        <v>5</v>
      </c>
      <c r="D36" s="14"/>
      <c r="E36" s="15"/>
      <c r="F36" s="16"/>
      <c r="G36" s="16"/>
      <c r="H36" s="16"/>
      <c r="I36" s="16"/>
      <c r="J36" s="16"/>
      <c r="K36" s="16"/>
      <c r="L36" s="16"/>
      <c r="M36" s="16"/>
      <c r="N36" s="16"/>
      <c r="O36" s="65"/>
      <c r="P36" s="16"/>
      <c r="Q36" t="str">
        <f t="shared" si="3"/>
        <v xml:space="preserve"> -  -  -  -  -  - </v>
      </c>
      <c r="R36" s="75" t="str">
        <f>IF(COUNTIF($B$1:B35,B36)&gt;0,"",MAX($R$1:R35)+1)</f>
        <v/>
      </c>
      <c r="S36" s="77">
        <f t="shared" si="0"/>
        <v>43775</v>
      </c>
      <c r="T36" s="4" t="str">
        <f ca="1">IF(OR(INDEX(A:O,MATCH(W3,B:B,0),6)=W5,INDEX(A:O,MATCH(W3,B:B,0),7)=W5),INDEX(A:Q,MATCH(W3,B:B,0),17),OFFSET(INDEX(A:Q,MATCH(W3,B:B,0),17),1,0))</f>
        <v xml:space="preserve">lionel - olivier - christophe -  -  -  - </v>
      </c>
    </row>
    <row r="37" spans="1:24" x14ac:dyDescent="0.35">
      <c r="A37" s="61"/>
      <c r="B37" s="12">
        <f t="shared" ref="B37" si="31">A32</f>
        <v>43775</v>
      </c>
      <c r="C37" s="13">
        <v>6</v>
      </c>
      <c r="D37" s="14"/>
      <c r="E37" s="15"/>
      <c r="F37" s="16"/>
      <c r="G37" s="16"/>
      <c r="H37" s="16"/>
      <c r="I37" s="16"/>
      <c r="J37" s="16"/>
      <c r="K37" s="16"/>
      <c r="L37" s="16"/>
      <c r="M37" s="16"/>
      <c r="N37" s="16"/>
      <c r="O37" s="66"/>
      <c r="P37" s="16"/>
      <c r="Q37" t="str">
        <f t="shared" si="3"/>
        <v xml:space="preserve"> -  -  -  -  -  - </v>
      </c>
      <c r="R37" s="75" t="str">
        <f>IF(COUNTIF($B$1:B36,B37)&gt;0,"",MAX($R$1:R36)+1)</f>
        <v/>
      </c>
      <c r="S37" s="77">
        <f t="shared" si="0"/>
        <v>43775</v>
      </c>
    </row>
    <row r="38" spans="1:24" x14ac:dyDescent="0.35">
      <c r="A38" s="60">
        <v>43776</v>
      </c>
      <c r="B38" s="12">
        <f t="shared" ref="B38:B98" si="32">A38</f>
        <v>43776</v>
      </c>
      <c r="C38" s="13">
        <v>1</v>
      </c>
      <c r="D38" s="14" t="s">
        <v>40</v>
      </c>
      <c r="E38" s="15" t="s">
        <v>52</v>
      </c>
      <c r="F38" s="16" t="s">
        <v>22</v>
      </c>
      <c r="G38" s="16" t="s">
        <v>13</v>
      </c>
      <c r="H38" s="16" t="s">
        <v>50</v>
      </c>
      <c r="I38" s="16"/>
      <c r="J38" s="16"/>
      <c r="K38" s="16"/>
      <c r="L38" s="16"/>
      <c r="M38" s="51">
        <v>0.29166666666666669</v>
      </c>
      <c r="N38" s="16">
        <v>1</v>
      </c>
      <c r="O38" s="64">
        <f>SUMIF(B:B,B38,N:N)</f>
        <v>15</v>
      </c>
      <c r="P38" s="16"/>
      <c r="Q38" t="str">
        <f t="shared" si="3"/>
        <v xml:space="preserve">vincent - david - rodolphe -  -  -  - </v>
      </c>
      <c r="R38" s="75">
        <f>IF(COUNTIF($B$1:B37,B38)&gt;0,"",MAX($R$1:R37)+1)</f>
        <v>7</v>
      </c>
      <c r="S38" s="77">
        <f t="shared" si="0"/>
        <v>43776</v>
      </c>
    </row>
    <row r="39" spans="1:24" x14ac:dyDescent="0.35">
      <c r="A39" s="61"/>
      <c r="B39" s="12">
        <f t="shared" si="27"/>
        <v>43776</v>
      </c>
      <c r="C39" s="13">
        <v>2</v>
      </c>
      <c r="D39" s="14">
        <v>593</v>
      </c>
      <c r="E39" s="15" t="s">
        <v>53</v>
      </c>
      <c r="F39" s="16" t="s">
        <v>12</v>
      </c>
      <c r="G39" s="16" t="s">
        <v>44</v>
      </c>
      <c r="H39" s="16" t="s">
        <v>37</v>
      </c>
      <c r="I39" s="16"/>
      <c r="J39" s="16"/>
      <c r="K39" s="16"/>
      <c r="L39" s="16"/>
      <c r="M39" s="51">
        <v>0.38541666666666669</v>
      </c>
      <c r="N39" s="16">
        <v>4</v>
      </c>
      <c r="O39" s="65"/>
      <c r="P39" s="16"/>
      <c r="Q39" t="str">
        <f t="shared" si="3"/>
        <v xml:space="preserve">lionel - olivier - christophe -  -  -  - </v>
      </c>
      <c r="R39" s="75" t="str">
        <f>IF(COUNTIF($B$1:B38,B39)&gt;0,"",MAX($R$1:R38)+1)</f>
        <v/>
      </c>
      <c r="S39" s="77">
        <f t="shared" si="0"/>
        <v>43776</v>
      </c>
    </row>
    <row r="40" spans="1:24" x14ac:dyDescent="0.35">
      <c r="A40" s="61"/>
      <c r="B40" s="12">
        <f t="shared" ref="B40:B100" si="33">A38</f>
        <v>43776</v>
      </c>
      <c r="C40" s="13">
        <v>3</v>
      </c>
      <c r="D40" s="14">
        <v>788</v>
      </c>
      <c r="E40" s="15" t="s">
        <v>7</v>
      </c>
      <c r="F40" s="16" t="s">
        <v>36</v>
      </c>
      <c r="G40" s="16" t="s">
        <v>54</v>
      </c>
      <c r="H40" s="16"/>
      <c r="I40" s="16"/>
      <c r="J40" s="16"/>
      <c r="K40" s="16"/>
      <c r="L40" s="16"/>
      <c r="M40" s="51">
        <v>0.25</v>
      </c>
      <c r="N40" s="16">
        <v>10</v>
      </c>
      <c r="O40" s="65"/>
      <c r="P40" s="16"/>
      <c r="Q40" t="str">
        <f t="shared" si="3"/>
        <v xml:space="preserve">jerome - mation -  -  -  -  - </v>
      </c>
      <c r="R40" s="75" t="str">
        <f>IF(COUNTIF($B$1:B39,B40)&gt;0,"",MAX($R$1:R39)+1)</f>
        <v/>
      </c>
      <c r="S40" s="77">
        <f t="shared" si="0"/>
        <v>43776</v>
      </c>
      <c r="T40" s="57" t="e">
        <f>IF(OR(INDEX(A:R,MATCH(V5,F:F,0)=V5,18)),INDEX(A:R,MATCH(V5,F:F,0),17),"")</f>
        <v>#N/A</v>
      </c>
      <c r="U40" s="58"/>
      <c r="V40" s="58"/>
      <c r="W40" s="59" t="s">
        <v>67</v>
      </c>
      <c r="X40" s="58"/>
    </row>
    <row r="41" spans="1:24" x14ac:dyDescent="0.35">
      <c r="A41" s="61"/>
      <c r="B41" s="12">
        <f t="shared" ref="B41:B101" si="34">A38</f>
        <v>43776</v>
      </c>
      <c r="C41" s="13">
        <v>4</v>
      </c>
      <c r="D41" s="14"/>
      <c r="E41" s="15"/>
      <c r="F41" s="16"/>
      <c r="G41" s="16"/>
      <c r="H41" s="16"/>
      <c r="I41" s="16"/>
      <c r="J41" s="16"/>
      <c r="K41" s="16"/>
      <c r="L41" s="16"/>
      <c r="M41" s="16"/>
      <c r="N41" s="16"/>
      <c r="O41" s="65"/>
      <c r="P41" s="16"/>
      <c r="Q41" t="str">
        <f t="shared" si="3"/>
        <v xml:space="preserve"> -  -  -  -  -  - </v>
      </c>
      <c r="R41" s="75" t="str">
        <f>IF(COUNTIF($B$1:B40,B41)&gt;0,"",MAX($R$1:R40)+1)</f>
        <v/>
      </c>
      <c r="S41" s="77">
        <f t="shared" si="0"/>
        <v>43776</v>
      </c>
    </row>
    <row r="42" spans="1:24" x14ac:dyDescent="0.35">
      <c r="A42" s="61"/>
      <c r="B42" s="12">
        <f t="shared" ref="B42:B102" si="35">A38</f>
        <v>43776</v>
      </c>
      <c r="C42" s="13">
        <v>5</v>
      </c>
      <c r="D42" s="14"/>
      <c r="E42" s="15"/>
      <c r="F42" s="16"/>
      <c r="G42" s="16"/>
      <c r="H42" s="16"/>
      <c r="I42" s="16"/>
      <c r="J42" s="16"/>
      <c r="K42" s="16"/>
      <c r="L42" s="16"/>
      <c r="M42" s="16"/>
      <c r="N42" s="16"/>
      <c r="O42" s="65"/>
      <c r="P42" s="16"/>
      <c r="Q42" t="str">
        <f t="shared" si="3"/>
        <v xml:space="preserve"> -  -  -  -  -  - </v>
      </c>
      <c r="R42" s="75" t="str">
        <f>IF(COUNTIF($B$1:B41,B42)&gt;0,"",MAX($R$1:R41)+1)</f>
        <v/>
      </c>
      <c r="S42" s="77">
        <f t="shared" si="0"/>
        <v>43776</v>
      </c>
    </row>
    <row r="43" spans="1:24" x14ac:dyDescent="0.35">
      <c r="A43" s="61"/>
      <c r="B43" s="12">
        <f t="shared" ref="B43:B103" si="36">A38</f>
        <v>43776</v>
      </c>
      <c r="C43" s="13">
        <v>6</v>
      </c>
      <c r="D43" s="14"/>
      <c r="E43" s="15"/>
      <c r="F43" s="16"/>
      <c r="G43" s="16"/>
      <c r="H43" s="16"/>
      <c r="I43" s="16"/>
      <c r="J43" s="16"/>
      <c r="K43" s="16"/>
      <c r="L43" s="16"/>
      <c r="M43" s="16"/>
      <c r="N43" s="16"/>
      <c r="O43" s="66"/>
      <c r="P43" s="16"/>
      <c r="Q43" t="str">
        <f t="shared" si="3"/>
        <v xml:space="preserve"> -  -  -  -  -  - </v>
      </c>
      <c r="R43" s="75" t="str">
        <f>IF(COUNTIF($B$1:B42,B43)&gt;0,"",MAX($R$1:R42)+1)</f>
        <v/>
      </c>
      <c r="S43" s="77">
        <f t="shared" si="0"/>
        <v>43776</v>
      </c>
      <c r="T43" s="4" t="e">
        <f>IF(AND(B:B=V3,OR((INDEX(A:R,MATCH(V5,F:F,0)=V5,18)))),INDEX(A:R,MATCH(V5,F:F,0),17),"")</f>
        <v>#N/A</v>
      </c>
      <c r="W43" s="52" t="s">
        <v>68</v>
      </c>
    </row>
    <row r="44" spans="1:24" x14ac:dyDescent="0.35">
      <c r="A44" s="60">
        <v>43777</v>
      </c>
      <c r="B44" s="12">
        <f t="shared" si="32"/>
        <v>43777</v>
      </c>
      <c r="C44" s="13">
        <v>1</v>
      </c>
      <c r="D44" s="14"/>
      <c r="E44" s="15"/>
      <c r="F44" s="16"/>
      <c r="G44" s="16"/>
      <c r="H44" s="16"/>
      <c r="I44" s="16"/>
      <c r="J44" s="16"/>
      <c r="K44" s="16"/>
      <c r="L44" s="16"/>
      <c r="M44" s="16"/>
      <c r="N44" s="16"/>
      <c r="O44" s="64">
        <f>SUMIF(B:B,B44,N:N)</f>
        <v>0</v>
      </c>
      <c r="P44" s="16"/>
      <c r="R44" s="75">
        <f>IF(COUNTIF($B$1:B43,B44)&gt;0,"",MAX($R$1:R43)+1)</f>
        <v>8</v>
      </c>
      <c r="S44" s="77">
        <f t="shared" si="0"/>
        <v>43777</v>
      </c>
    </row>
    <row r="45" spans="1:24" x14ac:dyDescent="0.35">
      <c r="A45" s="61"/>
      <c r="B45" s="12">
        <f t="shared" si="27"/>
        <v>43777</v>
      </c>
      <c r="C45" s="13">
        <v>2</v>
      </c>
      <c r="D45" s="14"/>
      <c r="E45" s="15"/>
      <c r="F45" s="16"/>
      <c r="G45" s="16"/>
      <c r="H45" s="16"/>
      <c r="I45" s="16"/>
      <c r="J45" s="16"/>
      <c r="K45" s="16"/>
      <c r="L45" s="16"/>
      <c r="M45" s="16"/>
      <c r="N45" s="16"/>
      <c r="O45" s="65"/>
      <c r="P45" s="16"/>
      <c r="R45" s="75" t="str">
        <f>IF(COUNTIF($B$1:B44,B45)&gt;0,"",MAX($R$1:R44)+1)</f>
        <v/>
      </c>
      <c r="S45" s="77">
        <f t="shared" si="0"/>
        <v>43777</v>
      </c>
    </row>
    <row r="46" spans="1:24" x14ac:dyDescent="0.35">
      <c r="A46" s="61"/>
      <c r="B46" s="12">
        <f t="shared" si="33"/>
        <v>43777</v>
      </c>
      <c r="C46" s="13">
        <v>3</v>
      </c>
      <c r="D46" s="14"/>
      <c r="E46" s="15"/>
      <c r="F46" s="16"/>
      <c r="G46" s="16"/>
      <c r="H46" s="16"/>
      <c r="I46" s="16"/>
      <c r="J46" s="16"/>
      <c r="K46" s="16"/>
      <c r="L46" s="16"/>
      <c r="M46" s="16"/>
      <c r="N46" s="16"/>
      <c r="O46" s="65"/>
      <c r="P46" s="16"/>
      <c r="R46" s="75" t="str">
        <f>IF(COUNTIF($B$1:B45,B46)&gt;0,"",MAX($R$1:R45)+1)</f>
        <v/>
      </c>
      <c r="S46" s="77">
        <f t="shared" si="0"/>
        <v>43777</v>
      </c>
    </row>
    <row r="47" spans="1:24" x14ac:dyDescent="0.35">
      <c r="A47" s="61"/>
      <c r="B47" s="12">
        <f t="shared" si="34"/>
        <v>43777</v>
      </c>
      <c r="C47" s="13">
        <v>4</v>
      </c>
      <c r="D47" s="14"/>
      <c r="E47" s="15"/>
      <c r="F47" s="16"/>
      <c r="G47" s="16"/>
      <c r="H47" s="16"/>
      <c r="I47" s="16"/>
      <c r="J47" s="16"/>
      <c r="K47" s="16"/>
      <c r="L47" s="16"/>
      <c r="M47" s="16"/>
      <c r="N47" s="16"/>
      <c r="O47" s="65"/>
      <c r="P47" s="16"/>
      <c r="R47" s="75" t="str">
        <f>IF(COUNTIF($B$1:B46,B47)&gt;0,"",MAX($R$1:R46)+1)</f>
        <v/>
      </c>
      <c r="S47" s="77">
        <f t="shared" si="0"/>
        <v>43777</v>
      </c>
    </row>
    <row r="48" spans="1:24" x14ac:dyDescent="0.35">
      <c r="A48" s="61"/>
      <c r="B48" s="12">
        <f t="shared" si="35"/>
        <v>43777</v>
      </c>
      <c r="C48" s="13">
        <v>5</v>
      </c>
      <c r="D48" s="14"/>
      <c r="E48" s="15"/>
      <c r="F48" s="16"/>
      <c r="G48" s="16"/>
      <c r="H48" s="16"/>
      <c r="I48" s="16"/>
      <c r="J48" s="16"/>
      <c r="K48" s="16"/>
      <c r="L48" s="16"/>
      <c r="M48" s="16"/>
      <c r="N48" s="16"/>
      <c r="O48" s="65"/>
      <c r="P48" s="16"/>
      <c r="R48" s="75" t="str">
        <f>IF(COUNTIF($B$1:B47,B48)&gt;0,"",MAX($R$1:R47)+1)</f>
        <v/>
      </c>
      <c r="S48" s="77">
        <f t="shared" si="0"/>
        <v>43777</v>
      </c>
    </row>
    <row r="49" spans="1:19" x14ac:dyDescent="0.35">
      <c r="A49" s="61"/>
      <c r="B49" s="12">
        <f t="shared" si="36"/>
        <v>43777</v>
      </c>
      <c r="C49" s="13">
        <v>6</v>
      </c>
      <c r="D49" s="14"/>
      <c r="E49" s="15"/>
      <c r="F49" s="16"/>
      <c r="G49" s="16"/>
      <c r="H49" s="16"/>
      <c r="I49" s="16"/>
      <c r="J49" s="16"/>
      <c r="K49" s="16"/>
      <c r="L49" s="16"/>
      <c r="M49" s="16"/>
      <c r="N49" s="16"/>
      <c r="O49" s="66"/>
      <c r="P49" s="16"/>
      <c r="R49" s="75" t="str">
        <f>IF(COUNTIF($B$1:B48,B49)&gt;0,"",MAX($R$1:R48)+1)</f>
        <v/>
      </c>
      <c r="S49" s="77">
        <f t="shared" si="0"/>
        <v>43777</v>
      </c>
    </row>
    <row r="50" spans="1:19" x14ac:dyDescent="0.35">
      <c r="A50" s="60">
        <v>43778</v>
      </c>
      <c r="B50" s="12">
        <f t="shared" si="32"/>
        <v>43778</v>
      </c>
      <c r="C50" s="13">
        <v>1</v>
      </c>
      <c r="D50" s="14"/>
      <c r="E50" s="15"/>
      <c r="F50" s="16"/>
      <c r="G50" s="16"/>
      <c r="H50" s="16"/>
      <c r="I50" s="16"/>
      <c r="J50" s="16"/>
      <c r="K50" s="16"/>
      <c r="L50" s="16"/>
      <c r="M50" s="16"/>
      <c r="N50" s="16"/>
      <c r="O50" s="64">
        <f>SUMIF(B:B,B50,N:N)</f>
        <v>0</v>
      </c>
      <c r="P50" s="16"/>
      <c r="R50" s="75">
        <f>IF(COUNTIF($B$1:B49,B50)&gt;0,"",MAX($R$1:R49)+1)</f>
        <v>9</v>
      </c>
      <c r="S50" s="77">
        <f t="shared" si="0"/>
        <v>43778</v>
      </c>
    </row>
    <row r="51" spans="1:19" x14ac:dyDescent="0.35">
      <c r="A51" s="61"/>
      <c r="B51" s="12">
        <f t="shared" si="27"/>
        <v>43778</v>
      </c>
      <c r="C51" s="13">
        <v>2</v>
      </c>
      <c r="D51" s="14"/>
      <c r="E51" s="15"/>
      <c r="F51" s="16"/>
      <c r="G51" s="16"/>
      <c r="H51" s="16"/>
      <c r="I51" s="16"/>
      <c r="J51" s="16"/>
      <c r="K51" s="16"/>
      <c r="L51" s="16"/>
      <c r="M51" s="16"/>
      <c r="N51" s="16"/>
      <c r="O51" s="65"/>
      <c r="P51" s="16"/>
      <c r="R51" s="75" t="str">
        <f>IF(COUNTIF($B$1:B50,B51)&gt;0,"",MAX($R$1:R50)+1)</f>
        <v/>
      </c>
      <c r="S51" s="77">
        <f t="shared" si="0"/>
        <v>43778</v>
      </c>
    </row>
    <row r="52" spans="1:19" x14ac:dyDescent="0.35">
      <c r="A52" s="61"/>
      <c r="B52" s="12">
        <f t="shared" si="33"/>
        <v>43778</v>
      </c>
      <c r="C52" s="13">
        <v>3</v>
      </c>
      <c r="D52" s="14"/>
      <c r="E52" s="15"/>
      <c r="F52" s="16"/>
      <c r="G52" s="16"/>
      <c r="H52" s="16"/>
      <c r="I52" s="16"/>
      <c r="J52" s="16"/>
      <c r="K52" s="16"/>
      <c r="L52" s="16"/>
      <c r="M52" s="16"/>
      <c r="N52" s="16"/>
      <c r="O52" s="65"/>
      <c r="P52" s="16"/>
      <c r="R52" s="75" t="str">
        <f>IF(COUNTIF($B$1:B51,B52)&gt;0,"",MAX($R$1:R51)+1)</f>
        <v/>
      </c>
      <c r="S52" s="77">
        <f t="shared" si="0"/>
        <v>43778</v>
      </c>
    </row>
    <row r="53" spans="1:19" x14ac:dyDescent="0.35">
      <c r="A53" s="61"/>
      <c r="B53" s="12">
        <f t="shared" si="34"/>
        <v>43778</v>
      </c>
      <c r="C53" s="13">
        <v>4</v>
      </c>
      <c r="D53" s="14"/>
      <c r="E53" s="15"/>
      <c r="F53" s="16"/>
      <c r="G53" s="16"/>
      <c r="H53" s="16"/>
      <c r="I53" s="16"/>
      <c r="J53" s="16"/>
      <c r="K53" s="16"/>
      <c r="L53" s="16"/>
      <c r="M53" s="16"/>
      <c r="N53" s="16"/>
      <c r="O53" s="65"/>
      <c r="P53" s="16"/>
      <c r="R53" s="75" t="str">
        <f>IF(COUNTIF($B$1:B52,B53)&gt;0,"",MAX($R$1:R52)+1)</f>
        <v/>
      </c>
      <c r="S53" s="77">
        <f t="shared" si="0"/>
        <v>43778</v>
      </c>
    </row>
    <row r="54" spans="1:19" x14ac:dyDescent="0.35">
      <c r="A54" s="61"/>
      <c r="B54" s="12">
        <f t="shared" si="35"/>
        <v>43778</v>
      </c>
      <c r="C54" s="13">
        <v>5</v>
      </c>
      <c r="D54" s="14"/>
      <c r="E54" s="15"/>
      <c r="F54" s="16"/>
      <c r="G54" s="16"/>
      <c r="H54" s="16"/>
      <c r="I54" s="16"/>
      <c r="J54" s="16"/>
      <c r="K54" s="16"/>
      <c r="L54" s="16"/>
      <c r="M54" s="16"/>
      <c r="N54" s="16"/>
      <c r="O54" s="65"/>
      <c r="P54" s="16"/>
      <c r="R54" s="75" t="str">
        <f>IF(COUNTIF($B$1:B53,B54)&gt;0,"",MAX($R$1:R53)+1)</f>
        <v/>
      </c>
      <c r="S54" s="77">
        <f t="shared" si="0"/>
        <v>43778</v>
      </c>
    </row>
    <row r="55" spans="1:19" x14ac:dyDescent="0.35">
      <c r="A55" s="61"/>
      <c r="B55" s="12">
        <f t="shared" si="36"/>
        <v>43778</v>
      </c>
      <c r="C55" s="13">
        <v>6</v>
      </c>
      <c r="D55" s="14"/>
      <c r="E55" s="15"/>
      <c r="F55" s="16"/>
      <c r="G55" s="16"/>
      <c r="H55" s="16"/>
      <c r="I55" s="16"/>
      <c r="J55" s="16"/>
      <c r="K55" s="16"/>
      <c r="L55" s="16"/>
      <c r="M55" s="16"/>
      <c r="N55" s="16"/>
      <c r="O55" s="66"/>
      <c r="P55" s="16"/>
      <c r="R55" s="75" t="str">
        <f>IF(COUNTIF($B$1:B54,B55)&gt;0,"",MAX($R$1:R54)+1)</f>
        <v/>
      </c>
      <c r="S55" s="77">
        <f t="shared" si="0"/>
        <v>43778</v>
      </c>
    </row>
    <row r="56" spans="1:19" x14ac:dyDescent="0.35">
      <c r="A56" s="60">
        <v>43779</v>
      </c>
      <c r="B56" s="12">
        <f t="shared" si="32"/>
        <v>43779</v>
      </c>
      <c r="C56" s="13">
        <v>1</v>
      </c>
      <c r="D56" s="14"/>
      <c r="E56" s="15"/>
      <c r="F56" s="16"/>
      <c r="G56" s="16"/>
      <c r="H56" s="16"/>
      <c r="I56" s="16"/>
      <c r="J56" s="16"/>
      <c r="K56" s="16"/>
      <c r="L56" s="16"/>
      <c r="M56" s="16"/>
      <c r="N56" s="16"/>
      <c r="O56" s="64">
        <f>SUMIF(B:B,B56,N:N)</f>
        <v>0</v>
      </c>
      <c r="P56" s="16"/>
      <c r="R56" s="75">
        <f>IF(COUNTIF($B$1:B55,B56)&gt;0,"",MAX($R$1:R55)+1)</f>
        <v>10</v>
      </c>
      <c r="S56" s="77">
        <f t="shared" si="0"/>
        <v>43779</v>
      </c>
    </row>
    <row r="57" spans="1:19" x14ac:dyDescent="0.35">
      <c r="A57" s="61"/>
      <c r="B57" s="12">
        <f t="shared" si="27"/>
        <v>43779</v>
      </c>
      <c r="C57" s="13">
        <v>2</v>
      </c>
      <c r="D57" s="14"/>
      <c r="E57" s="15"/>
      <c r="F57" s="16"/>
      <c r="G57" s="16"/>
      <c r="H57" s="16"/>
      <c r="I57" s="16"/>
      <c r="J57" s="16"/>
      <c r="K57" s="16"/>
      <c r="L57" s="16"/>
      <c r="M57" s="16"/>
      <c r="N57" s="16"/>
      <c r="O57" s="65"/>
      <c r="P57" s="16"/>
      <c r="R57" s="75" t="str">
        <f>IF(COUNTIF($B$1:B56,B57)&gt;0,"",MAX($R$1:R56)+1)</f>
        <v/>
      </c>
      <c r="S57" s="77">
        <f t="shared" si="0"/>
        <v>43779</v>
      </c>
    </row>
    <row r="58" spans="1:19" x14ac:dyDescent="0.35">
      <c r="A58" s="61"/>
      <c r="B58" s="12">
        <f t="shared" si="33"/>
        <v>43779</v>
      </c>
      <c r="C58" s="13">
        <v>3</v>
      </c>
      <c r="D58" s="14"/>
      <c r="E58" s="15"/>
      <c r="F58" s="16"/>
      <c r="G58" s="16"/>
      <c r="H58" s="16"/>
      <c r="I58" s="16"/>
      <c r="J58" s="16"/>
      <c r="K58" s="16"/>
      <c r="L58" s="16"/>
      <c r="M58" s="16"/>
      <c r="N58" s="16"/>
      <c r="O58" s="65"/>
      <c r="P58" s="16"/>
      <c r="R58" s="75" t="str">
        <f>IF(COUNTIF($B$1:B57,B58)&gt;0,"",MAX($R$1:R57)+1)</f>
        <v/>
      </c>
      <c r="S58" s="77">
        <f t="shared" si="0"/>
        <v>43779</v>
      </c>
    </row>
    <row r="59" spans="1:19" x14ac:dyDescent="0.35">
      <c r="A59" s="61"/>
      <c r="B59" s="12">
        <f t="shared" si="34"/>
        <v>43779</v>
      </c>
      <c r="C59" s="13">
        <v>4</v>
      </c>
      <c r="D59" s="14"/>
      <c r="E59" s="15"/>
      <c r="F59" s="16"/>
      <c r="G59" s="16"/>
      <c r="H59" s="16"/>
      <c r="I59" s="16"/>
      <c r="J59" s="16"/>
      <c r="K59" s="16"/>
      <c r="L59" s="16"/>
      <c r="M59" s="16"/>
      <c r="N59" s="16"/>
      <c r="O59" s="65"/>
      <c r="P59" s="16"/>
      <c r="R59" s="75" t="str">
        <f>IF(COUNTIF($B$1:B58,B59)&gt;0,"",MAX($R$1:R58)+1)</f>
        <v/>
      </c>
      <c r="S59" s="77">
        <f t="shared" si="0"/>
        <v>43779</v>
      </c>
    </row>
    <row r="60" spans="1:19" x14ac:dyDescent="0.35">
      <c r="A60" s="61"/>
      <c r="B60" s="12">
        <f t="shared" si="35"/>
        <v>43779</v>
      </c>
      <c r="C60" s="13">
        <v>5</v>
      </c>
      <c r="D60" s="14"/>
      <c r="E60" s="15"/>
      <c r="F60" s="16"/>
      <c r="G60" s="16"/>
      <c r="H60" s="16"/>
      <c r="I60" s="16"/>
      <c r="J60" s="16"/>
      <c r="K60" s="16"/>
      <c r="L60" s="16"/>
      <c r="M60" s="16"/>
      <c r="N60" s="16"/>
      <c r="O60" s="65"/>
      <c r="P60" s="16"/>
      <c r="R60" s="75" t="str">
        <f>IF(COUNTIF($B$1:B59,B60)&gt;0,"",MAX($R$1:R59)+1)</f>
        <v/>
      </c>
      <c r="S60" s="77">
        <f t="shared" si="0"/>
        <v>43779</v>
      </c>
    </row>
    <row r="61" spans="1:19" x14ac:dyDescent="0.35">
      <c r="A61" s="61"/>
      <c r="B61" s="12">
        <f t="shared" si="36"/>
        <v>43779</v>
      </c>
      <c r="C61" s="13">
        <v>6</v>
      </c>
      <c r="D61" s="14"/>
      <c r="E61" s="15"/>
      <c r="F61" s="16"/>
      <c r="G61" s="16"/>
      <c r="H61" s="16"/>
      <c r="I61" s="16"/>
      <c r="J61" s="16"/>
      <c r="K61" s="16"/>
      <c r="L61" s="16"/>
      <c r="M61" s="16"/>
      <c r="N61" s="16"/>
      <c r="O61" s="66"/>
      <c r="P61" s="16"/>
      <c r="R61" s="75" t="str">
        <f>IF(COUNTIF($B$1:B60,B61)&gt;0,"",MAX($R$1:R60)+1)</f>
        <v/>
      </c>
      <c r="S61" s="77">
        <f t="shared" si="0"/>
        <v>43779</v>
      </c>
    </row>
    <row r="62" spans="1:19" x14ac:dyDescent="0.35">
      <c r="A62" s="60">
        <v>43780</v>
      </c>
      <c r="B62" s="12">
        <f t="shared" si="32"/>
        <v>43780</v>
      </c>
      <c r="C62" s="7">
        <v>1</v>
      </c>
      <c r="D62" s="14"/>
      <c r="E62" s="15"/>
      <c r="F62" s="16"/>
      <c r="G62" s="16"/>
      <c r="H62" s="16"/>
      <c r="I62" s="16"/>
      <c r="J62" s="16"/>
      <c r="K62" s="16"/>
      <c r="L62" s="16"/>
      <c r="M62" s="16"/>
      <c r="N62" s="16"/>
      <c r="O62" s="64">
        <f>SUMIF(B:B,B62,N:N)</f>
        <v>0</v>
      </c>
      <c r="P62" s="16"/>
      <c r="R62" s="75">
        <f>IF(COUNTIF($B$1:B61,B62)&gt;0,"",MAX($R$1:R61)+1)</f>
        <v>11</v>
      </c>
      <c r="S62" s="77">
        <f t="shared" si="0"/>
        <v>43780</v>
      </c>
    </row>
    <row r="63" spans="1:19" x14ac:dyDescent="0.35">
      <c r="A63" s="61"/>
      <c r="B63" s="12">
        <f t="shared" si="27"/>
        <v>43780</v>
      </c>
      <c r="C63" s="7">
        <v>2</v>
      </c>
      <c r="D63" s="14"/>
      <c r="E63" s="15"/>
      <c r="F63" s="16"/>
      <c r="G63" s="16"/>
      <c r="H63" s="16"/>
      <c r="I63" s="16"/>
      <c r="J63" s="16"/>
      <c r="K63" s="16"/>
      <c r="L63" s="16"/>
      <c r="M63" s="16"/>
      <c r="N63" s="16"/>
      <c r="O63" s="65"/>
      <c r="P63" s="16"/>
      <c r="R63" s="75" t="str">
        <f>IF(COUNTIF($B$1:B62,B63)&gt;0,"",MAX($R$1:R62)+1)</f>
        <v/>
      </c>
      <c r="S63" s="77">
        <f t="shared" si="0"/>
        <v>43780</v>
      </c>
    </row>
    <row r="64" spans="1:19" x14ac:dyDescent="0.35">
      <c r="A64" s="61"/>
      <c r="B64" s="12">
        <f t="shared" si="33"/>
        <v>43780</v>
      </c>
      <c r="C64" s="7">
        <v>3</v>
      </c>
      <c r="D64" s="14"/>
      <c r="E64" s="15"/>
      <c r="F64" s="16"/>
      <c r="G64" s="16"/>
      <c r="H64" s="16"/>
      <c r="I64" s="16"/>
      <c r="J64" s="16"/>
      <c r="K64" s="16"/>
      <c r="L64" s="16"/>
      <c r="M64" s="16"/>
      <c r="N64" s="16"/>
      <c r="O64" s="65"/>
      <c r="P64" s="16"/>
      <c r="R64" s="75" t="str">
        <f>IF(COUNTIF($B$1:B63,B64)&gt;0,"",MAX($R$1:R63)+1)</f>
        <v/>
      </c>
      <c r="S64" s="77">
        <f t="shared" si="0"/>
        <v>43780</v>
      </c>
    </row>
    <row r="65" spans="1:19" x14ac:dyDescent="0.35">
      <c r="A65" s="61"/>
      <c r="B65" s="12">
        <f t="shared" si="34"/>
        <v>43780</v>
      </c>
      <c r="C65" s="7">
        <v>4</v>
      </c>
      <c r="D65" s="14"/>
      <c r="E65" s="15"/>
      <c r="F65" s="16"/>
      <c r="G65" s="16"/>
      <c r="H65" s="16"/>
      <c r="I65" s="16"/>
      <c r="J65" s="16"/>
      <c r="K65" s="16"/>
      <c r="L65" s="16"/>
      <c r="M65" s="16"/>
      <c r="N65" s="16"/>
      <c r="O65" s="65"/>
      <c r="P65" s="16"/>
      <c r="R65" s="75" t="str">
        <f>IF(COUNTIF($B$1:B64,B65)&gt;0,"",MAX($R$1:R64)+1)</f>
        <v/>
      </c>
      <c r="S65" s="77">
        <f t="shared" si="0"/>
        <v>43780</v>
      </c>
    </row>
    <row r="66" spans="1:19" x14ac:dyDescent="0.35">
      <c r="A66" s="61"/>
      <c r="B66" s="12">
        <f t="shared" si="35"/>
        <v>43780</v>
      </c>
      <c r="C66" s="7">
        <v>5</v>
      </c>
      <c r="D66" s="14"/>
      <c r="E66" s="15"/>
      <c r="F66" s="16"/>
      <c r="G66" s="16"/>
      <c r="H66" s="16"/>
      <c r="I66" s="16"/>
      <c r="J66" s="16"/>
      <c r="K66" s="16"/>
      <c r="L66" s="16"/>
      <c r="M66" s="16"/>
      <c r="N66" s="16"/>
      <c r="O66" s="65"/>
      <c r="P66" s="16"/>
      <c r="R66" s="75" t="str">
        <f>IF(COUNTIF($B$1:B65,B66)&gt;0,"",MAX($R$1:R65)+1)</f>
        <v/>
      </c>
      <c r="S66" s="77">
        <f t="shared" si="0"/>
        <v>43780</v>
      </c>
    </row>
    <row r="67" spans="1:19" x14ac:dyDescent="0.35">
      <c r="A67" s="61"/>
      <c r="B67" s="12">
        <f t="shared" si="36"/>
        <v>43780</v>
      </c>
      <c r="C67" s="7">
        <v>6</v>
      </c>
      <c r="D67" s="14"/>
      <c r="E67" s="15"/>
      <c r="F67" s="16"/>
      <c r="G67" s="16"/>
      <c r="H67" s="16"/>
      <c r="I67" s="16"/>
      <c r="J67" s="16"/>
      <c r="K67" s="16"/>
      <c r="L67" s="16"/>
      <c r="M67" s="16"/>
      <c r="N67" s="16"/>
      <c r="O67" s="66"/>
      <c r="P67" s="16"/>
      <c r="R67" s="75" t="str">
        <f>IF(COUNTIF($B$1:B66,B67)&gt;0,"",MAX($R$1:R66)+1)</f>
        <v/>
      </c>
      <c r="S67" s="77">
        <f t="shared" ref="S67:S130" si="37">B67</f>
        <v>43780</v>
      </c>
    </row>
    <row r="68" spans="1:19" x14ac:dyDescent="0.35">
      <c r="A68" s="60">
        <v>43781</v>
      </c>
      <c r="B68" s="12">
        <f t="shared" si="32"/>
        <v>43781</v>
      </c>
      <c r="C68" s="13">
        <v>1</v>
      </c>
      <c r="D68" s="14"/>
      <c r="E68" s="15"/>
      <c r="F68" s="16"/>
      <c r="G68" s="16"/>
      <c r="H68" s="16"/>
      <c r="I68" s="16"/>
      <c r="J68" s="16"/>
      <c r="K68" s="16"/>
      <c r="L68" s="16"/>
      <c r="M68" s="16"/>
      <c r="N68" s="16"/>
      <c r="O68" s="64">
        <f>SUMIF(B:B,B68,N:N)</f>
        <v>0</v>
      </c>
      <c r="P68" s="16"/>
      <c r="R68" s="75">
        <f>IF(COUNTIF($B$1:B67,B68)&gt;0,"",MAX($R$1:R67)+1)</f>
        <v>12</v>
      </c>
      <c r="S68" s="77">
        <f t="shared" si="37"/>
        <v>43781</v>
      </c>
    </row>
    <row r="69" spans="1:19" x14ac:dyDescent="0.35">
      <c r="A69" s="61"/>
      <c r="B69" s="12">
        <f t="shared" si="27"/>
        <v>43781</v>
      </c>
      <c r="C69" s="13">
        <v>2</v>
      </c>
      <c r="D69" s="14"/>
      <c r="E69" s="15"/>
      <c r="F69" s="16"/>
      <c r="G69" s="16"/>
      <c r="H69" s="16"/>
      <c r="I69" s="16"/>
      <c r="J69" s="16"/>
      <c r="K69" s="16"/>
      <c r="L69" s="16"/>
      <c r="M69" s="16"/>
      <c r="N69" s="16"/>
      <c r="O69" s="65"/>
      <c r="P69" s="16"/>
      <c r="R69" s="75" t="str">
        <f>IF(COUNTIF($B$1:B68,B69)&gt;0,"",MAX($R$1:R68)+1)</f>
        <v/>
      </c>
      <c r="S69" s="77">
        <f t="shared" si="37"/>
        <v>43781</v>
      </c>
    </row>
    <row r="70" spans="1:19" x14ac:dyDescent="0.35">
      <c r="A70" s="61"/>
      <c r="B70" s="12">
        <f t="shared" si="33"/>
        <v>43781</v>
      </c>
      <c r="C70" s="13">
        <v>3</v>
      </c>
      <c r="D70" s="14"/>
      <c r="E70" s="15"/>
      <c r="F70" s="16"/>
      <c r="G70" s="16"/>
      <c r="H70" s="16"/>
      <c r="I70" s="16"/>
      <c r="J70" s="16"/>
      <c r="K70" s="16"/>
      <c r="L70" s="16"/>
      <c r="M70" s="16"/>
      <c r="N70" s="16"/>
      <c r="O70" s="65"/>
      <c r="P70" s="16"/>
      <c r="R70" s="75" t="str">
        <f>IF(COUNTIF($B$1:B69,B70)&gt;0,"",MAX($R$1:R69)+1)</f>
        <v/>
      </c>
      <c r="S70" s="77">
        <f t="shared" si="37"/>
        <v>43781</v>
      </c>
    </row>
    <row r="71" spans="1:19" x14ac:dyDescent="0.35">
      <c r="A71" s="61"/>
      <c r="B71" s="12">
        <f t="shared" si="34"/>
        <v>43781</v>
      </c>
      <c r="C71" s="13">
        <v>4</v>
      </c>
      <c r="D71" s="14"/>
      <c r="E71" s="15"/>
      <c r="F71" s="16"/>
      <c r="G71" s="16"/>
      <c r="H71" s="16"/>
      <c r="I71" s="16"/>
      <c r="J71" s="16"/>
      <c r="K71" s="16"/>
      <c r="L71" s="16"/>
      <c r="M71" s="16"/>
      <c r="N71" s="16"/>
      <c r="O71" s="65"/>
      <c r="P71" s="16"/>
      <c r="R71" s="75" t="str">
        <f>IF(COUNTIF($B$1:B70,B71)&gt;0,"",MAX($R$1:R70)+1)</f>
        <v/>
      </c>
      <c r="S71" s="77">
        <f t="shared" si="37"/>
        <v>43781</v>
      </c>
    </row>
    <row r="72" spans="1:19" x14ac:dyDescent="0.35">
      <c r="A72" s="61"/>
      <c r="B72" s="12">
        <f t="shared" si="35"/>
        <v>43781</v>
      </c>
      <c r="C72" s="13">
        <v>5</v>
      </c>
      <c r="D72" s="14"/>
      <c r="E72" s="15"/>
      <c r="F72" s="16"/>
      <c r="G72" s="16"/>
      <c r="H72" s="16"/>
      <c r="I72" s="16"/>
      <c r="J72" s="16"/>
      <c r="K72" s="16"/>
      <c r="L72" s="16"/>
      <c r="M72" s="16"/>
      <c r="N72" s="16"/>
      <c r="O72" s="65"/>
      <c r="P72" s="16"/>
      <c r="R72" s="75" t="str">
        <f>IF(COUNTIF($B$1:B71,B72)&gt;0,"",MAX($R$1:R71)+1)</f>
        <v/>
      </c>
      <c r="S72" s="77">
        <f t="shared" si="37"/>
        <v>43781</v>
      </c>
    </row>
    <row r="73" spans="1:19" x14ac:dyDescent="0.35">
      <c r="A73" s="61"/>
      <c r="B73" s="12">
        <f t="shared" si="36"/>
        <v>43781</v>
      </c>
      <c r="C73" s="13">
        <v>6</v>
      </c>
      <c r="D73" s="14"/>
      <c r="E73" s="15"/>
      <c r="F73" s="16"/>
      <c r="G73" s="16"/>
      <c r="H73" s="16"/>
      <c r="I73" s="16"/>
      <c r="J73" s="16"/>
      <c r="K73" s="16"/>
      <c r="L73" s="16"/>
      <c r="M73" s="16"/>
      <c r="N73" s="16"/>
      <c r="O73" s="66"/>
      <c r="P73" s="16"/>
      <c r="R73" s="75" t="str">
        <f>IF(COUNTIF($B$1:B72,B73)&gt;0,"",MAX($R$1:R72)+1)</f>
        <v/>
      </c>
      <c r="S73" s="77">
        <f t="shared" si="37"/>
        <v>43781</v>
      </c>
    </row>
    <row r="74" spans="1:19" x14ac:dyDescent="0.35">
      <c r="A74" s="60">
        <v>43782</v>
      </c>
      <c r="B74" s="12">
        <f t="shared" si="32"/>
        <v>43782</v>
      </c>
      <c r="C74" s="13">
        <v>1</v>
      </c>
      <c r="D74" s="14"/>
      <c r="E74" s="15"/>
      <c r="F74" s="16"/>
      <c r="G74" s="16"/>
      <c r="H74" s="16"/>
      <c r="I74" s="16"/>
      <c r="J74" s="16"/>
      <c r="K74" s="16"/>
      <c r="L74" s="16"/>
      <c r="M74" s="16"/>
      <c r="N74" s="16"/>
      <c r="O74" s="64">
        <f>SUMIF(B:B,B74,N:N)</f>
        <v>0</v>
      </c>
      <c r="P74" s="16"/>
      <c r="R74" s="75">
        <f>IF(COUNTIF($B$1:B73,B74)&gt;0,"",MAX($R$1:R73)+1)</f>
        <v>13</v>
      </c>
      <c r="S74" s="77">
        <f t="shared" si="37"/>
        <v>43782</v>
      </c>
    </row>
    <row r="75" spans="1:19" x14ac:dyDescent="0.35">
      <c r="A75" s="61"/>
      <c r="B75" s="12">
        <f t="shared" si="27"/>
        <v>43782</v>
      </c>
      <c r="C75" s="13">
        <v>2</v>
      </c>
      <c r="D75" s="14"/>
      <c r="E75" s="15"/>
      <c r="F75" s="16"/>
      <c r="G75" s="16"/>
      <c r="H75" s="16"/>
      <c r="I75" s="16"/>
      <c r="J75" s="16"/>
      <c r="K75" s="16"/>
      <c r="L75" s="16"/>
      <c r="M75" s="16"/>
      <c r="N75" s="16"/>
      <c r="O75" s="65"/>
      <c r="P75" s="16"/>
      <c r="R75" s="75" t="str">
        <f>IF(COUNTIF($B$1:B74,B75)&gt;0,"",MAX($R$1:R74)+1)</f>
        <v/>
      </c>
      <c r="S75" s="77">
        <f t="shared" si="37"/>
        <v>43782</v>
      </c>
    </row>
    <row r="76" spans="1:19" x14ac:dyDescent="0.35">
      <c r="A76" s="61"/>
      <c r="B76" s="12">
        <f t="shared" si="33"/>
        <v>43782</v>
      </c>
      <c r="C76" s="13">
        <v>3</v>
      </c>
      <c r="D76" s="14"/>
      <c r="E76" s="15"/>
      <c r="F76" s="16"/>
      <c r="G76" s="16"/>
      <c r="H76" s="16"/>
      <c r="I76" s="16"/>
      <c r="J76" s="16"/>
      <c r="K76" s="16"/>
      <c r="L76" s="16"/>
      <c r="M76" s="16"/>
      <c r="N76" s="16"/>
      <c r="O76" s="65"/>
      <c r="P76" s="16"/>
      <c r="R76" s="75" t="str">
        <f>IF(COUNTIF($B$1:B75,B76)&gt;0,"",MAX($R$1:R75)+1)</f>
        <v/>
      </c>
      <c r="S76" s="77">
        <f t="shared" si="37"/>
        <v>43782</v>
      </c>
    </row>
    <row r="77" spans="1:19" x14ac:dyDescent="0.35">
      <c r="A77" s="61"/>
      <c r="B77" s="12">
        <f t="shared" si="34"/>
        <v>43782</v>
      </c>
      <c r="C77" s="13">
        <v>4</v>
      </c>
      <c r="D77" s="14"/>
      <c r="E77" s="15"/>
      <c r="F77" s="16"/>
      <c r="G77" s="16"/>
      <c r="H77" s="16"/>
      <c r="I77" s="16"/>
      <c r="J77" s="16"/>
      <c r="K77" s="16"/>
      <c r="L77" s="16"/>
      <c r="M77" s="16"/>
      <c r="N77" s="16"/>
      <c r="O77" s="65"/>
      <c r="P77" s="16"/>
      <c r="R77" s="75" t="str">
        <f>IF(COUNTIF($B$1:B76,B77)&gt;0,"",MAX($R$1:R76)+1)</f>
        <v/>
      </c>
      <c r="S77" s="77">
        <f t="shared" si="37"/>
        <v>43782</v>
      </c>
    </row>
    <row r="78" spans="1:19" x14ac:dyDescent="0.35">
      <c r="A78" s="61"/>
      <c r="B78" s="12">
        <f t="shared" si="35"/>
        <v>43782</v>
      </c>
      <c r="C78" s="13">
        <v>5</v>
      </c>
      <c r="D78" s="14"/>
      <c r="E78" s="15"/>
      <c r="F78" s="16"/>
      <c r="G78" s="16"/>
      <c r="H78" s="16"/>
      <c r="I78" s="16"/>
      <c r="J78" s="16"/>
      <c r="K78" s="16"/>
      <c r="L78" s="16"/>
      <c r="M78" s="16"/>
      <c r="N78" s="16"/>
      <c r="O78" s="65"/>
      <c r="P78" s="16"/>
      <c r="R78" s="75" t="str">
        <f>IF(COUNTIF($B$1:B77,B78)&gt;0,"",MAX($R$1:R77)+1)</f>
        <v/>
      </c>
      <c r="S78" s="77">
        <f t="shared" si="37"/>
        <v>43782</v>
      </c>
    </row>
    <row r="79" spans="1:19" x14ac:dyDescent="0.35">
      <c r="A79" s="61"/>
      <c r="B79" s="12">
        <f t="shared" si="36"/>
        <v>43782</v>
      </c>
      <c r="C79" s="13">
        <v>6</v>
      </c>
      <c r="D79" s="14"/>
      <c r="E79" s="15"/>
      <c r="F79" s="16"/>
      <c r="G79" s="16"/>
      <c r="H79" s="16"/>
      <c r="I79" s="16"/>
      <c r="J79" s="16"/>
      <c r="K79" s="16"/>
      <c r="L79" s="16"/>
      <c r="M79" s="16"/>
      <c r="N79" s="16"/>
      <c r="O79" s="66"/>
      <c r="P79" s="16"/>
      <c r="R79" s="75" t="str">
        <f>IF(COUNTIF($B$1:B78,B79)&gt;0,"",MAX($R$1:R78)+1)</f>
        <v/>
      </c>
      <c r="S79" s="77">
        <f t="shared" si="37"/>
        <v>43782</v>
      </c>
    </row>
    <row r="80" spans="1:19" x14ac:dyDescent="0.35">
      <c r="A80" s="60">
        <v>43783</v>
      </c>
      <c r="B80" s="12">
        <f t="shared" si="32"/>
        <v>43783</v>
      </c>
      <c r="C80" s="13">
        <v>1</v>
      </c>
      <c r="D80" s="14"/>
      <c r="E80" s="15"/>
      <c r="F80" s="16"/>
      <c r="G80" s="16"/>
      <c r="H80" s="16"/>
      <c r="I80" s="16"/>
      <c r="J80" s="16"/>
      <c r="K80" s="16"/>
      <c r="L80" s="16"/>
      <c r="M80" s="16"/>
      <c r="N80" s="16"/>
      <c r="O80" s="64">
        <f>SUMIF(B:B,B80,N:N)</f>
        <v>0</v>
      </c>
      <c r="P80" s="16"/>
      <c r="R80" s="75">
        <f>IF(COUNTIF($B$1:B79,B80)&gt;0,"",MAX($R$1:R79)+1)</f>
        <v>14</v>
      </c>
      <c r="S80" s="77">
        <f t="shared" si="37"/>
        <v>43783</v>
      </c>
    </row>
    <row r="81" spans="1:19" x14ac:dyDescent="0.35">
      <c r="A81" s="61"/>
      <c r="B81" s="12">
        <f t="shared" si="27"/>
        <v>43783</v>
      </c>
      <c r="C81" s="13">
        <v>2</v>
      </c>
      <c r="D81" s="14"/>
      <c r="E81" s="15"/>
      <c r="F81" s="16"/>
      <c r="G81" s="16"/>
      <c r="H81" s="16"/>
      <c r="I81" s="16"/>
      <c r="J81" s="16"/>
      <c r="K81" s="16"/>
      <c r="L81" s="16"/>
      <c r="M81" s="16"/>
      <c r="N81" s="16"/>
      <c r="O81" s="65"/>
      <c r="P81" s="16"/>
      <c r="R81" s="75" t="str">
        <f>IF(COUNTIF($B$1:B80,B81)&gt;0,"",MAX($R$1:R80)+1)</f>
        <v/>
      </c>
      <c r="S81" s="77">
        <f t="shared" si="37"/>
        <v>43783</v>
      </c>
    </row>
    <row r="82" spans="1:19" x14ac:dyDescent="0.35">
      <c r="A82" s="61"/>
      <c r="B82" s="12">
        <f t="shared" si="33"/>
        <v>43783</v>
      </c>
      <c r="C82" s="13">
        <v>3</v>
      </c>
      <c r="D82" s="14"/>
      <c r="E82" s="15"/>
      <c r="F82" s="16"/>
      <c r="G82" s="16"/>
      <c r="H82" s="16"/>
      <c r="I82" s="16"/>
      <c r="J82" s="16"/>
      <c r="K82" s="16"/>
      <c r="L82" s="16"/>
      <c r="M82" s="16"/>
      <c r="N82" s="16"/>
      <c r="O82" s="65"/>
      <c r="P82" s="16"/>
      <c r="R82" s="75" t="str">
        <f>IF(COUNTIF($B$1:B81,B82)&gt;0,"",MAX($R$1:R81)+1)</f>
        <v/>
      </c>
      <c r="S82" s="77">
        <f t="shared" si="37"/>
        <v>43783</v>
      </c>
    </row>
    <row r="83" spans="1:19" x14ac:dyDescent="0.35">
      <c r="A83" s="61"/>
      <c r="B83" s="12">
        <f t="shared" si="34"/>
        <v>43783</v>
      </c>
      <c r="C83" s="13">
        <v>4</v>
      </c>
      <c r="D83" s="14"/>
      <c r="E83" s="15"/>
      <c r="F83" s="16"/>
      <c r="G83" s="16"/>
      <c r="H83" s="16"/>
      <c r="I83" s="16"/>
      <c r="J83" s="16"/>
      <c r="K83" s="16"/>
      <c r="L83" s="16"/>
      <c r="M83" s="16"/>
      <c r="N83" s="16"/>
      <c r="O83" s="65"/>
      <c r="P83" s="16"/>
      <c r="R83" s="75" t="str">
        <f>IF(COUNTIF($B$1:B82,B83)&gt;0,"",MAX($R$1:R82)+1)</f>
        <v/>
      </c>
      <c r="S83" s="77">
        <f t="shared" si="37"/>
        <v>43783</v>
      </c>
    </row>
    <row r="84" spans="1:19" x14ac:dyDescent="0.35">
      <c r="A84" s="61"/>
      <c r="B84" s="12">
        <f t="shared" si="35"/>
        <v>43783</v>
      </c>
      <c r="C84" s="13">
        <v>5</v>
      </c>
      <c r="D84" s="14"/>
      <c r="E84" s="15"/>
      <c r="F84" s="16"/>
      <c r="G84" s="16"/>
      <c r="H84" s="16"/>
      <c r="I84" s="16"/>
      <c r="J84" s="16"/>
      <c r="K84" s="16"/>
      <c r="L84" s="16"/>
      <c r="M84" s="16"/>
      <c r="N84" s="16"/>
      <c r="O84" s="65"/>
      <c r="P84" s="16"/>
      <c r="R84" s="75" t="str">
        <f>IF(COUNTIF($B$1:B83,B84)&gt;0,"",MAX($R$1:R83)+1)</f>
        <v/>
      </c>
      <c r="S84" s="77">
        <f t="shared" si="37"/>
        <v>43783</v>
      </c>
    </row>
    <row r="85" spans="1:19" x14ac:dyDescent="0.35">
      <c r="A85" s="61"/>
      <c r="B85" s="12">
        <f t="shared" si="36"/>
        <v>43783</v>
      </c>
      <c r="C85" s="13">
        <v>6</v>
      </c>
      <c r="D85" s="14"/>
      <c r="E85" s="15"/>
      <c r="F85" s="16"/>
      <c r="G85" s="16"/>
      <c r="H85" s="16"/>
      <c r="I85" s="16"/>
      <c r="J85" s="16"/>
      <c r="K85" s="16"/>
      <c r="L85" s="16"/>
      <c r="M85" s="16"/>
      <c r="N85" s="16"/>
      <c r="O85" s="66"/>
      <c r="P85" s="16"/>
      <c r="R85" s="75" t="str">
        <f>IF(COUNTIF($B$1:B84,B85)&gt;0,"",MAX($R$1:R84)+1)</f>
        <v/>
      </c>
      <c r="S85" s="77">
        <f t="shared" si="37"/>
        <v>43783</v>
      </c>
    </row>
    <row r="86" spans="1:19" x14ac:dyDescent="0.35">
      <c r="A86" s="60">
        <v>43784</v>
      </c>
      <c r="B86" s="12">
        <f t="shared" si="32"/>
        <v>43784</v>
      </c>
      <c r="C86" s="13">
        <v>1</v>
      </c>
      <c r="D86" s="14"/>
      <c r="E86" s="15"/>
      <c r="F86" s="16"/>
      <c r="G86" s="16"/>
      <c r="H86" s="16"/>
      <c r="I86" s="16"/>
      <c r="J86" s="16"/>
      <c r="K86" s="16"/>
      <c r="L86" s="16"/>
      <c r="M86" s="16"/>
      <c r="N86" s="16"/>
      <c r="O86" s="64">
        <f>SUMIF(B:B,B86,N:N)</f>
        <v>0</v>
      </c>
      <c r="P86" s="16"/>
      <c r="R86" s="75">
        <f>IF(COUNTIF($B$1:B85,B86)&gt;0,"",MAX($R$1:R85)+1)</f>
        <v>15</v>
      </c>
      <c r="S86" s="77">
        <f t="shared" si="37"/>
        <v>43784</v>
      </c>
    </row>
    <row r="87" spans="1:19" x14ac:dyDescent="0.35">
      <c r="A87" s="61"/>
      <c r="B87" s="12">
        <f t="shared" si="27"/>
        <v>43784</v>
      </c>
      <c r="C87" s="13">
        <v>2</v>
      </c>
      <c r="D87" s="14"/>
      <c r="E87" s="15"/>
      <c r="F87" s="16"/>
      <c r="G87" s="16"/>
      <c r="H87" s="16"/>
      <c r="I87" s="16"/>
      <c r="J87" s="16"/>
      <c r="K87" s="16"/>
      <c r="L87" s="16"/>
      <c r="M87" s="16"/>
      <c r="N87" s="16"/>
      <c r="O87" s="65"/>
      <c r="P87" s="16"/>
      <c r="R87" s="75" t="str">
        <f>IF(COUNTIF($B$1:B86,B87)&gt;0,"",MAX($R$1:R86)+1)</f>
        <v/>
      </c>
      <c r="S87" s="77">
        <f t="shared" si="37"/>
        <v>43784</v>
      </c>
    </row>
    <row r="88" spans="1:19" x14ac:dyDescent="0.35">
      <c r="A88" s="61"/>
      <c r="B88" s="12">
        <f t="shared" si="33"/>
        <v>43784</v>
      </c>
      <c r="C88" s="13">
        <v>3</v>
      </c>
      <c r="D88" s="14"/>
      <c r="E88" s="15"/>
      <c r="F88" s="16"/>
      <c r="G88" s="16"/>
      <c r="H88" s="16"/>
      <c r="I88" s="16"/>
      <c r="J88" s="16"/>
      <c r="K88" s="16"/>
      <c r="L88" s="16"/>
      <c r="M88" s="16"/>
      <c r="N88" s="16"/>
      <c r="O88" s="65"/>
      <c r="P88" s="16"/>
      <c r="R88" s="75" t="str">
        <f>IF(COUNTIF($B$1:B87,B88)&gt;0,"",MAX($R$1:R87)+1)</f>
        <v/>
      </c>
      <c r="S88" s="77">
        <f t="shared" si="37"/>
        <v>43784</v>
      </c>
    </row>
    <row r="89" spans="1:19" x14ac:dyDescent="0.35">
      <c r="A89" s="61"/>
      <c r="B89" s="12">
        <f t="shared" si="34"/>
        <v>43784</v>
      </c>
      <c r="C89" s="13">
        <v>4</v>
      </c>
      <c r="D89" s="14"/>
      <c r="E89" s="15"/>
      <c r="F89" s="16"/>
      <c r="G89" s="16"/>
      <c r="H89" s="16"/>
      <c r="I89" s="16"/>
      <c r="J89" s="16"/>
      <c r="K89" s="16"/>
      <c r="L89" s="16"/>
      <c r="M89" s="16"/>
      <c r="N89" s="16"/>
      <c r="O89" s="65"/>
      <c r="P89" s="16"/>
      <c r="R89" s="75" t="str">
        <f>IF(COUNTIF($B$1:B88,B89)&gt;0,"",MAX($R$1:R88)+1)</f>
        <v/>
      </c>
      <c r="S89" s="77">
        <f t="shared" si="37"/>
        <v>43784</v>
      </c>
    </row>
    <row r="90" spans="1:19" x14ac:dyDescent="0.35">
      <c r="A90" s="61"/>
      <c r="B90" s="12">
        <f t="shared" si="35"/>
        <v>43784</v>
      </c>
      <c r="C90" s="13">
        <v>5</v>
      </c>
      <c r="D90" s="14"/>
      <c r="E90" s="15"/>
      <c r="F90" s="16"/>
      <c r="G90" s="16"/>
      <c r="H90" s="16"/>
      <c r="I90" s="16"/>
      <c r="J90" s="16"/>
      <c r="K90" s="16"/>
      <c r="L90" s="16"/>
      <c r="M90" s="16"/>
      <c r="N90" s="16"/>
      <c r="O90" s="65"/>
      <c r="P90" s="16"/>
      <c r="R90" s="75" t="str">
        <f>IF(COUNTIF($B$1:B89,B90)&gt;0,"",MAX($R$1:R89)+1)</f>
        <v/>
      </c>
      <c r="S90" s="77">
        <f t="shared" si="37"/>
        <v>43784</v>
      </c>
    </row>
    <row r="91" spans="1:19" x14ac:dyDescent="0.35">
      <c r="A91" s="61"/>
      <c r="B91" s="12">
        <f t="shared" si="36"/>
        <v>43784</v>
      </c>
      <c r="C91" s="13">
        <v>6</v>
      </c>
      <c r="D91" s="14"/>
      <c r="E91" s="15"/>
      <c r="F91" s="16"/>
      <c r="G91" s="16"/>
      <c r="H91" s="16"/>
      <c r="I91" s="16"/>
      <c r="J91" s="16"/>
      <c r="K91" s="16"/>
      <c r="L91" s="16"/>
      <c r="M91" s="16"/>
      <c r="N91" s="16"/>
      <c r="O91" s="66"/>
      <c r="P91" s="16"/>
      <c r="R91" s="75" t="str">
        <f>IF(COUNTIF($B$1:B90,B91)&gt;0,"",MAX($R$1:R90)+1)</f>
        <v/>
      </c>
      <c r="S91" s="77">
        <f t="shared" si="37"/>
        <v>43784</v>
      </c>
    </row>
    <row r="92" spans="1:19" x14ac:dyDescent="0.35">
      <c r="A92" s="60">
        <v>43785</v>
      </c>
      <c r="B92" s="12">
        <f t="shared" si="32"/>
        <v>43785</v>
      </c>
      <c r="C92" s="13">
        <v>1</v>
      </c>
      <c r="D92" s="14"/>
      <c r="E92" s="15"/>
      <c r="F92" s="16"/>
      <c r="G92" s="16"/>
      <c r="H92" s="16"/>
      <c r="I92" s="16"/>
      <c r="J92" s="16"/>
      <c r="K92" s="16"/>
      <c r="L92" s="16"/>
      <c r="M92" s="16"/>
      <c r="N92" s="16"/>
      <c r="O92" s="64">
        <f>SUMIF(B:B,B92,N:N)</f>
        <v>0</v>
      </c>
      <c r="P92" s="16"/>
      <c r="R92" s="75">
        <f>IF(COUNTIF($B$1:B91,B92)&gt;0,"",MAX($R$1:R91)+1)</f>
        <v>16</v>
      </c>
      <c r="S92" s="77">
        <f t="shared" si="37"/>
        <v>43785</v>
      </c>
    </row>
    <row r="93" spans="1:19" x14ac:dyDescent="0.35">
      <c r="A93" s="61"/>
      <c r="B93" s="12">
        <f t="shared" si="27"/>
        <v>43785</v>
      </c>
      <c r="C93" s="13">
        <v>2</v>
      </c>
      <c r="D93" s="14"/>
      <c r="E93" s="15"/>
      <c r="F93" s="16"/>
      <c r="G93" s="16"/>
      <c r="H93" s="16"/>
      <c r="I93" s="16"/>
      <c r="J93" s="16"/>
      <c r="K93" s="16"/>
      <c r="L93" s="16"/>
      <c r="M93" s="16"/>
      <c r="N93" s="16"/>
      <c r="O93" s="65"/>
      <c r="P93" s="16"/>
      <c r="R93" s="75" t="str">
        <f>IF(COUNTIF($B$1:B92,B93)&gt;0,"",MAX($R$1:R92)+1)</f>
        <v/>
      </c>
      <c r="S93" s="77">
        <f t="shared" si="37"/>
        <v>43785</v>
      </c>
    </row>
    <row r="94" spans="1:19" x14ac:dyDescent="0.35">
      <c r="A94" s="61"/>
      <c r="B94" s="12">
        <f t="shared" si="33"/>
        <v>43785</v>
      </c>
      <c r="C94" s="13">
        <v>3</v>
      </c>
      <c r="D94" s="14"/>
      <c r="E94" s="15"/>
      <c r="F94" s="16"/>
      <c r="G94" s="16"/>
      <c r="H94" s="16"/>
      <c r="I94" s="16"/>
      <c r="J94" s="16"/>
      <c r="K94" s="16"/>
      <c r="L94" s="16"/>
      <c r="M94" s="16"/>
      <c r="N94" s="16"/>
      <c r="O94" s="65"/>
      <c r="P94" s="16"/>
      <c r="R94" s="75" t="str">
        <f>IF(COUNTIF($B$1:B93,B94)&gt;0,"",MAX($R$1:R93)+1)</f>
        <v/>
      </c>
      <c r="S94" s="77">
        <f t="shared" si="37"/>
        <v>43785</v>
      </c>
    </row>
    <row r="95" spans="1:19" x14ac:dyDescent="0.35">
      <c r="A95" s="61"/>
      <c r="B95" s="12">
        <f t="shared" si="34"/>
        <v>43785</v>
      </c>
      <c r="C95" s="13">
        <v>4</v>
      </c>
      <c r="D95" s="14"/>
      <c r="E95" s="15"/>
      <c r="F95" s="16"/>
      <c r="G95" s="16"/>
      <c r="H95" s="16"/>
      <c r="I95" s="16"/>
      <c r="J95" s="16"/>
      <c r="K95" s="16"/>
      <c r="L95" s="16"/>
      <c r="M95" s="16"/>
      <c r="N95" s="16"/>
      <c r="O95" s="65"/>
      <c r="P95" s="16"/>
      <c r="R95" s="75" t="str">
        <f>IF(COUNTIF($B$1:B94,B95)&gt;0,"",MAX($R$1:R94)+1)</f>
        <v/>
      </c>
      <c r="S95" s="77">
        <f t="shared" si="37"/>
        <v>43785</v>
      </c>
    </row>
    <row r="96" spans="1:19" x14ac:dyDescent="0.35">
      <c r="A96" s="61"/>
      <c r="B96" s="12">
        <f t="shared" si="35"/>
        <v>43785</v>
      </c>
      <c r="C96" s="13">
        <v>5</v>
      </c>
      <c r="D96" s="14"/>
      <c r="E96" s="15"/>
      <c r="F96" s="16"/>
      <c r="G96" s="16"/>
      <c r="H96" s="16"/>
      <c r="I96" s="16"/>
      <c r="J96" s="16"/>
      <c r="K96" s="16"/>
      <c r="L96" s="16"/>
      <c r="M96" s="16"/>
      <c r="N96" s="16"/>
      <c r="O96" s="65"/>
      <c r="P96" s="16"/>
      <c r="R96" s="75" t="str">
        <f>IF(COUNTIF($B$1:B95,B96)&gt;0,"",MAX($R$1:R95)+1)</f>
        <v/>
      </c>
      <c r="S96" s="77">
        <f t="shared" si="37"/>
        <v>43785</v>
      </c>
    </row>
    <row r="97" spans="1:19" x14ac:dyDescent="0.35">
      <c r="A97" s="61"/>
      <c r="B97" s="12">
        <f t="shared" si="36"/>
        <v>43785</v>
      </c>
      <c r="C97" s="13">
        <v>6</v>
      </c>
      <c r="D97" s="14"/>
      <c r="E97" s="15"/>
      <c r="F97" s="16"/>
      <c r="G97" s="16"/>
      <c r="H97" s="16"/>
      <c r="I97" s="16"/>
      <c r="J97" s="16"/>
      <c r="K97" s="16"/>
      <c r="L97" s="16"/>
      <c r="M97" s="16"/>
      <c r="N97" s="16"/>
      <c r="O97" s="66"/>
      <c r="P97" s="16"/>
      <c r="R97" s="75" t="str">
        <f>IF(COUNTIF($B$1:B96,B97)&gt;0,"",MAX($R$1:R96)+1)</f>
        <v/>
      </c>
      <c r="S97" s="77">
        <f t="shared" si="37"/>
        <v>43785</v>
      </c>
    </row>
    <row r="98" spans="1:19" x14ac:dyDescent="0.35">
      <c r="A98" s="60">
        <v>43786</v>
      </c>
      <c r="B98" s="12">
        <f t="shared" si="32"/>
        <v>43786</v>
      </c>
      <c r="C98" s="13">
        <v>1</v>
      </c>
      <c r="D98" s="14"/>
      <c r="E98" s="15"/>
      <c r="F98" s="16"/>
      <c r="G98" s="16"/>
      <c r="H98" s="16"/>
      <c r="I98" s="16"/>
      <c r="J98" s="16"/>
      <c r="K98" s="16"/>
      <c r="L98" s="16"/>
      <c r="M98" s="16"/>
      <c r="N98" s="16"/>
      <c r="O98" s="64">
        <f>SUMIF(B:B,B98,N:N)</f>
        <v>0</v>
      </c>
      <c r="P98" s="16"/>
      <c r="R98" s="75">
        <f>IF(COUNTIF($B$1:B97,B98)&gt;0,"",MAX($R$1:R97)+1)</f>
        <v>17</v>
      </c>
      <c r="S98" s="77">
        <f t="shared" si="37"/>
        <v>43786</v>
      </c>
    </row>
    <row r="99" spans="1:19" x14ac:dyDescent="0.35">
      <c r="A99" s="61"/>
      <c r="B99" s="12">
        <f t="shared" ref="B99:B159" si="38">A98</f>
        <v>43786</v>
      </c>
      <c r="C99" s="13">
        <v>2</v>
      </c>
      <c r="D99" s="14"/>
      <c r="E99" s="15"/>
      <c r="F99" s="16"/>
      <c r="G99" s="16"/>
      <c r="H99" s="16"/>
      <c r="I99" s="16"/>
      <c r="J99" s="16"/>
      <c r="K99" s="16"/>
      <c r="L99" s="16"/>
      <c r="M99" s="16"/>
      <c r="N99" s="16"/>
      <c r="O99" s="65"/>
      <c r="P99" s="16"/>
      <c r="R99" s="75" t="str">
        <f>IF(COUNTIF($B$1:B98,B99)&gt;0,"",MAX($R$1:R98)+1)</f>
        <v/>
      </c>
      <c r="S99" s="77">
        <f t="shared" si="37"/>
        <v>43786</v>
      </c>
    </row>
    <row r="100" spans="1:19" x14ac:dyDescent="0.35">
      <c r="A100" s="61"/>
      <c r="B100" s="12">
        <f t="shared" si="33"/>
        <v>43786</v>
      </c>
      <c r="C100" s="13">
        <v>3</v>
      </c>
      <c r="D100" s="14"/>
      <c r="E100" s="15"/>
      <c r="F100" s="16"/>
      <c r="G100" s="16"/>
      <c r="H100" s="16"/>
      <c r="I100" s="16"/>
      <c r="J100" s="16"/>
      <c r="K100" s="16"/>
      <c r="L100" s="16"/>
      <c r="M100" s="16"/>
      <c r="N100" s="16"/>
      <c r="O100" s="65"/>
      <c r="P100" s="16"/>
      <c r="R100" s="75" t="str">
        <f>IF(COUNTIF($B$1:B99,B100)&gt;0,"",MAX($R$1:R99)+1)</f>
        <v/>
      </c>
      <c r="S100" s="77">
        <f t="shared" si="37"/>
        <v>43786</v>
      </c>
    </row>
    <row r="101" spans="1:19" x14ac:dyDescent="0.35">
      <c r="A101" s="61"/>
      <c r="B101" s="12">
        <f t="shared" si="34"/>
        <v>43786</v>
      </c>
      <c r="C101" s="13">
        <v>4</v>
      </c>
      <c r="D101" s="14"/>
      <c r="E101" s="15"/>
      <c r="F101" s="16"/>
      <c r="G101" s="16"/>
      <c r="H101" s="16"/>
      <c r="I101" s="16"/>
      <c r="J101" s="16"/>
      <c r="K101" s="16"/>
      <c r="L101" s="16"/>
      <c r="M101" s="16"/>
      <c r="N101" s="16"/>
      <c r="O101" s="65"/>
      <c r="P101" s="16"/>
      <c r="R101" s="75" t="str">
        <f>IF(COUNTIF($B$1:B100,B101)&gt;0,"",MAX($R$1:R100)+1)</f>
        <v/>
      </c>
      <c r="S101" s="77">
        <f t="shared" si="37"/>
        <v>43786</v>
      </c>
    </row>
    <row r="102" spans="1:19" x14ac:dyDescent="0.35">
      <c r="A102" s="61"/>
      <c r="B102" s="12">
        <f t="shared" si="35"/>
        <v>43786</v>
      </c>
      <c r="C102" s="13">
        <v>5</v>
      </c>
      <c r="D102" s="14"/>
      <c r="E102" s="15"/>
      <c r="F102" s="16"/>
      <c r="G102" s="16"/>
      <c r="H102" s="16"/>
      <c r="I102" s="16"/>
      <c r="J102" s="16"/>
      <c r="K102" s="16"/>
      <c r="L102" s="16"/>
      <c r="M102" s="16"/>
      <c r="N102" s="16"/>
      <c r="O102" s="65"/>
      <c r="P102" s="16"/>
      <c r="R102" s="75" t="str">
        <f>IF(COUNTIF($B$1:B101,B102)&gt;0,"",MAX($R$1:R101)+1)</f>
        <v/>
      </c>
      <c r="S102" s="77">
        <f t="shared" si="37"/>
        <v>43786</v>
      </c>
    </row>
    <row r="103" spans="1:19" x14ac:dyDescent="0.35">
      <c r="A103" s="61"/>
      <c r="B103" s="12">
        <f t="shared" si="36"/>
        <v>43786</v>
      </c>
      <c r="C103" s="13">
        <v>6</v>
      </c>
      <c r="D103" s="14"/>
      <c r="E103" s="15"/>
      <c r="F103" s="16"/>
      <c r="G103" s="16"/>
      <c r="H103" s="16"/>
      <c r="I103" s="16"/>
      <c r="J103" s="16"/>
      <c r="K103" s="16"/>
      <c r="L103" s="16"/>
      <c r="M103" s="16"/>
      <c r="N103" s="16"/>
      <c r="O103" s="66"/>
      <c r="P103" s="16"/>
      <c r="R103" s="75" t="str">
        <f>IF(COUNTIF($B$1:B102,B103)&gt;0,"",MAX($R$1:R102)+1)</f>
        <v/>
      </c>
      <c r="S103" s="77">
        <f t="shared" si="37"/>
        <v>43786</v>
      </c>
    </row>
    <row r="104" spans="1:19" x14ac:dyDescent="0.35">
      <c r="A104" s="60">
        <v>43787</v>
      </c>
      <c r="B104" s="12">
        <f t="shared" ref="B104:B164" si="39">A104</f>
        <v>43787</v>
      </c>
      <c r="C104" s="7">
        <v>1</v>
      </c>
      <c r="D104" s="14"/>
      <c r="E104" s="15"/>
      <c r="F104" s="16"/>
      <c r="G104" s="16"/>
      <c r="H104" s="16"/>
      <c r="I104" s="16"/>
      <c r="J104" s="16"/>
      <c r="K104" s="16"/>
      <c r="L104" s="16"/>
      <c r="M104" s="16"/>
      <c r="N104" s="16"/>
      <c r="O104" s="64">
        <f>SUMIF(B:B,B104,N:N)</f>
        <v>0</v>
      </c>
      <c r="P104" s="16"/>
      <c r="R104" s="75">
        <f>IF(COUNTIF($B$1:B103,B104)&gt;0,"",MAX($R$1:R103)+1)</f>
        <v>18</v>
      </c>
      <c r="S104" s="77">
        <f t="shared" si="37"/>
        <v>43787</v>
      </c>
    </row>
    <row r="105" spans="1:19" x14ac:dyDescent="0.35">
      <c r="A105" s="61"/>
      <c r="B105" s="12">
        <f t="shared" si="38"/>
        <v>43787</v>
      </c>
      <c r="C105" s="7">
        <v>2</v>
      </c>
      <c r="D105" s="14"/>
      <c r="E105" s="15"/>
      <c r="F105" s="16"/>
      <c r="G105" s="16"/>
      <c r="H105" s="16"/>
      <c r="I105" s="16"/>
      <c r="J105" s="16"/>
      <c r="K105" s="16"/>
      <c r="L105" s="16"/>
      <c r="M105" s="16"/>
      <c r="N105" s="16"/>
      <c r="O105" s="65"/>
      <c r="P105" s="16"/>
      <c r="R105" s="75" t="str">
        <f>IF(COUNTIF($B$1:B104,B105)&gt;0,"",MAX($R$1:R104)+1)</f>
        <v/>
      </c>
      <c r="S105" s="77">
        <f t="shared" si="37"/>
        <v>43787</v>
      </c>
    </row>
    <row r="106" spans="1:19" x14ac:dyDescent="0.35">
      <c r="A106" s="61"/>
      <c r="B106" s="12">
        <f t="shared" ref="B106:B166" si="40">A104</f>
        <v>43787</v>
      </c>
      <c r="C106" s="7">
        <v>3</v>
      </c>
      <c r="D106" s="14"/>
      <c r="E106" s="15"/>
      <c r="F106" s="16"/>
      <c r="G106" s="16"/>
      <c r="H106" s="16"/>
      <c r="I106" s="16"/>
      <c r="J106" s="16"/>
      <c r="K106" s="16"/>
      <c r="L106" s="16"/>
      <c r="M106" s="16"/>
      <c r="N106" s="16"/>
      <c r="O106" s="65"/>
      <c r="P106" s="16"/>
      <c r="R106" s="75" t="str">
        <f>IF(COUNTIF($B$1:B105,B106)&gt;0,"",MAX($R$1:R105)+1)</f>
        <v/>
      </c>
      <c r="S106" s="77">
        <f t="shared" si="37"/>
        <v>43787</v>
      </c>
    </row>
    <row r="107" spans="1:19" x14ac:dyDescent="0.35">
      <c r="A107" s="61"/>
      <c r="B107" s="12">
        <f t="shared" ref="B107:B167" si="41">A104</f>
        <v>43787</v>
      </c>
      <c r="C107" s="7">
        <v>4</v>
      </c>
      <c r="D107" s="14"/>
      <c r="E107" s="15"/>
      <c r="F107" s="16"/>
      <c r="G107" s="16"/>
      <c r="H107" s="16"/>
      <c r="I107" s="16"/>
      <c r="J107" s="16"/>
      <c r="K107" s="16"/>
      <c r="L107" s="16"/>
      <c r="M107" s="16"/>
      <c r="N107" s="16"/>
      <c r="O107" s="65"/>
      <c r="P107" s="16"/>
      <c r="R107" s="75" t="str">
        <f>IF(COUNTIF($B$1:B106,B107)&gt;0,"",MAX($R$1:R106)+1)</f>
        <v/>
      </c>
      <c r="S107" s="77">
        <f t="shared" si="37"/>
        <v>43787</v>
      </c>
    </row>
    <row r="108" spans="1:19" x14ac:dyDescent="0.35">
      <c r="A108" s="61"/>
      <c r="B108" s="12">
        <f t="shared" ref="B108:B168" si="42">A104</f>
        <v>43787</v>
      </c>
      <c r="C108" s="7">
        <v>5</v>
      </c>
      <c r="D108" s="14"/>
      <c r="E108" s="15"/>
      <c r="F108" s="16"/>
      <c r="G108" s="16"/>
      <c r="H108" s="16"/>
      <c r="I108" s="16"/>
      <c r="J108" s="16"/>
      <c r="K108" s="16"/>
      <c r="L108" s="16"/>
      <c r="M108" s="16"/>
      <c r="N108" s="16"/>
      <c r="O108" s="65"/>
      <c r="P108" s="16"/>
      <c r="R108" s="75" t="str">
        <f>IF(COUNTIF($B$1:B107,B108)&gt;0,"",MAX($R$1:R107)+1)</f>
        <v/>
      </c>
      <c r="S108" s="77">
        <f t="shared" si="37"/>
        <v>43787</v>
      </c>
    </row>
    <row r="109" spans="1:19" x14ac:dyDescent="0.35">
      <c r="A109" s="61"/>
      <c r="B109" s="12">
        <f t="shared" ref="B109:B169" si="43">A104</f>
        <v>43787</v>
      </c>
      <c r="C109" s="7">
        <v>6</v>
      </c>
      <c r="D109" s="14"/>
      <c r="E109" s="15"/>
      <c r="F109" s="16"/>
      <c r="G109" s="16"/>
      <c r="H109" s="16"/>
      <c r="I109" s="16"/>
      <c r="J109" s="16"/>
      <c r="K109" s="16"/>
      <c r="L109" s="16"/>
      <c r="M109" s="16"/>
      <c r="N109" s="16"/>
      <c r="O109" s="66"/>
      <c r="P109" s="16"/>
      <c r="R109" s="75" t="str">
        <f>IF(COUNTIF($B$1:B108,B109)&gt;0,"",MAX($R$1:R108)+1)</f>
        <v/>
      </c>
      <c r="S109" s="77">
        <f t="shared" si="37"/>
        <v>43787</v>
      </c>
    </row>
    <row r="110" spans="1:19" x14ac:dyDescent="0.35">
      <c r="A110" s="60">
        <v>43788</v>
      </c>
      <c r="B110" s="12">
        <f t="shared" si="39"/>
        <v>43788</v>
      </c>
      <c r="C110" s="13">
        <v>1</v>
      </c>
      <c r="D110" s="14"/>
      <c r="E110" s="15"/>
      <c r="F110" s="16"/>
      <c r="G110" s="16"/>
      <c r="H110" s="16"/>
      <c r="I110" s="16"/>
      <c r="J110" s="16"/>
      <c r="K110" s="16"/>
      <c r="L110" s="16"/>
      <c r="M110" s="16"/>
      <c r="N110" s="16"/>
      <c r="O110" s="64">
        <f>SUMIF(B:B,B110,N:N)</f>
        <v>0</v>
      </c>
      <c r="P110" s="16"/>
      <c r="R110" s="75">
        <f>IF(COUNTIF($B$1:B109,B110)&gt;0,"",MAX($R$1:R109)+1)</f>
        <v>19</v>
      </c>
      <c r="S110" s="77">
        <f t="shared" si="37"/>
        <v>43788</v>
      </c>
    </row>
    <row r="111" spans="1:19" x14ac:dyDescent="0.35">
      <c r="A111" s="61"/>
      <c r="B111" s="12">
        <f t="shared" si="38"/>
        <v>43788</v>
      </c>
      <c r="C111" s="13">
        <v>2</v>
      </c>
      <c r="D111" s="14"/>
      <c r="E111" s="15"/>
      <c r="F111" s="16"/>
      <c r="G111" s="16"/>
      <c r="H111" s="16"/>
      <c r="I111" s="16"/>
      <c r="J111" s="16"/>
      <c r="K111" s="16"/>
      <c r="L111" s="16"/>
      <c r="M111" s="16"/>
      <c r="N111" s="16"/>
      <c r="O111" s="65"/>
      <c r="P111" s="16"/>
      <c r="R111" s="75" t="str">
        <f>IF(COUNTIF($B$1:B110,B111)&gt;0,"",MAX($R$1:R110)+1)</f>
        <v/>
      </c>
      <c r="S111" s="77">
        <f t="shared" si="37"/>
        <v>43788</v>
      </c>
    </row>
    <row r="112" spans="1:19" x14ac:dyDescent="0.35">
      <c r="A112" s="61"/>
      <c r="B112" s="12">
        <f t="shared" si="40"/>
        <v>43788</v>
      </c>
      <c r="C112" s="13">
        <v>3</v>
      </c>
      <c r="D112" s="14"/>
      <c r="E112" s="15"/>
      <c r="F112" s="16"/>
      <c r="G112" s="16"/>
      <c r="H112" s="16"/>
      <c r="I112" s="16"/>
      <c r="J112" s="16"/>
      <c r="K112" s="16"/>
      <c r="L112" s="16"/>
      <c r="M112" s="16"/>
      <c r="N112" s="16"/>
      <c r="O112" s="65"/>
      <c r="P112" s="16"/>
      <c r="R112" s="75" t="str">
        <f>IF(COUNTIF($B$1:B111,B112)&gt;0,"",MAX($R$1:R111)+1)</f>
        <v/>
      </c>
      <c r="S112" s="77">
        <f t="shared" si="37"/>
        <v>43788</v>
      </c>
    </row>
    <row r="113" spans="1:19" x14ac:dyDescent="0.35">
      <c r="A113" s="61"/>
      <c r="B113" s="12">
        <f t="shared" si="41"/>
        <v>43788</v>
      </c>
      <c r="C113" s="13">
        <v>4</v>
      </c>
      <c r="D113" s="14"/>
      <c r="E113" s="15"/>
      <c r="F113" s="16"/>
      <c r="G113" s="16"/>
      <c r="H113" s="16"/>
      <c r="I113" s="16"/>
      <c r="J113" s="16"/>
      <c r="K113" s="16"/>
      <c r="L113" s="16"/>
      <c r="M113" s="16"/>
      <c r="N113" s="16"/>
      <c r="O113" s="65"/>
      <c r="P113" s="16"/>
      <c r="R113" s="75" t="str">
        <f>IF(COUNTIF($B$1:B112,B113)&gt;0,"",MAX($R$1:R112)+1)</f>
        <v/>
      </c>
      <c r="S113" s="77">
        <f t="shared" si="37"/>
        <v>43788</v>
      </c>
    </row>
    <row r="114" spans="1:19" x14ac:dyDescent="0.35">
      <c r="A114" s="61"/>
      <c r="B114" s="12">
        <f t="shared" si="42"/>
        <v>43788</v>
      </c>
      <c r="C114" s="13">
        <v>5</v>
      </c>
      <c r="D114" s="14"/>
      <c r="E114" s="15"/>
      <c r="F114" s="16"/>
      <c r="G114" s="16"/>
      <c r="H114" s="16"/>
      <c r="I114" s="16"/>
      <c r="J114" s="16"/>
      <c r="K114" s="16"/>
      <c r="L114" s="16"/>
      <c r="M114" s="16"/>
      <c r="N114" s="16"/>
      <c r="O114" s="65"/>
      <c r="P114" s="16"/>
      <c r="R114" s="75" t="str">
        <f>IF(COUNTIF($B$1:B113,B114)&gt;0,"",MAX($R$1:R113)+1)</f>
        <v/>
      </c>
      <c r="S114" s="77">
        <f t="shared" si="37"/>
        <v>43788</v>
      </c>
    </row>
    <row r="115" spans="1:19" x14ac:dyDescent="0.35">
      <c r="A115" s="61"/>
      <c r="B115" s="12">
        <f t="shared" si="43"/>
        <v>43788</v>
      </c>
      <c r="C115" s="13">
        <v>6</v>
      </c>
      <c r="D115" s="14"/>
      <c r="E115" s="15"/>
      <c r="F115" s="16"/>
      <c r="G115" s="16"/>
      <c r="H115" s="16"/>
      <c r="I115" s="16"/>
      <c r="J115" s="16"/>
      <c r="K115" s="16"/>
      <c r="L115" s="16"/>
      <c r="M115" s="16"/>
      <c r="N115" s="16"/>
      <c r="O115" s="66"/>
      <c r="P115" s="16"/>
      <c r="R115" s="75" t="str">
        <f>IF(COUNTIF($B$1:B114,B115)&gt;0,"",MAX($R$1:R114)+1)</f>
        <v/>
      </c>
      <c r="S115" s="77">
        <f t="shared" si="37"/>
        <v>43788</v>
      </c>
    </row>
    <row r="116" spans="1:19" x14ac:dyDescent="0.35">
      <c r="A116" s="60">
        <v>43789</v>
      </c>
      <c r="B116" s="12">
        <f t="shared" si="39"/>
        <v>43789</v>
      </c>
      <c r="C116" s="13">
        <v>1</v>
      </c>
      <c r="D116" s="14"/>
      <c r="E116" s="15"/>
      <c r="F116" s="16"/>
      <c r="G116" s="16"/>
      <c r="H116" s="16"/>
      <c r="I116" s="16"/>
      <c r="J116" s="16"/>
      <c r="K116" s="16"/>
      <c r="L116" s="16"/>
      <c r="M116" s="16"/>
      <c r="N116" s="16"/>
      <c r="O116" s="64">
        <f>SUMIF(B:B,B116,N:N)</f>
        <v>0</v>
      </c>
      <c r="P116" s="16"/>
      <c r="R116" s="75">
        <f>IF(COUNTIF($B$1:B115,B116)&gt;0,"",MAX($R$1:R115)+1)</f>
        <v>20</v>
      </c>
      <c r="S116" s="77">
        <f t="shared" si="37"/>
        <v>43789</v>
      </c>
    </row>
    <row r="117" spans="1:19" x14ac:dyDescent="0.35">
      <c r="A117" s="61"/>
      <c r="B117" s="12">
        <f t="shared" si="38"/>
        <v>43789</v>
      </c>
      <c r="C117" s="13">
        <v>2</v>
      </c>
      <c r="D117" s="14"/>
      <c r="E117" s="15"/>
      <c r="F117" s="16"/>
      <c r="G117" s="16"/>
      <c r="H117" s="16"/>
      <c r="I117" s="16"/>
      <c r="J117" s="16"/>
      <c r="K117" s="16"/>
      <c r="L117" s="16"/>
      <c r="M117" s="16"/>
      <c r="N117" s="16"/>
      <c r="O117" s="65"/>
      <c r="P117" s="16"/>
      <c r="R117" s="75" t="str">
        <f>IF(COUNTIF($B$1:B116,B117)&gt;0,"",MAX($R$1:R116)+1)</f>
        <v/>
      </c>
      <c r="S117" s="77">
        <f t="shared" si="37"/>
        <v>43789</v>
      </c>
    </row>
    <row r="118" spans="1:19" x14ac:dyDescent="0.35">
      <c r="A118" s="61"/>
      <c r="B118" s="12">
        <f t="shared" si="40"/>
        <v>43789</v>
      </c>
      <c r="C118" s="13">
        <v>3</v>
      </c>
      <c r="D118" s="14"/>
      <c r="E118" s="15"/>
      <c r="F118" s="16"/>
      <c r="G118" s="16"/>
      <c r="H118" s="16"/>
      <c r="I118" s="16"/>
      <c r="J118" s="16"/>
      <c r="K118" s="16"/>
      <c r="L118" s="16"/>
      <c r="M118" s="16"/>
      <c r="N118" s="16"/>
      <c r="O118" s="65"/>
      <c r="P118" s="16"/>
      <c r="R118" s="75" t="str">
        <f>IF(COUNTIF($B$1:B117,B118)&gt;0,"",MAX($R$1:R117)+1)</f>
        <v/>
      </c>
      <c r="S118" s="77">
        <f t="shared" si="37"/>
        <v>43789</v>
      </c>
    </row>
    <row r="119" spans="1:19" x14ac:dyDescent="0.35">
      <c r="A119" s="61"/>
      <c r="B119" s="12">
        <f t="shared" si="41"/>
        <v>43789</v>
      </c>
      <c r="C119" s="13">
        <v>4</v>
      </c>
      <c r="D119" s="14"/>
      <c r="E119" s="15"/>
      <c r="F119" s="16"/>
      <c r="G119" s="16"/>
      <c r="H119" s="16"/>
      <c r="I119" s="16"/>
      <c r="J119" s="16"/>
      <c r="K119" s="16"/>
      <c r="L119" s="16"/>
      <c r="M119" s="16"/>
      <c r="N119" s="16"/>
      <c r="O119" s="65"/>
      <c r="P119" s="16"/>
      <c r="R119" s="75" t="str">
        <f>IF(COUNTIF($B$1:B118,B119)&gt;0,"",MAX($R$1:R118)+1)</f>
        <v/>
      </c>
      <c r="S119" s="77">
        <f t="shared" si="37"/>
        <v>43789</v>
      </c>
    </row>
    <row r="120" spans="1:19" x14ac:dyDescent="0.35">
      <c r="A120" s="61"/>
      <c r="B120" s="12">
        <f t="shared" si="42"/>
        <v>43789</v>
      </c>
      <c r="C120" s="13">
        <v>5</v>
      </c>
      <c r="D120" s="14"/>
      <c r="E120" s="15"/>
      <c r="F120" s="16"/>
      <c r="G120" s="16"/>
      <c r="H120" s="16"/>
      <c r="I120" s="16"/>
      <c r="J120" s="16"/>
      <c r="K120" s="16"/>
      <c r="L120" s="16"/>
      <c r="M120" s="16"/>
      <c r="N120" s="16"/>
      <c r="O120" s="65"/>
      <c r="P120" s="16"/>
      <c r="R120" s="75" t="str">
        <f>IF(COUNTIF($B$1:B119,B120)&gt;0,"",MAX($R$1:R119)+1)</f>
        <v/>
      </c>
      <c r="S120" s="77">
        <f t="shared" si="37"/>
        <v>43789</v>
      </c>
    </row>
    <row r="121" spans="1:19" x14ac:dyDescent="0.35">
      <c r="A121" s="61"/>
      <c r="B121" s="12">
        <f t="shared" si="43"/>
        <v>43789</v>
      </c>
      <c r="C121" s="13">
        <v>6</v>
      </c>
      <c r="D121" s="14"/>
      <c r="E121" s="15"/>
      <c r="F121" s="16"/>
      <c r="G121" s="16"/>
      <c r="H121" s="16"/>
      <c r="I121" s="16"/>
      <c r="J121" s="16"/>
      <c r="K121" s="16"/>
      <c r="L121" s="16"/>
      <c r="M121" s="16"/>
      <c r="N121" s="16"/>
      <c r="O121" s="66"/>
      <c r="P121" s="16"/>
      <c r="R121" s="75" t="str">
        <f>IF(COUNTIF($B$1:B120,B121)&gt;0,"",MAX($R$1:R120)+1)</f>
        <v/>
      </c>
      <c r="S121" s="77">
        <f t="shared" si="37"/>
        <v>43789</v>
      </c>
    </row>
    <row r="122" spans="1:19" x14ac:dyDescent="0.35">
      <c r="A122" s="60">
        <v>43790</v>
      </c>
      <c r="B122" s="12">
        <f t="shared" si="39"/>
        <v>43790</v>
      </c>
      <c r="C122" s="13">
        <v>1</v>
      </c>
      <c r="D122" s="14"/>
      <c r="E122" s="15"/>
      <c r="F122" s="16"/>
      <c r="G122" s="16"/>
      <c r="H122" s="16"/>
      <c r="I122" s="16"/>
      <c r="J122" s="16"/>
      <c r="K122" s="16"/>
      <c r="L122" s="16"/>
      <c r="M122" s="16"/>
      <c r="N122" s="16"/>
      <c r="O122" s="64">
        <f>SUMIF(B:B,B122,N:N)</f>
        <v>0</v>
      </c>
      <c r="P122" s="16"/>
      <c r="R122" s="75">
        <f>IF(COUNTIF($B$1:B121,B122)&gt;0,"",MAX($R$1:R121)+1)</f>
        <v>21</v>
      </c>
      <c r="S122" s="77">
        <f t="shared" si="37"/>
        <v>43790</v>
      </c>
    </row>
    <row r="123" spans="1:19" x14ac:dyDescent="0.35">
      <c r="A123" s="61"/>
      <c r="B123" s="12">
        <f t="shared" si="38"/>
        <v>43790</v>
      </c>
      <c r="C123" s="13">
        <v>2</v>
      </c>
      <c r="D123" s="14"/>
      <c r="E123" s="15"/>
      <c r="F123" s="16"/>
      <c r="G123" s="16"/>
      <c r="H123" s="16"/>
      <c r="I123" s="16"/>
      <c r="J123" s="16"/>
      <c r="K123" s="16"/>
      <c r="L123" s="16"/>
      <c r="M123" s="16"/>
      <c r="N123" s="16"/>
      <c r="O123" s="65"/>
      <c r="P123" s="16"/>
      <c r="R123" s="75" t="str">
        <f>IF(COUNTIF($B$1:B122,B123)&gt;0,"",MAX($R$1:R122)+1)</f>
        <v/>
      </c>
      <c r="S123" s="77">
        <f t="shared" si="37"/>
        <v>43790</v>
      </c>
    </row>
    <row r="124" spans="1:19" x14ac:dyDescent="0.35">
      <c r="A124" s="61"/>
      <c r="B124" s="12">
        <f t="shared" si="40"/>
        <v>43790</v>
      </c>
      <c r="C124" s="13">
        <v>3</v>
      </c>
      <c r="D124" s="14"/>
      <c r="E124" s="15"/>
      <c r="F124" s="16"/>
      <c r="G124" s="16"/>
      <c r="H124" s="16"/>
      <c r="I124" s="16"/>
      <c r="J124" s="16"/>
      <c r="K124" s="16"/>
      <c r="L124" s="16"/>
      <c r="M124" s="16"/>
      <c r="N124" s="16"/>
      <c r="O124" s="65"/>
      <c r="P124" s="16"/>
      <c r="R124" s="75" t="str">
        <f>IF(COUNTIF($B$1:B123,B124)&gt;0,"",MAX($R$1:R123)+1)</f>
        <v/>
      </c>
      <c r="S124" s="77">
        <f t="shared" si="37"/>
        <v>43790</v>
      </c>
    </row>
    <row r="125" spans="1:19" x14ac:dyDescent="0.35">
      <c r="A125" s="61"/>
      <c r="B125" s="12">
        <f t="shared" si="41"/>
        <v>43790</v>
      </c>
      <c r="C125" s="13">
        <v>4</v>
      </c>
      <c r="D125" s="14"/>
      <c r="E125" s="15"/>
      <c r="F125" s="16"/>
      <c r="G125" s="16"/>
      <c r="H125" s="16"/>
      <c r="I125" s="16"/>
      <c r="J125" s="16"/>
      <c r="K125" s="16"/>
      <c r="L125" s="16"/>
      <c r="M125" s="16"/>
      <c r="N125" s="16"/>
      <c r="O125" s="65"/>
      <c r="P125" s="16"/>
      <c r="R125" s="75" t="str">
        <f>IF(COUNTIF($B$1:B124,B125)&gt;0,"",MAX($R$1:R124)+1)</f>
        <v/>
      </c>
      <c r="S125" s="77">
        <f t="shared" si="37"/>
        <v>43790</v>
      </c>
    </row>
    <row r="126" spans="1:19" x14ac:dyDescent="0.35">
      <c r="A126" s="61"/>
      <c r="B126" s="12">
        <f t="shared" si="42"/>
        <v>43790</v>
      </c>
      <c r="C126" s="13">
        <v>5</v>
      </c>
      <c r="D126" s="14"/>
      <c r="E126" s="15"/>
      <c r="F126" s="16"/>
      <c r="G126" s="16"/>
      <c r="H126" s="16"/>
      <c r="I126" s="16"/>
      <c r="J126" s="16"/>
      <c r="K126" s="16"/>
      <c r="L126" s="16"/>
      <c r="M126" s="16"/>
      <c r="N126" s="16"/>
      <c r="O126" s="65"/>
      <c r="P126" s="16"/>
      <c r="R126" s="75" t="str">
        <f>IF(COUNTIF($B$1:B125,B126)&gt;0,"",MAX($R$1:R125)+1)</f>
        <v/>
      </c>
      <c r="S126" s="77">
        <f t="shared" si="37"/>
        <v>43790</v>
      </c>
    </row>
    <row r="127" spans="1:19" x14ac:dyDescent="0.35">
      <c r="A127" s="61"/>
      <c r="B127" s="12">
        <f t="shared" si="43"/>
        <v>43790</v>
      </c>
      <c r="C127" s="13">
        <v>6</v>
      </c>
      <c r="D127" s="14"/>
      <c r="E127" s="15"/>
      <c r="F127" s="16"/>
      <c r="G127" s="16"/>
      <c r="H127" s="16"/>
      <c r="I127" s="16"/>
      <c r="J127" s="16"/>
      <c r="K127" s="16"/>
      <c r="L127" s="16"/>
      <c r="M127" s="16"/>
      <c r="N127" s="16"/>
      <c r="O127" s="66"/>
      <c r="P127" s="16"/>
      <c r="R127" s="75" t="str">
        <f>IF(COUNTIF($B$1:B126,B127)&gt;0,"",MAX($R$1:R126)+1)</f>
        <v/>
      </c>
      <c r="S127" s="77">
        <f t="shared" si="37"/>
        <v>43790</v>
      </c>
    </row>
    <row r="128" spans="1:19" x14ac:dyDescent="0.35">
      <c r="A128" s="60">
        <v>43791</v>
      </c>
      <c r="B128" s="12">
        <f t="shared" si="39"/>
        <v>43791</v>
      </c>
      <c r="C128" s="13">
        <v>1</v>
      </c>
      <c r="D128" s="14"/>
      <c r="E128" s="15"/>
      <c r="F128" s="16"/>
      <c r="G128" s="16"/>
      <c r="H128" s="16"/>
      <c r="I128" s="16"/>
      <c r="J128" s="16"/>
      <c r="K128" s="16"/>
      <c r="L128" s="16"/>
      <c r="M128" s="16"/>
      <c r="N128" s="16"/>
      <c r="O128" s="64">
        <f>SUMIF(B:B,B128,N:N)</f>
        <v>0</v>
      </c>
      <c r="P128" s="16"/>
      <c r="R128" s="75">
        <f>IF(COUNTIF($B$1:B127,B128)&gt;0,"",MAX($R$1:R127)+1)</f>
        <v>22</v>
      </c>
      <c r="S128" s="77">
        <f t="shared" si="37"/>
        <v>43791</v>
      </c>
    </row>
    <row r="129" spans="1:19" x14ac:dyDescent="0.35">
      <c r="A129" s="61"/>
      <c r="B129" s="12">
        <f t="shared" si="38"/>
        <v>43791</v>
      </c>
      <c r="C129" s="13">
        <v>2</v>
      </c>
      <c r="D129" s="14"/>
      <c r="E129" s="15"/>
      <c r="F129" s="16"/>
      <c r="G129" s="16"/>
      <c r="H129" s="16"/>
      <c r="I129" s="16"/>
      <c r="J129" s="16"/>
      <c r="K129" s="16"/>
      <c r="L129" s="16"/>
      <c r="M129" s="16"/>
      <c r="N129" s="16"/>
      <c r="O129" s="65"/>
      <c r="P129" s="16"/>
      <c r="R129" s="75" t="str">
        <f>IF(COUNTIF($B$1:B128,B129)&gt;0,"",MAX($R$1:R128)+1)</f>
        <v/>
      </c>
      <c r="S129" s="77">
        <f t="shared" si="37"/>
        <v>43791</v>
      </c>
    </row>
    <row r="130" spans="1:19" x14ac:dyDescent="0.35">
      <c r="A130" s="61"/>
      <c r="B130" s="12">
        <f t="shared" si="40"/>
        <v>43791</v>
      </c>
      <c r="C130" s="13">
        <v>3</v>
      </c>
      <c r="D130" s="14"/>
      <c r="E130" s="15"/>
      <c r="F130" s="16"/>
      <c r="G130" s="16"/>
      <c r="H130" s="16"/>
      <c r="I130" s="16"/>
      <c r="J130" s="16"/>
      <c r="K130" s="16"/>
      <c r="L130" s="16"/>
      <c r="M130" s="16"/>
      <c r="N130" s="16"/>
      <c r="O130" s="65"/>
      <c r="P130" s="16"/>
      <c r="R130" s="75" t="str">
        <f>IF(COUNTIF($B$1:B129,B130)&gt;0,"",MAX($R$1:R129)+1)</f>
        <v/>
      </c>
      <c r="S130" s="77">
        <f t="shared" si="37"/>
        <v>43791</v>
      </c>
    </row>
    <row r="131" spans="1:19" x14ac:dyDescent="0.35">
      <c r="A131" s="61"/>
      <c r="B131" s="12">
        <f t="shared" si="41"/>
        <v>43791</v>
      </c>
      <c r="C131" s="13">
        <v>4</v>
      </c>
      <c r="D131" s="14"/>
      <c r="E131" s="15"/>
      <c r="F131" s="16"/>
      <c r="G131" s="16"/>
      <c r="H131" s="16"/>
      <c r="I131" s="16"/>
      <c r="J131" s="16"/>
      <c r="K131" s="16"/>
      <c r="L131" s="16"/>
      <c r="M131" s="16"/>
      <c r="N131" s="16"/>
      <c r="O131" s="65"/>
      <c r="P131" s="16"/>
      <c r="R131" s="75" t="str">
        <f>IF(COUNTIF($B$1:B130,B131)&gt;0,"",MAX($R$1:R130)+1)</f>
        <v/>
      </c>
      <c r="S131" s="77">
        <f t="shared" ref="S131:S187" si="44">B131</f>
        <v>43791</v>
      </c>
    </row>
    <row r="132" spans="1:19" x14ac:dyDescent="0.35">
      <c r="A132" s="61"/>
      <c r="B132" s="12">
        <f t="shared" si="42"/>
        <v>43791</v>
      </c>
      <c r="C132" s="13">
        <v>5</v>
      </c>
      <c r="D132" s="14"/>
      <c r="E132" s="15"/>
      <c r="F132" s="16"/>
      <c r="G132" s="16"/>
      <c r="H132" s="16"/>
      <c r="I132" s="16"/>
      <c r="J132" s="16"/>
      <c r="K132" s="16"/>
      <c r="L132" s="16"/>
      <c r="M132" s="16"/>
      <c r="N132" s="16"/>
      <c r="O132" s="65"/>
      <c r="P132" s="16"/>
      <c r="R132" s="75" t="str">
        <f>IF(COUNTIF($B$1:B131,B132)&gt;0,"",MAX($R$1:R131)+1)</f>
        <v/>
      </c>
      <c r="S132" s="77">
        <f t="shared" si="44"/>
        <v>43791</v>
      </c>
    </row>
    <row r="133" spans="1:19" x14ac:dyDescent="0.35">
      <c r="A133" s="61"/>
      <c r="B133" s="12">
        <f t="shared" si="43"/>
        <v>43791</v>
      </c>
      <c r="C133" s="13">
        <v>6</v>
      </c>
      <c r="D133" s="14"/>
      <c r="E133" s="15"/>
      <c r="F133" s="16"/>
      <c r="G133" s="16"/>
      <c r="H133" s="16"/>
      <c r="I133" s="16"/>
      <c r="J133" s="16"/>
      <c r="K133" s="16"/>
      <c r="L133" s="16"/>
      <c r="M133" s="16"/>
      <c r="N133" s="16"/>
      <c r="O133" s="66"/>
      <c r="P133" s="16"/>
      <c r="R133" s="75" t="str">
        <f>IF(COUNTIF($B$1:B132,B133)&gt;0,"",MAX($R$1:R132)+1)</f>
        <v/>
      </c>
      <c r="S133" s="77">
        <f t="shared" si="44"/>
        <v>43791</v>
      </c>
    </row>
    <row r="134" spans="1:19" x14ac:dyDescent="0.35">
      <c r="A134" s="60">
        <v>43792</v>
      </c>
      <c r="B134" s="12">
        <f t="shared" si="39"/>
        <v>43792</v>
      </c>
      <c r="C134" s="13">
        <v>1</v>
      </c>
      <c r="D134" s="14"/>
      <c r="E134" s="15"/>
      <c r="F134" s="16"/>
      <c r="G134" s="16"/>
      <c r="H134" s="16"/>
      <c r="I134" s="16"/>
      <c r="J134" s="16"/>
      <c r="K134" s="16"/>
      <c r="L134" s="16"/>
      <c r="M134" s="16"/>
      <c r="N134" s="16"/>
      <c r="O134" s="64">
        <f>SUMIF(B:B,B134,N:N)</f>
        <v>0</v>
      </c>
      <c r="P134" s="16"/>
      <c r="R134" s="75">
        <f>IF(COUNTIF($B$1:B133,B134)&gt;0,"",MAX($R$1:R133)+1)</f>
        <v>23</v>
      </c>
      <c r="S134" s="77">
        <f t="shared" si="44"/>
        <v>43792</v>
      </c>
    </row>
    <row r="135" spans="1:19" x14ac:dyDescent="0.35">
      <c r="A135" s="61"/>
      <c r="B135" s="12">
        <f t="shared" si="38"/>
        <v>43792</v>
      </c>
      <c r="C135" s="13">
        <v>2</v>
      </c>
      <c r="D135" s="14"/>
      <c r="E135" s="15"/>
      <c r="F135" s="16"/>
      <c r="G135" s="16"/>
      <c r="H135" s="16"/>
      <c r="I135" s="16"/>
      <c r="J135" s="16"/>
      <c r="K135" s="16"/>
      <c r="L135" s="16"/>
      <c r="M135" s="16"/>
      <c r="N135" s="16"/>
      <c r="O135" s="65"/>
      <c r="P135" s="16"/>
      <c r="R135" s="75" t="str">
        <f>IF(COUNTIF($B$1:B134,B135)&gt;0,"",MAX($R$1:R134)+1)</f>
        <v/>
      </c>
      <c r="S135" s="77">
        <f t="shared" si="44"/>
        <v>43792</v>
      </c>
    </row>
    <row r="136" spans="1:19" x14ac:dyDescent="0.35">
      <c r="A136" s="61"/>
      <c r="B136" s="12">
        <f t="shared" si="40"/>
        <v>43792</v>
      </c>
      <c r="C136" s="13">
        <v>3</v>
      </c>
      <c r="D136" s="14"/>
      <c r="E136" s="15"/>
      <c r="F136" s="16"/>
      <c r="G136" s="16"/>
      <c r="H136" s="16"/>
      <c r="I136" s="16"/>
      <c r="J136" s="16"/>
      <c r="K136" s="16"/>
      <c r="L136" s="16"/>
      <c r="M136" s="16"/>
      <c r="N136" s="16"/>
      <c r="O136" s="65"/>
      <c r="P136" s="16"/>
      <c r="R136" s="75" t="str">
        <f>IF(COUNTIF($B$1:B135,B136)&gt;0,"",MAX($R$1:R135)+1)</f>
        <v/>
      </c>
      <c r="S136" s="77">
        <f t="shared" si="44"/>
        <v>43792</v>
      </c>
    </row>
    <row r="137" spans="1:19" x14ac:dyDescent="0.35">
      <c r="A137" s="61"/>
      <c r="B137" s="12">
        <f t="shared" si="41"/>
        <v>43792</v>
      </c>
      <c r="C137" s="13">
        <v>4</v>
      </c>
      <c r="D137" s="14"/>
      <c r="E137" s="15"/>
      <c r="F137" s="16"/>
      <c r="G137" s="16"/>
      <c r="H137" s="16"/>
      <c r="I137" s="16"/>
      <c r="J137" s="16"/>
      <c r="K137" s="16"/>
      <c r="L137" s="16"/>
      <c r="M137" s="16"/>
      <c r="N137" s="16"/>
      <c r="O137" s="65"/>
      <c r="P137" s="16"/>
      <c r="R137" s="75" t="str">
        <f>IF(COUNTIF($B$1:B136,B137)&gt;0,"",MAX($R$1:R136)+1)</f>
        <v/>
      </c>
      <c r="S137" s="77">
        <f t="shared" si="44"/>
        <v>43792</v>
      </c>
    </row>
    <row r="138" spans="1:19" x14ac:dyDescent="0.35">
      <c r="A138" s="61"/>
      <c r="B138" s="12">
        <f t="shared" si="42"/>
        <v>43792</v>
      </c>
      <c r="C138" s="13">
        <v>5</v>
      </c>
      <c r="D138" s="14"/>
      <c r="E138" s="15"/>
      <c r="F138" s="16"/>
      <c r="G138" s="16"/>
      <c r="H138" s="16"/>
      <c r="I138" s="16"/>
      <c r="J138" s="16"/>
      <c r="K138" s="16"/>
      <c r="L138" s="16"/>
      <c r="M138" s="16"/>
      <c r="N138" s="16"/>
      <c r="O138" s="65"/>
      <c r="P138" s="16"/>
      <c r="R138" s="75" t="str">
        <f>IF(COUNTIF($B$1:B137,B138)&gt;0,"",MAX($R$1:R137)+1)</f>
        <v/>
      </c>
      <c r="S138" s="77">
        <f t="shared" si="44"/>
        <v>43792</v>
      </c>
    </row>
    <row r="139" spans="1:19" x14ac:dyDescent="0.35">
      <c r="A139" s="61"/>
      <c r="B139" s="12">
        <f t="shared" si="43"/>
        <v>43792</v>
      </c>
      <c r="C139" s="13">
        <v>6</v>
      </c>
      <c r="D139" s="14"/>
      <c r="E139" s="15"/>
      <c r="F139" s="16"/>
      <c r="G139" s="16"/>
      <c r="H139" s="16"/>
      <c r="I139" s="16"/>
      <c r="J139" s="16"/>
      <c r="K139" s="16"/>
      <c r="L139" s="16"/>
      <c r="M139" s="16"/>
      <c r="N139" s="16"/>
      <c r="O139" s="66"/>
      <c r="P139" s="16"/>
      <c r="R139" s="75" t="str">
        <f>IF(COUNTIF($B$1:B138,B139)&gt;0,"",MAX($R$1:R138)+1)</f>
        <v/>
      </c>
      <c r="S139" s="77">
        <f t="shared" si="44"/>
        <v>43792</v>
      </c>
    </row>
    <row r="140" spans="1:19" x14ac:dyDescent="0.35">
      <c r="A140" s="60">
        <v>43793</v>
      </c>
      <c r="B140" s="12">
        <f t="shared" si="39"/>
        <v>43793</v>
      </c>
      <c r="C140" s="13">
        <v>1</v>
      </c>
      <c r="D140" s="14"/>
      <c r="E140" s="15"/>
      <c r="F140" s="16"/>
      <c r="G140" s="16"/>
      <c r="H140" s="16"/>
      <c r="I140" s="16"/>
      <c r="J140" s="16"/>
      <c r="K140" s="16"/>
      <c r="L140" s="16"/>
      <c r="M140" s="16"/>
      <c r="N140" s="16"/>
      <c r="O140" s="64">
        <f>SUMIF(B:B,B140,N:N)</f>
        <v>0</v>
      </c>
      <c r="P140" s="16"/>
      <c r="R140" s="75">
        <f>IF(COUNTIF($B$1:B139,B140)&gt;0,"",MAX($R$1:R139)+1)</f>
        <v>24</v>
      </c>
      <c r="S140" s="77">
        <f t="shared" si="44"/>
        <v>43793</v>
      </c>
    </row>
    <row r="141" spans="1:19" x14ac:dyDescent="0.35">
      <c r="A141" s="61"/>
      <c r="B141" s="12">
        <f t="shared" si="38"/>
        <v>43793</v>
      </c>
      <c r="C141" s="13">
        <v>2</v>
      </c>
      <c r="D141" s="14"/>
      <c r="E141" s="15"/>
      <c r="F141" s="16"/>
      <c r="G141" s="16"/>
      <c r="H141" s="16"/>
      <c r="I141" s="16"/>
      <c r="J141" s="16"/>
      <c r="K141" s="16"/>
      <c r="L141" s="16"/>
      <c r="M141" s="16"/>
      <c r="N141" s="16"/>
      <c r="O141" s="65"/>
      <c r="P141" s="16"/>
      <c r="R141" s="75" t="str">
        <f>IF(COUNTIF($B$1:B140,B141)&gt;0,"",MAX($R$1:R140)+1)</f>
        <v/>
      </c>
      <c r="S141" s="77">
        <f t="shared" si="44"/>
        <v>43793</v>
      </c>
    </row>
    <row r="142" spans="1:19" x14ac:dyDescent="0.35">
      <c r="A142" s="61"/>
      <c r="B142" s="12">
        <f t="shared" si="40"/>
        <v>43793</v>
      </c>
      <c r="C142" s="13">
        <v>3</v>
      </c>
      <c r="D142" s="14"/>
      <c r="E142" s="15"/>
      <c r="F142" s="16"/>
      <c r="G142" s="16"/>
      <c r="H142" s="16"/>
      <c r="I142" s="16"/>
      <c r="J142" s="16"/>
      <c r="K142" s="16"/>
      <c r="L142" s="16"/>
      <c r="M142" s="16"/>
      <c r="N142" s="16"/>
      <c r="O142" s="65"/>
      <c r="P142" s="16"/>
      <c r="R142" s="75" t="str">
        <f>IF(COUNTIF($B$1:B141,B142)&gt;0,"",MAX($R$1:R141)+1)</f>
        <v/>
      </c>
      <c r="S142" s="77">
        <f t="shared" si="44"/>
        <v>43793</v>
      </c>
    </row>
    <row r="143" spans="1:19" x14ac:dyDescent="0.35">
      <c r="A143" s="61"/>
      <c r="B143" s="12">
        <f t="shared" si="41"/>
        <v>43793</v>
      </c>
      <c r="C143" s="13">
        <v>4</v>
      </c>
      <c r="D143" s="14"/>
      <c r="E143" s="15"/>
      <c r="F143" s="16"/>
      <c r="G143" s="16"/>
      <c r="H143" s="16"/>
      <c r="I143" s="16"/>
      <c r="J143" s="16"/>
      <c r="K143" s="16"/>
      <c r="L143" s="16"/>
      <c r="M143" s="16"/>
      <c r="N143" s="16"/>
      <c r="O143" s="65"/>
      <c r="P143" s="16"/>
      <c r="R143" s="75" t="str">
        <f>IF(COUNTIF($B$1:B142,B143)&gt;0,"",MAX($R$1:R142)+1)</f>
        <v/>
      </c>
      <c r="S143" s="77">
        <f t="shared" si="44"/>
        <v>43793</v>
      </c>
    </row>
    <row r="144" spans="1:19" x14ac:dyDescent="0.35">
      <c r="A144" s="61"/>
      <c r="B144" s="12">
        <f t="shared" si="42"/>
        <v>43793</v>
      </c>
      <c r="C144" s="13">
        <v>5</v>
      </c>
      <c r="D144" s="14"/>
      <c r="E144" s="15"/>
      <c r="F144" s="16"/>
      <c r="G144" s="16"/>
      <c r="H144" s="16"/>
      <c r="I144" s="16"/>
      <c r="J144" s="16"/>
      <c r="K144" s="16"/>
      <c r="L144" s="16"/>
      <c r="M144" s="16"/>
      <c r="N144" s="16"/>
      <c r="O144" s="65"/>
      <c r="P144" s="16"/>
      <c r="R144" s="75" t="str">
        <f>IF(COUNTIF($B$1:B143,B144)&gt;0,"",MAX($R$1:R143)+1)</f>
        <v/>
      </c>
      <c r="S144" s="77">
        <f t="shared" si="44"/>
        <v>43793</v>
      </c>
    </row>
    <row r="145" spans="1:19" x14ac:dyDescent="0.35">
      <c r="A145" s="61"/>
      <c r="B145" s="12">
        <f t="shared" si="43"/>
        <v>43793</v>
      </c>
      <c r="C145" s="13">
        <v>6</v>
      </c>
      <c r="D145" s="14"/>
      <c r="E145" s="15"/>
      <c r="F145" s="16"/>
      <c r="G145" s="16"/>
      <c r="H145" s="16"/>
      <c r="I145" s="16"/>
      <c r="J145" s="16"/>
      <c r="K145" s="16"/>
      <c r="L145" s="16"/>
      <c r="M145" s="16"/>
      <c r="N145" s="16"/>
      <c r="O145" s="66"/>
      <c r="P145" s="16"/>
      <c r="R145" s="75" t="str">
        <f>IF(COUNTIF($B$1:B144,B145)&gt;0,"",MAX($R$1:R144)+1)</f>
        <v/>
      </c>
      <c r="S145" s="77">
        <f t="shared" si="44"/>
        <v>43793</v>
      </c>
    </row>
    <row r="146" spans="1:19" x14ac:dyDescent="0.35">
      <c r="A146" s="60">
        <v>43794</v>
      </c>
      <c r="B146" s="12">
        <f t="shared" si="39"/>
        <v>43794</v>
      </c>
      <c r="C146" s="13">
        <v>1</v>
      </c>
      <c r="D146" s="14"/>
      <c r="E146" s="15"/>
      <c r="F146" s="16"/>
      <c r="G146" s="16"/>
      <c r="H146" s="16"/>
      <c r="I146" s="16"/>
      <c r="J146" s="16"/>
      <c r="K146" s="16"/>
      <c r="L146" s="16"/>
      <c r="M146" s="16"/>
      <c r="N146" s="16"/>
      <c r="O146" s="64">
        <f>SUMIF(B:B,B146,N:N)</f>
        <v>0</v>
      </c>
      <c r="P146" s="16"/>
      <c r="R146" s="75">
        <f>IF(COUNTIF($B$1:B145,B146)&gt;0,"",MAX($R$1:R145)+1)</f>
        <v>25</v>
      </c>
      <c r="S146" s="77">
        <f t="shared" si="44"/>
        <v>43794</v>
      </c>
    </row>
    <row r="147" spans="1:19" x14ac:dyDescent="0.35">
      <c r="A147" s="61"/>
      <c r="B147" s="12">
        <f t="shared" si="38"/>
        <v>43794</v>
      </c>
      <c r="C147" s="13">
        <v>2</v>
      </c>
      <c r="D147" s="14"/>
      <c r="E147" s="15"/>
      <c r="F147" s="16"/>
      <c r="G147" s="16"/>
      <c r="H147" s="16"/>
      <c r="I147" s="16"/>
      <c r="J147" s="16"/>
      <c r="K147" s="16"/>
      <c r="L147" s="16"/>
      <c r="M147" s="16"/>
      <c r="N147" s="16"/>
      <c r="O147" s="65"/>
      <c r="P147" s="16"/>
      <c r="R147" s="75" t="str">
        <f>IF(COUNTIF($B$1:B146,B147)&gt;0,"",MAX($R$1:R146)+1)</f>
        <v/>
      </c>
      <c r="S147" s="77">
        <f t="shared" si="44"/>
        <v>43794</v>
      </c>
    </row>
    <row r="148" spans="1:19" x14ac:dyDescent="0.35">
      <c r="A148" s="61"/>
      <c r="B148" s="12">
        <f t="shared" si="40"/>
        <v>43794</v>
      </c>
      <c r="C148" s="13">
        <v>3</v>
      </c>
      <c r="D148" s="14"/>
      <c r="E148" s="15"/>
      <c r="F148" s="16"/>
      <c r="G148" s="16"/>
      <c r="H148" s="16"/>
      <c r="I148" s="16"/>
      <c r="J148" s="16"/>
      <c r="K148" s="16"/>
      <c r="L148" s="16"/>
      <c r="M148" s="16"/>
      <c r="N148" s="16"/>
      <c r="O148" s="65"/>
      <c r="P148" s="16"/>
      <c r="R148" s="75" t="str">
        <f>IF(COUNTIF($B$1:B147,B148)&gt;0,"",MAX($R$1:R147)+1)</f>
        <v/>
      </c>
      <c r="S148" s="77">
        <f t="shared" si="44"/>
        <v>43794</v>
      </c>
    </row>
    <row r="149" spans="1:19" x14ac:dyDescent="0.35">
      <c r="A149" s="61"/>
      <c r="B149" s="12">
        <f t="shared" si="41"/>
        <v>43794</v>
      </c>
      <c r="C149" s="13">
        <v>4</v>
      </c>
      <c r="D149" s="14"/>
      <c r="E149" s="15"/>
      <c r="F149" s="16"/>
      <c r="G149" s="16"/>
      <c r="H149" s="16"/>
      <c r="I149" s="16"/>
      <c r="J149" s="16"/>
      <c r="K149" s="16"/>
      <c r="L149" s="16"/>
      <c r="M149" s="16"/>
      <c r="N149" s="16"/>
      <c r="O149" s="65"/>
      <c r="P149" s="16"/>
      <c r="R149" s="75" t="str">
        <f>IF(COUNTIF($B$1:B148,B149)&gt;0,"",MAX($R$1:R148)+1)</f>
        <v/>
      </c>
      <c r="S149" s="77">
        <f t="shared" si="44"/>
        <v>43794</v>
      </c>
    </row>
    <row r="150" spans="1:19" x14ac:dyDescent="0.35">
      <c r="A150" s="61"/>
      <c r="B150" s="12">
        <f t="shared" si="42"/>
        <v>43794</v>
      </c>
      <c r="C150" s="13">
        <v>5</v>
      </c>
      <c r="D150" s="14"/>
      <c r="E150" s="15"/>
      <c r="F150" s="16"/>
      <c r="G150" s="16"/>
      <c r="H150" s="16"/>
      <c r="I150" s="16"/>
      <c r="J150" s="16"/>
      <c r="K150" s="16"/>
      <c r="L150" s="16"/>
      <c r="M150" s="16"/>
      <c r="N150" s="16"/>
      <c r="O150" s="65"/>
      <c r="P150" s="16"/>
      <c r="R150" s="75" t="str">
        <f>IF(COUNTIF($B$1:B149,B150)&gt;0,"",MAX($R$1:R149)+1)</f>
        <v/>
      </c>
      <c r="S150" s="77">
        <f t="shared" si="44"/>
        <v>43794</v>
      </c>
    </row>
    <row r="151" spans="1:19" x14ac:dyDescent="0.35">
      <c r="A151" s="61"/>
      <c r="B151" s="12">
        <f t="shared" si="43"/>
        <v>43794</v>
      </c>
      <c r="C151" s="13">
        <v>6</v>
      </c>
      <c r="D151" s="14"/>
      <c r="E151" s="15"/>
      <c r="F151" s="16"/>
      <c r="G151" s="16"/>
      <c r="H151" s="16"/>
      <c r="I151" s="16"/>
      <c r="J151" s="16"/>
      <c r="K151" s="16"/>
      <c r="L151" s="16"/>
      <c r="M151" s="16"/>
      <c r="N151" s="16"/>
      <c r="O151" s="66"/>
      <c r="P151" s="16"/>
      <c r="R151" s="75" t="str">
        <f>IF(COUNTIF($B$1:B150,B151)&gt;0,"",MAX($R$1:R150)+1)</f>
        <v/>
      </c>
      <c r="S151" s="77">
        <f t="shared" si="44"/>
        <v>43794</v>
      </c>
    </row>
    <row r="152" spans="1:19" x14ac:dyDescent="0.35">
      <c r="A152" s="60">
        <v>43795</v>
      </c>
      <c r="B152" s="12">
        <f t="shared" si="39"/>
        <v>43795</v>
      </c>
      <c r="C152" s="13">
        <v>1</v>
      </c>
      <c r="D152" s="14"/>
      <c r="E152" s="15"/>
      <c r="F152" s="16"/>
      <c r="G152" s="16"/>
      <c r="H152" s="16"/>
      <c r="I152" s="16"/>
      <c r="J152" s="16"/>
      <c r="K152" s="16"/>
      <c r="L152" s="16"/>
      <c r="M152" s="16"/>
      <c r="N152" s="16"/>
      <c r="O152" s="64">
        <f>SUMIF(B:B,B152,N:N)</f>
        <v>0</v>
      </c>
      <c r="P152" s="16"/>
      <c r="R152" s="75">
        <f>IF(COUNTIF($B$1:B151,B152)&gt;0,"",MAX($R$1:R151)+1)</f>
        <v>26</v>
      </c>
      <c r="S152" s="77">
        <f t="shared" si="44"/>
        <v>43795</v>
      </c>
    </row>
    <row r="153" spans="1:19" x14ac:dyDescent="0.35">
      <c r="A153" s="61"/>
      <c r="B153" s="12">
        <f t="shared" si="38"/>
        <v>43795</v>
      </c>
      <c r="C153" s="13">
        <v>2</v>
      </c>
      <c r="D153" s="14"/>
      <c r="E153" s="15"/>
      <c r="F153" s="16"/>
      <c r="G153" s="16"/>
      <c r="H153" s="16"/>
      <c r="I153" s="16"/>
      <c r="J153" s="16"/>
      <c r="K153" s="16"/>
      <c r="L153" s="16"/>
      <c r="M153" s="16"/>
      <c r="N153" s="16"/>
      <c r="O153" s="65"/>
      <c r="P153" s="16"/>
      <c r="R153" s="75" t="str">
        <f>IF(COUNTIF($B$1:B152,B153)&gt;0,"",MAX($R$1:R152)+1)</f>
        <v/>
      </c>
      <c r="S153" s="77">
        <f t="shared" si="44"/>
        <v>43795</v>
      </c>
    </row>
    <row r="154" spans="1:19" x14ac:dyDescent="0.35">
      <c r="A154" s="61"/>
      <c r="B154" s="12">
        <f t="shared" si="40"/>
        <v>43795</v>
      </c>
      <c r="C154" s="13">
        <v>3</v>
      </c>
      <c r="D154" s="14"/>
      <c r="E154" s="15"/>
      <c r="F154" s="16"/>
      <c r="G154" s="16"/>
      <c r="H154" s="16"/>
      <c r="I154" s="16"/>
      <c r="J154" s="16"/>
      <c r="K154" s="16"/>
      <c r="L154" s="16"/>
      <c r="M154" s="16"/>
      <c r="N154" s="16"/>
      <c r="O154" s="65"/>
      <c r="P154" s="16"/>
      <c r="R154" s="75" t="str">
        <f>IF(COUNTIF($B$1:B153,B154)&gt;0,"",MAX($R$1:R153)+1)</f>
        <v/>
      </c>
      <c r="S154" s="77">
        <f t="shared" si="44"/>
        <v>43795</v>
      </c>
    </row>
    <row r="155" spans="1:19" x14ac:dyDescent="0.35">
      <c r="A155" s="61"/>
      <c r="B155" s="12">
        <f t="shared" si="41"/>
        <v>43795</v>
      </c>
      <c r="C155" s="13">
        <v>4</v>
      </c>
      <c r="D155" s="14"/>
      <c r="E155" s="15"/>
      <c r="F155" s="16"/>
      <c r="G155" s="16"/>
      <c r="H155" s="16"/>
      <c r="I155" s="16"/>
      <c r="J155" s="16"/>
      <c r="K155" s="16"/>
      <c r="L155" s="16"/>
      <c r="M155" s="16"/>
      <c r="N155" s="16"/>
      <c r="O155" s="65"/>
      <c r="P155" s="16"/>
      <c r="R155" s="75" t="str">
        <f>IF(COUNTIF($B$1:B154,B155)&gt;0,"",MAX($R$1:R154)+1)</f>
        <v/>
      </c>
      <c r="S155" s="77">
        <f t="shared" si="44"/>
        <v>43795</v>
      </c>
    </row>
    <row r="156" spans="1:19" x14ac:dyDescent="0.35">
      <c r="A156" s="61"/>
      <c r="B156" s="12">
        <f t="shared" si="42"/>
        <v>43795</v>
      </c>
      <c r="C156" s="13">
        <v>5</v>
      </c>
      <c r="D156" s="14"/>
      <c r="E156" s="15"/>
      <c r="F156" s="16"/>
      <c r="G156" s="16"/>
      <c r="H156" s="16"/>
      <c r="I156" s="16"/>
      <c r="J156" s="16"/>
      <c r="K156" s="16"/>
      <c r="L156" s="16"/>
      <c r="M156" s="16"/>
      <c r="N156" s="16"/>
      <c r="O156" s="65"/>
      <c r="P156" s="16"/>
      <c r="R156" s="75" t="str">
        <f>IF(COUNTIF($B$1:B155,B156)&gt;0,"",MAX($R$1:R155)+1)</f>
        <v/>
      </c>
      <c r="S156" s="77">
        <f t="shared" si="44"/>
        <v>43795</v>
      </c>
    </row>
    <row r="157" spans="1:19" x14ac:dyDescent="0.35">
      <c r="A157" s="61"/>
      <c r="B157" s="12">
        <f t="shared" si="43"/>
        <v>43795</v>
      </c>
      <c r="C157" s="13">
        <v>6</v>
      </c>
      <c r="D157" s="14"/>
      <c r="E157" s="15"/>
      <c r="F157" s="16"/>
      <c r="G157" s="16"/>
      <c r="H157" s="16"/>
      <c r="I157" s="16"/>
      <c r="J157" s="16"/>
      <c r="K157" s="16"/>
      <c r="L157" s="16"/>
      <c r="M157" s="16"/>
      <c r="N157" s="16"/>
      <c r="O157" s="66"/>
      <c r="P157" s="16"/>
      <c r="R157" s="75" t="str">
        <f>IF(COUNTIF($B$1:B156,B157)&gt;0,"",MAX($R$1:R156)+1)</f>
        <v/>
      </c>
      <c r="S157" s="77">
        <f t="shared" si="44"/>
        <v>43795</v>
      </c>
    </row>
    <row r="158" spans="1:19" x14ac:dyDescent="0.35">
      <c r="A158" s="60">
        <v>43796</v>
      </c>
      <c r="B158" s="12">
        <f t="shared" si="39"/>
        <v>43796</v>
      </c>
      <c r="C158" s="7">
        <v>1</v>
      </c>
      <c r="D158" s="14"/>
      <c r="E158" s="15"/>
      <c r="F158" s="16"/>
      <c r="G158" s="16"/>
      <c r="H158" s="16"/>
      <c r="I158" s="16"/>
      <c r="J158" s="16"/>
      <c r="K158" s="16"/>
      <c r="L158" s="16"/>
      <c r="M158" s="16"/>
      <c r="N158" s="16"/>
      <c r="O158" s="64">
        <f>SUMIF(B:B,B158,N:N)</f>
        <v>0</v>
      </c>
      <c r="P158" s="16"/>
      <c r="R158" s="75">
        <f>IF(COUNTIF($B$1:B157,B158)&gt;0,"",MAX($R$1:R157)+1)</f>
        <v>27</v>
      </c>
      <c r="S158" s="77">
        <f t="shared" si="44"/>
        <v>43796</v>
      </c>
    </row>
    <row r="159" spans="1:19" x14ac:dyDescent="0.35">
      <c r="A159" s="61"/>
      <c r="B159" s="12">
        <f t="shared" si="38"/>
        <v>43796</v>
      </c>
      <c r="C159" s="7">
        <v>2</v>
      </c>
      <c r="D159" s="14"/>
      <c r="E159" s="15"/>
      <c r="F159" s="16"/>
      <c r="G159" s="16"/>
      <c r="H159" s="16"/>
      <c r="I159" s="16"/>
      <c r="J159" s="16"/>
      <c r="K159" s="16"/>
      <c r="L159" s="16"/>
      <c r="M159" s="16"/>
      <c r="N159" s="16"/>
      <c r="O159" s="65"/>
      <c r="P159" s="16"/>
      <c r="R159" s="75" t="str">
        <f>IF(COUNTIF($B$1:B158,B159)&gt;0,"",MAX($R$1:R158)+1)</f>
        <v/>
      </c>
      <c r="S159" s="77">
        <f t="shared" si="44"/>
        <v>43796</v>
      </c>
    </row>
    <row r="160" spans="1:19" x14ac:dyDescent="0.35">
      <c r="A160" s="61"/>
      <c r="B160" s="12">
        <f t="shared" si="40"/>
        <v>43796</v>
      </c>
      <c r="C160" s="7">
        <v>3</v>
      </c>
      <c r="D160" s="14"/>
      <c r="E160" s="15"/>
      <c r="F160" s="16"/>
      <c r="G160" s="16"/>
      <c r="H160" s="16"/>
      <c r="I160" s="16"/>
      <c r="J160" s="16"/>
      <c r="K160" s="16"/>
      <c r="L160" s="16"/>
      <c r="M160" s="16"/>
      <c r="N160" s="16"/>
      <c r="O160" s="65"/>
      <c r="P160" s="16"/>
      <c r="R160" s="75" t="str">
        <f>IF(COUNTIF($B$1:B159,B160)&gt;0,"",MAX($R$1:R159)+1)</f>
        <v/>
      </c>
      <c r="S160" s="77">
        <f t="shared" si="44"/>
        <v>43796</v>
      </c>
    </row>
    <row r="161" spans="1:19" x14ac:dyDescent="0.35">
      <c r="A161" s="61"/>
      <c r="B161" s="12">
        <f t="shared" si="41"/>
        <v>43796</v>
      </c>
      <c r="C161" s="7">
        <v>4</v>
      </c>
      <c r="D161" s="14"/>
      <c r="E161" s="15"/>
      <c r="F161" s="16"/>
      <c r="G161" s="16"/>
      <c r="H161" s="16"/>
      <c r="I161" s="16"/>
      <c r="J161" s="16"/>
      <c r="K161" s="16"/>
      <c r="L161" s="16"/>
      <c r="M161" s="16"/>
      <c r="N161" s="16"/>
      <c r="O161" s="65"/>
      <c r="P161" s="16"/>
      <c r="R161" s="75" t="str">
        <f>IF(COUNTIF($B$1:B160,B161)&gt;0,"",MAX($R$1:R160)+1)</f>
        <v/>
      </c>
      <c r="S161" s="77">
        <f t="shared" si="44"/>
        <v>43796</v>
      </c>
    </row>
    <row r="162" spans="1:19" x14ac:dyDescent="0.35">
      <c r="A162" s="61"/>
      <c r="B162" s="12">
        <f t="shared" si="42"/>
        <v>43796</v>
      </c>
      <c r="C162" s="7">
        <v>5</v>
      </c>
      <c r="D162" s="14"/>
      <c r="E162" s="15"/>
      <c r="F162" s="16"/>
      <c r="G162" s="16"/>
      <c r="H162" s="16"/>
      <c r="I162" s="16"/>
      <c r="J162" s="16"/>
      <c r="K162" s="16"/>
      <c r="L162" s="16"/>
      <c r="M162" s="16"/>
      <c r="N162" s="16"/>
      <c r="O162" s="65"/>
      <c r="P162" s="16"/>
      <c r="R162" s="75" t="str">
        <f>IF(COUNTIF($B$1:B161,B162)&gt;0,"",MAX($R$1:R161)+1)</f>
        <v/>
      </c>
      <c r="S162" s="77">
        <f t="shared" si="44"/>
        <v>43796</v>
      </c>
    </row>
    <row r="163" spans="1:19" x14ac:dyDescent="0.35">
      <c r="A163" s="61"/>
      <c r="B163" s="12">
        <f t="shared" si="43"/>
        <v>43796</v>
      </c>
      <c r="C163" s="7">
        <v>6</v>
      </c>
      <c r="D163" s="14"/>
      <c r="E163" s="15"/>
      <c r="F163" s="16"/>
      <c r="G163" s="16"/>
      <c r="H163" s="16"/>
      <c r="I163" s="16"/>
      <c r="J163" s="16"/>
      <c r="K163" s="16"/>
      <c r="L163" s="16"/>
      <c r="M163" s="16"/>
      <c r="N163" s="16"/>
      <c r="O163" s="66"/>
      <c r="P163" s="16"/>
      <c r="R163" s="75" t="str">
        <f>IF(COUNTIF($B$1:B162,B163)&gt;0,"",MAX($R$1:R162)+1)</f>
        <v/>
      </c>
      <c r="S163" s="77">
        <f t="shared" si="44"/>
        <v>43796</v>
      </c>
    </row>
    <row r="164" spans="1:19" x14ac:dyDescent="0.35">
      <c r="A164" s="60">
        <v>43797</v>
      </c>
      <c r="B164" s="12">
        <f t="shared" si="39"/>
        <v>43797</v>
      </c>
      <c r="C164" s="13">
        <v>1</v>
      </c>
      <c r="D164" s="14"/>
      <c r="E164" s="15"/>
      <c r="F164" s="16"/>
      <c r="G164" s="16"/>
      <c r="H164" s="16"/>
      <c r="I164" s="16"/>
      <c r="J164" s="16"/>
      <c r="K164" s="16"/>
      <c r="L164" s="16"/>
      <c r="M164" s="16"/>
      <c r="N164" s="16"/>
      <c r="O164" s="64">
        <f>SUMIF(B:B,B164,N:N)</f>
        <v>0</v>
      </c>
      <c r="P164" s="16"/>
      <c r="R164" s="75">
        <f>IF(COUNTIF($B$1:B163,B164)&gt;0,"",MAX($R$1:R163)+1)</f>
        <v>28</v>
      </c>
      <c r="S164" s="77">
        <f t="shared" si="44"/>
        <v>43797</v>
      </c>
    </row>
    <row r="165" spans="1:19" x14ac:dyDescent="0.35">
      <c r="A165" s="61"/>
      <c r="B165" s="12">
        <f t="shared" ref="B165:B183" si="45">A164</f>
        <v>43797</v>
      </c>
      <c r="C165" s="13">
        <v>2</v>
      </c>
      <c r="D165" s="14"/>
      <c r="E165" s="15"/>
      <c r="F165" s="16"/>
      <c r="G165" s="16"/>
      <c r="H165" s="16"/>
      <c r="I165" s="16"/>
      <c r="J165" s="16"/>
      <c r="K165" s="16"/>
      <c r="L165" s="16"/>
      <c r="M165" s="16"/>
      <c r="N165" s="16"/>
      <c r="O165" s="65"/>
      <c r="P165" s="16"/>
      <c r="R165" s="75" t="str">
        <f>IF(COUNTIF($B$1:B164,B165)&gt;0,"",MAX($R$1:R164)+1)</f>
        <v/>
      </c>
      <c r="S165" s="77">
        <f t="shared" si="44"/>
        <v>43797</v>
      </c>
    </row>
    <row r="166" spans="1:19" x14ac:dyDescent="0.35">
      <c r="A166" s="61"/>
      <c r="B166" s="12">
        <f t="shared" si="40"/>
        <v>43797</v>
      </c>
      <c r="C166" s="13">
        <v>3</v>
      </c>
      <c r="D166" s="14"/>
      <c r="E166" s="15"/>
      <c r="F166" s="16"/>
      <c r="G166" s="16"/>
      <c r="H166" s="16"/>
      <c r="I166" s="16"/>
      <c r="J166" s="16"/>
      <c r="K166" s="16"/>
      <c r="L166" s="16"/>
      <c r="M166" s="16"/>
      <c r="N166" s="16"/>
      <c r="O166" s="65"/>
      <c r="P166" s="16"/>
      <c r="R166" s="75" t="str">
        <f>IF(COUNTIF($B$1:B165,B166)&gt;0,"",MAX($R$1:R165)+1)</f>
        <v/>
      </c>
      <c r="S166" s="77">
        <f t="shared" si="44"/>
        <v>43797</v>
      </c>
    </row>
    <row r="167" spans="1:19" x14ac:dyDescent="0.35">
      <c r="A167" s="61"/>
      <c r="B167" s="12">
        <f t="shared" si="41"/>
        <v>43797</v>
      </c>
      <c r="C167" s="13">
        <v>4</v>
      </c>
      <c r="D167" s="14"/>
      <c r="E167" s="15"/>
      <c r="F167" s="16"/>
      <c r="G167" s="16"/>
      <c r="H167" s="16"/>
      <c r="I167" s="16"/>
      <c r="J167" s="16"/>
      <c r="K167" s="16"/>
      <c r="L167" s="16"/>
      <c r="M167" s="16"/>
      <c r="N167" s="16"/>
      <c r="O167" s="65"/>
      <c r="P167" s="16"/>
      <c r="R167" s="75" t="str">
        <f>IF(COUNTIF($B$1:B166,B167)&gt;0,"",MAX($R$1:R166)+1)</f>
        <v/>
      </c>
      <c r="S167" s="77">
        <f t="shared" si="44"/>
        <v>43797</v>
      </c>
    </row>
    <row r="168" spans="1:19" x14ac:dyDescent="0.35">
      <c r="A168" s="61"/>
      <c r="B168" s="12">
        <f t="shared" si="42"/>
        <v>43797</v>
      </c>
      <c r="C168" s="13">
        <v>5</v>
      </c>
      <c r="D168" s="14"/>
      <c r="E168" s="15"/>
      <c r="F168" s="16"/>
      <c r="G168" s="16"/>
      <c r="H168" s="16"/>
      <c r="I168" s="16"/>
      <c r="J168" s="16"/>
      <c r="K168" s="16"/>
      <c r="L168" s="16"/>
      <c r="M168" s="16"/>
      <c r="N168" s="16"/>
      <c r="O168" s="65"/>
      <c r="P168" s="16"/>
      <c r="R168" s="75" t="str">
        <f>IF(COUNTIF($B$1:B167,B168)&gt;0,"",MAX($R$1:R167)+1)</f>
        <v/>
      </c>
      <c r="S168" s="77">
        <f t="shared" si="44"/>
        <v>43797</v>
      </c>
    </row>
    <row r="169" spans="1:19" x14ac:dyDescent="0.35">
      <c r="A169" s="61"/>
      <c r="B169" s="12">
        <f t="shared" si="43"/>
        <v>43797</v>
      </c>
      <c r="C169" s="13">
        <v>6</v>
      </c>
      <c r="D169" s="14"/>
      <c r="E169" s="15"/>
      <c r="F169" s="16"/>
      <c r="G169" s="16"/>
      <c r="H169" s="16"/>
      <c r="I169" s="16"/>
      <c r="J169" s="16"/>
      <c r="K169" s="16"/>
      <c r="L169" s="16"/>
      <c r="M169" s="16"/>
      <c r="N169" s="16"/>
      <c r="O169" s="66"/>
      <c r="P169" s="16"/>
      <c r="R169" s="75" t="str">
        <f>IF(COUNTIF($B$1:B168,B169)&gt;0,"",MAX($R$1:R168)+1)</f>
        <v/>
      </c>
      <c r="S169" s="77">
        <f t="shared" si="44"/>
        <v>43797</v>
      </c>
    </row>
    <row r="170" spans="1:19" x14ac:dyDescent="0.35">
      <c r="A170" s="60">
        <v>43798</v>
      </c>
      <c r="B170" s="12">
        <f t="shared" ref="B170:B182" si="46">A170</f>
        <v>43798</v>
      </c>
      <c r="C170" s="13">
        <v>1</v>
      </c>
      <c r="D170" s="14"/>
      <c r="E170" s="15"/>
      <c r="F170" s="16"/>
      <c r="G170" s="16"/>
      <c r="H170" s="16"/>
      <c r="I170" s="16"/>
      <c r="J170" s="16"/>
      <c r="K170" s="16"/>
      <c r="L170" s="16"/>
      <c r="M170" s="16"/>
      <c r="N170" s="16"/>
      <c r="O170" s="64">
        <f>SUMIF(B:B,B170,N:N)</f>
        <v>0</v>
      </c>
      <c r="P170" s="16"/>
      <c r="R170" s="75">
        <f>IF(COUNTIF($B$1:B169,B170)&gt;0,"",MAX($R$1:R169)+1)</f>
        <v>29</v>
      </c>
      <c r="S170" s="77">
        <f t="shared" si="44"/>
        <v>43798</v>
      </c>
    </row>
    <row r="171" spans="1:19" x14ac:dyDescent="0.35">
      <c r="A171" s="61"/>
      <c r="B171" s="12">
        <f t="shared" si="45"/>
        <v>43798</v>
      </c>
      <c r="C171" s="13">
        <v>2</v>
      </c>
      <c r="D171" s="14"/>
      <c r="E171" s="15"/>
      <c r="F171" s="16"/>
      <c r="G171" s="16"/>
      <c r="H171" s="16"/>
      <c r="I171" s="16"/>
      <c r="J171" s="16"/>
      <c r="K171" s="16"/>
      <c r="L171" s="16"/>
      <c r="M171" s="16"/>
      <c r="N171" s="16"/>
      <c r="O171" s="65"/>
      <c r="P171" s="16"/>
      <c r="R171" s="75" t="str">
        <f>IF(COUNTIF($B$1:B170,B171)&gt;0,"",MAX($R$1:R170)+1)</f>
        <v/>
      </c>
      <c r="S171" s="77">
        <f t="shared" si="44"/>
        <v>43798</v>
      </c>
    </row>
    <row r="172" spans="1:19" x14ac:dyDescent="0.35">
      <c r="A172" s="61"/>
      <c r="B172" s="12">
        <f t="shared" ref="B172:B184" si="47">A170</f>
        <v>43798</v>
      </c>
      <c r="C172" s="13">
        <v>3</v>
      </c>
      <c r="D172" s="14"/>
      <c r="E172" s="15"/>
      <c r="F172" s="16"/>
      <c r="G172" s="16"/>
      <c r="H172" s="16"/>
      <c r="I172" s="16"/>
      <c r="J172" s="16"/>
      <c r="K172" s="16"/>
      <c r="L172" s="16"/>
      <c r="M172" s="16"/>
      <c r="N172" s="16"/>
      <c r="O172" s="65"/>
      <c r="P172" s="16"/>
      <c r="R172" s="75" t="str">
        <f>IF(COUNTIF($B$1:B171,B172)&gt;0,"",MAX($R$1:R171)+1)</f>
        <v/>
      </c>
      <c r="S172" s="77">
        <f t="shared" si="44"/>
        <v>43798</v>
      </c>
    </row>
    <row r="173" spans="1:19" x14ac:dyDescent="0.35">
      <c r="A173" s="61"/>
      <c r="B173" s="12">
        <f t="shared" ref="B173:B185" si="48">A170</f>
        <v>43798</v>
      </c>
      <c r="C173" s="13">
        <v>4</v>
      </c>
      <c r="D173" s="14"/>
      <c r="E173" s="15"/>
      <c r="F173" s="16"/>
      <c r="G173" s="16"/>
      <c r="H173" s="16"/>
      <c r="I173" s="16"/>
      <c r="J173" s="16"/>
      <c r="K173" s="16"/>
      <c r="L173" s="16"/>
      <c r="M173" s="16"/>
      <c r="N173" s="16"/>
      <c r="O173" s="65"/>
      <c r="P173" s="16"/>
      <c r="R173" s="75" t="str">
        <f>IF(COUNTIF($B$1:B172,B173)&gt;0,"",MAX($R$1:R172)+1)</f>
        <v/>
      </c>
      <c r="S173" s="77">
        <f t="shared" si="44"/>
        <v>43798</v>
      </c>
    </row>
    <row r="174" spans="1:19" x14ac:dyDescent="0.35">
      <c r="A174" s="61"/>
      <c r="B174" s="12">
        <f t="shared" ref="B174:B186" si="49">A170</f>
        <v>43798</v>
      </c>
      <c r="C174" s="13">
        <v>5</v>
      </c>
      <c r="D174" s="14"/>
      <c r="E174" s="15"/>
      <c r="F174" s="16"/>
      <c r="G174" s="16"/>
      <c r="H174" s="16"/>
      <c r="I174" s="16"/>
      <c r="J174" s="16"/>
      <c r="K174" s="16"/>
      <c r="L174" s="16"/>
      <c r="M174" s="16"/>
      <c r="N174" s="16"/>
      <c r="O174" s="65"/>
      <c r="P174" s="16"/>
      <c r="R174" s="75" t="str">
        <f>IF(COUNTIF($B$1:B173,B174)&gt;0,"",MAX($R$1:R173)+1)</f>
        <v/>
      </c>
      <c r="S174" s="77">
        <f t="shared" si="44"/>
        <v>43798</v>
      </c>
    </row>
    <row r="175" spans="1:19" x14ac:dyDescent="0.35">
      <c r="A175" s="61"/>
      <c r="B175" s="12">
        <f t="shared" ref="B175:B187" si="50">A170</f>
        <v>43798</v>
      </c>
      <c r="C175" s="13">
        <v>6</v>
      </c>
      <c r="D175" s="14"/>
      <c r="E175" s="15"/>
      <c r="F175" s="16"/>
      <c r="G175" s="16"/>
      <c r="H175" s="16"/>
      <c r="I175" s="16"/>
      <c r="J175" s="16"/>
      <c r="K175" s="16"/>
      <c r="L175" s="16"/>
      <c r="M175" s="16"/>
      <c r="N175" s="16"/>
      <c r="O175" s="66"/>
      <c r="P175" s="16"/>
      <c r="R175" s="75" t="str">
        <f>IF(COUNTIF($B$1:B174,B175)&gt;0,"",MAX($R$1:R174)+1)</f>
        <v/>
      </c>
      <c r="S175" s="77">
        <f t="shared" si="44"/>
        <v>43798</v>
      </c>
    </row>
    <row r="176" spans="1:19" x14ac:dyDescent="0.35">
      <c r="A176" s="60">
        <v>43799</v>
      </c>
      <c r="B176" s="12">
        <f t="shared" si="46"/>
        <v>43799</v>
      </c>
      <c r="C176" s="13">
        <v>1</v>
      </c>
      <c r="D176" s="14"/>
      <c r="E176" s="15"/>
      <c r="F176" s="16"/>
      <c r="G176" s="16"/>
      <c r="H176" s="16"/>
      <c r="I176" s="16"/>
      <c r="J176" s="16"/>
      <c r="K176" s="16"/>
      <c r="L176" s="16"/>
      <c r="M176" s="16"/>
      <c r="N176" s="16"/>
      <c r="O176" s="64">
        <f>SUMIF(B:B,B176,N:N)</f>
        <v>0</v>
      </c>
      <c r="P176" s="16"/>
      <c r="R176" s="75">
        <f>IF(COUNTIF($B$1:B175,B176)&gt;0,"",MAX($R$1:R175)+1)</f>
        <v>30</v>
      </c>
      <c r="S176" s="77">
        <f t="shared" si="44"/>
        <v>43799</v>
      </c>
    </row>
    <row r="177" spans="1:19" x14ac:dyDescent="0.35">
      <c r="A177" s="61"/>
      <c r="B177" s="12">
        <f t="shared" si="45"/>
        <v>43799</v>
      </c>
      <c r="C177" s="13">
        <v>2</v>
      </c>
      <c r="D177" s="14"/>
      <c r="E177" s="15"/>
      <c r="F177" s="16"/>
      <c r="G177" s="16"/>
      <c r="H177" s="16"/>
      <c r="I177" s="16"/>
      <c r="J177" s="16"/>
      <c r="K177" s="16"/>
      <c r="L177" s="16"/>
      <c r="M177" s="16"/>
      <c r="N177" s="16"/>
      <c r="O177" s="65"/>
      <c r="P177" s="16"/>
      <c r="R177" s="75" t="str">
        <f>IF(COUNTIF($B$1:B176,B177)&gt;0,"",MAX($R$1:R176)+1)</f>
        <v/>
      </c>
      <c r="S177" s="77">
        <f t="shared" si="44"/>
        <v>43799</v>
      </c>
    </row>
    <row r="178" spans="1:19" x14ac:dyDescent="0.35">
      <c r="A178" s="61"/>
      <c r="B178" s="12">
        <f t="shared" si="47"/>
        <v>43799</v>
      </c>
      <c r="C178" s="13">
        <v>3</v>
      </c>
      <c r="D178" s="14"/>
      <c r="E178" s="15"/>
      <c r="F178" s="16"/>
      <c r="G178" s="16"/>
      <c r="H178" s="16"/>
      <c r="I178" s="16"/>
      <c r="J178" s="16"/>
      <c r="K178" s="16"/>
      <c r="L178" s="16"/>
      <c r="M178" s="16"/>
      <c r="N178" s="16"/>
      <c r="O178" s="65"/>
      <c r="P178" s="16"/>
      <c r="R178" s="75" t="str">
        <f>IF(COUNTIF($B$1:B177,B178)&gt;0,"",MAX($R$1:R177)+1)</f>
        <v/>
      </c>
      <c r="S178" s="77">
        <f t="shared" si="44"/>
        <v>43799</v>
      </c>
    </row>
    <row r="179" spans="1:19" x14ac:dyDescent="0.35">
      <c r="A179" s="61"/>
      <c r="B179" s="12">
        <f t="shared" si="48"/>
        <v>43799</v>
      </c>
      <c r="C179" s="13">
        <v>4</v>
      </c>
      <c r="D179" s="14"/>
      <c r="E179" s="15"/>
      <c r="F179" s="16"/>
      <c r="G179" s="16"/>
      <c r="H179" s="16"/>
      <c r="I179" s="16"/>
      <c r="J179" s="16"/>
      <c r="K179" s="16"/>
      <c r="L179" s="16"/>
      <c r="M179" s="16"/>
      <c r="N179" s="16"/>
      <c r="O179" s="65"/>
      <c r="P179" s="16"/>
      <c r="R179" s="75" t="str">
        <f>IF(COUNTIF($B$1:B178,B179)&gt;0,"",MAX($R$1:R178)+1)</f>
        <v/>
      </c>
      <c r="S179" s="77">
        <f t="shared" si="44"/>
        <v>43799</v>
      </c>
    </row>
    <row r="180" spans="1:19" x14ac:dyDescent="0.35">
      <c r="A180" s="61"/>
      <c r="B180" s="12">
        <f t="shared" si="49"/>
        <v>43799</v>
      </c>
      <c r="C180" s="13">
        <v>5</v>
      </c>
      <c r="D180" s="14"/>
      <c r="E180" s="15"/>
      <c r="F180" s="16"/>
      <c r="G180" s="16"/>
      <c r="H180" s="16"/>
      <c r="I180" s="16"/>
      <c r="J180" s="16"/>
      <c r="K180" s="16"/>
      <c r="L180" s="16"/>
      <c r="M180" s="16"/>
      <c r="N180" s="16"/>
      <c r="O180" s="65"/>
      <c r="P180" s="16"/>
      <c r="R180" s="75" t="str">
        <f>IF(COUNTIF($B$1:B179,B180)&gt;0,"",MAX($R$1:R179)+1)</f>
        <v/>
      </c>
      <c r="S180" s="77">
        <f t="shared" si="44"/>
        <v>43799</v>
      </c>
    </row>
    <row r="181" spans="1:19" x14ac:dyDescent="0.35">
      <c r="A181" s="61"/>
      <c r="B181" s="12">
        <f t="shared" si="50"/>
        <v>43799</v>
      </c>
      <c r="C181" s="13">
        <v>6</v>
      </c>
      <c r="D181" s="14"/>
      <c r="E181" s="15"/>
      <c r="F181" s="16"/>
      <c r="G181" s="16"/>
      <c r="H181" s="16"/>
      <c r="I181" s="16"/>
      <c r="J181" s="16"/>
      <c r="K181" s="16"/>
      <c r="L181" s="16"/>
      <c r="M181" s="16"/>
      <c r="N181" s="16"/>
      <c r="O181" s="66"/>
      <c r="P181" s="16"/>
      <c r="R181" s="75" t="str">
        <f>IF(COUNTIF($B$1:B180,B181)&gt;0,"",MAX($R$1:R180)+1)</f>
        <v/>
      </c>
      <c r="S181" s="77">
        <f t="shared" si="44"/>
        <v>43799</v>
      </c>
    </row>
    <row r="182" spans="1:19" x14ac:dyDescent="0.35">
      <c r="A182" s="60">
        <v>43800</v>
      </c>
      <c r="B182" s="12">
        <f t="shared" si="46"/>
        <v>43800</v>
      </c>
      <c r="C182" s="13">
        <v>1</v>
      </c>
      <c r="D182" s="14"/>
      <c r="E182" s="15"/>
      <c r="F182" s="16"/>
      <c r="G182" s="16"/>
      <c r="H182" s="16"/>
      <c r="I182" s="16"/>
      <c r="J182" s="16"/>
      <c r="K182" s="16"/>
      <c r="L182" s="16"/>
      <c r="M182" s="16"/>
      <c r="N182" s="16"/>
      <c r="O182" s="64">
        <f>SUMIF(B:B,B182,N:N)</f>
        <v>0</v>
      </c>
      <c r="P182" s="16"/>
      <c r="R182" s="75">
        <f>IF(COUNTIF($B$1:B181,B182)&gt;0,"",MAX($R$1:R181)+1)</f>
        <v>31</v>
      </c>
      <c r="S182" s="77">
        <f t="shared" si="44"/>
        <v>43800</v>
      </c>
    </row>
    <row r="183" spans="1:19" x14ac:dyDescent="0.35">
      <c r="A183" s="61"/>
      <c r="B183" s="12">
        <f t="shared" si="45"/>
        <v>43800</v>
      </c>
      <c r="C183" s="13">
        <v>2</v>
      </c>
      <c r="D183" s="14"/>
      <c r="E183" s="15"/>
      <c r="F183" s="16"/>
      <c r="G183" s="16"/>
      <c r="H183" s="16"/>
      <c r="I183" s="16"/>
      <c r="J183" s="16"/>
      <c r="K183" s="16"/>
      <c r="L183" s="16"/>
      <c r="M183" s="16"/>
      <c r="N183" s="16"/>
      <c r="O183" s="65"/>
      <c r="P183" s="16"/>
      <c r="R183" s="75" t="str">
        <f>IF(COUNTIF($B$1:B182,B183)&gt;0,"",MAX($R$1:R182)+1)</f>
        <v/>
      </c>
      <c r="S183" s="77">
        <f t="shared" si="44"/>
        <v>43800</v>
      </c>
    </row>
    <row r="184" spans="1:19" x14ac:dyDescent="0.35">
      <c r="A184" s="61"/>
      <c r="B184" s="12">
        <f t="shared" si="47"/>
        <v>43800</v>
      </c>
      <c r="C184" s="13">
        <v>3</v>
      </c>
      <c r="D184" s="14"/>
      <c r="E184" s="15"/>
      <c r="F184" s="16"/>
      <c r="G184" s="16"/>
      <c r="H184" s="16"/>
      <c r="I184" s="16"/>
      <c r="J184" s="16"/>
      <c r="K184" s="16"/>
      <c r="L184" s="16"/>
      <c r="M184" s="16"/>
      <c r="N184" s="16"/>
      <c r="O184" s="65"/>
      <c r="P184" s="16"/>
      <c r="R184" s="75" t="str">
        <f>IF(COUNTIF($B$1:B183,B184)&gt;0,"",MAX($R$1:R183)+1)</f>
        <v/>
      </c>
      <c r="S184" s="77">
        <f t="shared" si="44"/>
        <v>43800</v>
      </c>
    </row>
    <row r="185" spans="1:19" x14ac:dyDescent="0.35">
      <c r="A185" s="61"/>
      <c r="B185" s="12">
        <f t="shared" si="48"/>
        <v>43800</v>
      </c>
      <c r="C185" s="13">
        <v>4</v>
      </c>
      <c r="D185" s="14"/>
      <c r="E185" s="15"/>
      <c r="F185" s="16"/>
      <c r="G185" s="16"/>
      <c r="H185" s="16"/>
      <c r="I185" s="16"/>
      <c r="J185" s="16"/>
      <c r="K185" s="16"/>
      <c r="L185" s="16"/>
      <c r="M185" s="16"/>
      <c r="N185" s="16"/>
      <c r="O185" s="65"/>
      <c r="P185" s="16"/>
      <c r="R185" s="75" t="str">
        <f>IF(COUNTIF($B$1:B184,B185)&gt;0,"",MAX($R$1:R184)+1)</f>
        <v/>
      </c>
      <c r="S185" s="77">
        <f t="shared" si="44"/>
        <v>43800</v>
      </c>
    </row>
    <row r="186" spans="1:19" x14ac:dyDescent="0.35">
      <c r="A186" s="61"/>
      <c r="B186" s="12">
        <f t="shared" si="49"/>
        <v>43800</v>
      </c>
      <c r="C186" s="13">
        <v>5</v>
      </c>
      <c r="D186" s="14"/>
      <c r="E186" s="15"/>
      <c r="F186" s="16"/>
      <c r="G186" s="16"/>
      <c r="H186" s="16"/>
      <c r="I186" s="16"/>
      <c r="J186" s="16"/>
      <c r="K186" s="16"/>
      <c r="L186" s="16"/>
      <c r="M186" s="16"/>
      <c r="N186" s="16"/>
      <c r="O186" s="65"/>
      <c r="P186" s="16"/>
      <c r="R186" s="75" t="str">
        <f>IF(COUNTIF($B$1:B185,B186)&gt;0,"",MAX($R$1:R185)+1)</f>
        <v/>
      </c>
      <c r="S186" s="77">
        <f t="shared" si="44"/>
        <v>43800</v>
      </c>
    </row>
    <row r="187" spans="1:19" x14ac:dyDescent="0.35">
      <c r="A187" s="61"/>
      <c r="B187" s="12">
        <f t="shared" si="50"/>
        <v>43800</v>
      </c>
      <c r="C187" s="13">
        <v>6</v>
      </c>
      <c r="D187" s="14"/>
      <c r="E187" s="15"/>
      <c r="F187" s="16"/>
      <c r="G187" s="16"/>
      <c r="H187" s="16"/>
      <c r="I187" s="16"/>
      <c r="J187" s="16"/>
      <c r="K187" s="16"/>
      <c r="L187" s="16"/>
      <c r="M187" s="16"/>
      <c r="N187" s="16"/>
      <c r="O187" s="66"/>
      <c r="P187" s="16"/>
      <c r="R187" s="75" t="str">
        <f>IF(COUNTIF($B$1:B186,B187)&gt;0,"",MAX($R$1:R186)+1)</f>
        <v/>
      </c>
      <c r="S187" s="77">
        <f t="shared" si="44"/>
        <v>43800</v>
      </c>
    </row>
    <row r="188" spans="1:19" x14ac:dyDescent="0.35">
      <c r="B188" s="62"/>
      <c r="R188" s="75">
        <f>IF(COUNTIF($B$1:B187,B188)&gt;0,"",MAX($R$1:R187)+1)</f>
        <v>32</v>
      </c>
    </row>
    <row r="189" spans="1:19" x14ac:dyDescent="0.35">
      <c r="B189" s="63"/>
    </row>
    <row r="190" spans="1:19" x14ac:dyDescent="0.35">
      <c r="B190" s="63"/>
    </row>
    <row r="191" spans="1:19" x14ac:dyDescent="0.35">
      <c r="B191" s="63"/>
    </row>
    <row r="192" spans="1:19" x14ac:dyDescent="0.35">
      <c r="B192" s="63"/>
    </row>
    <row r="193" spans="2:2" x14ac:dyDescent="0.35">
      <c r="B193" s="63"/>
    </row>
    <row r="194" spans="2:2" x14ac:dyDescent="0.35">
      <c r="B194" s="62"/>
    </row>
    <row r="195" spans="2:2" x14ac:dyDescent="0.35">
      <c r="B195" s="63"/>
    </row>
    <row r="196" spans="2:2" x14ac:dyDescent="0.35">
      <c r="B196" s="63"/>
    </row>
    <row r="197" spans="2:2" x14ac:dyDescent="0.35">
      <c r="B197" s="63"/>
    </row>
    <row r="198" spans="2:2" x14ac:dyDescent="0.35">
      <c r="B198" s="63"/>
    </row>
    <row r="199" spans="2:2" x14ac:dyDescent="0.35">
      <c r="B199" s="63"/>
    </row>
  </sheetData>
  <mergeCells count="65">
    <mergeCell ref="T2:AH2"/>
    <mergeCell ref="A2:A7"/>
    <mergeCell ref="A8:A13"/>
    <mergeCell ref="A14:A19"/>
    <mergeCell ref="O182:O187"/>
    <mergeCell ref="O152:O157"/>
    <mergeCell ref="O158:O163"/>
    <mergeCell ref="O164:O169"/>
    <mergeCell ref="O170:O175"/>
    <mergeCell ref="O176:O181"/>
    <mergeCell ref="O122:O127"/>
    <mergeCell ref="O128:O133"/>
    <mergeCell ref="O134:O139"/>
    <mergeCell ref="O140:O145"/>
    <mergeCell ref="O146:O151"/>
    <mergeCell ref="O92:O97"/>
    <mergeCell ref="O98:O103"/>
    <mergeCell ref="O104:O109"/>
    <mergeCell ref="O110:O115"/>
    <mergeCell ref="O116:O121"/>
    <mergeCell ref="O62:O67"/>
    <mergeCell ref="O68:O73"/>
    <mergeCell ref="O74:O79"/>
    <mergeCell ref="O80:O85"/>
    <mergeCell ref="O86:O91"/>
    <mergeCell ref="O32:O37"/>
    <mergeCell ref="O38:O43"/>
    <mergeCell ref="O44:O49"/>
    <mergeCell ref="O50:O55"/>
    <mergeCell ref="O56:O61"/>
    <mergeCell ref="O14:O19"/>
    <mergeCell ref="O8:O13"/>
    <mergeCell ref="O2:O7"/>
    <mergeCell ref="O20:O25"/>
    <mergeCell ref="O26:O31"/>
    <mergeCell ref="A182:A187"/>
    <mergeCell ref="B188:B193"/>
    <mergeCell ref="B194:B199"/>
    <mergeCell ref="A146:A151"/>
    <mergeCell ref="A152:A157"/>
    <mergeCell ref="A158:A163"/>
    <mergeCell ref="A164:A169"/>
    <mergeCell ref="A170:A175"/>
    <mergeCell ref="A176:A181"/>
    <mergeCell ref="A140:A145"/>
    <mergeCell ref="A74:A79"/>
    <mergeCell ref="A80:A85"/>
    <mergeCell ref="A86:A91"/>
    <mergeCell ref="A92:A97"/>
    <mergeCell ref="A98:A103"/>
    <mergeCell ref="A104:A109"/>
    <mergeCell ref="A110:A115"/>
    <mergeCell ref="A116:A121"/>
    <mergeCell ref="A122:A127"/>
    <mergeCell ref="A128:A133"/>
    <mergeCell ref="A134:A139"/>
    <mergeCell ref="A68:A73"/>
    <mergeCell ref="A20:A25"/>
    <mergeCell ref="A26:A31"/>
    <mergeCell ref="A32:A37"/>
    <mergeCell ref="A38:A43"/>
    <mergeCell ref="A44:A49"/>
    <mergeCell ref="A50:A55"/>
    <mergeCell ref="A56:A61"/>
    <mergeCell ref="A62:A67"/>
  </mergeCells>
  <phoneticPr fontId="4" type="noConversion"/>
  <conditionalFormatting sqref="B2:B187">
    <cfRule type="expression" dxfId="3" priority="4">
      <formula>WEEKDAY($B2,2)&gt;5</formula>
    </cfRule>
  </conditionalFormatting>
  <conditionalFormatting sqref="A2:A187">
    <cfRule type="expression" dxfId="2" priority="3">
      <formula>WEEKDAY($A2,2)&gt;5</formula>
    </cfRule>
  </conditionalFormatting>
  <conditionalFormatting sqref="C2:P187">
    <cfRule type="expression" dxfId="1" priority="1">
      <formula>ISEVEN($B2)</formula>
    </cfRule>
  </conditionalFormatting>
  <pageMargins left="0.7" right="0.7" top="0.75" bottom="0.75" header="0.3" footer="0.3"/>
  <pageSetup paperSize="9" orientation="portrait" r:id="rId1"/>
  <extLst>
    <ext xmlns:x14="http://schemas.microsoft.com/office/spreadsheetml/2009/9/main" uri="{78C0D931-6437-407d-A8EE-F0AAD7539E65}">
      <x14:conditionalFormattings>
        <x14:conditionalFormatting xmlns:xm="http://schemas.microsoft.com/office/excel/2006/main">
          <x14:cfRule type="expression" priority="2" id="{8043261F-EE90-427A-8855-E7C3ADFD2892}">
            <xm:f>COUNTIFS(fériés!$A$2:$A$12,$A2)</xm:f>
            <x14:dxf>
              <fill>
                <patternFill>
                  <bgColor rgb="FFFF0000"/>
                </patternFill>
              </fill>
            </x14:dxf>
          </x14:cfRule>
          <xm:sqref>A2:A187</xm:sqref>
        </x14:conditionalFormatting>
      </x14:conditionalFormattings>
    </ext>
  </extLs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D67A4A39-9B3E-481D-AD69-C79071E2977D}">
  <dimension ref="A1:B12"/>
  <sheetViews>
    <sheetView workbookViewId="0">
      <selection activeCell="D8" sqref="D8"/>
    </sheetView>
  </sheetViews>
  <sheetFormatPr baseColWidth="10" defaultRowHeight="14.5" x14ac:dyDescent="0.35"/>
  <cols>
    <col min="1" max="1" width="31.81640625" customWidth="1"/>
    <col min="2" max="2" width="22.54296875" customWidth="1"/>
  </cols>
  <sheetData>
    <row r="1" spans="1:2" x14ac:dyDescent="0.35">
      <c r="A1" s="9">
        <v>2019</v>
      </c>
      <c r="B1" s="9" t="s">
        <v>23</v>
      </c>
    </row>
    <row r="2" spans="1:2" x14ac:dyDescent="0.35">
      <c r="A2" s="10">
        <v>43466</v>
      </c>
      <c r="B2" s="11" t="s">
        <v>24</v>
      </c>
    </row>
    <row r="3" spans="1:2" x14ac:dyDescent="0.35">
      <c r="A3" s="10">
        <v>43577</v>
      </c>
      <c r="B3" s="11" t="s">
        <v>25</v>
      </c>
    </row>
    <row r="4" spans="1:2" x14ac:dyDescent="0.35">
      <c r="A4" s="10">
        <v>43586</v>
      </c>
      <c r="B4" s="11" t="s">
        <v>26</v>
      </c>
    </row>
    <row r="5" spans="1:2" x14ac:dyDescent="0.35">
      <c r="A5" s="10">
        <v>43593</v>
      </c>
      <c r="B5" s="11" t="s">
        <v>27</v>
      </c>
    </row>
    <row r="6" spans="1:2" x14ac:dyDescent="0.35">
      <c r="A6" s="10">
        <v>43615</v>
      </c>
      <c r="B6" s="11" t="s">
        <v>28</v>
      </c>
    </row>
    <row r="7" spans="1:2" x14ac:dyDescent="0.35">
      <c r="A7" s="10">
        <v>43626</v>
      </c>
      <c r="B7" s="11" t="s">
        <v>29</v>
      </c>
    </row>
    <row r="8" spans="1:2" x14ac:dyDescent="0.35">
      <c r="A8" s="10">
        <v>43660</v>
      </c>
      <c r="B8" s="11" t="s">
        <v>30</v>
      </c>
    </row>
    <row r="9" spans="1:2" x14ac:dyDescent="0.35">
      <c r="A9" s="10">
        <v>43692</v>
      </c>
      <c r="B9" s="11" t="s">
        <v>31</v>
      </c>
    </row>
    <row r="10" spans="1:2" x14ac:dyDescent="0.35">
      <c r="A10" s="10">
        <v>43770</v>
      </c>
      <c r="B10" s="11" t="s">
        <v>32</v>
      </c>
    </row>
    <row r="11" spans="1:2" x14ac:dyDescent="0.35">
      <c r="A11" s="10">
        <v>43780</v>
      </c>
      <c r="B11" s="11" t="s">
        <v>33</v>
      </c>
    </row>
    <row r="12" spans="1:2" x14ac:dyDescent="0.35">
      <c r="A12" s="10">
        <v>43824</v>
      </c>
      <c r="B12" s="11" t="s">
        <v>34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Feuil1</vt:lpstr>
      <vt:lpstr>fériés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fabrice</dc:creator>
  <cp:lastModifiedBy>fabrice</cp:lastModifiedBy>
  <cp:lastPrinted>2019-10-04T10:28:46Z</cp:lastPrinted>
  <dcterms:created xsi:type="dcterms:W3CDTF">2019-09-22T08:44:07Z</dcterms:created>
  <dcterms:modified xsi:type="dcterms:W3CDTF">2019-11-11T13:49:38Z</dcterms:modified>
</cp:coreProperties>
</file>