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i.francetv.fr\personnel\mftv\Data\V64\alexandre.senaux\Desktop\"/>
    </mc:Choice>
  </mc:AlternateContent>
  <bookViews>
    <workbookView xWindow="0" yWindow="0" windowWidth="25200" windowHeight="10185"/>
  </bookViews>
  <sheets>
    <sheet name="Feuil1" sheetId="1" r:id="rId1"/>
    <sheet name="Feuil2" sheetId="2" r:id="rId2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L26" i="1" l="1"/>
  <c r="BK26" i="1"/>
  <c r="BJ26" i="1"/>
  <c r="BI26" i="1"/>
  <c r="BX26" i="1" s="1"/>
  <c r="AJ26" i="1"/>
  <c r="AG26" i="1"/>
  <c r="AD26" i="1"/>
  <c r="BR25" i="1"/>
  <c r="BQ25" i="1"/>
  <c r="BL25" i="1"/>
  <c r="BK25" i="1"/>
  <c r="BJ25" i="1"/>
  <c r="BI25" i="1"/>
  <c r="BX25" i="1" s="1"/>
  <c r="AJ25" i="1"/>
  <c r="AG25" i="1"/>
  <c r="AD25" i="1"/>
  <c r="CB24" i="1"/>
  <c r="BL24" i="1"/>
  <c r="BS24" i="1" s="1"/>
  <c r="BK24" i="1"/>
  <c r="BY24" i="1" s="1"/>
  <c r="BJ24" i="1"/>
  <c r="BI24" i="1"/>
  <c r="CA24" i="1" s="1"/>
  <c r="AJ24" i="1"/>
  <c r="AG24" i="1"/>
  <c r="AD24" i="1"/>
  <c r="BZ23" i="1"/>
  <c r="BY23" i="1"/>
  <c r="BT23" i="1"/>
  <c r="BR23" i="1"/>
  <c r="BQ23" i="1"/>
  <c r="BL23" i="1"/>
  <c r="BS23" i="1" s="1"/>
  <c r="BK23" i="1"/>
  <c r="BX23" i="1" s="1"/>
  <c r="BJ23" i="1"/>
  <c r="CA23" i="1" s="1"/>
  <c r="BI23" i="1"/>
  <c r="CD23" i="1" s="1"/>
  <c r="AJ23" i="1"/>
  <c r="AG23" i="1"/>
  <c r="AD23" i="1"/>
  <c r="CD22" i="1"/>
  <c r="BW22" i="1"/>
  <c r="BV22" i="1"/>
  <c r="BS22" i="1"/>
  <c r="BR22" i="1"/>
  <c r="BQ22" i="1"/>
  <c r="BL22" i="1"/>
  <c r="BT22" i="1" s="1"/>
  <c r="BK22" i="1"/>
  <c r="BU22" i="1" s="1"/>
  <c r="BJ22" i="1"/>
  <c r="BI22" i="1"/>
  <c r="CC22" i="1" s="1"/>
  <c r="AJ22" i="1"/>
  <c r="AG22" i="1"/>
  <c r="AD22" i="1"/>
  <c r="CD21" i="1"/>
  <c r="BR21" i="1"/>
  <c r="BQ21" i="1"/>
  <c r="BL21" i="1"/>
  <c r="BK21" i="1"/>
  <c r="BJ21" i="1"/>
  <c r="BZ21" i="1" s="1"/>
  <c r="BI21" i="1"/>
  <c r="CC21" i="1" s="1"/>
  <c r="AJ21" i="1"/>
  <c r="AG21" i="1"/>
  <c r="AD21" i="1"/>
  <c r="CD20" i="1"/>
  <c r="BY20" i="1"/>
  <c r="BV20" i="1"/>
  <c r="BQ20" i="1"/>
  <c r="BL20" i="1"/>
  <c r="BK20" i="1"/>
  <c r="BJ20" i="1"/>
  <c r="BZ20" i="1" s="1"/>
  <c r="BI20" i="1"/>
  <c r="BW20" i="1" s="1"/>
  <c r="AJ20" i="1"/>
  <c r="AG20" i="1"/>
  <c r="AD20" i="1"/>
  <c r="BZ19" i="1"/>
  <c r="BY19" i="1"/>
  <c r="BL19" i="1"/>
  <c r="BK19" i="1"/>
  <c r="BJ19" i="1"/>
  <c r="BX19" i="1" s="1"/>
  <c r="BI19" i="1"/>
  <c r="CA19" i="1" s="1"/>
  <c r="AJ19" i="1"/>
  <c r="AG19" i="1"/>
  <c r="AD19" i="1"/>
  <c r="BJ18" i="1"/>
  <c r="BI18" i="1"/>
  <c r="BQ18" i="1" s="1"/>
  <c r="AJ18" i="1"/>
  <c r="AG18" i="1"/>
  <c r="AD18" i="1"/>
  <c r="BJ17" i="1"/>
  <c r="BI17" i="1"/>
  <c r="BQ17" i="1" s="1"/>
  <c r="AJ17" i="1"/>
  <c r="AG17" i="1"/>
  <c r="AD17" i="1"/>
  <c r="BJ16" i="1"/>
  <c r="BI16" i="1"/>
  <c r="AJ16" i="1"/>
  <c r="AG16" i="1"/>
  <c r="AD16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CB19" i="1" l="1"/>
  <c r="BS21" i="1"/>
  <c r="BT25" i="1"/>
  <c r="BS20" i="1"/>
  <c r="BT21" i="1"/>
  <c r="BW25" i="1"/>
  <c r="BQ26" i="1"/>
  <c r="BT19" i="1"/>
  <c r="BX20" i="1"/>
  <c r="BW21" i="1"/>
  <c r="CB23" i="1"/>
  <c r="BR24" i="1"/>
  <c r="BR26" i="1"/>
  <c r="BY25" i="1"/>
  <c r="BW19" i="1"/>
  <c r="CA21" i="1"/>
  <c r="BY22" i="1"/>
  <c r="BT24" i="1"/>
  <c r="BT26" i="1"/>
  <c r="BV21" i="1"/>
  <c r="CA20" i="1"/>
  <c r="CB21" i="1"/>
  <c r="CB22" i="1"/>
  <c r="BU24" i="1"/>
  <c r="BW26" i="1"/>
  <c r="BY26" i="1"/>
  <c r="BV19" i="1"/>
  <c r="BR20" i="1"/>
  <c r="BU21" i="1"/>
  <c r="BX22" i="1"/>
  <c r="BV24" i="1"/>
  <c r="BS25" i="1"/>
  <c r="BS26" i="1"/>
  <c r="BU19" i="1"/>
  <c r="BW24" i="1"/>
  <c r="BT20" i="1"/>
  <c r="CB20" i="1"/>
  <c r="BZ22" i="1"/>
  <c r="BU23" i="1"/>
  <c r="CC23" i="1"/>
  <c r="BX24" i="1"/>
  <c r="BU25" i="1"/>
  <c r="BU26" i="1"/>
  <c r="BQ19" i="1"/>
  <c r="BU20" i="1"/>
  <c r="CC20" i="1"/>
  <c r="BX21" i="1"/>
  <c r="CA22" i="1"/>
  <c r="BV23" i="1"/>
  <c r="BQ24" i="1"/>
  <c r="BV25" i="1"/>
  <c r="BV26" i="1"/>
  <c r="BR19" i="1"/>
  <c r="BZ24" i="1"/>
  <c r="CC19" i="1"/>
  <c r="BY21" i="1"/>
  <c r="BW23" i="1"/>
  <c r="BS19" i="1"/>
</calcChain>
</file>

<file path=xl/comments1.xml><?xml version="1.0" encoding="utf-8"?>
<comments xmlns="http://schemas.openxmlformats.org/spreadsheetml/2006/main">
  <authors>
    <author>Senaux Alexandre</author>
  </authors>
  <commentList>
    <comment ref="BY19" authorId="0" shapeId="0">
      <text>
        <r>
          <rPr>
            <sz val="9"/>
            <color indexed="81"/>
            <rFont val="Tahoma"/>
            <family val="2"/>
          </rPr>
          <t xml:space="preserve">PARTIE REPLAY 
Faire coexister la formule en BY et en BR sur l'ensemble du calendrier
</t>
        </r>
      </text>
    </comment>
    <comment ref="BZ20" authorId="0" shapeId="0">
      <text>
        <r>
          <rPr>
            <sz val="9"/>
            <color indexed="81"/>
            <rFont val="Tahoma"/>
            <family val="2"/>
          </rPr>
          <t xml:space="preserve">PARTIE REPLAY 
Faire coexister la formule en BY et en BR sur l'ensemble du calendrier
</t>
        </r>
      </text>
    </comment>
    <comment ref="BU23" authorId="0" shapeId="0">
      <text>
        <r>
          <rPr>
            <b/>
            <sz val="9"/>
            <color indexed="81"/>
            <rFont val="Tahoma"/>
            <family val="2"/>
          </rPr>
          <t>PROBLEME FIN DE PREVIEW et DEBUT DE REPLAY...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Y23" authorId="0" shapeId="0">
      <text>
        <r>
          <rPr>
            <sz val="9"/>
            <color indexed="81"/>
            <rFont val="Tahoma"/>
            <family val="2"/>
          </rPr>
          <t xml:space="preserve">PARTIE REPLAY 
Faire coexister la formule en BY et en BR sur l'ensemble du calendrier
</t>
        </r>
      </text>
    </comment>
    <comment ref="CB23" authorId="0" shapeId="0">
      <text>
        <r>
          <rPr>
            <sz val="9"/>
            <color indexed="81"/>
            <rFont val="Tahoma"/>
            <family val="2"/>
          </rPr>
          <t xml:space="preserve">PARTIE REPLAY 
Faire coexister la formule en BY et en BR sur l'ensemble du calendrier
</t>
        </r>
      </text>
    </comment>
    <comment ref="BQ24" authorId="0" shapeId="0">
      <text>
        <r>
          <rPr>
            <sz val="9"/>
            <color indexed="81"/>
            <rFont val="Tahoma"/>
            <family val="2"/>
          </rPr>
          <t xml:space="preserve">PARTIE REPLAY 
PARTIE PREVIEW
Faire coexister la formule en BQ et en BU sur l'ensemble du calendrier
</t>
        </r>
      </text>
    </comment>
  </commentList>
</comments>
</file>

<file path=xl/sharedStrings.xml><?xml version="1.0" encoding="utf-8"?>
<sst xmlns="http://schemas.openxmlformats.org/spreadsheetml/2006/main" count="528" uniqueCount="191">
  <si>
    <t>hors droits hertziens</t>
  </si>
  <si>
    <t>D1</t>
  </si>
  <si>
    <t>jour de diffusion</t>
  </si>
  <si>
    <t>periode droits multidiffusion</t>
  </si>
  <si>
    <t>M1</t>
  </si>
  <si>
    <t>multidiffusion</t>
  </si>
  <si>
    <t>periode rattrapage REPLAY</t>
  </si>
  <si>
    <t>samedi</t>
  </si>
  <si>
    <t>dimanche</t>
  </si>
  <si>
    <t>lundi</t>
  </si>
  <si>
    <t>mardi</t>
  </si>
  <si>
    <t>mercredi</t>
  </si>
  <si>
    <t>jeudi</t>
  </si>
  <si>
    <t>vendredi</t>
  </si>
  <si>
    <t>période prédiffusion PREVIEW</t>
  </si>
  <si>
    <t>VOD</t>
  </si>
  <si>
    <t>Semaine éditoriale 3</t>
  </si>
  <si>
    <t>Semaine éditoriale 4</t>
  </si>
  <si>
    <t>Semaine éditoriale 5</t>
  </si>
  <si>
    <t>Souhait éditorial</t>
  </si>
  <si>
    <t>Type de programme</t>
  </si>
  <si>
    <t>Titres programme</t>
  </si>
  <si>
    <t>Informations compte</t>
  </si>
  <si>
    <t>Droits hertziens</t>
  </si>
  <si>
    <t>PROCHAINE DIFFUSION</t>
  </si>
  <si>
    <t>Rangs de diffusion</t>
  </si>
  <si>
    <t>REPLAY (Rattrapages)</t>
  </si>
  <si>
    <t>PREVIEW (Pré-diffusion)</t>
  </si>
  <si>
    <t>Multidiffusion</t>
  </si>
  <si>
    <t>DERNIERE DIFFUSION</t>
  </si>
  <si>
    <t>Informations CDE</t>
  </si>
  <si>
    <t>L</t>
  </si>
  <si>
    <t>M</t>
  </si>
  <si>
    <t>H</t>
  </si>
  <si>
    <t>J</t>
  </si>
  <si>
    <t>A</t>
  </si>
  <si>
    <t>B</t>
  </si>
  <si>
    <t>C</t>
  </si>
  <si>
    <t>N</t>
  </si>
  <si>
    <t>K</t>
  </si>
  <si>
    <t>AB</t>
  </si>
  <si>
    <t>AC</t>
  </si>
  <si>
    <t>AW</t>
  </si>
  <si>
    <t>AY</t>
  </si>
  <si>
    <t>AZ</t>
  </si>
  <si>
    <t>T</t>
  </si>
  <si>
    <t>U</t>
  </si>
  <si>
    <t>V</t>
  </si>
  <si>
    <t>W</t>
  </si>
  <si>
    <t>X</t>
  </si>
  <si>
    <t>Y</t>
  </si>
  <si>
    <t>Z</t>
  </si>
  <si>
    <t>AA</t>
  </si>
  <si>
    <t>AI</t>
  </si>
  <si>
    <t>AK</t>
  </si>
  <si>
    <t>AE</t>
  </si>
  <si>
    <t>AF</t>
  </si>
  <si>
    <t>AG</t>
  </si>
  <si>
    <t>AH</t>
  </si>
  <si>
    <t>AJ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</si>
  <si>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</si>
  <si>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</si>
  <si>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</si>
  <si>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</si>
  <si>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</si>
  <si>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</si>
  <si>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</si>
  <si>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</si>
  <si>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</si>
  <si>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</si>
  <si>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</si>
  <si>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AJ-AI</t>
  </si>
  <si>
    <t>P</t>
  </si>
  <si>
    <t>Q</t>
  </si>
  <si>
    <t>R</t>
  </si>
  <si>
    <t>S</t>
  </si>
  <si>
    <t>Replay</t>
  </si>
  <si>
    <t>Preview</t>
  </si>
  <si>
    <t>nombre</t>
  </si>
  <si>
    <t>oui / non</t>
  </si>
  <si>
    <t>extrait</t>
  </si>
  <si>
    <t>calculé</t>
  </si>
  <si>
    <t>extrait ou calculé</t>
  </si>
  <si>
    <t>Début Replay</t>
  </si>
  <si>
    <t>Fin Replay</t>
  </si>
  <si>
    <t>Fin préview</t>
  </si>
  <si>
    <t>Début préview</t>
  </si>
  <si>
    <t>Staking replay</t>
  </si>
  <si>
    <t>Staking preview</t>
  </si>
  <si>
    <t>6h du mat</t>
  </si>
  <si>
    <t>Genre</t>
  </si>
  <si>
    <t>Detail genre</t>
  </si>
  <si>
    <t>Titre</t>
  </si>
  <si>
    <t>Titre 2 (épisode)</t>
  </si>
  <si>
    <t>ID compte</t>
  </si>
  <si>
    <t>ID séquence</t>
  </si>
  <si>
    <t>ID de programme clé num produit</t>
  </si>
  <si>
    <t>Racine compte</t>
  </si>
  <si>
    <t>numéro d'EM</t>
  </si>
  <si>
    <t>Début droit réel</t>
  </si>
  <si>
    <t>Fin de droit réel</t>
  </si>
  <si>
    <t>DATE PROCHAINE DIFF</t>
  </si>
  <si>
    <t>HEURE PROCHAINE DIFF</t>
  </si>
  <si>
    <t>CHAINE PROCHAINE DIFF</t>
  </si>
  <si>
    <t>RANG PROCHAINE DIFF</t>
  </si>
  <si>
    <t>INDIC_DROIT_F2</t>
  </si>
  <si>
    <t>INDIC_DROIT_F3</t>
  </si>
  <si>
    <t>INDIC_DROIT_F4</t>
  </si>
  <si>
    <t>INDIC_DROIT_F5</t>
  </si>
  <si>
    <t>NB_DIFF_RESTANTES</t>
  </si>
  <si>
    <t>NB_PASSAGES</t>
  </si>
  <si>
    <t>MDIFF_NB_MOIS</t>
  </si>
  <si>
    <t>MDIFF_NB_JOUR</t>
  </si>
  <si>
    <t>REPLAY</t>
  </si>
  <si>
    <t>Décalage</t>
  </si>
  <si>
    <t>Durée du rattrapage</t>
  </si>
  <si>
    <t>PREVIEW</t>
  </si>
  <si>
    <t>Nombre jour prédif</t>
  </si>
  <si>
    <t>Durée prédif</t>
  </si>
  <si>
    <t>Stacking Pré-diffusion</t>
  </si>
  <si>
    <t>NB jours rattrapages</t>
  </si>
  <si>
    <t>durée rattrapage</t>
  </si>
  <si>
    <t>Stacking Rattrapage</t>
  </si>
  <si>
    <t>Nombre de mois</t>
  </si>
  <si>
    <t>Nombre de jours</t>
  </si>
  <si>
    <t>Nombre consommation</t>
  </si>
  <si>
    <t>Nombre jours restants</t>
  </si>
  <si>
    <t>Début droits VOD</t>
  </si>
  <si>
    <t>Fin droits VOD</t>
  </si>
  <si>
    <t>ID Ligne dernière diff</t>
  </si>
  <si>
    <t>Date de dernière diffusion enlever heure</t>
  </si>
  <si>
    <t>Chaine dernière Diff</t>
  </si>
  <si>
    <t>PREC DERNIERE DIFF</t>
  </si>
  <si>
    <t>Durée contractée en jours</t>
  </si>
  <si>
    <t>durée en jours</t>
  </si>
  <si>
    <t>durée totale en jours</t>
  </si>
  <si>
    <t>Fenêtre d'exploitation VOD</t>
  </si>
  <si>
    <t>Nombre de jours consommés</t>
  </si>
  <si>
    <t>Nombre de jours restants</t>
  </si>
  <si>
    <t>Date de livraison média prévue</t>
  </si>
  <si>
    <t>Date de livraison média réelle</t>
  </si>
  <si>
    <t>livraison prévue date pad</t>
  </si>
  <si>
    <t>Date de validation technique du PAD (réelle)</t>
  </si>
  <si>
    <t>Début droits réels</t>
  </si>
  <si>
    <t>Fin de droit réels</t>
  </si>
  <si>
    <t>Fin droits réels</t>
  </si>
  <si>
    <t>Début droit réels</t>
  </si>
  <si>
    <t>Nombre passages par multi</t>
  </si>
  <si>
    <t>Nombre passages totaux</t>
  </si>
  <si>
    <t>NON</t>
  </si>
  <si>
    <t>Fiction Série</t>
  </si>
  <si>
    <t>Série</t>
  </si>
  <si>
    <t>test 7</t>
  </si>
  <si>
    <t>test 50</t>
  </si>
  <si>
    <t>test 51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</si>
  <si>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</si>
  <si>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</si>
  <si>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</si>
  <si>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</si>
  <si>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</si>
  <si>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</si>
  <si>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</si>
  <si>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</si>
  <si>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31</t>
  </si>
  <si>
    <t>test 37</t>
  </si>
  <si>
    <t>test 38</t>
  </si>
  <si>
    <t>test 39</t>
  </si>
  <si>
    <t>test 40</t>
  </si>
  <si>
    <t>test 41</t>
  </si>
  <si>
    <t>test 44</t>
  </si>
  <si>
    <t>test 46</t>
  </si>
  <si>
    <t>test 47</t>
  </si>
  <si>
    <t>test 15</t>
  </si>
  <si>
    <t>test 16</t>
  </si>
  <si>
    <t>test 17</t>
  </si>
  <si>
    <t>test 18</t>
  </si>
  <si>
    <t>test 8</t>
  </si>
  <si>
    <t>Toto</t>
  </si>
  <si>
    <t>test 9</t>
  </si>
  <si>
    <t>OUI</t>
  </si>
  <si>
    <t>test 10</t>
  </si>
  <si>
    <t>test 11</t>
  </si>
  <si>
    <t>test 12</t>
  </si>
  <si>
    <t>test 52</t>
  </si>
  <si>
    <t>test 13</t>
  </si>
  <si>
    <t>test 53</t>
  </si>
  <si>
    <t>test 14</t>
  </si>
  <si>
    <t>test 54</t>
  </si>
  <si>
    <t>test 55</t>
  </si>
  <si>
    <t>test 56</t>
  </si>
  <si>
    <t>test 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</si>
</sst>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400]h:mm:ss\ AM/PM"/>
  </numFmts>
  <fonts count="7" x14ac:knownFonts="1">
    <font>
      <sz val="11"/>
      <color theme="1"/>
      <name val="FranceTV Brown TT Light"/>
      <family val="2"/>
    </font>
    <font>
      <sz val="11"/>
      <color theme="1"/>
      <name val="FranceTV Brown TT Light"/>
      <family val="2"/>
    </font>
    <font>
      <b/>
      <sz val="11"/>
      <color theme="0"/>
      <name val="FranceTV Brown TT Light"/>
      <family val="2"/>
    </font>
    <font>
      <b/>
      <sz val="11"/>
      <color theme="1"/>
      <name val="FranceTV Brown TT Light"/>
      <family val="2"/>
    </font>
    <font>
      <sz val="10"/>
      <color theme="1"/>
      <name val="FranceTV Brown TT Light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lightVertical">
        <fgColor rgb="FF7030A0"/>
      </patternFill>
    </fill>
    <fill>
      <patternFill patternType="darkGrid"/>
    </fill>
    <fill>
      <patternFill patternType="solid">
        <fgColor theme="0"/>
        <bgColor rgb="FFFF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Alignment="1"/>
    <xf numFmtId="0" fontId="0" fillId="0" borderId="0" xfId="1" applyNumberFormat="1" applyFont="1"/>
    <xf numFmtId="0" fontId="3" fillId="3" borderId="0" xfId="0" applyFont="1" applyFill="1" applyAlignment="1">
      <alignment horizontal="center"/>
    </xf>
    <xf numFmtId="0" fontId="0" fillId="4" borderId="0" xfId="0" applyFill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vertical="center"/>
    </xf>
    <xf numFmtId="14" fontId="0" fillId="0" borderId="0" xfId="0" applyNumberFormat="1" applyAlignment="1"/>
    <xf numFmtId="14" fontId="3" fillId="0" borderId="0" xfId="0" applyNumberFormat="1" applyFont="1" applyAlignment="1">
      <alignment horizontal="center"/>
    </xf>
    <xf numFmtId="14" fontId="0" fillId="0" borderId="1" xfId="0" applyNumberFormat="1" applyFont="1" applyBorder="1"/>
    <xf numFmtId="14" fontId="4" fillId="0" borderId="0" xfId="0" applyNumberFormat="1" applyFont="1"/>
    <xf numFmtId="0" fontId="0" fillId="5" borderId="0" xfId="0" applyFill="1"/>
    <xf numFmtId="1" fontId="4" fillId="0" borderId="0" xfId="0" applyNumberFormat="1" applyFont="1"/>
    <xf numFmtId="0" fontId="0" fillId="6" borderId="0" xfId="0" applyFill="1"/>
    <xf numFmtId="0" fontId="3" fillId="7" borderId="2" xfId="0" applyFont="1" applyFill="1" applyBorder="1" applyAlignment="1">
      <alignment horizontal="center"/>
    </xf>
    <xf numFmtId="0" fontId="0" fillId="0" borderId="0" xfId="0" applyBorder="1"/>
    <xf numFmtId="1" fontId="4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6" xfId="0" applyNumberFormat="1" applyBorder="1" applyAlignment="1">
      <alignment horizontal="center" textRotation="69"/>
    </xf>
    <xf numFmtId="14" fontId="0" fillId="0" borderId="0" xfId="0" applyNumberFormat="1" applyBorder="1" applyAlignment="1">
      <alignment horizontal="center" textRotation="69"/>
    </xf>
    <xf numFmtId="14" fontId="0" fillId="0" borderId="0" xfId="0" applyNumberFormat="1" applyAlignment="1">
      <alignment horizontal="center" textRotation="69"/>
    </xf>
    <xf numFmtId="0" fontId="0" fillId="8" borderId="0" xfId="0" applyFill="1" applyAlignment="1"/>
    <xf numFmtId="14" fontId="0" fillId="8" borderId="0" xfId="0" applyNumberFormat="1" applyFill="1" applyAlignment="1"/>
    <xf numFmtId="164" fontId="0" fillId="8" borderId="0" xfId="0" applyNumberFormat="1" applyFill="1" applyAlignment="1"/>
    <xf numFmtId="0" fontId="0" fillId="8" borderId="0" xfId="0" applyNumberFormat="1" applyFill="1" applyAlignment="1"/>
    <xf numFmtId="0" fontId="0" fillId="8" borderId="0" xfId="0" applyNumberFormat="1" applyFill="1" applyAlignment="1">
      <alignment horizontal="center"/>
    </xf>
    <xf numFmtId="0" fontId="0" fillId="8" borderId="0" xfId="1" applyNumberFormat="1" applyFont="1" applyFill="1" applyAlignment="1"/>
    <xf numFmtId="14" fontId="0" fillId="9" borderId="0" xfId="0" applyNumberFormat="1" applyFill="1" applyAlignment="1">
      <alignment horizontal="center"/>
    </xf>
    <xf numFmtId="14" fontId="0" fillId="10" borderId="0" xfId="0" applyNumberForma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14" fontId="3" fillId="8" borderId="7" xfId="0" applyNumberFormat="1" applyFont="1" applyFill="1" applyBorder="1" applyAlignment="1">
      <alignment horizontal="center"/>
    </xf>
    <xf numFmtId="14" fontId="3" fillId="8" borderId="5" xfId="0" applyNumberFormat="1" applyFont="1" applyFill="1" applyBorder="1" applyAlignment="1">
      <alignment horizontal="center"/>
    </xf>
    <xf numFmtId="164" fontId="3" fillId="8" borderId="7" xfId="0" applyNumberFormat="1" applyFont="1" applyFill="1" applyBorder="1" applyAlignment="1">
      <alignment horizontal="center"/>
    </xf>
    <xf numFmtId="164" fontId="3" fillId="8" borderId="5" xfId="0" applyNumberFormat="1" applyFont="1" applyFill="1" applyBorder="1" applyAlignment="1">
      <alignment horizontal="center"/>
    </xf>
    <xf numFmtId="164" fontId="3" fillId="8" borderId="8" xfId="0" applyNumberFormat="1" applyFont="1" applyFill="1" applyBorder="1" applyAlignment="1">
      <alignment horizontal="center"/>
    </xf>
    <xf numFmtId="0" fontId="3" fillId="8" borderId="7" xfId="0" applyNumberFormat="1" applyFont="1" applyFill="1" applyBorder="1" applyAlignment="1">
      <alignment horizontal="center"/>
    </xf>
    <xf numFmtId="0" fontId="3" fillId="8" borderId="5" xfId="0" applyNumberFormat="1" applyFont="1" applyFill="1" applyBorder="1" applyAlignment="1">
      <alignment horizontal="center"/>
    </xf>
    <xf numFmtId="0" fontId="3" fillId="8" borderId="8" xfId="0" applyNumberFormat="1" applyFont="1" applyFill="1" applyBorder="1" applyAlignment="1">
      <alignment horizontal="center"/>
    </xf>
    <xf numFmtId="0" fontId="3" fillId="8" borderId="7" xfId="0" applyNumberFormat="1" applyFont="1" applyFill="1" applyBorder="1" applyAlignment="1">
      <alignment horizontal="center" vertical="center"/>
    </xf>
    <xf numFmtId="0" fontId="3" fillId="8" borderId="5" xfId="0" applyNumberFormat="1" applyFont="1" applyFill="1" applyBorder="1" applyAlignment="1">
      <alignment horizontal="center" vertical="center"/>
    </xf>
    <xf numFmtId="0" fontId="3" fillId="8" borderId="8" xfId="0" applyNumberFormat="1" applyFont="1" applyFill="1" applyBorder="1" applyAlignment="1">
      <alignment horizontal="center" vertical="center"/>
    </xf>
    <xf numFmtId="14" fontId="3" fillId="8" borderId="8" xfId="0" applyNumberFormat="1" applyFont="1" applyFill="1" applyBorder="1" applyAlignment="1">
      <alignment horizontal="center"/>
    </xf>
    <xf numFmtId="14" fontId="3" fillId="9" borderId="7" xfId="0" applyNumberFormat="1" applyFont="1" applyFill="1" applyBorder="1" applyAlignment="1">
      <alignment horizontal="center"/>
    </xf>
    <xf numFmtId="14" fontId="3" fillId="9" borderId="5" xfId="0" applyNumberFormat="1" applyFont="1" applyFill="1" applyBorder="1" applyAlignment="1">
      <alignment horizontal="center"/>
    </xf>
    <xf numFmtId="14" fontId="3" fillId="9" borderId="8" xfId="0" applyNumberFormat="1" applyFont="1" applyFill="1" applyBorder="1" applyAlignment="1">
      <alignment horizontal="center"/>
    </xf>
    <xf numFmtId="14" fontId="3" fillId="10" borderId="6" xfId="0" applyNumberFormat="1" applyFont="1" applyFill="1" applyBorder="1" applyAlignment="1">
      <alignment horizontal="center"/>
    </xf>
    <xf numFmtId="14" fontId="3" fillId="10" borderId="5" xfId="0" applyNumberFormat="1" applyFont="1" applyFill="1" applyBorder="1" applyAlignment="1">
      <alignment horizontal="center"/>
    </xf>
    <xf numFmtId="14" fontId="3" fillId="10" borderId="8" xfId="0" applyNumberFormat="1" applyFont="1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49" fontId="0" fillId="8" borderId="9" xfId="0" applyNumberFormat="1" applyFill="1" applyBorder="1" applyAlignment="1">
      <alignment horizontal="center"/>
    </xf>
    <xf numFmtId="49" fontId="0" fillId="8" borderId="0" xfId="0" applyNumberFormat="1" applyFill="1" applyBorder="1" applyAlignment="1">
      <alignment horizontal="center"/>
    </xf>
    <xf numFmtId="14" fontId="0" fillId="8" borderId="0" xfId="0" applyNumberFormat="1" applyFill="1" applyBorder="1" applyAlignment="1">
      <alignment horizontal="center"/>
    </xf>
    <xf numFmtId="14" fontId="0" fillId="8" borderId="11" xfId="0" applyNumberFormat="1" applyFill="1" applyBorder="1" applyAlignment="1">
      <alignment horizontal="center"/>
    </xf>
    <xf numFmtId="164" fontId="0" fillId="8" borderId="10" xfId="0" applyNumberFormat="1" applyFill="1" applyBorder="1" applyAlignment="1">
      <alignment horizontal="center"/>
    </xf>
    <xf numFmtId="164" fontId="0" fillId="8" borderId="0" xfId="0" applyNumberFormat="1" applyFill="1" applyBorder="1" applyAlignment="1">
      <alignment horizontal="center"/>
    </xf>
    <xf numFmtId="164" fontId="0" fillId="8" borderId="12" xfId="0" applyNumberFormat="1" applyFill="1" applyBorder="1" applyAlignment="1">
      <alignment horizontal="center"/>
    </xf>
    <xf numFmtId="0" fontId="0" fillId="8" borderId="10" xfId="0" applyNumberFormat="1" applyFill="1" applyBorder="1" applyAlignment="1">
      <alignment horizontal="center"/>
    </xf>
    <xf numFmtId="0" fontId="0" fillId="8" borderId="11" xfId="0" applyNumberFormat="1" applyFill="1" applyBorder="1" applyAlignment="1">
      <alignment horizontal="center"/>
    </xf>
    <xf numFmtId="0" fontId="0" fillId="11" borderId="11" xfId="0" applyNumberFormat="1" applyFill="1" applyBorder="1" applyAlignment="1">
      <alignment horizontal="center"/>
    </xf>
    <xf numFmtId="0" fontId="0" fillId="11" borderId="9" xfId="0" applyNumberFormat="1" applyFill="1" applyBorder="1" applyAlignment="1">
      <alignment horizontal="center"/>
    </xf>
    <xf numFmtId="0" fontId="0" fillId="8" borderId="0" xfId="0" applyNumberFormat="1" applyFill="1" applyBorder="1" applyAlignment="1">
      <alignment horizontal="center"/>
    </xf>
    <xf numFmtId="0" fontId="0" fillId="8" borderId="9" xfId="0" applyNumberFormat="1" applyFill="1" applyBorder="1" applyAlignment="1">
      <alignment horizontal="center"/>
    </xf>
    <xf numFmtId="0" fontId="0" fillId="11" borderId="0" xfId="0" applyNumberFormat="1" applyFill="1" applyBorder="1" applyAlignment="1">
      <alignment horizontal="center"/>
    </xf>
    <xf numFmtId="0" fontId="0" fillId="8" borderId="0" xfId="1" applyNumberFormat="1" applyFont="1" applyFill="1" applyBorder="1" applyAlignment="1">
      <alignment horizontal="center"/>
    </xf>
    <xf numFmtId="0" fontId="0" fillId="8" borderId="13" xfId="0" applyNumberFormat="1" applyFill="1" applyBorder="1" applyAlignment="1">
      <alignment horizontal="center"/>
    </xf>
    <xf numFmtId="14" fontId="0" fillId="8" borderId="14" xfId="0" applyNumberFormat="1" applyFill="1" applyBorder="1" applyAlignment="1">
      <alignment horizontal="center"/>
    </xf>
    <xf numFmtId="14" fontId="0" fillId="8" borderId="4" xfId="0" applyNumberFormat="1" applyFill="1" applyBorder="1" applyAlignment="1">
      <alignment horizontal="center"/>
    </xf>
    <xf numFmtId="164" fontId="0" fillId="11" borderId="0" xfId="0" applyNumberFormat="1" applyFill="1" applyBorder="1" applyAlignment="1">
      <alignment horizontal="center"/>
    </xf>
    <xf numFmtId="164" fontId="0" fillId="11" borderId="9" xfId="0" applyNumberFormat="1" applyFill="1" applyBorder="1" applyAlignment="1">
      <alignment horizontal="center"/>
    </xf>
    <xf numFmtId="164" fontId="0" fillId="8" borderId="9" xfId="0" applyNumberFormat="1" applyFill="1" applyBorder="1" applyAlignment="1">
      <alignment horizontal="center"/>
    </xf>
    <xf numFmtId="14" fontId="0" fillId="9" borderId="11" xfId="0" applyNumberFormat="1" applyFill="1" applyBorder="1" applyAlignment="1">
      <alignment horizontal="center"/>
    </xf>
    <xf numFmtId="14" fontId="0" fillId="9" borderId="0" xfId="0" applyNumberFormat="1" applyFill="1" applyBorder="1" applyAlignment="1">
      <alignment horizontal="center"/>
    </xf>
    <xf numFmtId="14" fontId="0" fillId="10" borderId="7" xfId="0" applyNumberFormat="1" applyFill="1" applyBorder="1" applyAlignment="1">
      <alignment horizontal="center"/>
    </xf>
    <xf numFmtId="14" fontId="0" fillId="10" borderId="8" xfId="0" applyNumberFormat="1" applyFill="1" applyBorder="1" applyAlignment="1">
      <alignment horizontal="center"/>
    </xf>
    <xf numFmtId="14" fontId="0" fillId="10" borderId="6" xfId="0" applyNumberFormat="1" applyFill="1" applyBorder="1" applyAlignment="1">
      <alignment horizontal="center"/>
    </xf>
    <xf numFmtId="14" fontId="0" fillId="10" borderId="15" xfId="0" applyNumberFormat="1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49" fontId="0" fillId="8" borderId="16" xfId="0" applyNumberFormat="1" applyFill="1" applyBorder="1" applyAlignment="1">
      <alignment horizontal="center"/>
    </xf>
    <xf numFmtId="14" fontId="0" fillId="8" borderId="10" xfId="0" applyNumberFormat="1" applyFill="1" applyBorder="1" applyAlignment="1">
      <alignment horizontal="center"/>
    </xf>
    <xf numFmtId="164" fontId="0" fillId="8" borderId="16" xfId="0" applyNumberFormat="1" applyFill="1" applyBorder="1" applyAlignment="1">
      <alignment horizontal="center"/>
    </xf>
    <xf numFmtId="0" fontId="0" fillId="11" borderId="16" xfId="0" applyNumberFormat="1" applyFill="1" applyBorder="1" applyAlignment="1">
      <alignment horizontal="center"/>
    </xf>
    <xf numFmtId="0" fontId="0" fillId="8" borderId="10" xfId="0" applyNumberFormat="1" applyFill="1" applyBorder="1" applyAlignment="1"/>
    <xf numFmtId="0" fontId="0" fillId="8" borderId="16" xfId="0" applyNumberFormat="1" applyFill="1" applyBorder="1" applyAlignment="1">
      <alignment horizontal="center"/>
    </xf>
    <xf numFmtId="0" fontId="0" fillId="8" borderId="4" xfId="0" applyNumberFormat="1" applyFill="1" applyBorder="1" applyAlignment="1">
      <alignment horizontal="center"/>
    </xf>
    <xf numFmtId="0" fontId="0" fillId="8" borderId="17" xfId="0" applyNumberFormat="1" applyFill="1" applyBorder="1" applyAlignment="1">
      <alignment horizontal="center"/>
    </xf>
    <xf numFmtId="14" fontId="0" fillId="8" borderId="16" xfId="0" applyNumberFormat="1" applyFill="1" applyBorder="1" applyAlignment="1">
      <alignment horizontal="center"/>
    </xf>
    <xf numFmtId="164" fontId="0" fillId="11" borderId="16" xfId="0" applyNumberFormat="1" applyFill="1" applyBorder="1" applyAlignment="1">
      <alignment horizontal="center"/>
    </xf>
    <xf numFmtId="14" fontId="0" fillId="10" borderId="14" xfId="0" applyNumberFormat="1" applyFill="1" applyBorder="1" applyAlignment="1">
      <alignment horizontal="center"/>
    </xf>
    <xf numFmtId="14" fontId="0" fillId="0" borderId="4" xfId="0" applyNumberFormat="1" applyBorder="1" applyAlignment="1">
      <alignment horizontal="center" textRotation="69"/>
    </xf>
    <xf numFmtId="0" fontId="2" fillId="12" borderId="4" xfId="0" applyFont="1" applyFill="1" applyBorder="1"/>
    <xf numFmtId="0" fontId="2" fillId="12" borderId="17" xfId="0" applyFont="1" applyFill="1" applyBorder="1"/>
    <xf numFmtId="49" fontId="2" fillId="12" borderId="4" xfId="0" applyNumberFormat="1" applyFont="1" applyFill="1" applyBorder="1"/>
    <xf numFmtId="0" fontId="2" fillId="12" borderId="13" xfId="0" applyFont="1" applyFill="1" applyBorder="1"/>
    <xf numFmtId="14" fontId="2" fillId="12" borderId="13" xfId="0" applyNumberFormat="1" applyFont="1" applyFill="1" applyBorder="1"/>
    <xf numFmtId="164" fontId="2" fillId="2" borderId="4" xfId="0" applyNumberFormat="1" applyFont="1" applyFill="1" applyBorder="1"/>
    <xf numFmtId="164" fontId="2" fillId="12" borderId="4" xfId="0" applyNumberFormat="1" applyFont="1" applyFill="1" applyBorder="1"/>
    <xf numFmtId="164" fontId="2" fillId="12" borderId="13" xfId="0" applyNumberFormat="1" applyFont="1" applyFill="1" applyBorder="1"/>
    <xf numFmtId="0" fontId="2" fillId="12" borderId="13" xfId="0" applyNumberFormat="1" applyFont="1" applyFill="1" applyBorder="1"/>
    <xf numFmtId="0" fontId="2" fillId="12" borderId="13" xfId="0" applyNumberFormat="1" applyFont="1" applyFill="1" applyBorder="1" applyAlignment="1">
      <alignment horizontal="center"/>
    </xf>
    <xf numFmtId="0" fontId="2" fillId="12" borderId="4" xfId="0" applyNumberFormat="1" applyFont="1" applyFill="1" applyBorder="1"/>
    <xf numFmtId="0" fontId="2" fillId="12" borderId="17" xfId="0" applyNumberFormat="1" applyFont="1" applyFill="1" applyBorder="1" applyAlignment="1"/>
    <xf numFmtId="0" fontId="2" fillId="12" borderId="17" xfId="0" applyNumberFormat="1" applyFont="1" applyFill="1" applyBorder="1"/>
    <xf numFmtId="0" fontId="2" fillId="12" borderId="4" xfId="1" applyNumberFormat="1" applyFont="1" applyFill="1" applyBorder="1"/>
    <xf numFmtId="14" fontId="2" fillId="2" borderId="4" xfId="0" applyNumberFormat="1" applyFont="1" applyFill="1" applyBorder="1"/>
    <xf numFmtId="14" fontId="2" fillId="12" borderId="4" xfId="0" applyNumberFormat="1" applyFont="1" applyFill="1" applyBorder="1"/>
    <xf numFmtId="164" fontId="2" fillId="12" borderId="0" xfId="0" applyNumberFormat="1" applyFont="1" applyFill="1"/>
    <xf numFmtId="14" fontId="2" fillId="12" borderId="17" xfId="0" applyNumberFormat="1" applyFont="1" applyFill="1" applyBorder="1"/>
    <xf numFmtId="14" fontId="2" fillId="12" borderId="0" xfId="0" applyNumberFormat="1" applyFont="1" applyFill="1"/>
    <xf numFmtId="0" fontId="3" fillId="12" borderId="0" xfId="0" applyFont="1" applyFill="1"/>
    <xf numFmtId="0" fontId="2" fillId="12" borderId="0" xfId="0" applyNumberFormat="1" applyFont="1" applyFill="1"/>
    <xf numFmtId="14" fontId="0" fillId="13" borderId="1" xfId="0" applyNumberFormat="1" applyFont="1" applyFill="1" applyBorder="1"/>
    <xf numFmtId="164" fontId="0" fillId="13" borderId="1" xfId="0" applyNumberFormat="1" applyFont="1" applyFill="1" applyBorder="1"/>
    <xf numFmtId="0" fontId="0" fillId="0" borderId="18" xfId="0" applyBorder="1"/>
    <xf numFmtId="0" fontId="0" fillId="0" borderId="6" xfId="0" applyBorder="1"/>
    <xf numFmtId="0" fontId="0" fillId="0" borderId="15" xfId="0" applyBorder="1"/>
    <xf numFmtId="0" fontId="0" fillId="0" borderId="11" xfId="0" applyBorder="1"/>
    <xf numFmtId="0" fontId="0" fillId="0" borderId="10" xfId="0" applyBorder="1"/>
    <xf numFmtId="164" fontId="0" fillId="0" borderId="1" xfId="0" applyNumberFormat="1" applyFont="1" applyBorder="1"/>
    <xf numFmtId="0" fontId="0" fillId="0" borderId="7" xfId="0" applyBorder="1"/>
    <xf numFmtId="0" fontId="0" fillId="0" borderId="5" xfId="0" applyBorder="1"/>
    <xf numFmtId="0" fontId="0" fillId="0" borderId="8" xfId="0" applyBorder="1"/>
  </cellXfs>
  <cellStyles count="2">
    <cellStyle name="Milliers" xfId="1" builtinId="3"/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G26"/>
  <sheetViews>
    <sheetView tabSelected="1" topLeftCell="AZ1" workbookViewId="0">
      <selection activeCell="D26" sqref="D26"/>
    </sheetView>
  </sheetViews>
  <sheetFormatPr baseColWidth="10" defaultRowHeight="15" x14ac:dyDescent="0.25"/>
  <sheetData>
    <row r="1" spans="1:85" x14ac:dyDescent="0.25">
      <c r="A1" s="1"/>
      <c r="B1" t="s">
        <v>0</v>
      </c>
      <c r="F1" s="2"/>
      <c r="G1" s="2"/>
      <c r="J1" s="3"/>
      <c r="L1" s="3"/>
      <c r="N1" s="3"/>
      <c r="O1" s="4"/>
      <c r="P1" s="4"/>
      <c r="Q1" s="5"/>
      <c r="R1" s="5"/>
      <c r="S1" s="5"/>
      <c r="T1" s="5"/>
      <c r="U1" s="5"/>
      <c r="V1" s="6"/>
      <c r="W1" s="6"/>
      <c r="X1" s="6"/>
      <c r="Y1" s="6"/>
      <c r="Z1" s="6"/>
      <c r="AA1" s="6"/>
      <c r="AB1" s="6"/>
      <c r="AC1" s="6"/>
      <c r="AD1" s="7"/>
      <c r="AE1" s="6"/>
      <c r="AF1" s="8"/>
      <c r="AG1" s="7"/>
      <c r="AH1" s="6"/>
      <c r="AI1" s="6"/>
      <c r="AJ1" s="6"/>
      <c r="AK1" s="9"/>
      <c r="AL1" s="6"/>
      <c r="AM1" s="6"/>
      <c r="AN1" s="6"/>
      <c r="AO1" s="6"/>
      <c r="AP1" s="6"/>
      <c r="AQ1" s="6"/>
      <c r="AR1" s="6"/>
      <c r="AS1" s="6"/>
      <c r="AT1" s="6"/>
      <c r="AU1" s="4"/>
      <c r="AV1" s="4"/>
      <c r="AW1" s="4"/>
      <c r="AX1" s="5"/>
      <c r="AY1" s="5"/>
      <c r="AZ1" s="5"/>
      <c r="BA1" s="5"/>
      <c r="BB1" s="5"/>
      <c r="BC1" s="5"/>
      <c r="BD1" s="5"/>
      <c r="BE1" s="4"/>
      <c r="BF1" s="4"/>
      <c r="BG1" s="4"/>
      <c r="BH1" s="4"/>
      <c r="BI1" s="4"/>
      <c r="BJ1" s="4"/>
      <c r="BK1" s="4"/>
      <c r="BL1" s="4"/>
      <c r="BM1" s="4"/>
      <c r="BN1" s="4"/>
      <c r="BP1" s="6"/>
    </row>
    <row r="2" spans="1:85" x14ac:dyDescent="0.25">
      <c r="A2" s="10" t="s">
        <v>1</v>
      </c>
      <c r="B2" t="s">
        <v>2</v>
      </c>
      <c r="J2" s="3"/>
      <c r="L2" s="3"/>
      <c r="N2" s="3"/>
      <c r="O2" s="4"/>
      <c r="P2" s="4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7"/>
      <c r="AE2" s="6"/>
      <c r="AF2" s="8"/>
      <c r="AG2" s="7"/>
      <c r="AH2" s="6"/>
      <c r="AI2" s="6"/>
      <c r="AJ2" s="6"/>
      <c r="AK2" s="9"/>
      <c r="AL2" s="6"/>
      <c r="AM2" s="6"/>
      <c r="AN2" s="6"/>
      <c r="AO2" s="6"/>
      <c r="AP2" s="6"/>
      <c r="AQ2" s="6"/>
      <c r="AR2" s="6"/>
      <c r="AS2" s="6"/>
      <c r="AT2" s="6"/>
      <c r="AU2" s="4"/>
      <c r="AV2" s="4"/>
      <c r="AW2" s="4"/>
      <c r="AX2" s="5"/>
      <c r="AY2" s="5"/>
      <c r="AZ2" s="5"/>
      <c r="BA2" s="5"/>
      <c r="BB2" s="5"/>
      <c r="BC2" s="5"/>
      <c r="BD2" s="5"/>
      <c r="BE2" s="4"/>
      <c r="BF2" s="4"/>
      <c r="BG2" s="4"/>
      <c r="BH2" s="4"/>
      <c r="BI2" s="4"/>
      <c r="BJ2" s="4"/>
      <c r="BK2" s="4"/>
      <c r="BL2" s="4"/>
      <c r="BM2" s="4"/>
      <c r="BN2" s="4"/>
      <c r="BP2" s="6"/>
    </row>
    <row r="3" spans="1:85" x14ac:dyDescent="0.25">
      <c r="A3" s="11"/>
      <c r="B3" t="s">
        <v>3</v>
      </c>
      <c r="F3" s="12"/>
      <c r="G3" s="12"/>
      <c r="H3" s="12"/>
      <c r="I3" s="12"/>
      <c r="J3" s="12"/>
      <c r="K3" s="12"/>
      <c r="L3" s="12"/>
      <c r="M3" s="12"/>
      <c r="N3" s="12"/>
      <c r="O3" s="13"/>
      <c r="P3" s="13"/>
      <c r="Q3" s="14"/>
      <c r="R3" s="15"/>
      <c r="S3" s="15"/>
      <c r="T3" s="15"/>
      <c r="U3" s="15"/>
      <c r="V3" s="14"/>
      <c r="W3" s="14"/>
      <c r="X3" s="14"/>
      <c r="Y3" s="14"/>
      <c r="Z3" s="14"/>
      <c r="AA3" s="14"/>
      <c r="AB3" s="14"/>
      <c r="AC3" s="14"/>
      <c r="AD3" s="16"/>
      <c r="AE3" s="14"/>
      <c r="AF3" s="14"/>
      <c r="AG3" s="16"/>
      <c r="AH3" s="14"/>
      <c r="AI3" s="14"/>
      <c r="AJ3" s="14"/>
      <c r="AK3" s="17"/>
      <c r="AL3" s="14"/>
      <c r="AM3" s="14"/>
      <c r="AN3" s="14"/>
      <c r="AO3" s="14"/>
      <c r="AP3" s="14"/>
      <c r="AQ3" s="14"/>
      <c r="AR3" s="14"/>
      <c r="AS3" s="14"/>
      <c r="AT3" s="14"/>
      <c r="AU3" s="13"/>
      <c r="AV3" s="13"/>
      <c r="AW3" s="13"/>
      <c r="AX3" s="15"/>
      <c r="AY3" s="15"/>
      <c r="AZ3" s="15"/>
      <c r="BA3" s="15"/>
      <c r="BB3" s="15"/>
      <c r="BC3" s="15"/>
      <c r="BD3" s="15"/>
      <c r="BE3" s="13"/>
      <c r="BF3" s="13"/>
      <c r="BG3" s="13"/>
      <c r="BH3" s="13"/>
      <c r="BI3" s="18"/>
      <c r="BJ3" s="18"/>
      <c r="BK3" s="18"/>
      <c r="BL3" s="18"/>
      <c r="BM3" s="18"/>
      <c r="BN3" s="18"/>
      <c r="BP3" s="6"/>
    </row>
    <row r="4" spans="1:85" x14ac:dyDescent="0.25">
      <c r="A4" s="19" t="s">
        <v>4</v>
      </c>
      <c r="B4" s="4" t="s">
        <v>5</v>
      </c>
      <c r="C4" s="4"/>
      <c r="D4" s="4"/>
      <c r="E4" s="12"/>
      <c r="F4" s="13"/>
      <c r="G4" s="13"/>
      <c r="H4" s="4"/>
      <c r="I4" s="13"/>
      <c r="J4" s="12"/>
      <c r="K4" s="12"/>
      <c r="L4" s="12"/>
      <c r="M4" s="13"/>
      <c r="N4" s="12"/>
      <c r="O4" s="20"/>
      <c r="P4" s="4"/>
      <c r="Q4" s="13"/>
      <c r="R4" s="13"/>
      <c r="S4" s="15"/>
      <c r="T4" s="15"/>
      <c r="U4" s="15"/>
      <c r="V4" s="14"/>
      <c r="W4" s="14"/>
      <c r="X4" s="14"/>
      <c r="Y4" s="14"/>
      <c r="Z4" s="14"/>
      <c r="AA4" s="14"/>
      <c r="AB4" s="14"/>
      <c r="AC4" s="14"/>
      <c r="AD4" s="16"/>
      <c r="AE4" s="14"/>
      <c r="AF4" s="14"/>
      <c r="AG4" s="16"/>
      <c r="AH4" s="14"/>
      <c r="AI4" s="14"/>
      <c r="AJ4" s="14"/>
      <c r="AK4" s="17"/>
      <c r="AL4" s="14"/>
      <c r="AM4" s="14"/>
      <c r="AN4" s="14"/>
      <c r="AO4" s="14"/>
      <c r="AP4" s="14"/>
      <c r="AQ4" s="14"/>
      <c r="AR4" s="14"/>
      <c r="AS4" s="14"/>
      <c r="AT4" s="14"/>
      <c r="AU4" s="13"/>
      <c r="AV4" s="13"/>
      <c r="AW4" s="13"/>
      <c r="AX4" s="15"/>
      <c r="AY4" s="15"/>
      <c r="AZ4" s="15"/>
      <c r="BA4" s="15"/>
      <c r="BB4" s="15"/>
      <c r="BC4" s="15"/>
      <c r="BD4" s="15"/>
      <c r="BE4" s="13"/>
      <c r="BF4" s="13"/>
      <c r="BG4" s="13"/>
      <c r="BH4" s="13"/>
      <c r="BI4" s="18"/>
      <c r="BJ4" s="18"/>
      <c r="BK4" s="18"/>
      <c r="BL4" s="18"/>
      <c r="BM4" s="18"/>
      <c r="BN4" s="18"/>
      <c r="BO4" s="4"/>
      <c r="BP4" s="6"/>
      <c r="BQ4" s="21">
        <f t="shared" ref="BQ4:CF4" si="0">BQ10</f>
        <v>43477</v>
      </c>
      <c r="BR4" s="21">
        <f t="shared" si="0"/>
        <v>43478</v>
      </c>
      <c r="BS4" s="21">
        <f>BS10</f>
        <v>43479</v>
      </c>
      <c r="BT4" s="21">
        <f t="shared" si="0"/>
        <v>43480</v>
      </c>
      <c r="BU4" s="21">
        <f t="shared" si="0"/>
        <v>43481</v>
      </c>
      <c r="BV4" s="21">
        <f t="shared" si="0"/>
        <v>43482</v>
      </c>
      <c r="BW4" s="21">
        <f t="shared" si="0"/>
        <v>43483</v>
      </c>
      <c r="BX4" s="21">
        <f t="shared" si="0"/>
        <v>43484</v>
      </c>
      <c r="BY4" s="21">
        <f t="shared" si="0"/>
        <v>43485</v>
      </c>
      <c r="BZ4" s="21">
        <f t="shared" si="0"/>
        <v>43486</v>
      </c>
      <c r="CA4" s="21">
        <f t="shared" si="0"/>
        <v>43487</v>
      </c>
      <c r="CB4" s="21">
        <f t="shared" si="0"/>
        <v>43488</v>
      </c>
      <c r="CC4" s="21">
        <f t="shared" si="0"/>
        <v>43489</v>
      </c>
      <c r="CD4" s="21">
        <f t="shared" si="0"/>
        <v>43490</v>
      </c>
      <c r="CE4" s="21">
        <f t="shared" si="0"/>
        <v>43491</v>
      </c>
      <c r="CF4" s="21">
        <f t="shared" si="0"/>
        <v>43492</v>
      </c>
      <c r="CG4" s="4"/>
    </row>
    <row r="5" spans="1:85" x14ac:dyDescent="0.25">
      <c r="A5" s="22"/>
      <c r="B5" t="s">
        <v>6</v>
      </c>
      <c r="E5" s="12"/>
      <c r="F5" s="12"/>
      <c r="G5" s="13"/>
      <c r="H5" s="13"/>
      <c r="I5" s="12"/>
      <c r="J5" s="12"/>
      <c r="K5" s="12"/>
      <c r="L5" s="12"/>
      <c r="M5" s="12"/>
      <c r="N5" s="12"/>
      <c r="O5" s="20"/>
      <c r="P5" s="4"/>
      <c r="Q5" s="13"/>
      <c r="R5" s="15"/>
      <c r="S5" s="15"/>
      <c r="T5" s="15"/>
      <c r="U5" s="15"/>
      <c r="V5" s="14"/>
      <c r="W5" s="14"/>
      <c r="X5" s="14"/>
      <c r="Y5" s="14"/>
      <c r="Z5" s="14"/>
      <c r="AA5" s="14"/>
      <c r="AB5" s="14"/>
      <c r="AC5" s="14"/>
      <c r="AD5" s="16"/>
      <c r="AE5" s="14"/>
      <c r="AF5" s="14"/>
      <c r="AG5" s="16"/>
      <c r="AH5" s="14"/>
      <c r="AI5" s="14"/>
      <c r="AJ5" s="14"/>
      <c r="AK5" s="17"/>
      <c r="AL5" s="14"/>
      <c r="AM5" s="14"/>
      <c r="AN5" s="14"/>
      <c r="AO5" s="14"/>
      <c r="AP5" s="14"/>
      <c r="AQ5" s="14"/>
      <c r="AR5" s="14"/>
      <c r="AS5" s="14"/>
      <c r="AT5" s="14"/>
      <c r="AU5" s="13"/>
      <c r="AV5" s="13"/>
      <c r="AW5" s="13"/>
      <c r="AX5" s="15"/>
      <c r="AY5" s="15"/>
      <c r="AZ5" s="15"/>
      <c r="BA5" s="15"/>
      <c r="BB5" s="15"/>
      <c r="BC5" s="15"/>
      <c r="BD5" s="15"/>
      <c r="BE5" s="13"/>
      <c r="BF5" s="13"/>
      <c r="BG5" s="13"/>
      <c r="BH5" s="13"/>
      <c r="BI5" s="18"/>
      <c r="BJ5" s="18"/>
      <c r="BK5" s="18"/>
      <c r="BL5" s="18"/>
      <c r="BM5" s="18"/>
      <c r="BN5" s="18"/>
      <c r="BP5" s="6"/>
      <c r="BQ5" s="23" t="s">
        <v>7</v>
      </c>
      <c r="BR5" s="23" t="s">
        <v>8</v>
      </c>
      <c r="BS5" s="23" t="s">
        <v>9</v>
      </c>
      <c r="BT5" s="23" t="s">
        <v>10</v>
      </c>
      <c r="BU5" s="23" t="s">
        <v>11</v>
      </c>
      <c r="BV5" s="23" t="s">
        <v>12</v>
      </c>
      <c r="BW5" s="23" t="s">
        <v>13</v>
      </c>
      <c r="BX5" s="23" t="s">
        <v>7</v>
      </c>
      <c r="BY5" s="23" t="s">
        <v>8</v>
      </c>
      <c r="BZ5" s="23" t="s">
        <v>9</v>
      </c>
      <c r="CA5" s="23" t="s">
        <v>10</v>
      </c>
      <c r="CB5" s="23" t="s">
        <v>11</v>
      </c>
      <c r="CC5" s="23" t="s">
        <v>12</v>
      </c>
      <c r="CD5" s="23" t="s">
        <v>13</v>
      </c>
      <c r="CE5" s="23" t="s">
        <v>7</v>
      </c>
      <c r="CF5" s="23" t="s">
        <v>8</v>
      </c>
    </row>
    <row r="6" spans="1:85" ht="15.75" thickBot="1" x14ac:dyDescent="0.3">
      <c r="A6" s="24"/>
      <c r="B6" t="s">
        <v>14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20"/>
      <c r="P6" s="4"/>
      <c r="Q6" s="13"/>
      <c r="R6" s="15"/>
      <c r="S6" s="15"/>
      <c r="T6" s="15"/>
      <c r="U6" s="15"/>
      <c r="V6" s="14"/>
      <c r="W6" s="14"/>
      <c r="X6" s="14"/>
      <c r="Y6" s="14"/>
      <c r="Z6" s="14"/>
      <c r="AA6" s="14"/>
      <c r="AB6" s="14"/>
      <c r="AC6" s="14"/>
      <c r="AD6" s="16"/>
      <c r="AE6" s="14"/>
      <c r="AF6" s="14"/>
      <c r="AG6" s="16"/>
      <c r="AH6" s="14"/>
      <c r="AI6" s="14"/>
      <c r="AJ6" s="14"/>
      <c r="AK6" s="17"/>
      <c r="AL6" s="14"/>
      <c r="AM6" s="14"/>
      <c r="AN6" s="14"/>
      <c r="AO6" s="14"/>
      <c r="AP6" s="14"/>
      <c r="AQ6" s="14"/>
      <c r="AR6" s="14"/>
      <c r="AS6" s="14"/>
      <c r="AT6" s="14"/>
      <c r="AU6" s="13"/>
      <c r="AV6" s="13"/>
      <c r="AW6" s="13"/>
      <c r="AX6" s="15"/>
      <c r="AY6" s="15"/>
      <c r="AZ6" s="15"/>
      <c r="BA6" s="15"/>
      <c r="BB6" s="15"/>
      <c r="BC6" s="15"/>
      <c r="BD6" s="15"/>
      <c r="BE6" s="13"/>
      <c r="BF6" s="13"/>
      <c r="BG6" s="13"/>
      <c r="BH6" s="13"/>
      <c r="BI6" s="18"/>
      <c r="BJ6" s="18"/>
      <c r="BK6" s="18"/>
      <c r="BL6" s="18"/>
      <c r="BM6" s="18"/>
      <c r="BN6" s="18"/>
      <c r="BP6" s="6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</row>
    <row r="7" spans="1:85" ht="16.5" thickTop="1" thickBot="1" x14ac:dyDescent="0.3">
      <c r="A7" s="25" t="s">
        <v>15</v>
      </c>
      <c r="B7" s="26"/>
      <c r="E7" s="12"/>
      <c r="F7" s="12"/>
      <c r="G7" s="12"/>
      <c r="H7" s="12"/>
      <c r="I7" s="12"/>
      <c r="J7" s="12"/>
      <c r="K7" s="12"/>
      <c r="L7" s="12"/>
      <c r="M7" s="12"/>
      <c r="N7" s="12"/>
      <c r="O7" s="20"/>
      <c r="P7" s="4"/>
      <c r="Q7" s="13"/>
      <c r="R7" s="15"/>
      <c r="S7" s="15"/>
      <c r="T7" s="15"/>
      <c r="U7" s="15"/>
      <c r="V7" s="14"/>
      <c r="W7" s="14"/>
      <c r="X7" s="14"/>
      <c r="Y7" s="14"/>
      <c r="Z7" s="14"/>
      <c r="AA7" s="14"/>
      <c r="AB7" s="14"/>
      <c r="AC7" s="14"/>
      <c r="AD7" s="16"/>
      <c r="AE7" s="14"/>
      <c r="AF7" s="14"/>
      <c r="AG7" s="16"/>
      <c r="AH7" s="14"/>
      <c r="AI7" s="14"/>
      <c r="AJ7" s="14"/>
      <c r="AK7" s="17"/>
      <c r="AL7" s="14"/>
      <c r="AM7" s="14"/>
      <c r="AN7" s="14"/>
      <c r="AO7" s="14"/>
      <c r="AP7" s="14"/>
      <c r="AQ7" s="14"/>
      <c r="AR7" s="14"/>
      <c r="AS7" s="14"/>
      <c r="AT7" s="14"/>
      <c r="AU7" s="13"/>
      <c r="AV7" s="13"/>
      <c r="AW7" s="13"/>
      <c r="AX7" s="15"/>
      <c r="AY7" s="15"/>
      <c r="AZ7" s="15"/>
      <c r="BA7" s="15"/>
      <c r="BB7" s="15"/>
      <c r="BC7" s="15"/>
      <c r="BD7" s="15"/>
      <c r="BE7" s="13"/>
      <c r="BF7" s="13"/>
      <c r="BG7" s="13"/>
      <c r="BH7" s="13"/>
      <c r="BI7" s="18"/>
      <c r="BJ7" s="18"/>
      <c r="BK7" s="18"/>
      <c r="BL7" s="18"/>
      <c r="BM7" s="18"/>
      <c r="BN7" s="18"/>
      <c r="BP7" s="6"/>
      <c r="BQ7" s="27" t="s">
        <v>16</v>
      </c>
      <c r="BR7" s="27"/>
      <c r="BS7" s="27"/>
      <c r="BT7" s="27"/>
      <c r="BU7" s="27"/>
      <c r="BV7" s="27"/>
      <c r="BW7" s="27"/>
      <c r="BX7" s="27" t="s">
        <v>17</v>
      </c>
      <c r="BY7" s="27"/>
      <c r="BZ7" s="27"/>
      <c r="CA7" s="27"/>
      <c r="CB7" s="27"/>
      <c r="CC7" s="27"/>
      <c r="CD7" s="27"/>
      <c r="CE7" s="27" t="s">
        <v>18</v>
      </c>
      <c r="CF7" s="27"/>
    </row>
    <row r="8" spans="1:85" ht="16.5" thickTop="1" thickBot="1" x14ac:dyDescent="0.3">
      <c r="E8" s="12"/>
      <c r="F8" s="12"/>
      <c r="G8" s="12"/>
      <c r="H8" s="12"/>
      <c r="I8" s="12"/>
      <c r="J8" s="12"/>
      <c r="K8" s="12"/>
      <c r="L8" s="12"/>
      <c r="M8" s="12"/>
      <c r="N8" s="12"/>
      <c r="O8" s="13"/>
      <c r="P8" s="13"/>
      <c r="Q8" s="15"/>
      <c r="R8" s="15"/>
      <c r="S8" s="15"/>
      <c r="T8" s="15"/>
      <c r="U8" s="15"/>
      <c r="V8" s="14"/>
      <c r="W8" s="14"/>
      <c r="X8" s="14"/>
      <c r="Y8" s="14"/>
      <c r="Z8" s="14"/>
      <c r="AA8" s="14"/>
      <c r="AB8" s="14"/>
      <c r="AC8" s="14"/>
      <c r="AD8" s="16"/>
      <c r="AE8" s="14"/>
      <c r="AF8" s="14"/>
      <c r="AG8" s="16"/>
      <c r="AH8" s="14"/>
      <c r="AI8" s="14"/>
      <c r="AJ8" s="14"/>
      <c r="AK8" s="17"/>
      <c r="AL8" s="14"/>
      <c r="AM8" s="14"/>
      <c r="AN8" s="14"/>
      <c r="AO8" s="14"/>
      <c r="AP8" s="14"/>
      <c r="AQ8" s="14"/>
      <c r="AR8" s="14"/>
      <c r="AS8" s="14"/>
      <c r="AT8" s="14"/>
      <c r="AU8" s="13"/>
      <c r="AV8" s="13"/>
      <c r="AW8" s="13"/>
      <c r="AX8" s="15"/>
      <c r="AY8" s="15"/>
      <c r="AZ8" s="15"/>
      <c r="BA8" s="15"/>
      <c r="BB8" s="15"/>
      <c r="BC8" s="15"/>
      <c r="BD8" s="15"/>
      <c r="BE8" s="13"/>
      <c r="BF8" s="13"/>
      <c r="BG8" s="13"/>
      <c r="BH8" s="13"/>
      <c r="BI8" s="18"/>
      <c r="BJ8" s="18"/>
      <c r="BK8" s="18"/>
      <c r="BL8" s="18"/>
      <c r="BM8" s="18"/>
      <c r="BN8" s="18"/>
      <c r="BP8" s="6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</row>
    <row r="9" spans="1:85" ht="15.75" thickBot="1" x14ac:dyDescent="0.3"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P9" s="13"/>
      <c r="Q9" s="15"/>
      <c r="R9" s="15"/>
      <c r="S9" s="15"/>
      <c r="T9" s="15"/>
      <c r="U9" s="15"/>
      <c r="V9" s="14"/>
      <c r="W9" s="14"/>
      <c r="X9" s="14"/>
      <c r="Y9" s="14"/>
      <c r="Z9" s="14"/>
      <c r="AA9" s="14"/>
      <c r="AB9" s="14"/>
      <c r="AC9" s="14"/>
      <c r="AD9" s="16"/>
      <c r="AE9" s="14"/>
      <c r="AF9" s="14"/>
      <c r="AG9" s="16"/>
      <c r="AH9" s="14"/>
      <c r="AI9" s="14"/>
      <c r="AJ9" s="14"/>
      <c r="AK9" s="17"/>
      <c r="AL9" s="14"/>
      <c r="AM9" s="14"/>
      <c r="AN9" s="14"/>
      <c r="AO9" s="14"/>
      <c r="AP9" s="14"/>
      <c r="AQ9" s="14"/>
      <c r="AR9" s="14"/>
      <c r="AS9" s="14"/>
      <c r="AT9" s="14"/>
      <c r="AU9" s="13"/>
      <c r="AV9" s="13"/>
      <c r="AW9" s="13"/>
      <c r="AX9" s="15"/>
      <c r="AY9" s="15"/>
      <c r="AZ9" s="15"/>
      <c r="BA9" s="15"/>
      <c r="BB9" s="15"/>
      <c r="BC9" s="15"/>
      <c r="BD9" s="15"/>
      <c r="BE9" s="13"/>
      <c r="BF9" s="13"/>
      <c r="BG9" s="13"/>
      <c r="BH9" s="13"/>
      <c r="BI9" s="18"/>
      <c r="BJ9" s="18"/>
      <c r="BK9" s="18"/>
      <c r="BL9" s="18"/>
      <c r="BM9" s="18"/>
      <c r="BN9" s="18"/>
      <c r="BP9" s="6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</row>
    <row r="10" spans="1:85" x14ac:dyDescent="0.25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3"/>
      <c r="P10" s="13"/>
      <c r="Q10" s="15"/>
      <c r="R10" s="15"/>
      <c r="S10" s="15"/>
      <c r="T10" s="15"/>
      <c r="U10" s="15"/>
      <c r="V10" s="14"/>
      <c r="W10" s="14"/>
      <c r="X10" s="14"/>
      <c r="Y10" s="14"/>
      <c r="Z10" s="14"/>
      <c r="AA10" s="14"/>
      <c r="AB10" s="14"/>
      <c r="AC10" s="14"/>
      <c r="AD10" s="16"/>
      <c r="AE10" s="14"/>
      <c r="AF10" s="14"/>
      <c r="AG10" s="16"/>
      <c r="AH10" s="14"/>
      <c r="AI10" s="14"/>
      <c r="AJ10" s="14"/>
      <c r="AK10" s="17"/>
      <c r="AL10" s="14"/>
      <c r="AM10" s="14"/>
      <c r="AN10" s="14"/>
      <c r="AO10" s="14"/>
      <c r="AP10" s="14"/>
      <c r="AQ10" s="14"/>
      <c r="AR10" s="14"/>
      <c r="AS10" s="14"/>
      <c r="AT10" s="14"/>
      <c r="AU10" s="13"/>
      <c r="AV10" s="13"/>
      <c r="AW10" s="13"/>
      <c r="AX10" s="15"/>
      <c r="AY10" s="15"/>
      <c r="AZ10" s="15"/>
      <c r="BA10" s="15"/>
      <c r="BB10" s="15"/>
      <c r="BC10" s="15"/>
      <c r="BD10" s="15"/>
      <c r="BE10" s="13"/>
      <c r="BF10" s="13"/>
      <c r="BG10" s="13"/>
      <c r="BH10" s="13"/>
      <c r="BI10" s="18"/>
      <c r="BJ10" s="18"/>
      <c r="BK10" s="18"/>
      <c r="BL10" s="18"/>
      <c r="BM10" s="18"/>
      <c r="BN10" s="18"/>
      <c r="BP10" s="6"/>
      <c r="BQ10" s="30">
        <v>43477</v>
      </c>
      <c r="BR10" s="30">
        <v>43478</v>
      </c>
      <c r="BS10" s="30">
        <v>43479</v>
      </c>
      <c r="BT10" s="30">
        <v>43480</v>
      </c>
      <c r="BU10" s="30">
        <v>43481</v>
      </c>
      <c r="BV10" s="30">
        <v>43482</v>
      </c>
      <c r="BW10" s="30">
        <v>43483</v>
      </c>
      <c r="BX10" s="30">
        <v>43484</v>
      </c>
      <c r="BY10" s="30">
        <v>43485</v>
      </c>
      <c r="BZ10" s="30">
        <v>43486</v>
      </c>
      <c r="CA10" s="30">
        <v>43487</v>
      </c>
      <c r="CB10" s="30">
        <v>43488</v>
      </c>
      <c r="CC10" s="30">
        <v>43489</v>
      </c>
      <c r="CD10" s="30">
        <v>43490</v>
      </c>
      <c r="CE10" s="30">
        <v>43491</v>
      </c>
      <c r="CF10" s="31">
        <v>43492</v>
      </c>
      <c r="CG10" s="32">
        <v>45096</v>
      </c>
    </row>
    <row r="11" spans="1:85" ht="15.75" thickBot="1" x14ac:dyDescent="0.3"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4"/>
      <c r="P11" s="34"/>
      <c r="Q11" s="35"/>
      <c r="R11" s="35"/>
      <c r="S11" s="35"/>
      <c r="T11" s="35"/>
      <c r="U11" s="35"/>
      <c r="V11" s="36"/>
      <c r="W11" s="36"/>
      <c r="X11" s="36"/>
      <c r="Y11" s="36"/>
      <c r="Z11" s="36"/>
      <c r="AA11" s="36"/>
      <c r="AB11" s="36"/>
      <c r="AC11" s="36"/>
      <c r="AD11" s="37"/>
      <c r="AE11" s="36"/>
      <c r="AF11" s="36"/>
      <c r="AG11" s="37"/>
      <c r="AH11" s="36"/>
      <c r="AI11" s="36"/>
      <c r="AJ11" s="36"/>
      <c r="AK11" s="38"/>
      <c r="AL11" s="36"/>
      <c r="AM11" s="36"/>
      <c r="AN11" s="36"/>
      <c r="AO11" s="36"/>
      <c r="AP11" s="36"/>
      <c r="AQ11" s="36"/>
      <c r="AR11" s="36"/>
      <c r="AS11" s="36"/>
      <c r="AT11" s="36"/>
      <c r="AU11" s="34"/>
      <c r="AV11" s="34"/>
      <c r="AW11" s="34"/>
      <c r="AX11" s="35"/>
      <c r="AY11" s="35"/>
      <c r="AZ11" s="35"/>
      <c r="BA11" s="35"/>
      <c r="BB11" s="35"/>
      <c r="BC11" s="35"/>
      <c r="BD11" s="35"/>
      <c r="BE11" s="39"/>
      <c r="BF11" s="39"/>
      <c r="BG11" s="39"/>
      <c r="BH11" s="39"/>
      <c r="BI11" s="40"/>
      <c r="BJ11" s="40"/>
      <c r="BK11" s="40"/>
      <c r="BL11" s="40"/>
      <c r="BM11" s="40"/>
      <c r="BN11" s="40"/>
      <c r="BP11" s="4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2"/>
    </row>
    <row r="12" spans="1:85" ht="15.75" thickBot="1" x14ac:dyDescent="0.3">
      <c r="A12" s="42" t="s">
        <v>19</v>
      </c>
      <c r="B12" s="43"/>
      <c r="C12" s="43"/>
      <c r="D12" s="43"/>
      <c r="E12" s="44"/>
      <c r="F12" s="42" t="s">
        <v>20</v>
      </c>
      <c r="G12" s="44"/>
      <c r="H12" s="42" t="s">
        <v>21</v>
      </c>
      <c r="I12" s="44"/>
      <c r="J12" s="42" t="s">
        <v>22</v>
      </c>
      <c r="K12" s="43"/>
      <c r="L12" s="43"/>
      <c r="M12" s="43"/>
      <c r="N12" s="44"/>
      <c r="O12" s="45" t="s">
        <v>23</v>
      </c>
      <c r="P12" s="46"/>
      <c r="Q12" s="47" t="s">
        <v>24</v>
      </c>
      <c r="R12" s="48"/>
      <c r="S12" s="48"/>
      <c r="T12" s="48"/>
      <c r="U12" s="49"/>
      <c r="V12" s="50" t="s">
        <v>25</v>
      </c>
      <c r="W12" s="51"/>
      <c r="X12" s="51"/>
      <c r="Y12" s="51"/>
      <c r="Z12" s="51"/>
      <c r="AA12" s="51"/>
      <c r="AB12" s="51"/>
      <c r="AC12" s="52"/>
      <c r="AD12" s="53" t="s">
        <v>26</v>
      </c>
      <c r="AE12" s="54"/>
      <c r="AF12" s="55"/>
      <c r="AG12" s="50" t="s">
        <v>27</v>
      </c>
      <c r="AH12" s="51"/>
      <c r="AI12" s="51"/>
      <c r="AJ12" s="51"/>
      <c r="AK12" s="51"/>
      <c r="AL12" s="51"/>
      <c r="AM12" s="51"/>
      <c r="AN12" s="53" t="s">
        <v>28</v>
      </c>
      <c r="AO12" s="54"/>
      <c r="AP12" s="54"/>
      <c r="AQ12" s="54"/>
      <c r="AR12" s="54"/>
      <c r="AS12" s="55"/>
      <c r="AT12" s="45" t="s">
        <v>29</v>
      </c>
      <c r="AU12" s="46"/>
      <c r="AV12" s="46"/>
      <c r="AW12" s="56"/>
      <c r="AX12" s="48" t="s">
        <v>15</v>
      </c>
      <c r="AY12" s="48"/>
      <c r="AZ12" s="48"/>
      <c r="BA12" s="48"/>
      <c r="BB12" s="48"/>
      <c r="BC12" s="48"/>
      <c r="BD12" s="49"/>
      <c r="BE12" s="57" t="s">
        <v>30</v>
      </c>
      <c r="BF12" s="58"/>
      <c r="BG12" s="58"/>
      <c r="BH12" s="59"/>
      <c r="BI12" s="60"/>
      <c r="BJ12" s="60"/>
      <c r="BK12" s="61"/>
      <c r="BL12" s="61"/>
      <c r="BM12" s="61"/>
      <c r="BN12" s="62"/>
      <c r="BP12" s="4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2"/>
    </row>
    <row r="13" spans="1:85" ht="15.75" thickBot="1" x14ac:dyDescent="0.3">
      <c r="A13" s="2"/>
      <c r="B13" s="2"/>
      <c r="C13" s="2"/>
      <c r="D13" s="2"/>
      <c r="E13" s="2"/>
      <c r="F13" s="63" t="s">
        <v>31</v>
      </c>
      <c r="G13" s="64" t="s">
        <v>32</v>
      </c>
      <c r="H13" s="65" t="s">
        <v>33</v>
      </c>
      <c r="I13" s="63" t="s">
        <v>34</v>
      </c>
      <c r="J13" s="66" t="s">
        <v>35</v>
      </c>
      <c r="K13" s="63" t="s">
        <v>36</v>
      </c>
      <c r="L13" s="67" t="s">
        <v>37</v>
      </c>
      <c r="M13" s="63" t="s">
        <v>38</v>
      </c>
      <c r="N13" s="66" t="s">
        <v>39</v>
      </c>
      <c r="O13" s="68" t="s">
        <v>40</v>
      </c>
      <c r="P13" s="69" t="s">
        <v>41</v>
      </c>
      <c r="Q13" s="70" t="s">
        <v>42</v>
      </c>
      <c r="R13" s="71" t="s">
        <v>42</v>
      </c>
      <c r="S13" s="71" t="s">
        <v>43</v>
      </c>
      <c r="T13" s="71" t="s">
        <v>44</v>
      </c>
      <c r="U13" s="72"/>
      <c r="V13" s="73" t="s">
        <v>45</v>
      </c>
      <c r="W13" s="74" t="s">
        <v>46</v>
      </c>
      <c r="X13" s="74" t="s">
        <v>47</v>
      </c>
      <c r="Y13" s="74" t="s">
        <v>48</v>
      </c>
      <c r="Z13" s="74" t="s">
        <v>49</v>
      </c>
      <c r="AA13" s="74" t="s">
        <v>50</v>
      </c>
      <c r="AB13" s="74" t="s">
        <v>51</v>
      </c>
      <c r="AC13" s="74" t="s">
        <v>52</v>
      </c>
      <c r="AD13" s="75" t="s">
        <v>53</v>
      </c>
      <c r="AE13" s="76"/>
      <c r="AF13" s="73" t="s">
        <v>54</v>
      </c>
      <c r="AG13" s="75" t="s">
        <v>55</v>
      </c>
      <c r="AH13" s="77" t="s">
        <v>56</v>
      </c>
      <c r="AI13" s="78" t="s">
        <v>57</v>
      </c>
      <c r="AJ13" s="79" t="s">
        <v>58</v>
      </c>
      <c r="AK13" s="80" t="s">
        <v>59</v>
      </c>
      <c r="AL13" s="78" t="s">
        <v>54</v>
      </c>
      <c r="AM13" s="77" t="s">
        <v>60</v>
      </c>
      <c r="AN13" s="74" t="s">
        <v>61</v>
      </c>
      <c r="AO13" s="77" t="s">
        <v>62</v>
      </c>
      <c r="AP13" s="77" t="s">
        <v>63</v>
      </c>
      <c r="AQ13" s="77" t="s">
        <v>64</v>
      </c>
      <c r="AR13" s="77" t="s">
        <v>65</v>
      </c>
      <c r="AS13" s="73" t="s">
        <v>66</v>
      </c>
      <c r="AT13" s="81" t="s">
        <v>67</v>
      </c>
      <c r="AU13" s="82" t="s">
        <v>68</v>
      </c>
      <c r="AV13" s="83" t="s">
        <v>69</v>
      </c>
      <c r="AW13" s="82" t="s">
        <v>70</v>
      </c>
      <c r="AX13" s="84" t="s">
        <v>71</v>
      </c>
      <c r="AY13" s="85" t="s">
        <v>71</v>
      </c>
      <c r="AZ13" s="85" t="s">
        <v>71</v>
      </c>
      <c r="BA13" s="71"/>
      <c r="BB13" s="85" t="s">
        <v>71</v>
      </c>
      <c r="BC13" s="71"/>
      <c r="BD13" s="86"/>
      <c r="BE13" s="87" t="s">
        <v>72</v>
      </c>
      <c r="BF13" s="88" t="s">
        <v>73</v>
      </c>
      <c r="BG13" s="88" t="s">
        <v>74</v>
      </c>
      <c r="BH13" s="88" t="s">
        <v>75</v>
      </c>
      <c r="BI13" s="89" t="s">
        <v>76</v>
      </c>
      <c r="BJ13" s="90"/>
      <c r="BK13" s="91" t="s">
        <v>77</v>
      </c>
      <c r="BL13" s="92"/>
      <c r="BM13" s="40" t="s">
        <v>78</v>
      </c>
      <c r="BN13" s="40" t="s">
        <v>78</v>
      </c>
      <c r="BO13" s="2"/>
      <c r="BP13" s="4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2"/>
    </row>
    <row r="14" spans="1:85" ht="15.75" thickBot="1" x14ac:dyDescent="0.3">
      <c r="A14" t="s">
        <v>79</v>
      </c>
      <c r="B14" t="s">
        <v>79</v>
      </c>
      <c r="C14" t="s">
        <v>79</v>
      </c>
      <c r="D14" t="s">
        <v>79</v>
      </c>
      <c r="E14" t="s">
        <v>79</v>
      </c>
      <c r="F14" s="93" t="s">
        <v>80</v>
      </c>
      <c r="G14" s="64" t="s">
        <v>80</v>
      </c>
      <c r="H14" s="65" t="s">
        <v>80</v>
      </c>
      <c r="I14" s="93" t="s">
        <v>80</v>
      </c>
      <c r="J14" s="94" t="s">
        <v>80</v>
      </c>
      <c r="K14" s="93" t="s">
        <v>80</v>
      </c>
      <c r="L14" s="67" t="s">
        <v>80</v>
      </c>
      <c r="M14" s="93" t="s">
        <v>80</v>
      </c>
      <c r="N14" s="94" t="s">
        <v>80</v>
      </c>
      <c r="O14" s="95" t="s">
        <v>80</v>
      </c>
      <c r="P14" s="95" t="s">
        <v>80</v>
      </c>
      <c r="Q14" s="71" t="s">
        <v>80</v>
      </c>
      <c r="R14" s="71" t="s">
        <v>80</v>
      </c>
      <c r="S14" s="71" t="s">
        <v>80</v>
      </c>
      <c r="T14" s="71" t="s">
        <v>80</v>
      </c>
      <c r="U14" s="96"/>
      <c r="V14" s="73" t="s">
        <v>80</v>
      </c>
      <c r="W14" s="73" t="s">
        <v>80</v>
      </c>
      <c r="X14" s="73" t="s">
        <v>80</v>
      </c>
      <c r="Y14" s="73" t="s">
        <v>80</v>
      </c>
      <c r="Z14" s="73" t="s">
        <v>80</v>
      </c>
      <c r="AA14" s="73" t="s">
        <v>80</v>
      </c>
      <c r="AB14" s="73" t="s">
        <v>80</v>
      </c>
      <c r="AC14" s="73" t="s">
        <v>80</v>
      </c>
      <c r="AD14" s="75" t="s">
        <v>81</v>
      </c>
      <c r="AE14" s="97"/>
      <c r="AF14" s="98" t="s">
        <v>80</v>
      </c>
      <c r="AG14" s="75" t="s">
        <v>81</v>
      </c>
      <c r="AH14" s="77" t="s">
        <v>80</v>
      </c>
      <c r="AI14" s="99" t="s">
        <v>80</v>
      </c>
      <c r="AJ14" s="75" t="s">
        <v>81</v>
      </c>
      <c r="AK14" s="80" t="s">
        <v>80</v>
      </c>
      <c r="AL14" s="99" t="s">
        <v>80</v>
      </c>
      <c r="AM14" s="77" t="s">
        <v>80</v>
      </c>
      <c r="AN14" s="81" t="s">
        <v>80</v>
      </c>
      <c r="AO14" s="100" t="s">
        <v>80</v>
      </c>
      <c r="AP14" s="100" t="s">
        <v>80</v>
      </c>
      <c r="AQ14" s="100" t="s">
        <v>80</v>
      </c>
      <c r="AR14" s="100" t="s">
        <v>80</v>
      </c>
      <c r="AS14" s="101" t="s">
        <v>80</v>
      </c>
      <c r="AT14" s="81" t="s">
        <v>80</v>
      </c>
      <c r="AU14" s="102" t="s">
        <v>80</v>
      </c>
      <c r="AV14" s="83" t="s">
        <v>80</v>
      </c>
      <c r="AW14" s="102" t="s">
        <v>80</v>
      </c>
      <c r="AX14" s="84" t="s">
        <v>81</v>
      </c>
      <c r="AY14" s="103" t="s">
        <v>81</v>
      </c>
      <c r="AZ14" s="103" t="s">
        <v>81</v>
      </c>
      <c r="BA14" s="71" t="s">
        <v>80</v>
      </c>
      <c r="BB14" s="103" t="s">
        <v>81</v>
      </c>
      <c r="BC14" s="71" t="s">
        <v>80</v>
      </c>
      <c r="BD14" s="96" t="s">
        <v>80</v>
      </c>
      <c r="BE14" s="87" t="s">
        <v>80</v>
      </c>
      <c r="BF14" s="88" t="s">
        <v>80</v>
      </c>
      <c r="BG14" s="88" t="s">
        <v>80</v>
      </c>
      <c r="BH14" s="88" t="s">
        <v>82</v>
      </c>
      <c r="BI14" s="104" t="s">
        <v>83</v>
      </c>
      <c r="BJ14" s="104" t="s">
        <v>84</v>
      </c>
      <c r="BK14" s="104" t="s">
        <v>85</v>
      </c>
      <c r="BL14" s="104" t="s">
        <v>86</v>
      </c>
      <c r="BM14" s="40" t="s">
        <v>82</v>
      </c>
      <c r="BN14" s="40" t="s">
        <v>82</v>
      </c>
      <c r="BP14" s="41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32"/>
    </row>
    <row r="15" spans="1:85" ht="15.75" thickBot="1" x14ac:dyDescent="0.3">
      <c r="A15" s="106" t="s">
        <v>87</v>
      </c>
      <c r="B15" s="106" t="s">
        <v>76</v>
      </c>
      <c r="C15" s="106" t="s">
        <v>88</v>
      </c>
      <c r="D15" s="106" t="s">
        <v>77</v>
      </c>
      <c r="E15" s="106" t="s">
        <v>89</v>
      </c>
      <c r="F15" s="107" t="s">
        <v>90</v>
      </c>
      <c r="G15" s="107" t="s">
        <v>91</v>
      </c>
      <c r="H15" s="106" t="s">
        <v>92</v>
      </c>
      <c r="I15" s="107" t="s">
        <v>93</v>
      </c>
      <c r="J15" s="108" t="s">
        <v>94</v>
      </c>
      <c r="K15" s="106" t="s">
        <v>95</v>
      </c>
      <c r="L15" s="108" t="s">
        <v>96</v>
      </c>
      <c r="M15" s="109" t="s">
        <v>97</v>
      </c>
      <c r="N15" s="108" t="s">
        <v>98</v>
      </c>
      <c r="O15" s="110" t="s">
        <v>99</v>
      </c>
      <c r="P15" s="110" t="s">
        <v>100</v>
      </c>
      <c r="Q15" s="111" t="s">
        <v>101</v>
      </c>
      <c r="R15" s="112" t="s">
        <v>102</v>
      </c>
      <c r="S15" s="112" t="s">
        <v>103</v>
      </c>
      <c r="T15" s="112" t="s">
        <v>104</v>
      </c>
      <c r="U15" s="113"/>
      <c r="V15" s="114" t="s">
        <v>105</v>
      </c>
      <c r="W15" s="114" t="s">
        <v>106</v>
      </c>
      <c r="X15" s="114" t="s">
        <v>107</v>
      </c>
      <c r="Y15" s="114" t="s">
        <v>108</v>
      </c>
      <c r="Z15" s="114" t="s">
        <v>109</v>
      </c>
      <c r="AA15" s="114" t="s">
        <v>110</v>
      </c>
      <c r="AB15" s="114" t="s">
        <v>111</v>
      </c>
      <c r="AC15" s="114" t="s">
        <v>112</v>
      </c>
      <c r="AD15" s="115" t="s">
        <v>113</v>
      </c>
      <c r="AE15" s="116" t="s">
        <v>114</v>
      </c>
      <c r="AF15" s="117" t="s">
        <v>115</v>
      </c>
      <c r="AG15" s="115" t="s">
        <v>116</v>
      </c>
      <c r="AH15" s="116" t="s">
        <v>117</v>
      </c>
      <c r="AI15" s="118" t="s">
        <v>118</v>
      </c>
      <c r="AJ15" s="116" t="s">
        <v>119</v>
      </c>
      <c r="AK15" s="119" t="s">
        <v>120</v>
      </c>
      <c r="AL15" s="116" t="s">
        <v>121</v>
      </c>
      <c r="AM15" s="116" t="s">
        <v>122</v>
      </c>
      <c r="AN15" s="114" t="s">
        <v>123</v>
      </c>
      <c r="AO15" s="116" t="s">
        <v>124</v>
      </c>
      <c r="AP15" s="116" t="s">
        <v>125</v>
      </c>
      <c r="AQ15" s="116" t="s">
        <v>126</v>
      </c>
      <c r="AR15" s="116" t="s">
        <v>127</v>
      </c>
      <c r="AS15" s="116" t="s">
        <v>128</v>
      </c>
      <c r="AT15" s="116" t="s">
        <v>129</v>
      </c>
      <c r="AU15" s="120" t="s">
        <v>130</v>
      </c>
      <c r="AV15" s="121" t="s">
        <v>131</v>
      </c>
      <c r="AW15" s="121" t="s">
        <v>132</v>
      </c>
      <c r="AX15" s="122" t="s">
        <v>133</v>
      </c>
      <c r="AY15" s="112" t="s">
        <v>134</v>
      </c>
      <c r="AZ15" s="112" t="s">
        <v>135</v>
      </c>
      <c r="BA15" s="122" t="s">
        <v>133</v>
      </c>
      <c r="BB15" s="122" t="s">
        <v>136</v>
      </c>
      <c r="BC15" s="122" t="s">
        <v>137</v>
      </c>
      <c r="BD15" s="122" t="s">
        <v>138</v>
      </c>
      <c r="BE15" s="110" t="s">
        <v>139</v>
      </c>
      <c r="BF15" s="121" t="s">
        <v>140</v>
      </c>
      <c r="BG15" s="121" t="s">
        <v>141</v>
      </c>
      <c r="BH15" s="123" t="s">
        <v>142</v>
      </c>
      <c r="BI15" s="124" t="s">
        <v>143</v>
      </c>
      <c r="BJ15" s="124" t="s">
        <v>144</v>
      </c>
      <c r="BK15" s="124" t="s">
        <v>145</v>
      </c>
      <c r="BL15" s="124" t="s">
        <v>146</v>
      </c>
      <c r="BM15" s="124" t="s">
        <v>147</v>
      </c>
      <c r="BN15" s="124" t="s">
        <v>148</v>
      </c>
      <c r="BO15" s="125"/>
      <c r="BP15" s="126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</row>
    <row r="16" spans="1:85" x14ac:dyDescent="0.25">
      <c r="B16" t="s">
        <v>149</v>
      </c>
      <c r="D16" t="s">
        <v>149</v>
      </c>
      <c r="F16" t="s">
        <v>150</v>
      </c>
      <c r="G16" t="s">
        <v>151</v>
      </c>
      <c r="H16" t="s">
        <v>152</v>
      </c>
      <c r="I16" t="s">
        <v>152</v>
      </c>
      <c r="J16" t="s">
        <v>152</v>
      </c>
      <c r="K16" t="s">
        <v>152</v>
      </c>
      <c r="L16" t="s">
        <v>152</v>
      </c>
      <c r="M16" t="s">
        <v>152</v>
      </c>
      <c r="N16" t="s">
        <v>152</v>
      </c>
      <c r="O16" s="127">
        <v>42891</v>
      </c>
      <c r="P16" s="4">
        <v>43986</v>
      </c>
      <c r="Q16" s="127">
        <v>43482</v>
      </c>
      <c r="R16" s="128">
        <v>43772.753472222197</v>
      </c>
      <c r="S16" s="6" t="s">
        <v>153</v>
      </c>
      <c r="T16" s="6" t="s">
        <v>154</v>
      </c>
      <c r="U16" s="5"/>
      <c r="V16" t="s">
        <v>155</v>
      </c>
      <c r="W16" t="s">
        <v>156</v>
      </c>
      <c r="X16" t="s">
        <v>157</v>
      </c>
      <c r="Y16" t="s">
        <v>158</v>
      </c>
      <c r="Z16" t="s">
        <v>159</v>
      </c>
      <c r="AA16" t="s">
        <v>160</v>
      </c>
      <c r="AB16" t="s">
        <v>161</v>
      </c>
      <c r="AC16" t="s">
        <v>162</v>
      </c>
      <c r="AD16" s="2" t="b">
        <f t="shared" ref="AD16:AD26" si="1">IFERROR(AF16&gt;0,"OUI")</f>
        <v>1</v>
      </c>
      <c r="AF16">
        <v>7</v>
      </c>
      <c r="AG16" s="7" t="str">
        <f>IF(AI16&gt;0,"OUI","NON")</f>
        <v>OUI</v>
      </c>
      <c r="AH16" s="6" t="s">
        <v>163</v>
      </c>
      <c r="AI16" s="6">
        <v>7</v>
      </c>
      <c r="AJ16" s="7" t="str">
        <f>IF(AL16&gt;0,"OUI","NON")</f>
        <v>OUI</v>
      </c>
      <c r="AK16" s="6">
        <v>1</v>
      </c>
      <c r="AL16" s="6">
        <v>7</v>
      </c>
      <c r="AM16" s="6" t="s">
        <v>164</v>
      </c>
      <c r="AN16" t="s">
        <v>165</v>
      </c>
      <c r="AO16" t="s">
        <v>166</v>
      </c>
      <c r="AP16" t="s">
        <v>167</v>
      </c>
      <c r="AQ16" s="6" t="s">
        <v>168</v>
      </c>
      <c r="AR16" s="127">
        <v>43772.878472222219</v>
      </c>
      <c r="AS16" s="4">
        <v>43986</v>
      </c>
      <c r="AT16" s="6" t="s">
        <v>169</v>
      </c>
      <c r="AU16" s="4">
        <v>43471</v>
      </c>
      <c r="AV16" t="s">
        <v>170</v>
      </c>
      <c r="AW16" t="s">
        <v>171</v>
      </c>
      <c r="BE16" t="s">
        <v>172</v>
      </c>
      <c r="BF16" s="4" t="s">
        <v>173</v>
      </c>
      <c r="BG16" t="s">
        <v>174</v>
      </c>
      <c r="BH16" s="4" t="s">
        <v>175</v>
      </c>
      <c r="BI16" s="4" t="str">
        <f t="shared" ref="BI16:BI18" si="2">IF(B16="OUI",Q16,"")</f>
        <v/>
      </c>
      <c r="BJ16" s="4" t="str">
        <f t="shared" ref="BJ16:BJ18" si="3">IF(B16="OUI",Q16+AF16,"")</f>
        <v/>
      </c>
      <c r="BQ16" s="129"/>
      <c r="BR16" s="130"/>
      <c r="BS16" s="130"/>
      <c r="BT16" s="130"/>
      <c r="BU16" s="130"/>
      <c r="BV16" s="130"/>
      <c r="BW16" s="130"/>
      <c r="BX16" s="130"/>
      <c r="BY16" s="130"/>
      <c r="BZ16" s="130"/>
      <c r="CA16" s="130"/>
      <c r="CB16" s="131"/>
    </row>
    <row r="17" spans="2:82" x14ac:dyDescent="0.25">
      <c r="B17" t="s">
        <v>149</v>
      </c>
      <c r="D17" t="s">
        <v>149</v>
      </c>
      <c r="F17" t="s">
        <v>150</v>
      </c>
      <c r="G17" t="s">
        <v>151</v>
      </c>
      <c r="H17" t="s">
        <v>176</v>
      </c>
      <c r="I17" t="s">
        <v>176</v>
      </c>
      <c r="J17" t="s">
        <v>176</v>
      </c>
      <c r="K17" t="s">
        <v>176</v>
      </c>
      <c r="L17" t="s">
        <v>176</v>
      </c>
      <c r="M17" t="s">
        <v>176</v>
      </c>
      <c r="N17" t="s">
        <v>176</v>
      </c>
      <c r="O17" s="127">
        <v>42891</v>
      </c>
      <c r="P17" s="4">
        <v>43986</v>
      </c>
      <c r="Q17" s="127">
        <v>43480</v>
      </c>
      <c r="R17" s="128">
        <v>43772.795138888898</v>
      </c>
      <c r="S17" s="6" t="s">
        <v>153</v>
      </c>
      <c r="T17" s="6" t="s">
        <v>154</v>
      </c>
      <c r="U17" s="5"/>
      <c r="V17" t="s">
        <v>155</v>
      </c>
      <c r="W17" t="s">
        <v>156</v>
      </c>
      <c r="X17" t="s">
        <v>157</v>
      </c>
      <c r="Y17" t="s">
        <v>158</v>
      </c>
      <c r="Z17" t="s">
        <v>159</v>
      </c>
      <c r="AA17" t="s">
        <v>160</v>
      </c>
      <c r="AB17" t="s">
        <v>161</v>
      </c>
      <c r="AC17" t="s">
        <v>162</v>
      </c>
      <c r="AD17" s="2" t="b">
        <f t="shared" si="1"/>
        <v>1</v>
      </c>
      <c r="AF17">
        <v>7</v>
      </c>
      <c r="AG17" s="7" t="str">
        <f t="shared" ref="AG17:AG26" si="4">IF(AI17&gt;0,"OUI","NON")</f>
        <v>OUI</v>
      </c>
      <c r="AH17" s="6" t="s">
        <v>163</v>
      </c>
      <c r="AI17" s="6">
        <v>5</v>
      </c>
      <c r="AJ17" s="7" t="str">
        <f t="shared" ref="AJ17:AJ26" si="5">IF(AL17&gt;0,"OUI","NON")</f>
        <v>OUI</v>
      </c>
      <c r="AK17" s="6">
        <v>1</v>
      </c>
      <c r="AL17" s="6">
        <v>7</v>
      </c>
      <c r="AM17" s="6" t="s">
        <v>177</v>
      </c>
      <c r="AN17" t="s">
        <v>177</v>
      </c>
      <c r="AO17" t="s">
        <v>177</v>
      </c>
      <c r="AP17" t="s">
        <v>177</v>
      </c>
      <c r="AQ17" s="6" t="s">
        <v>177</v>
      </c>
      <c r="AR17" s="127">
        <v>43772.878472222219</v>
      </c>
      <c r="AS17" s="4">
        <v>43986</v>
      </c>
      <c r="AT17" s="6" t="s">
        <v>169</v>
      </c>
      <c r="AU17" s="4">
        <v>43472</v>
      </c>
      <c r="AV17" t="s">
        <v>170</v>
      </c>
      <c r="AW17" t="s">
        <v>171</v>
      </c>
      <c r="BE17" t="s">
        <v>177</v>
      </c>
      <c r="BF17" s="4" t="s">
        <v>177</v>
      </c>
      <c r="BG17" t="s">
        <v>177</v>
      </c>
      <c r="BH17" s="4" t="s">
        <v>177</v>
      </c>
      <c r="BI17" s="4" t="str">
        <f t="shared" si="2"/>
        <v/>
      </c>
      <c r="BJ17" s="4" t="str">
        <f t="shared" si="3"/>
        <v/>
      </c>
      <c r="BQ17" s="132" t="str">
        <f t="shared" ref="BQ17:CD26" si="6">IF(AND($B17="OUI",$BI17=BQ$10),"DEBUT DROIT","")</f>
        <v/>
      </c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133"/>
    </row>
    <row r="18" spans="2:82" x14ac:dyDescent="0.25">
      <c r="B18" t="s">
        <v>149</v>
      </c>
      <c r="D18" t="s">
        <v>149</v>
      </c>
      <c r="F18" t="s">
        <v>150</v>
      </c>
      <c r="G18" t="s">
        <v>151</v>
      </c>
      <c r="H18" t="s">
        <v>178</v>
      </c>
      <c r="I18" t="s">
        <v>178</v>
      </c>
      <c r="J18" t="s">
        <v>178</v>
      </c>
      <c r="K18" t="s">
        <v>178</v>
      </c>
      <c r="L18" t="s">
        <v>178</v>
      </c>
      <c r="M18" t="s">
        <v>178</v>
      </c>
      <c r="N18" t="s">
        <v>178</v>
      </c>
      <c r="O18" s="127">
        <v>42891</v>
      </c>
      <c r="P18" s="4">
        <v>43986</v>
      </c>
      <c r="Q18" s="127">
        <v>43479</v>
      </c>
      <c r="R18" s="128">
        <v>43772.836805555598</v>
      </c>
      <c r="S18" s="6" t="s">
        <v>153</v>
      </c>
      <c r="T18" s="6" t="s">
        <v>154</v>
      </c>
      <c r="U18" s="5"/>
      <c r="V18" t="s">
        <v>155</v>
      </c>
      <c r="W18" t="s">
        <v>156</v>
      </c>
      <c r="X18" t="s">
        <v>157</v>
      </c>
      <c r="Y18" t="s">
        <v>158</v>
      </c>
      <c r="Z18" t="s">
        <v>159</v>
      </c>
      <c r="AA18" t="s">
        <v>160</v>
      </c>
      <c r="AB18" t="s">
        <v>161</v>
      </c>
      <c r="AC18" t="s">
        <v>162</v>
      </c>
      <c r="AD18" s="2" t="b">
        <f t="shared" si="1"/>
        <v>1</v>
      </c>
      <c r="AF18">
        <v>7</v>
      </c>
      <c r="AG18" s="7" t="str">
        <f t="shared" si="4"/>
        <v>OUI</v>
      </c>
      <c r="AH18" s="6" t="s">
        <v>163</v>
      </c>
      <c r="AI18" s="6">
        <v>3</v>
      </c>
      <c r="AJ18" s="7" t="str">
        <f t="shared" si="5"/>
        <v>OUI</v>
      </c>
      <c r="AK18" s="6">
        <v>1</v>
      </c>
      <c r="AL18" s="6">
        <v>7</v>
      </c>
      <c r="AM18" s="6" t="s">
        <v>164</v>
      </c>
      <c r="AN18" t="s">
        <v>165</v>
      </c>
      <c r="AO18" t="s">
        <v>166</v>
      </c>
      <c r="AP18" t="s">
        <v>167</v>
      </c>
      <c r="AQ18" s="6" t="s">
        <v>168</v>
      </c>
      <c r="AR18" s="127">
        <v>43772.878472222219</v>
      </c>
      <c r="AS18" s="4">
        <v>43986</v>
      </c>
      <c r="AT18" s="6" t="s">
        <v>169</v>
      </c>
      <c r="AU18" s="4">
        <v>43473</v>
      </c>
      <c r="AV18" t="s">
        <v>170</v>
      </c>
      <c r="AW18" t="s">
        <v>171</v>
      </c>
      <c r="BE18" t="s">
        <v>172</v>
      </c>
      <c r="BF18" s="4" t="s">
        <v>173</v>
      </c>
      <c r="BG18" t="s">
        <v>174</v>
      </c>
      <c r="BH18" s="4" t="s">
        <v>175</v>
      </c>
      <c r="BI18" s="4" t="str">
        <f t="shared" si="2"/>
        <v/>
      </c>
      <c r="BJ18" s="4" t="str">
        <f t="shared" si="3"/>
        <v/>
      </c>
      <c r="BQ18" s="132" t="str">
        <f t="shared" si="6"/>
        <v/>
      </c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133"/>
    </row>
    <row r="19" spans="2:82" x14ac:dyDescent="0.25">
      <c r="B19" t="s">
        <v>179</v>
      </c>
      <c r="D19" t="s">
        <v>149</v>
      </c>
      <c r="F19" t="s">
        <v>150</v>
      </c>
      <c r="G19" t="s">
        <v>151</v>
      </c>
      <c r="H19" t="s">
        <v>180</v>
      </c>
      <c r="I19" t="s">
        <v>180</v>
      </c>
      <c r="J19" t="s">
        <v>180</v>
      </c>
      <c r="K19" t="s">
        <v>180</v>
      </c>
      <c r="L19" t="s">
        <v>180</v>
      </c>
      <c r="M19" t="s">
        <v>180</v>
      </c>
      <c r="N19" t="s">
        <v>180</v>
      </c>
      <c r="O19" s="127">
        <v>42891</v>
      </c>
      <c r="P19" s="4">
        <v>43986</v>
      </c>
      <c r="Q19" s="127">
        <v>43478</v>
      </c>
      <c r="R19" s="128">
        <v>43772.878472222219</v>
      </c>
      <c r="S19" s="6" t="s">
        <v>153</v>
      </c>
      <c r="T19" s="6" t="s">
        <v>154</v>
      </c>
      <c r="U19" s="5"/>
      <c r="V19" t="s">
        <v>155</v>
      </c>
      <c r="W19" t="s">
        <v>156</v>
      </c>
      <c r="X19" t="s">
        <v>157</v>
      </c>
      <c r="Y19" t="s">
        <v>158</v>
      </c>
      <c r="Z19" t="s">
        <v>159</v>
      </c>
      <c r="AA19" t="s">
        <v>160</v>
      </c>
      <c r="AB19" t="s">
        <v>161</v>
      </c>
      <c r="AC19" t="s">
        <v>162</v>
      </c>
      <c r="AD19" s="2" t="b">
        <f t="shared" si="1"/>
        <v>1</v>
      </c>
      <c r="AF19">
        <v>7</v>
      </c>
      <c r="AG19" s="7" t="str">
        <f t="shared" si="4"/>
        <v>OUI</v>
      </c>
      <c r="AH19" s="6" t="s">
        <v>163</v>
      </c>
      <c r="AI19" s="6">
        <v>7</v>
      </c>
      <c r="AJ19" s="7" t="str">
        <f t="shared" si="5"/>
        <v>OUI</v>
      </c>
      <c r="AK19" s="6">
        <v>1</v>
      </c>
      <c r="AL19" s="6">
        <v>7</v>
      </c>
      <c r="AM19" s="6"/>
      <c r="AQ19" s="6"/>
      <c r="AR19" s="127">
        <v>43772.878472222219</v>
      </c>
      <c r="AS19" s="4">
        <v>43986</v>
      </c>
      <c r="AT19" s="6" t="s">
        <v>169</v>
      </c>
      <c r="AU19" s="4">
        <v>43474.995891203704</v>
      </c>
      <c r="AV19" t="s">
        <v>170</v>
      </c>
      <c r="AW19" t="s">
        <v>171</v>
      </c>
      <c r="BE19" s="4">
        <v>42811</v>
      </c>
      <c r="BF19" s="4">
        <v>43238.492361111108</v>
      </c>
      <c r="BG19" s="4">
        <v>42842</v>
      </c>
      <c r="BH19" s="4">
        <v>42866.536493055559</v>
      </c>
      <c r="BI19" s="4">
        <f>IF(B19="OUI",INT(Q19),"")</f>
        <v>43478</v>
      </c>
      <c r="BJ19" s="4">
        <f>IF(B19="OUI",INT(Q19+AF19),"")</f>
        <v>43485</v>
      </c>
      <c r="BK19" s="4" t="str">
        <f>IF(D19="OUI",INT(Q19),"")</f>
        <v/>
      </c>
      <c r="BL19" s="4" t="str">
        <f>IF(D19="OUI",INT(Q19-AI19),"")</f>
        <v/>
      </c>
      <c r="BQ19" s="132" t="str">
        <f>IF(AND($B19="OUI",$BI19=BQ$10),"DEBUT REPLAY","")</f>
        <v/>
      </c>
      <c r="BR19" s="26" t="str">
        <f>IF(AND($B19="OUI",$BI19=BR$10),"D-REPLAY","")</f>
        <v>D-REPLAY</v>
      </c>
      <c r="BS19" s="26" t="str">
        <f>IF(AND($B19="OUI",$BI19=BS$10),"DEBUT REPLAY","")</f>
        <v/>
      </c>
      <c r="BT19" s="26" t="str">
        <f t="shared" si="6"/>
        <v/>
      </c>
      <c r="BU19" s="26" t="str">
        <f t="shared" si="6"/>
        <v/>
      </c>
      <c r="BV19" s="26" t="str">
        <f t="shared" si="6"/>
        <v/>
      </c>
      <c r="BW19" s="26" t="str">
        <f t="shared" ref="BW19:BX19" si="7">IF(AND($B19="OUI",$BJ19=BW$10),"FIN DROIT","")</f>
        <v/>
      </c>
      <c r="BX19" s="26" t="str">
        <f t="shared" si="7"/>
        <v/>
      </c>
      <c r="BY19" s="26" t="str">
        <f>IF(AND($B19="OUI",$BJ19=BY$10),"F-REPLAY","")</f>
        <v>F-REPLAY</v>
      </c>
      <c r="BZ19" s="26" t="str">
        <f>IF(AND($B19="OUI",$BJ19=BZ$10),"FIN REPLAY","")</f>
        <v/>
      </c>
      <c r="CA19" s="26" t="str">
        <f t="shared" si="6"/>
        <v/>
      </c>
      <c r="CB19" s="133" t="str">
        <f t="shared" si="6"/>
        <v/>
      </c>
      <c r="CC19" t="str">
        <f t="shared" si="6"/>
        <v/>
      </c>
    </row>
    <row r="20" spans="2:82" x14ac:dyDescent="0.25">
      <c r="B20" t="s">
        <v>179</v>
      </c>
      <c r="D20" t="s">
        <v>149</v>
      </c>
      <c r="F20" t="s">
        <v>150</v>
      </c>
      <c r="G20" t="s">
        <v>151</v>
      </c>
      <c r="H20" t="s">
        <v>181</v>
      </c>
      <c r="I20" t="s">
        <v>181</v>
      </c>
      <c r="J20" t="s">
        <v>181</v>
      </c>
      <c r="K20" t="s">
        <v>181</v>
      </c>
      <c r="L20" t="s">
        <v>181</v>
      </c>
      <c r="M20" t="s">
        <v>181</v>
      </c>
      <c r="N20" t="s">
        <v>181</v>
      </c>
      <c r="O20" s="20">
        <v>42891</v>
      </c>
      <c r="P20" s="4">
        <v>43986</v>
      </c>
      <c r="Q20" s="20">
        <v>43479</v>
      </c>
      <c r="R20" s="134">
        <v>43779.878472222219</v>
      </c>
      <c r="S20" s="6" t="s">
        <v>154</v>
      </c>
      <c r="T20" s="6" t="s">
        <v>154</v>
      </c>
      <c r="U20" s="5"/>
      <c r="V20" t="s">
        <v>155</v>
      </c>
      <c r="W20" t="s">
        <v>156</v>
      </c>
      <c r="X20" t="s">
        <v>157</v>
      </c>
      <c r="Y20" t="s">
        <v>158</v>
      </c>
      <c r="Z20" t="s">
        <v>159</v>
      </c>
      <c r="AA20" t="s">
        <v>160</v>
      </c>
      <c r="AB20" t="s">
        <v>161</v>
      </c>
      <c r="AC20" t="s">
        <v>162</v>
      </c>
      <c r="AD20" s="2" t="b">
        <f t="shared" si="1"/>
        <v>1</v>
      </c>
      <c r="AF20">
        <v>7</v>
      </c>
      <c r="AG20" s="7" t="str">
        <f t="shared" si="4"/>
        <v>OUI</v>
      </c>
      <c r="AH20" s="6" t="s">
        <v>163</v>
      </c>
      <c r="AI20" s="6">
        <v>5</v>
      </c>
      <c r="AJ20" s="7" t="str">
        <f t="shared" si="5"/>
        <v>OUI</v>
      </c>
      <c r="AK20" s="6">
        <v>1</v>
      </c>
      <c r="AL20" s="6">
        <v>7</v>
      </c>
      <c r="AM20" s="6"/>
      <c r="AQ20" s="6"/>
      <c r="AR20" s="20">
        <v>43779.878472222219</v>
      </c>
      <c r="AS20" s="4">
        <v>43986</v>
      </c>
      <c r="AT20" s="6" t="s">
        <v>169</v>
      </c>
      <c r="AU20" s="4">
        <v>43475.034016203703</v>
      </c>
      <c r="AV20" t="s">
        <v>170</v>
      </c>
      <c r="AW20" t="s">
        <v>171</v>
      </c>
      <c r="BE20" s="4">
        <v>42846</v>
      </c>
      <c r="BF20" s="4">
        <v>43238.495138888888</v>
      </c>
      <c r="BG20" s="4">
        <v>42876</v>
      </c>
      <c r="BH20" s="4">
        <v>42871.550775462965</v>
      </c>
      <c r="BI20" s="4">
        <f t="shared" ref="BI20:BI26" si="8">IF(B20="OUI",INT(Q20),"")</f>
        <v>43479</v>
      </c>
      <c r="BJ20" s="4">
        <f t="shared" ref="BJ20:BJ26" si="9">IF(B20="OUI",INT(Q20+AF20),"")</f>
        <v>43486</v>
      </c>
      <c r="BK20" s="4" t="str">
        <f t="shared" ref="BK20:BK26" si="10">IF(D20="OUI",INT(Q20),"")</f>
        <v/>
      </c>
      <c r="BL20" s="4" t="str">
        <f t="shared" ref="BL20:BL26" si="11">IF(D20="OUI",INT(Q20-AI20),"")</f>
        <v/>
      </c>
      <c r="BQ20" s="132" t="str">
        <f t="shared" ref="BQ20:BS21" si="12">IF(AND($B20="OUI",$BI20=BQ$10),"DEBUT REPLAY","")</f>
        <v/>
      </c>
      <c r="BR20" s="26" t="str">
        <f t="shared" si="12"/>
        <v/>
      </c>
      <c r="BS20" s="26" t="str">
        <f>IF(AND($B20="OUI",$BI20=BS$10),"D-REPLAY","")</f>
        <v>D-REPLAY</v>
      </c>
      <c r="BT20" s="26" t="str">
        <f t="shared" si="6"/>
        <v/>
      </c>
      <c r="BU20" s="26" t="str">
        <f t="shared" si="6"/>
        <v/>
      </c>
      <c r="BV20" s="26" t="str">
        <f t="shared" si="6"/>
        <v/>
      </c>
      <c r="BW20" s="26" t="str">
        <f t="shared" si="6"/>
        <v/>
      </c>
      <c r="BX20" s="26" t="str">
        <f t="shared" si="6"/>
        <v/>
      </c>
      <c r="BY20" s="26" t="str">
        <f t="shared" ref="BY20:BZ21" si="13">IF(AND($B20="OUI",$BJ20=BY$10),"FIN REPLAY","")</f>
        <v/>
      </c>
      <c r="BZ20" s="26" t="str">
        <f>IF(AND($B20="OUI",$BJ20=BZ$10),"F-REPLAY","")</f>
        <v>F-REPLAY</v>
      </c>
      <c r="CA20" s="26" t="str">
        <f t="shared" si="6"/>
        <v/>
      </c>
      <c r="CB20" s="133" t="str">
        <f t="shared" si="6"/>
        <v/>
      </c>
      <c r="CC20" t="str">
        <f t="shared" si="6"/>
        <v/>
      </c>
      <c r="CD20" t="str">
        <f t="shared" si="6"/>
        <v/>
      </c>
    </row>
    <row r="21" spans="2:82" x14ac:dyDescent="0.25">
      <c r="B21" t="s">
        <v>179</v>
      </c>
      <c r="D21" t="s">
        <v>149</v>
      </c>
      <c r="F21" t="s">
        <v>150</v>
      </c>
      <c r="G21" t="s">
        <v>151</v>
      </c>
      <c r="H21" t="s">
        <v>182</v>
      </c>
      <c r="I21" t="s">
        <v>182</v>
      </c>
      <c r="J21" t="s">
        <v>182</v>
      </c>
      <c r="K21" t="s">
        <v>182</v>
      </c>
      <c r="L21" t="s">
        <v>182</v>
      </c>
      <c r="M21" t="s">
        <v>182</v>
      </c>
      <c r="N21" t="s">
        <v>182</v>
      </c>
      <c r="O21" s="127">
        <v>42891</v>
      </c>
      <c r="P21" s="4">
        <v>43986</v>
      </c>
      <c r="Q21" s="127">
        <v>43477</v>
      </c>
      <c r="R21" s="128">
        <v>43786.878472222219</v>
      </c>
      <c r="S21" s="6" t="s">
        <v>183</v>
      </c>
      <c r="T21" s="6" t="s">
        <v>154</v>
      </c>
      <c r="U21" s="5"/>
      <c r="V21" t="s">
        <v>155</v>
      </c>
      <c r="W21" t="s">
        <v>156</v>
      </c>
      <c r="X21" t="s">
        <v>157</v>
      </c>
      <c r="Y21" t="s">
        <v>158</v>
      </c>
      <c r="Z21" t="s">
        <v>159</v>
      </c>
      <c r="AA21" t="s">
        <v>160</v>
      </c>
      <c r="AB21" t="s">
        <v>161</v>
      </c>
      <c r="AC21" t="s">
        <v>162</v>
      </c>
      <c r="AD21" s="2" t="b">
        <f t="shared" si="1"/>
        <v>1</v>
      </c>
      <c r="AF21">
        <v>7</v>
      </c>
      <c r="AG21" s="7" t="str">
        <f t="shared" si="4"/>
        <v>OUI</v>
      </c>
      <c r="AH21" s="6" t="s">
        <v>163</v>
      </c>
      <c r="AI21" s="6">
        <v>3</v>
      </c>
      <c r="AJ21" s="7" t="str">
        <f t="shared" si="5"/>
        <v>OUI</v>
      </c>
      <c r="AK21" s="6">
        <v>1</v>
      </c>
      <c r="AL21" s="6">
        <v>4</v>
      </c>
      <c r="AM21" s="6"/>
      <c r="AQ21" s="6"/>
      <c r="AR21" s="127">
        <v>43786.878472222219</v>
      </c>
      <c r="AS21" s="4">
        <v>43986</v>
      </c>
      <c r="AT21" s="6" t="s">
        <v>169</v>
      </c>
      <c r="AU21" s="4">
        <v>43475.073055555556</v>
      </c>
      <c r="AV21" t="s">
        <v>170</v>
      </c>
      <c r="AW21" t="s">
        <v>171</v>
      </c>
      <c r="BE21" s="4">
        <v>42846</v>
      </c>
      <c r="BF21" s="4">
        <v>43238.495833333334</v>
      </c>
      <c r="BG21" s="4">
        <v>42876</v>
      </c>
      <c r="BH21" s="4">
        <v>42874.484513888892</v>
      </c>
      <c r="BI21" s="4">
        <f t="shared" si="8"/>
        <v>43477</v>
      </c>
      <c r="BJ21" s="4">
        <f t="shared" si="9"/>
        <v>43484</v>
      </c>
      <c r="BK21" s="4" t="str">
        <f t="shared" si="10"/>
        <v/>
      </c>
      <c r="BL21" s="4" t="str">
        <f t="shared" si="11"/>
        <v/>
      </c>
      <c r="BQ21" s="132" t="str">
        <f>IF(AND($B21="OUI",$BI21=BQ$10),"D-REPLAY","")</f>
        <v>D-REPLAY</v>
      </c>
      <c r="BR21" s="26" t="str">
        <f t="shared" si="12"/>
        <v/>
      </c>
      <c r="BS21" s="26" t="str">
        <f t="shared" si="12"/>
        <v/>
      </c>
      <c r="BT21" s="26" t="str">
        <f t="shared" si="6"/>
        <v/>
      </c>
      <c r="BU21" s="26" t="str">
        <f t="shared" si="6"/>
        <v/>
      </c>
      <c r="BV21" s="26" t="str">
        <f t="shared" si="6"/>
        <v/>
      </c>
      <c r="BW21" s="26" t="str">
        <f t="shared" si="6"/>
        <v/>
      </c>
      <c r="BX21" s="26" t="str">
        <f>IF(AND($B21="OUI",$BJ21=BX$10),"F-REPLAY","")</f>
        <v>F-REPLAY</v>
      </c>
      <c r="BY21" s="26" t="str">
        <f>IF(AND($B21="OUI",$BJ21=BY$10),"FIN REPLAY","")</f>
        <v/>
      </c>
      <c r="BZ21" s="26" t="str">
        <f t="shared" si="13"/>
        <v/>
      </c>
      <c r="CA21" s="26" t="str">
        <f t="shared" si="6"/>
        <v/>
      </c>
      <c r="CB21" s="133" t="str">
        <f t="shared" si="6"/>
        <v/>
      </c>
      <c r="CC21" t="str">
        <f t="shared" si="6"/>
        <v/>
      </c>
      <c r="CD21" t="str">
        <f t="shared" si="6"/>
        <v/>
      </c>
    </row>
    <row r="22" spans="2:82" ht="15.75" thickBot="1" x14ac:dyDescent="0.3">
      <c r="B22" t="s">
        <v>149</v>
      </c>
      <c r="D22" t="s">
        <v>179</v>
      </c>
      <c r="F22" t="s">
        <v>150</v>
      </c>
      <c r="G22" t="s">
        <v>151</v>
      </c>
      <c r="H22" t="s">
        <v>184</v>
      </c>
      <c r="I22" t="s">
        <v>184</v>
      </c>
      <c r="J22" t="s">
        <v>184</v>
      </c>
      <c r="K22" t="s">
        <v>184</v>
      </c>
      <c r="L22" t="s">
        <v>184</v>
      </c>
      <c r="M22" t="s">
        <v>184</v>
      </c>
      <c r="N22" t="s">
        <v>184</v>
      </c>
      <c r="O22" s="20">
        <v>42891</v>
      </c>
      <c r="P22" s="4">
        <v>43986</v>
      </c>
      <c r="Q22" s="20">
        <v>43481</v>
      </c>
      <c r="R22" s="134">
        <v>43788.073055555556</v>
      </c>
      <c r="S22" s="6" t="s">
        <v>185</v>
      </c>
      <c r="T22" s="6" t="s">
        <v>154</v>
      </c>
      <c r="U22" s="5"/>
      <c r="V22" t="s">
        <v>155</v>
      </c>
      <c r="W22" t="s">
        <v>156</v>
      </c>
      <c r="X22" t="s">
        <v>157</v>
      </c>
      <c r="Y22" t="s">
        <v>158</v>
      </c>
      <c r="Z22" t="s">
        <v>159</v>
      </c>
      <c r="AA22" t="s">
        <v>160</v>
      </c>
      <c r="AB22" t="s">
        <v>161</v>
      </c>
      <c r="AC22" t="s">
        <v>162</v>
      </c>
      <c r="AD22" s="2" t="b">
        <f t="shared" si="1"/>
        <v>1</v>
      </c>
      <c r="AF22">
        <v>7</v>
      </c>
      <c r="AG22" s="7" t="str">
        <f t="shared" si="4"/>
        <v>OUI</v>
      </c>
      <c r="AH22" s="6" t="s">
        <v>163</v>
      </c>
      <c r="AI22" s="6">
        <v>2</v>
      </c>
      <c r="AJ22" s="7" t="str">
        <f t="shared" si="5"/>
        <v>OUI</v>
      </c>
      <c r="AK22" s="6">
        <v>1</v>
      </c>
      <c r="AL22" s="6">
        <v>2</v>
      </c>
      <c r="AM22" s="6"/>
      <c r="AQ22" s="6"/>
      <c r="AR22" s="20">
        <v>43788.073055555556</v>
      </c>
      <c r="AS22" s="4">
        <v>43986</v>
      </c>
      <c r="AT22" s="6" t="s">
        <v>169</v>
      </c>
      <c r="AU22" s="4">
        <v>43481.952372685184</v>
      </c>
      <c r="AV22" t="s">
        <v>170</v>
      </c>
      <c r="AW22" t="s">
        <v>171</v>
      </c>
      <c r="BE22" s="4">
        <v>42865</v>
      </c>
      <c r="BF22" s="4">
        <v>43250.43472222222</v>
      </c>
      <c r="BG22" s="4">
        <v>42896</v>
      </c>
      <c r="BH22" s="4">
        <v>42885.438657407409</v>
      </c>
      <c r="BI22" s="4" t="str">
        <f t="shared" si="8"/>
        <v/>
      </c>
      <c r="BJ22" s="4" t="str">
        <f t="shared" si="9"/>
        <v/>
      </c>
      <c r="BK22" s="4">
        <f t="shared" si="10"/>
        <v>43481</v>
      </c>
      <c r="BL22" s="4">
        <f t="shared" si="11"/>
        <v>43479</v>
      </c>
      <c r="BQ22" s="132" t="str">
        <f>IF(AND($D22="OUI",$BL22=BQ$10),"DEBUT PREVIEW","")</f>
        <v/>
      </c>
      <c r="BR22" s="26" t="str">
        <f t="shared" ref="BR22:BW23" si="14">IF(AND($D22="OUI",$BL22=BR$10),"DEBUT PREVIEW","")</f>
        <v/>
      </c>
      <c r="BS22" s="26" t="str">
        <f>IF(AND($D22="OUI",$BL22=BS$10),"D-PREVIEW","")</f>
        <v>D-PREVIEW</v>
      </c>
      <c r="BT22" s="26" t="str">
        <f t="shared" si="14"/>
        <v/>
      </c>
      <c r="BU22" s="26" t="str">
        <f>IF(AND($D22="OUI",$BK22=BU$10),"F-PREVIEW","")</f>
        <v>F-PREVIEW</v>
      </c>
      <c r="BV22" s="26" t="str">
        <f t="shared" si="14"/>
        <v/>
      </c>
      <c r="BW22" s="26" t="str">
        <f t="shared" si="14"/>
        <v/>
      </c>
      <c r="BX22" s="26" t="str">
        <f t="shared" si="6"/>
        <v/>
      </c>
      <c r="BY22" s="26" t="str">
        <f t="shared" si="6"/>
        <v/>
      </c>
      <c r="BZ22" s="26" t="str">
        <f t="shared" si="6"/>
        <v/>
      </c>
      <c r="CA22" s="26" t="str">
        <f t="shared" si="6"/>
        <v/>
      </c>
      <c r="CB22" s="133" t="str">
        <f t="shared" si="6"/>
        <v/>
      </c>
      <c r="CC22" t="str">
        <f t="shared" si="6"/>
        <v/>
      </c>
      <c r="CD22" t="str">
        <f t="shared" si="6"/>
        <v/>
      </c>
    </row>
    <row r="23" spans="2:82" ht="15.75" thickBot="1" x14ac:dyDescent="0.3">
      <c r="B23" t="s">
        <v>179</v>
      </c>
      <c r="D23" t="s">
        <v>179</v>
      </c>
      <c r="F23" t="s">
        <v>150</v>
      </c>
      <c r="G23" t="s">
        <v>151</v>
      </c>
      <c r="H23" t="s">
        <v>186</v>
      </c>
      <c r="I23" t="s">
        <v>186</v>
      </c>
      <c r="J23" t="s">
        <v>186</v>
      </c>
      <c r="K23" t="s">
        <v>186</v>
      </c>
      <c r="L23" t="s">
        <v>186</v>
      </c>
      <c r="M23" t="s">
        <v>186</v>
      </c>
      <c r="N23" t="s">
        <v>186</v>
      </c>
      <c r="O23" s="127">
        <v>42891</v>
      </c>
      <c r="P23" s="4">
        <v>43986</v>
      </c>
      <c r="Q23" s="127">
        <v>43481.952372685184</v>
      </c>
      <c r="R23" s="128">
        <v>43481.952372685184</v>
      </c>
      <c r="S23" s="6" t="s">
        <v>187</v>
      </c>
      <c r="T23" s="6" t="s">
        <v>154</v>
      </c>
      <c r="U23" s="5"/>
      <c r="V23" t="s">
        <v>155</v>
      </c>
      <c r="W23" t="s">
        <v>156</v>
      </c>
      <c r="X23" t="s">
        <v>157</v>
      </c>
      <c r="Y23" t="s">
        <v>158</v>
      </c>
      <c r="Z23" t="s">
        <v>159</v>
      </c>
      <c r="AA23" t="s">
        <v>160</v>
      </c>
      <c r="AB23" t="s">
        <v>161</v>
      </c>
      <c r="AC23" t="s">
        <v>162</v>
      </c>
      <c r="AD23" s="2" t="b">
        <f t="shared" si="1"/>
        <v>1</v>
      </c>
      <c r="AF23">
        <v>7</v>
      </c>
      <c r="AG23" s="7" t="str">
        <f t="shared" si="4"/>
        <v>OUI</v>
      </c>
      <c r="AH23" s="6" t="s">
        <v>163</v>
      </c>
      <c r="AI23" s="6">
        <v>4</v>
      </c>
      <c r="AJ23" s="7" t="str">
        <f t="shared" si="5"/>
        <v>OUI</v>
      </c>
      <c r="AK23" s="6">
        <v>1</v>
      </c>
      <c r="AL23" s="6">
        <v>4</v>
      </c>
      <c r="AM23" s="6"/>
      <c r="AQ23" s="6"/>
      <c r="AR23" s="127">
        <v>43481.952372685184</v>
      </c>
      <c r="AS23" s="4">
        <v>43986</v>
      </c>
      <c r="AT23" s="6" t="s">
        <v>169</v>
      </c>
      <c r="AU23" s="4">
        <v>43481.990173611113</v>
      </c>
      <c r="AV23" t="s">
        <v>170</v>
      </c>
      <c r="AW23" t="s">
        <v>171</v>
      </c>
      <c r="BE23" s="4">
        <v>42865</v>
      </c>
      <c r="BF23" s="4">
        <v>43284.70416666667</v>
      </c>
      <c r="BG23" s="4">
        <v>42896</v>
      </c>
      <c r="BH23" s="4">
        <v>42891.480451388888</v>
      </c>
      <c r="BI23" s="4">
        <f t="shared" si="8"/>
        <v>43481</v>
      </c>
      <c r="BJ23" s="4">
        <f t="shared" si="9"/>
        <v>43488</v>
      </c>
      <c r="BK23" s="4">
        <f t="shared" si="10"/>
        <v>43481</v>
      </c>
      <c r="BL23" s="4">
        <f t="shared" si="11"/>
        <v>43477</v>
      </c>
      <c r="BQ23" s="135" t="str">
        <f>IF(AND($D23="OUI",$BL23=BQ$10),"D-PREVIEW","")</f>
        <v>D-PREVIEW</v>
      </c>
      <c r="BR23" s="136" t="str">
        <f t="shared" si="14"/>
        <v/>
      </c>
      <c r="BS23" s="136" t="str">
        <f t="shared" si="14"/>
        <v/>
      </c>
      <c r="BT23" s="136" t="str">
        <f t="shared" si="14"/>
        <v/>
      </c>
      <c r="BU23" s="136" t="str">
        <f>IF(AND($D23="OUI",$BK23=BU$10),"F-PREVIEW","")</f>
        <v>F-PREVIEW</v>
      </c>
      <c r="BV23" s="136" t="str">
        <f t="shared" ref="BV23:BX23" si="15">IF(AND($D23="OUI",$BK23=BV$10),"FIN PREVIEW","")</f>
        <v/>
      </c>
      <c r="BW23" s="136" t="str">
        <f t="shared" si="15"/>
        <v/>
      </c>
      <c r="BX23" s="136" t="str">
        <f t="shared" si="15"/>
        <v/>
      </c>
      <c r="BY23" s="136" t="str">
        <f>IF(AND($B23="OUI",$BJ23=BY$10),"FIN REPLAY","")</f>
        <v/>
      </c>
      <c r="BZ23" s="136" t="str">
        <f t="shared" ref="BZ23:CA23" si="16">IF(AND($B23="OUI",$BJ23=BZ$10),"FIN REPLAY","")</f>
        <v/>
      </c>
      <c r="CA23" s="136" t="str">
        <f t="shared" si="16"/>
        <v/>
      </c>
      <c r="CB23" s="137" t="str">
        <f>IF(AND($B23="OUI",$BJ23=CB$10),"F-REPLAY","")</f>
        <v>F-REPLAY</v>
      </c>
      <c r="CC23" t="str">
        <f t="shared" si="6"/>
        <v/>
      </c>
      <c r="CD23" t="str">
        <f t="shared" si="6"/>
        <v/>
      </c>
    </row>
    <row r="24" spans="2:82" x14ac:dyDescent="0.25">
      <c r="B24" t="s">
        <v>149</v>
      </c>
      <c r="D24" t="s">
        <v>149</v>
      </c>
      <c r="F24" t="s">
        <v>150</v>
      </c>
      <c r="G24" t="s">
        <v>151</v>
      </c>
      <c r="H24" t="s">
        <v>172</v>
      </c>
      <c r="I24" t="s">
        <v>172</v>
      </c>
      <c r="J24" t="s">
        <v>172</v>
      </c>
      <c r="K24" t="s">
        <v>172</v>
      </c>
      <c r="L24" t="s">
        <v>172</v>
      </c>
      <c r="M24" t="s">
        <v>172</v>
      </c>
      <c r="N24" t="s">
        <v>172</v>
      </c>
      <c r="O24" s="20">
        <v>42891</v>
      </c>
      <c r="P24" s="4">
        <v>44350</v>
      </c>
      <c r="Q24" s="20">
        <v>43481.990173611113</v>
      </c>
      <c r="R24" s="134">
        <v>43481.990173611113</v>
      </c>
      <c r="S24" s="6" t="s">
        <v>188</v>
      </c>
      <c r="T24" s="6" t="s">
        <v>154</v>
      </c>
      <c r="U24" s="5"/>
      <c r="V24" t="s">
        <v>155</v>
      </c>
      <c r="W24" t="s">
        <v>156</v>
      </c>
      <c r="X24" t="s">
        <v>157</v>
      </c>
      <c r="Y24" t="s">
        <v>158</v>
      </c>
      <c r="Z24" t="s">
        <v>159</v>
      </c>
      <c r="AA24" t="s">
        <v>160</v>
      </c>
      <c r="AB24" t="s">
        <v>161</v>
      </c>
      <c r="AC24" t="s">
        <v>162</v>
      </c>
      <c r="AD24" s="2" t="b">
        <f t="shared" si="1"/>
        <v>1</v>
      </c>
      <c r="AF24">
        <v>7</v>
      </c>
      <c r="AG24" s="7" t="str">
        <f t="shared" si="4"/>
        <v>OUI</v>
      </c>
      <c r="AH24" s="6" t="s">
        <v>163</v>
      </c>
      <c r="AI24" s="6">
        <v>4</v>
      </c>
      <c r="AJ24" s="7" t="str">
        <f t="shared" si="5"/>
        <v>OUI</v>
      </c>
      <c r="AK24" s="6">
        <v>1</v>
      </c>
      <c r="AL24" s="6">
        <v>4</v>
      </c>
      <c r="AM24" s="6"/>
      <c r="AQ24" s="6"/>
      <c r="AR24" s="20">
        <v>43481.990173611113</v>
      </c>
      <c r="AS24" s="4">
        <v>44350</v>
      </c>
      <c r="AT24" s="6" t="s">
        <v>169</v>
      </c>
      <c r="AU24" s="4">
        <v>43467.879803240743</v>
      </c>
      <c r="AV24" t="s">
        <v>170</v>
      </c>
      <c r="AW24" t="s">
        <v>171</v>
      </c>
      <c r="BE24" s="4">
        <v>43234</v>
      </c>
      <c r="BF24" s="4">
        <v>43238.492361111108</v>
      </c>
      <c r="BG24" s="4">
        <v>43265</v>
      </c>
      <c r="BH24" s="4">
        <v>43255</v>
      </c>
      <c r="BI24" s="4" t="str">
        <f t="shared" si="8"/>
        <v/>
      </c>
      <c r="BJ24" s="4" t="str">
        <f t="shared" si="9"/>
        <v/>
      </c>
      <c r="BK24" s="4" t="str">
        <f t="shared" si="10"/>
        <v/>
      </c>
      <c r="BL24" s="4" t="str">
        <f>IF(D24="OUI",INT(Q24-AI24),"")</f>
        <v/>
      </c>
      <c r="BQ24" s="132" t="str">
        <f>IF(AND($B24="OUI",$BL24=BQ$10),"DEBUT PREVIEW","")</f>
        <v/>
      </c>
      <c r="BR24" s="26" t="str">
        <f t="shared" ref="BR24:BS24" si="17">IF(AND($B24="OUI",$BL24=BR$10),"DEBUTPREVIEW","")</f>
        <v/>
      </c>
      <c r="BS24" s="26" t="str">
        <f t="shared" si="17"/>
        <v/>
      </c>
      <c r="BT24" s="26" t="str">
        <f t="shared" ref="BT24:BY24" si="18">IF(AND($B24="OUI",$BK24=BT$10),"DEBUT DROIT","")</f>
        <v/>
      </c>
      <c r="BU24" s="26" t="str">
        <f>IF(AND($B24="OUI",$BK24=BU$10),"FIN PREVIEW","")</f>
        <v/>
      </c>
      <c r="BV24" s="26" t="str">
        <f t="shared" si="18"/>
        <v/>
      </c>
      <c r="BW24" s="26" t="str">
        <f t="shared" si="18"/>
        <v/>
      </c>
      <c r="BX24" s="26" t="str">
        <f t="shared" si="18"/>
        <v/>
      </c>
      <c r="BY24" s="26" t="str">
        <f t="shared" si="18"/>
        <v/>
      </c>
      <c r="BZ24" s="26" t="str">
        <f t="shared" si="6"/>
        <v/>
      </c>
      <c r="CA24" s="26" t="str">
        <f t="shared" si="6"/>
        <v/>
      </c>
      <c r="CB24" s="133" t="str">
        <f>IF(AND($B24="OUI",$BJ24=CB$10),"FIN DROIT","")</f>
        <v/>
      </c>
    </row>
    <row r="25" spans="2:82" x14ac:dyDescent="0.25">
      <c r="B25" t="s">
        <v>149</v>
      </c>
      <c r="D25" t="s">
        <v>149</v>
      </c>
      <c r="F25" t="s">
        <v>150</v>
      </c>
      <c r="G25" t="s">
        <v>151</v>
      </c>
      <c r="H25" t="s">
        <v>173</v>
      </c>
      <c r="I25" t="s">
        <v>173</v>
      </c>
      <c r="J25" t="s">
        <v>173</v>
      </c>
      <c r="K25" t="s">
        <v>173</v>
      </c>
      <c r="L25" t="s">
        <v>173</v>
      </c>
      <c r="M25" t="s">
        <v>173</v>
      </c>
      <c r="N25" t="s">
        <v>173</v>
      </c>
      <c r="O25" s="127">
        <v>42891</v>
      </c>
      <c r="P25" s="4">
        <v>44351</v>
      </c>
      <c r="Q25" s="127">
        <v>43467.879803240743</v>
      </c>
      <c r="R25" s="128">
        <v>43467.879803240743</v>
      </c>
      <c r="S25" s="6" t="s">
        <v>189</v>
      </c>
      <c r="T25" s="6" t="s">
        <v>154</v>
      </c>
      <c r="U25" s="5"/>
      <c r="V25" t="s">
        <v>155</v>
      </c>
      <c r="W25" t="s">
        <v>156</v>
      </c>
      <c r="X25" t="s">
        <v>157</v>
      </c>
      <c r="Y25" t="s">
        <v>158</v>
      </c>
      <c r="Z25" t="s">
        <v>159</v>
      </c>
      <c r="AA25" t="s">
        <v>160</v>
      </c>
      <c r="AB25" t="s">
        <v>161</v>
      </c>
      <c r="AC25" t="s">
        <v>162</v>
      </c>
      <c r="AD25" s="2" t="b">
        <f t="shared" si="1"/>
        <v>1</v>
      </c>
      <c r="AF25">
        <v>7</v>
      </c>
      <c r="AG25" s="7" t="str">
        <f t="shared" si="4"/>
        <v>OUI</v>
      </c>
      <c r="AH25" s="6" t="s">
        <v>163</v>
      </c>
      <c r="AI25" s="6">
        <v>7</v>
      </c>
      <c r="AJ25" s="7" t="str">
        <f t="shared" si="5"/>
        <v>OUI</v>
      </c>
      <c r="AK25" s="6">
        <v>1</v>
      </c>
      <c r="AL25" s="6">
        <v>7</v>
      </c>
      <c r="AM25" s="6"/>
      <c r="AQ25" s="6"/>
      <c r="AR25" s="127">
        <v>43467.879803240743</v>
      </c>
      <c r="AS25" s="4">
        <v>44351</v>
      </c>
      <c r="AT25" s="6" t="s">
        <v>169</v>
      </c>
      <c r="AU25" s="4">
        <v>43467.914629629631</v>
      </c>
      <c r="AV25" t="s">
        <v>170</v>
      </c>
      <c r="AW25" t="s">
        <v>171</v>
      </c>
      <c r="BE25" s="4">
        <v>43234</v>
      </c>
      <c r="BF25" s="4">
        <v>43238.495138888888</v>
      </c>
      <c r="BG25" s="4">
        <v>43265</v>
      </c>
      <c r="BH25" s="4">
        <v>43256</v>
      </c>
      <c r="BI25" s="4" t="str">
        <f t="shared" si="8"/>
        <v/>
      </c>
      <c r="BJ25" s="4" t="str">
        <f t="shared" si="9"/>
        <v/>
      </c>
      <c r="BK25" s="4" t="str">
        <f t="shared" si="10"/>
        <v/>
      </c>
      <c r="BL25" s="4" t="str">
        <f t="shared" si="11"/>
        <v/>
      </c>
      <c r="BQ25" s="132" t="str">
        <f t="shared" si="6"/>
        <v/>
      </c>
      <c r="BR25" s="26" t="str">
        <f t="shared" si="6"/>
        <v/>
      </c>
      <c r="BS25" s="26" t="str">
        <f t="shared" si="6"/>
        <v/>
      </c>
      <c r="BT25" s="26" t="str">
        <f t="shared" si="6"/>
        <v/>
      </c>
      <c r="BU25" s="26" t="str">
        <f t="shared" si="6"/>
        <v/>
      </c>
      <c r="BV25" s="26" t="str">
        <f t="shared" si="6"/>
        <v/>
      </c>
      <c r="BW25" s="26" t="str">
        <f t="shared" si="6"/>
        <v/>
      </c>
      <c r="BX25" s="26" t="str">
        <f t="shared" si="6"/>
        <v/>
      </c>
      <c r="BY25" s="26" t="str">
        <f t="shared" si="6"/>
        <v/>
      </c>
      <c r="BZ25" s="26"/>
      <c r="CA25" s="26"/>
      <c r="CB25" s="133"/>
    </row>
    <row r="26" spans="2:82" x14ac:dyDescent="0.25">
      <c r="B26" t="s">
        <v>149</v>
      </c>
      <c r="D26" t="s">
        <v>149</v>
      </c>
      <c r="F26" t="s">
        <v>150</v>
      </c>
      <c r="G26" t="s">
        <v>151</v>
      </c>
      <c r="H26" t="s">
        <v>174</v>
      </c>
      <c r="I26" t="s">
        <v>174</v>
      </c>
      <c r="J26" t="s">
        <v>174</v>
      </c>
      <c r="K26" t="s">
        <v>174</v>
      </c>
      <c r="L26" t="s">
        <v>174</v>
      </c>
      <c r="M26" t="s">
        <v>174</v>
      </c>
      <c r="N26" t="s">
        <v>174</v>
      </c>
      <c r="O26" s="20">
        <v>42891</v>
      </c>
      <c r="P26" s="4">
        <v>44360</v>
      </c>
      <c r="Q26" s="20">
        <v>43467.914629629631</v>
      </c>
      <c r="R26" s="134">
        <v>43467.914629629631</v>
      </c>
      <c r="S26" s="6" t="s">
        <v>190</v>
      </c>
      <c r="T26" s="6" t="s">
        <v>154</v>
      </c>
      <c r="U26" s="5"/>
      <c r="V26" t="s">
        <v>155</v>
      </c>
      <c r="W26" t="s">
        <v>156</v>
      </c>
      <c r="X26" t="s">
        <v>157</v>
      </c>
      <c r="Y26" t="s">
        <v>158</v>
      </c>
      <c r="Z26" t="s">
        <v>159</v>
      </c>
      <c r="AA26" t="s">
        <v>160</v>
      </c>
      <c r="AB26" t="s">
        <v>161</v>
      </c>
      <c r="AC26" t="s">
        <v>162</v>
      </c>
      <c r="AD26" s="2" t="b">
        <f t="shared" si="1"/>
        <v>1</v>
      </c>
      <c r="AF26">
        <v>7</v>
      </c>
      <c r="AG26" s="7" t="str">
        <f t="shared" si="4"/>
        <v>OUI</v>
      </c>
      <c r="AH26" s="6" t="s">
        <v>163</v>
      </c>
      <c r="AI26" s="6">
        <v>3</v>
      </c>
      <c r="AJ26" s="7" t="str">
        <f t="shared" si="5"/>
        <v>OUI</v>
      </c>
      <c r="AK26" s="6">
        <v>1</v>
      </c>
      <c r="AL26" s="6">
        <v>7</v>
      </c>
      <c r="AM26" s="6"/>
      <c r="AQ26" s="6"/>
      <c r="AR26" s="20">
        <v>43467.914629629631</v>
      </c>
      <c r="AS26" s="4">
        <v>44360</v>
      </c>
      <c r="AT26" s="6" t="s">
        <v>169</v>
      </c>
      <c r="AU26" s="4">
        <v>43467.95416666667</v>
      </c>
      <c r="AV26" t="s">
        <v>170</v>
      </c>
      <c r="AW26" t="s">
        <v>171</v>
      </c>
      <c r="BE26" s="4">
        <v>43234</v>
      </c>
      <c r="BF26" s="4">
        <v>43238.495833333334</v>
      </c>
      <c r="BG26" s="4">
        <v>43265</v>
      </c>
      <c r="BH26" s="4">
        <v>43265</v>
      </c>
      <c r="BI26" s="4" t="str">
        <f t="shared" si="8"/>
        <v/>
      </c>
      <c r="BJ26" s="4" t="str">
        <f t="shared" si="9"/>
        <v/>
      </c>
      <c r="BK26" s="4" t="str">
        <f t="shared" si="10"/>
        <v/>
      </c>
      <c r="BL26" s="4" t="str">
        <f t="shared" si="11"/>
        <v/>
      </c>
      <c r="BQ26" s="132" t="str">
        <f t="shared" si="6"/>
        <v/>
      </c>
      <c r="BR26" s="26" t="str">
        <f t="shared" si="6"/>
        <v/>
      </c>
      <c r="BS26" s="26" t="str">
        <f t="shared" si="6"/>
        <v/>
      </c>
      <c r="BT26" s="26" t="str">
        <f t="shared" si="6"/>
        <v/>
      </c>
      <c r="BU26" s="26" t="str">
        <f t="shared" si="6"/>
        <v/>
      </c>
      <c r="BV26" s="26" t="str">
        <f t="shared" si="6"/>
        <v/>
      </c>
      <c r="BW26" s="26" t="str">
        <f t="shared" si="6"/>
        <v/>
      </c>
      <c r="BX26" s="26" t="str">
        <f t="shared" si="6"/>
        <v/>
      </c>
      <c r="BY26" s="26" t="str">
        <f t="shared" si="6"/>
        <v/>
      </c>
      <c r="BZ26" s="26"/>
      <c r="CA26" s="26"/>
      <c r="CB26" s="133"/>
    </row>
  </sheetData>
  <mergeCells count="39">
    <mergeCell ref="AN12:AS12"/>
    <mergeCell ref="AT12:AW12"/>
    <mergeCell ref="AX12:BD12"/>
    <mergeCell ref="BE12:BH12"/>
    <mergeCell ref="BI12:BN12"/>
    <mergeCell ref="BI13:BJ13"/>
    <mergeCell ref="BK13:BL13"/>
    <mergeCell ref="BE11:BH11"/>
    <mergeCell ref="A12:E12"/>
    <mergeCell ref="F12:G12"/>
    <mergeCell ref="H12:I12"/>
    <mergeCell ref="J12:N12"/>
    <mergeCell ref="O12:P12"/>
    <mergeCell ref="Q12:U12"/>
    <mergeCell ref="V12:AC12"/>
    <mergeCell ref="AD12:AF12"/>
    <mergeCell ref="AG12:AM12"/>
    <mergeCell ref="CB10:CB14"/>
    <mergeCell ref="CC10:CC14"/>
    <mergeCell ref="CD10:CD14"/>
    <mergeCell ref="CE10:CE14"/>
    <mergeCell ref="CF10:CF14"/>
    <mergeCell ref="CG10:CG14"/>
    <mergeCell ref="BV10:BV14"/>
    <mergeCell ref="BW10:BW14"/>
    <mergeCell ref="BX10:BX14"/>
    <mergeCell ref="BY10:BY14"/>
    <mergeCell ref="BZ10:BZ14"/>
    <mergeCell ref="CA10:CA14"/>
    <mergeCell ref="BQ7:BW7"/>
    <mergeCell ref="BX7:CD7"/>
    <mergeCell ref="CE7:CF7"/>
    <mergeCell ref="BQ8:CF8"/>
    <mergeCell ref="BQ9:CF9"/>
    <mergeCell ref="BQ10:BQ14"/>
    <mergeCell ref="BR10:BR14"/>
    <mergeCell ref="BS10:BS14"/>
    <mergeCell ref="BT10:BT14"/>
    <mergeCell ref="BU10:BU14"/>
  </mergeCells>
  <conditionalFormatting sqref="BP3:BP15">
    <cfRule type="colorScale" priority="5">
      <colorScale>
        <cfvo type="min"/>
        <cfvo type="num" val="4"/>
        <cfvo type="max"/>
        <color rgb="FFF8696B"/>
        <color rgb="FFFFEB84"/>
        <color rgb="FF63BE7B"/>
      </colorScale>
    </cfRule>
  </conditionalFormatting>
  <conditionalFormatting sqref="BQ16:CB26">
    <cfRule type="containsText" dxfId="7" priority="1" operator="containsText" text="F-PREVIEW">
      <formula>NOT(ISERROR(SEARCH("F-PREVIEW",BQ16)))</formula>
    </cfRule>
    <cfRule type="containsText" dxfId="6" priority="2" operator="containsText" text="D-PREVIEW">
      <formula>NOT(ISERROR(SEARCH("D-PREVIEW",BQ16)))</formula>
    </cfRule>
    <cfRule type="containsText" dxfId="5" priority="3" operator="containsText" text="F-REPLAY">
      <formula>NOT(ISERROR(SEARCH("F-REPLAY",BQ16)))</formula>
    </cfRule>
    <cfRule type="containsText" dxfId="4" priority="4" operator="containsText" text="D-REPLAY">
      <formula>NOT(ISERROR(SEARCH("D-REPLAY",BQ16)))</formula>
    </cfRule>
  </conditionalFormatting>
  <dataValidations count="1">
    <dataValidation type="list" allowBlank="1" showInputMessage="1" showErrorMessage="1" sqref="B9">
      <formula1>#REF!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A16:E26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179</v>
      </c>
    </row>
    <row r="2" spans="1:1" x14ac:dyDescent="0.25">
      <c r="A2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France Télévisions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Senaux Alexandre</dc:creator>
  <cp:lastModifiedBy>Senaux Alexandre</cp:lastModifiedBy>
  <dcterms:created xsi:type="dcterms:W3CDTF">2019-11-07T09:40:14Z</dcterms:created>
  <dcterms:modified xsi:type="dcterms:W3CDTF">2019-11-07T09:43:03Z</dcterms:modified>
</cp:coreProperties>
</file>