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land\OneDrive\Bureau\"/>
    </mc:Choice>
  </mc:AlternateContent>
  <xr:revisionPtr revIDLastSave="0" documentId="13_ncr:1_{E40F187F-88FD-4289-9938-73DD28755820}" xr6:coauthVersionLast="47" xr6:coauthVersionMax="47" xr10:uidLastSave="{00000000-0000-0000-0000-000000000000}"/>
  <bookViews>
    <workbookView xWindow="40920" yWindow="-120" windowWidth="29040" windowHeight="15840" xr2:uid="{F4F961BC-8F0E-45A2-AAC2-8ECE153BA73F}"/>
  </bookViews>
  <sheets>
    <sheet name="2021" sheetId="9" r:id="rId1"/>
  </sheets>
  <externalReferences>
    <externalReference r:id="rId2"/>
    <externalReference r:id="rId3"/>
  </externalReferences>
  <definedNames>
    <definedName name="_xlnm._FilterDatabase" localSheetId="0" hidden="1">'2021'!$A$4:$S$38</definedName>
    <definedName name="_xlnm.Print_Titles" localSheetId="0">'2021'!$1:$4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9" l="1"/>
  <c r="B7" i="9"/>
  <c r="B6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C6" i="9"/>
  <c r="D6" i="9"/>
  <c r="C7" i="9"/>
  <c r="D7" i="9"/>
  <c r="C8" i="9"/>
  <c r="D8" i="9"/>
  <c r="B9" i="9"/>
  <c r="C9" i="9"/>
  <c r="D9" i="9"/>
  <c r="B10" i="9"/>
  <c r="C10" i="9"/>
  <c r="D10" i="9"/>
  <c r="B11" i="9"/>
  <c r="C11" i="9"/>
  <c r="D11" i="9"/>
  <c r="B12" i="9"/>
  <c r="C12" i="9"/>
  <c r="D12" i="9"/>
  <c r="B13" i="9"/>
  <c r="C13" i="9"/>
  <c r="D13" i="9"/>
  <c r="B14" i="9"/>
  <c r="C14" i="9"/>
  <c r="D14" i="9"/>
  <c r="B15" i="9"/>
  <c r="C15" i="9"/>
  <c r="D15" i="9"/>
  <c r="B16" i="9"/>
  <c r="C16" i="9"/>
  <c r="D16" i="9"/>
  <c r="B17" i="9"/>
  <c r="C17" i="9"/>
  <c r="D17" i="9"/>
  <c r="B18" i="9"/>
  <c r="C18" i="9"/>
  <c r="D18" i="9"/>
  <c r="B19" i="9"/>
  <c r="C19" i="9"/>
  <c r="D19" i="9"/>
  <c r="B20" i="9"/>
  <c r="C20" i="9"/>
  <c r="D20" i="9"/>
  <c r="B21" i="9"/>
  <c r="C21" i="9"/>
  <c r="D21" i="9"/>
  <c r="B22" i="9"/>
  <c r="C22" i="9"/>
  <c r="D22" i="9"/>
  <c r="B23" i="9"/>
  <c r="C23" i="9"/>
  <c r="D23" i="9"/>
  <c r="B24" i="9"/>
  <c r="C24" i="9"/>
  <c r="D24" i="9"/>
  <c r="B25" i="9"/>
  <c r="C25" i="9"/>
  <c r="D25" i="9"/>
  <c r="B26" i="9"/>
  <c r="C26" i="9"/>
  <c r="D26" i="9"/>
  <c r="B27" i="9"/>
  <c r="C27" i="9"/>
  <c r="D27" i="9"/>
  <c r="B28" i="9"/>
  <c r="C28" i="9"/>
  <c r="D28" i="9"/>
  <c r="B29" i="9"/>
  <c r="C29" i="9"/>
  <c r="D29" i="9"/>
  <c r="B30" i="9"/>
  <c r="C30" i="9"/>
  <c r="D30" i="9"/>
  <c r="B31" i="9"/>
  <c r="C31" i="9"/>
  <c r="D31" i="9"/>
  <c r="B32" i="9"/>
  <c r="C32" i="9"/>
  <c r="D32" i="9"/>
  <c r="B33" i="9"/>
  <c r="C33" i="9"/>
  <c r="D33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G27" i="9" l="1"/>
  <c r="H27" i="9"/>
  <c r="I27" i="9"/>
  <c r="J27" i="9"/>
  <c r="K27" i="9"/>
  <c r="G28" i="9"/>
  <c r="H28" i="9"/>
  <c r="I28" i="9"/>
  <c r="J28" i="9"/>
  <c r="K28" i="9"/>
  <c r="G29" i="9"/>
  <c r="H29" i="9"/>
  <c r="I29" i="9"/>
  <c r="J29" i="9"/>
  <c r="K29" i="9"/>
  <c r="G30" i="9"/>
  <c r="H30" i="9"/>
  <c r="I30" i="9"/>
  <c r="J30" i="9"/>
  <c r="K30" i="9"/>
  <c r="G31" i="9"/>
  <c r="H31" i="9"/>
  <c r="I31" i="9"/>
  <c r="J31" i="9"/>
  <c r="K31" i="9"/>
  <c r="G32" i="9"/>
  <c r="H32" i="9"/>
  <c r="I32" i="9"/>
  <c r="J32" i="9"/>
  <c r="K32" i="9"/>
  <c r="G33" i="9"/>
  <c r="H33" i="9"/>
  <c r="I33" i="9"/>
  <c r="J33" i="9"/>
  <c r="K33" i="9"/>
  <c r="B34" i="9"/>
  <c r="C34" i="9"/>
  <c r="D34" i="9"/>
  <c r="G34" i="9"/>
  <c r="H34" i="9"/>
  <c r="I34" i="9"/>
  <c r="J34" i="9"/>
  <c r="K34" i="9"/>
  <c r="M34" i="9"/>
  <c r="S34" i="9" s="1"/>
  <c r="B35" i="9"/>
  <c r="C35" i="9"/>
  <c r="D35" i="9"/>
  <c r="G35" i="9"/>
  <c r="H35" i="9"/>
  <c r="I35" i="9"/>
  <c r="J35" i="9"/>
  <c r="K35" i="9"/>
  <c r="M35" i="9"/>
  <c r="S35" i="9" s="1"/>
  <c r="B36" i="9"/>
  <c r="C36" i="9"/>
  <c r="D36" i="9"/>
  <c r="G36" i="9"/>
  <c r="H36" i="9"/>
  <c r="I36" i="9"/>
  <c r="J36" i="9"/>
  <c r="K36" i="9"/>
  <c r="M36" i="9"/>
  <c r="S36" i="9" s="1"/>
  <c r="B37" i="9"/>
  <c r="C37" i="9"/>
  <c r="D37" i="9"/>
  <c r="G37" i="9"/>
  <c r="H37" i="9"/>
  <c r="I37" i="9"/>
  <c r="J37" i="9"/>
  <c r="K37" i="9"/>
  <c r="M37" i="9"/>
  <c r="S37" i="9" s="1"/>
  <c r="B38" i="9"/>
  <c r="C38" i="9"/>
  <c r="D38" i="9"/>
  <c r="G38" i="9"/>
  <c r="H38" i="9"/>
  <c r="I38" i="9"/>
  <c r="J38" i="9"/>
  <c r="K38" i="9"/>
  <c r="M38" i="9"/>
  <c r="S38" i="9" s="1"/>
  <c r="G26" i="9"/>
  <c r="H26" i="9"/>
  <c r="I26" i="9"/>
  <c r="J26" i="9"/>
  <c r="K26" i="9"/>
  <c r="S28" i="9" l="1"/>
  <c r="S30" i="9"/>
  <c r="S29" i="9"/>
  <c r="S31" i="9"/>
  <c r="S33" i="9"/>
  <c r="S32" i="9"/>
  <c r="S26" i="9"/>
  <c r="S27" i="9"/>
  <c r="K25" i="9" l="1"/>
  <c r="J25" i="9"/>
  <c r="I25" i="9"/>
  <c r="H25" i="9"/>
  <c r="G25" i="9"/>
  <c r="K24" i="9"/>
  <c r="J24" i="9"/>
  <c r="I24" i="9"/>
  <c r="H24" i="9"/>
  <c r="G24" i="9"/>
  <c r="K23" i="9"/>
  <c r="J23" i="9"/>
  <c r="I23" i="9"/>
  <c r="H23" i="9"/>
  <c r="G23" i="9"/>
  <c r="K22" i="9"/>
  <c r="J22" i="9"/>
  <c r="I22" i="9"/>
  <c r="H22" i="9"/>
  <c r="G22" i="9"/>
  <c r="K21" i="9"/>
  <c r="J21" i="9"/>
  <c r="I21" i="9"/>
  <c r="H21" i="9"/>
  <c r="G21" i="9"/>
  <c r="K20" i="9"/>
  <c r="J20" i="9"/>
  <c r="I20" i="9"/>
  <c r="H20" i="9"/>
  <c r="G20" i="9"/>
  <c r="K19" i="9"/>
  <c r="J19" i="9"/>
  <c r="I19" i="9"/>
  <c r="H19" i="9"/>
  <c r="G19" i="9"/>
  <c r="K18" i="9"/>
  <c r="J18" i="9"/>
  <c r="I18" i="9"/>
  <c r="H18" i="9"/>
  <c r="G18" i="9"/>
  <c r="K17" i="9"/>
  <c r="J17" i="9"/>
  <c r="I17" i="9"/>
  <c r="H17" i="9"/>
  <c r="G17" i="9"/>
  <c r="K16" i="9"/>
  <c r="J16" i="9"/>
  <c r="I16" i="9"/>
  <c r="H16" i="9"/>
  <c r="G16" i="9"/>
  <c r="K15" i="9"/>
  <c r="J15" i="9"/>
  <c r="I15" i="9"/>
  <c r="H15" i="9"/>
  <c r="G15" i="9"/>
  <c r="K14" i="9"/>
  <c r="J14" i="9"/>
  <c r="I14" i="9"/>
  <c r="H14" i="9"/>
  <c r="G14" i="9"/>
  <c r="K13" i="9"/>
  <c r="J13" i="9"/>
  <c r="I13" i="9"/>
  <c r="H13" i="9"/>
  <c r="G13" i="9"/>
  <c r="K12" i="9"/>
  <c r="J12" i="9"/>
  <c r="I12" i="9"/>
  <c r="H12" i="9"/>
  <c r="G12" i="9"/>
  <c r="K11" i="9"/>
  <c r="J11" i="9"/>
  <c r="I11" i="9"/>
  <c r="H11" i="9"/>
  <c r="G11" i="9"/>
  <c r="K10" i="9"/>
  <c r="J10" i="9"/>
  <c r="I10" i="9"/>
  <c r="H10" i="9"/>
  <c r="G10" i="9"/>
  <c r="K9" i="9"/>
  <c r="J9" i="9"/>
  <c r="I9" i="9"/>
  <c r="H9" i="9"/>
  <c r="G9" i="9"/>
  <c r="K8" i="9"/>
  <c r="J8" i="9"/>
  <c r="I8" i="9"/>
  <c r="H8" i="9"/>
  <c r="G8" i="9"/>
  <c r="K7" i="9"/>
  <c r="J7" i="9"/>
  <c r="I7" i="9"/>
  <c r="H7" i="9"/>
  <c r="G7" i="9"/>
  <c r="K6" i="9"/>
  <c r="J6" i="9"/>
  <c r="I6" i="9"/>
  <c r="H6" i="9"/>
  <c r="G6" i="9"/>
  <c r="S25" i="9" l="1"/>
  <c r="S22" i="9"/>
  <c r="S23" i="9"/>
  <c r="S24" i="9"/>
  <c r="S21" i="9"/>
  <c r="S10" i="9"/>
  <c r="S14" i="9"/>
  <c r="S18" i="9"/>
  <c r="S20" i="9"/>
  <c r="S19" i="9"/>
  <c r="S9" i="9"/>
  <c r="S13" i="9"/>
  <c r="S17" i="9"/>
  <c r="S8" i="9"/>
  <c r="S12" i="9"/>
  <c r="S15" i="9"/>
  <c r="S16" i="9"/>
  <c r="S11" i="9"/>
  <c r="S6" i="9"/>
  <c r="S7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tc={3120AEFC-AB66-4F24-85CE-812DA18F9A47}</author>
  </authors>
  <commentList>
    <comment ref="M7" authorId="0" shapeId="0" xr:uid="{3120AEFC-AB66-4F24-85CE-812DA18F9A4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Relancer avec facture n°20-06-022</t>
      </text>
    </comment>
  </commentList>
</comments>
</file>

<file path=xl/sharedStrings.xml><?xml version="1.0" encoding="utf-8"?>
<sst xmlns="http://schemas.openxmlformats.org/spreadsheetml/2006/main" count="20" uniqueCount="20">
  <si>
    <t>Mois</t>
  </si>
  <si>
    <t xml:space="preserve">Numéro de facture </t>
  </si>
  <si>
    <t>Libellé Facture</t>
  </si>
  <si>
    <t>Désignation de la facture</t>
  </si>
  <si>
    <t>Montant HT</t>
  </si>
  <si>
    <t>Montant TTC</t>
  </si>
  <si>
    <t>Révisions de prix HT</t>
  </si>
  <si>
    <t>Révisions de prix TTC</t>
  </si>
  <si>
    <t>Date de paiement</t>
  </si>
  <si>
    <t>Banque</t>
  </si>
  <si>
    <t>Montant réglé HT</t>
  </si>
  <si>
    <t>SEPTEMBRE</t>
  </si>
  <si>
    <t>Relance facture
90 jours</t>
  </si>
  <si>
    <t>Date d'émission</t>
  </si>
  <si>
    <t xml:space="preserve">A relancer le </t>
  </si>
  <si>
    <t>Factures impayées 2021</t>
  </si>
  <si>
    <t>.</t>
  </si>
  <si>
    <t>Relance facture n°2</t>
  </si>
  <si>
    <t>Relance facture n°3</t>
  </si>
  <si>
    <t>Relance facture n°4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</si>
</sst>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0;\-0;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14" fontId="0" fillId="0" borderId="0" xfId="0" applyNumberForma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165" fontId="0" fillId="0" borderId="0" xfId="0" applyNumberFormat="1" applyBorder="1" applyAlignment="1" applyProtection="1">
      <alignment horizontal="center" vertical="center"/>
    </xf>
    <xf numFmtId="44" fontId="0" fillId="0" borderId="0" xfId="0" applyNumberFormat="1" applyBorder="1" applyAlignment="1" applyProtection="1">
      <alignment horizontal="right" vertical="center"/>
    </xf>
    <xf numFmtId="165" fontId="0" fillId="0" borderId="0" xfId="0" applyNumberFormat="1" applyFont="1" applyBorder="1" applyAlignment="1" applyProtection="1">
      <alignment horizontal="center" vertical="center"/>
    </xf>
    <xf numFmtId="14" fontId="2" fillId="0" borderId="0" xfId="0" applyNumberFormat="1" applyFont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165" fontId="2" fillId="0" borderId="6" xfId="0" applyNumberFormat="1" applyFont="1" applyFill="1" applyBorder="1" applyAlignment="1" applyProtection="1">
      <alignment horizontal="center" vertical="center"/>
    </xf>
    <xf numFmtId="165" fontId="2" fillId="0" borderId="10" xfId="0" applyNumberFormat="1" applyFont="1" applyFill="1" applyBorder="1" applyAlignment="1" applyProtection="1">
      <alignment horizontal="center" vertical="center"/>
    </xf>
    <xf numFmtId="44" fontId="2" fillId="0" borderId="6" xfId="0" applyNumberFormat="1" applyFont="1" applyFill="1" applyBorder="1" applyAlignment="1" applyProtection="1">
      <alignment horizontal="center" vertical="center"/>
    </xf>
    <xf numFmtId="44" fontId="2" fillId="0" borderId="6" xfId="0" applyNumberFormat="1" applyFont="1" applyFill="1" applyBorder="1" applyAlignment="1" applyProtection="1">
      <alignment horizontal="center" vertical="center" wrapText="1"/>
    </xf>
    <xf numFmtId="44" fontId="2" fillId="0" borderId="11" xfId="1" applyNumberFormat="1" applyFont="1" applyFill="1" applyBorder="1" applyAlignment="1" applyProtection="1">
      <alignment horizontal="center" vertical="center"/>
    </xf>
    <xf numFmtId="14" fontId="2" fillId="0" borderId="10" xfId="1" applyNumberFormat="1" applyFont="1" applyFill="1" applyBorder="1" applyAlignment="1" applyProtection="1">
      <alignment horizontal="center" vertical="center"/>
    </xf>
    <xf numFmtId="14" fontId="2" fillId="0" borderId="4" xfId="1" applyNumberFormat="1" applyFont="1" applyFill="1" applyBorder="1" applyAlignment="1" applyProtection="1">
      <alignment horizontal="center" vertical="center"/>
    </xf>
    <xf numFmtId="44" fontId="0" fillId="0" borderId="7" xfId="0" applyNumberFormat="1" applyFont="1" applyFill="1" applyBorder="1" applyAlignment="1" applyProtection="1">
      <alignment horizontal="right" vertical="center"/>
    </xf>
    <xf numFmtId="0" fontId="0" fillId="0" borderId="0" xfId="0" applyBorder="1" applyProtection="1"/>
    <xf numFmtId="0" fontId="2" fillId="0" borderId="1" xfId="0" applyFont="1" applyBorder="1" applyAlignment="1" applyProtection="1">
      <alignment horizontal="center" vertical="center"/>
    </xf>
    <xf numFmtId="44" fontId="0" fillId="0" borderId="1" xfId="0" applyNumberFormat="1" applyBorder="1" applyAlignment="1" applyProtection="1">
      <alignment horizontal="right" vertical="center"/>
    </xf>
    <xf numFmtId="165" fontId="0" fillId="0" borderId="1" xfId="0" applyNumberFormat="1" applyBorder="1" applyAlignment="1" applyProtection="1">
      <alignment horizontal="center" vertical="center"/>
    </xf>
    <xf numFmtId="44" fontId="0" fillId="0" borderId="8" xfId="0" applyNumberFormat="1" applyBorder="1" applyAlignment="1" applyProtection="1">
      <alignment horizontal="right" vertical="center"/>
    </xf>
    <xf numFmtId="14" fontId="0" fillId="0" borderId="9" xfId="0" applyNumberForma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4" fontId="2" fillId="0" borderId="13" xfId="0" applyNumberFormat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165" fontId="0" fillId="0" borderId="0" xfId="0" applyNumberFormat="1" applyAlignment="1" applyProtection="1">
      <alignment horizontal="center" vertical="center"/>
    </xf>
    <xf numFmtId="44" fontId="0" fillId="0" borderId="0" xfId="0" applyNumberFormat="1" applyAlignment="1" applyProtection="1">
      <alignment horizontal="right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165" fontId="0" fillId="0" borderId="0" xfId="0" applyNumberFormat="1" applyFont="1" applyAlignment="1" applyProtection="1">
      <alignment horizontal="center" vertical="center"/>
    </xf>
    <xf numFmtId="165" fontId="0" fillId="0" borderId="0" xfId="0" applyNumberFormat="1" applyFont="1" applyBorder="1" applyAlignment="1" applyProtection="1">
      <alignment horizontal="left" vertical="center"/>
    </xf>
    <xf numFmtId="0" fontId="0" fillId="0" borderId="1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horizontal="left"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14" fontId="3" fillId="0" borderId="6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44" fontId="2" fillId="0" borderId="6" xfId="1" applyFont="1" applyFill="1" applyBorder="1" applyAlignment="1" applyProtection="1">
      <alignment horizontal="center" vertical="center" wrapText="1"/>
      <protection locked="0"/>
    </xf>
    <xf numFmtId="44" fontId="2" fillId="0" borderId="11" xfId="1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</xf>
    <xf numFmtId="14" fontId="3" fillId="0" borderId="0" xfId="0" applyNumberFormat="1" applyFont="1" applyBorder="1" applyAlignment="1" applyProtection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/>
    </xf>
    <xf numFmtId="14" fontId="3" fillId="0" borderId="4" xfId="0" applyNumberFormat="1" applyFont="1" applyBorder="1" applyAlignment="1" applyProtection="1">
      <alignment horizontal="center" vertical="center"/>
    </xf>
    <xf numFmtId="14" fontId="3" fillId="0" borderId="0" xfId="0" applyNumberFormat="1" applyFont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</cellXfs>
  <cellStyles count="2">
    <cellStyle name="Monétaire" xfId="1" builtinId="4"/>
    <cellStyle name="Normal" xfId="0" builtinId="0"/>
  </cellStyles>
  <dxfs count="10"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3DBACF"/>
        </patternFill>
      </fill>
    </dxf>
    <dxf>
      <fill>
        <patternFill>
          <bgColor theme="8" tint="0.79998168889431442"/>
        </patternFill>
      </fill>
    </dxf>
    <dxf>
      <fill>
        <patternFill>
          <bgColor rgb="FFCCCCFF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11BBE"/>
      <color rgb="FFCCCCFF"/>
      <color rgb="FFCC99FF"/>
      <color rgb="FFFF00FF"/>
      <color rgb="FFE2EFDA"/>
      <color rgb="FF3DBACF"/>
      <color rgb="FF1CF03A"/>
      <color rgb="FFFF9B9B"/>
      <color rgb="FFFFDDDD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etaci.sharepoint.com/sites/Admin/Documents%20partages/Pilotage/SUIVI%20DES%20FACTURES/Suivi%20des%20factures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factures%202021%20-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Janv21"/>
      <sheetName val="Fév21"/>
      <sheetName val="Mar21"/>
      <sheetName val="Avr21"/>
      <sheetName val="Mai21"/>
      <sheetName val="Jui21"/>
      <sheetName val="Juil21"/>
      <sheetName val="Aou21"/>
      <sheetName val="Sept21"/>
      <sheetName val="Oct21"/>
      <sheetName val="Nov21"/>
      <sheetName val="Dec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B4" t="str">
            <v>21-09-001</v>
          </cell>
          <cell r="L4">
            <v>0</v>
          </cell>
        </row>
        <row r="5">
          <cell r="L5">
            <v>0</v>
          </cell>
        </row>
        <row r="6">
          <cell r="L6">
            <v>0</v>
          </cell>
        </row>
        <row r="7">
          <cell r="L7">
            <v>0</v>
          </cell>
        </row>
        <row r="8">
          <cell r="L8">
            <v>0</v>
          </cell>
        </row>
        <row r="9">
          <cell r="L9">
            <v>0</v>
          </cell>
        </row>
        <row r="10">
          <cell r="L10">
            <v>0</v>
          </cell>
        </row>
        <row r="11">
          <cell r="L11">
            <v>0</v>
          </cell>
        </row>
        <row r="12">
          <cell r="L12">
            <v>0</v>
          </cell>
        </row>
        <row r="13">
          <cell r="L13">
            <v>0</v>
          </cell>
        </row>
        <row r="14">
          <cell r="L14">
            <v>0</v>
          </cell>
        </row>
        <row r="15">
          <cell r="L15">
            <v>0</v>
          </cell>
        </row>
        <row r="16"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</sheetData>
      <sheetData sheetId="10">
        <row r="4">
          <cell r="B4" t="str">
            <v>21-10-001</v>
          </cell>
        </row>
      </sheetData>
      <sheetData sheetId="11">
        <row r="4">
          <cell r="G4">
            <v>0</v>
          </cell>
        </row>
      </sheetData>
      <sheetData sheetId="12">
        <row r="4">
          <cell r="G4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B4" t="str">
            <v>21-09-001</v>
          </cell>
          <cell r="C4" t="str">
            <v>DUNKERQUE - Chargement train Fosse 4 - NORD CEREALES</v>
          </cell>
          <cell r="D4" t="str">
            <v>Phase Conception - Remise du PGC</v>
          </cell>
          <cell r="E4">
            <v>44455</v>
          </cell>
          <cell r="F4">
            <v>1</v>
          </cell>
          <cell r="G4">
            <v>1.2</v>
          </cell>
        </row>
        <row r="6">
          <cell r="B6" t="str">
            <v>21-09-002</v>
          </cell>
          <cell r="C6" t="str">
            <v>BRETEUIL - Réalisaton du parking - rue des Ecole - SAO / Ville de Breteuil/MCOI</v>
          </cell>
          <cell r="D6" t="str">
            <v>Phase AOR (25 %)</v>
          </cell>
          <cell r="E6">
            <v>44455</v>
          </cell>
          <cell r="F6">
            <v>2</v>
          </cell>
          <cell r="G6">
            <v>2.4</v>
          </cell>
        </row>
        <row r="7">
          <cell r="B7" t="str">
            <v>21-09-003</v>
          </cell>
          <cell r="C7" t="str">
            <v>ELBEUF - Halle aux poissons - Ville d'Elbeuf</v>
          </cell>
          <cell r="D7" t="str">
            <v>Phase Conception - Remise du PGC</v>
          </cell>
          <cell r="E7">
            <v>44456</v>
          </cell>
          <cell r="F7">
            <v>3</v>
          </cell>
          <cell r="G7">
            <v>3.6</v>
          </cell>
        </row>
        <row r="8">
          <cell r="B8" t="str">
            <v>21-09-004</v>
          </cell>
          <cell r="C8" t="str">
            <v>JOINVILLE LE PONT - Démolition &amp; remplact bât préfa - Ecole matern J. de la Fontaine</v>
          </cell>
          <cell r="D8" t="str">
            <v>Phase Réalisation - Acompte n° 01</v>
          </cell>
          <cell r="E8">
            <v>44456</v>
          </cell>
          <cell r="F8">
            <v>4</v>
          </cell>
          <cell r="G8">
            <v>4.8</v>
          </cell>
        </row>
        <row r="9">
          <cell r="B9" t="str">
            <v>21-09-005</v>
          </cell>
          <cell r="C9" t="str">
            <v>COLOMBES - Cstruction 109 logts + 2500 m² commerces - BF3 COLOMBES (Brownfields)</v>
          </cell>
          <cell r="D9" t="str">
            <v>Phase Conception - Remise du PGC et acompte n° 2 à M+3</v>
          </cell>
          <cell r="E9">
            <v>44456</v>
          </cell>
          <cell r="F9">
            <v>5</v>
          </cell>
          <cell r="G9">
            <v>6</v>
          </cell>
        </row>
        <row r="10">
          <cell r="B10" t="str">
            <v>21-09-006</v>
          </cell>
          <cell r="C10" t="str">
            <v>PARIS - 337 Rue des Pyrénées - Réhabilitation de 36 logts - SEQENS (ex DOMAXIS)</v>
          </cell>
          <cell r="D10" t="str">
            <v>Phase Réalisation - Acompte n° 01</v>
          </cell>
          <cell r="E10">
            <v>44456</v>
          </cell>
          <cell r="F10">
            <v>6</v>
          </cell>
          <cell r="G10">
            <v>7.2</v>
          </cell>
        </row>
        <row r="11">
          <cell r="B11" t="str">
            <v>21-09-007</v>
          </cell>
          <cell r="C11" t="str">
            <v>ST FORGET - Aménagement aire de jeux - Hameau Le Mesnil St Sévin - Ville de St Forget</v>
          </cell>
          <cell r="D11" t="str">
            <v>Acompte n° 1 - Remise du PGC et phase réa à M+2</v>
          </cell>
          <cell r="E11">
            <v>44459</v>
          </cell>
          <cell r="F11">
            <v>7</v>
          </cell>
          <cell r="G11">
            <v>8.4</v>
          </cell>
        </row>
        <row r="12">
          <cell r="B12" t="str">
            <v>21-09-008</v>
          </cell>
          <cell r="C12" t="str">
            <v xml:space="preserve">FONTENAY LE FLEURY - Cstruction de l'ascenseur PMR de la place Cornier - Ville de Fontenay </v>
          </cell>
          <cell r="D12" t="str">
            <v>Acompte n° 02 à M+2 après le démarrage tvx</v>
          </cell>
          <cell r="E12">
            <v>44459</v>
          </cell>
          <cell r="F12">
            <v>8</v>
          </cell>
          <cell r="G12">
            <v>9.6</v>
          </cell>
        </row>
        <row r="13">
          <cell r="B13" t="str">
            <v>21-09-009</v>
          </cell>
          <cell r="C13" t="str">
            <v>ROISSY EN BRIE - Projet d'assainissement - Quartier de l'Espérance - CAPVM</v>
          </cell>
          <cell r="D13" t="str">
            <v>Phase Conception - Remise du PGC</v>
          </cell>
          <cell r="E13">
            <v>44459</v>
          </cell>
          <cell r="F13">
            <v>9</v>
          </cell>
          <cell r="G13">
            <v>10.8</v>
          </cell>
        </row>
        <row r="14">
          <cell r="B14" t="str">
            <v>21-09-010</v>
          </cell>
          <cell r="C14" t="str">
            <v>PONTOISE - Halle de sports d'athlétisme au stade Maradas - CACP</v>
          </cell>
          <cell r="D14" t="str">
            <v>Acompte réalisation à M+8</v>
          </cell>
          <cell r="E14">
            <v>44459</v>
          </cell>
          <cell r="F14">
            <v>10</v>
          </cell>
          <cell r="G14">
            <v>12</v>
          </cell>
        </row>
        <row r="15">
          <cell r="B15" t="str">
            <v>21-09-011</v>
          </cell>
          <cell r="C15" t="str">
            <v>NOISY LE SEC - Aménagt espaces publics - Cœur de Ville - Ville de NOISY LE SEC</v>
          </cell>
          <cell r="D15" t="str">
            <v>Acompte n° 03 à M+5</v>
          </cell>
          <cell r="E15">
            <v>44459</v>
          </cell>
          <cell r="F15">
            <v>11</v>
          </cell>
          <cell r="G15">
            <v>13.2</v>
          </cell>
        </row>
        <row r="16">
          <cell r="B16" t="str">
            <v>21-09-012</v>
          </cell>
          <cell r="C16" t="str">
            <v>ERMONT - Réhabilitation de 10 bâtiments (499 logts) - VAL PARISIS HABITAT</v>
          </cell>
          <cell r="D16" t="str">
            <v>Acompte n° 10 à M+18</v>
          </cell>
          <cell r="E16">
            <v>44459</v>
          </cell>
          <cell r="F16">
            <v>12</v>
          </cell>
          <cell r="G16">
            <v>14.4</v>
          </cell>
        </row>
        <row r="17">
          <cell r="B17" t="str">
            <v>21-09-013</v>
          </cell>
          <cell r="C17" t="str">
            <v>OMECOURT - Remise en état d'un logement suite à un sinistre - Marché n°11 - SA D'HLM 60</v>
          </cell>
          <cell r="D17" t="str">
            <v>Acompte n° 01 à la remise du PGC</v>
          </cell>
          <cell r="E17">
            <v>44463</v>
          </cell>
          <cell r="F17">
            <v>13</v>
          </cell>
          <cell r="G17">
            <v>15.6</v>
          </cell>
        </row>
        <row r="18">
          <cell r="B18" t="str">
            <v>21-09-014</v>
          </cell>
          <cell r="C18" t="str">
            <v>ERQUERY - Rue Jean Jaurès - Renouvellement du réseau d'eau potable - COM COM CLERMONTOIS</v>
          </cell>
          <cell r="D18" t="str">
            <v>Acompte n° 1 à la remise du PGC</v>
          </cell>
          <cell r="E18">
            <v>44463</v>
          </cell>
          <cell r="F18">
            <v>14</v>
          </cell>
          <cell r="G18">
            <v>16.8</v>
          </cell>
        </row>
        <row r="19">
          <cell r="B19" t="str">
            <v>21-09-015</v>
          </cell>
          <cell r="C19" t="str">
            <v>CERGY - Construction d'un GS Les Hauts de Cergy - Facture de retenues de garantie - CACP</v>
          </cell>
          <cell r="D19" t="str">
            <v>Retenues de garantie (5 %)</v>
          </cell>
          <cell r="E19">
            <v>44463</v>
          </cell>
          <cell r="F19">
            <v>15</v>
          </cell>
          <cell r="G19">
            <v>18</v>
          </cell>
        </row>
        <row r="20">
          <cell r="B20" t="str">
            <v>21-09-016</v>
          </cell>
          <cell r="C20" t="str">
            <v>CERGY - Construction d'un GS Les Hauts de Cergy - CACP</v>
          </cell>
          <cell r="D20" t="str">
            <v>Remise du DIUO</v>
          </cell>
          <cell r="E20">
            <v>44463</v>
          </cell>
          <cell r="F20">
            <v>16</v>
          </cell>
          <cell r="G20">
            <v>19.2</v>
          </cell>
        </row>
        <row r="21">
          <cell r="B21" t="str">
            <v>21-09-017</v>
          </cell>
          <cell r="C21" t="str">
            <v>DEPARTEMENT DES YVELINES - Déploiement d'une vidéo-protection dans les sites du Départ</v>
          </cell>
          <cell r="D21" t="str">
            <v>Facture d'acompte n° 05</v>
          </cell>
          <cell r="E21">
            <v>44466</v>
          </cell>
          <cell r="F21">
            <v>17</v>
          </cell>
          <cell r="G21">
            <v>20.399999999999999</v>
          </cell>
        </row>
        <row r="22">
          <cell r="B22" t="str">
            <v>21-09-018</v>
          </cell>
          <cell r="C22" t="str">
            <v>CHOISY LE ROI - Immeuble Libeccio - Tvx d'aménagement du CIAMT - 41 Rue Louis Luc</v>
          </cell>
          <cell r="D22" t="str">
            <v>Acompte n° 02 à M0</v>
          </cell>
          <cell r="E22">
            <v>44466</v>
          </cell>
          <cell r="F22">
            <v>18</v>
          </cell>
          <cell r="G22">
            <v>21.6</v>
          </cell>
        </row>
        <row r="23">
          <cell r="B23" t="str">
            <v>21-09-019</v>
          </cell>
          <cell r="C23" t="str">
            <v>FITZ-JAMES - Pavillon Les Genêts - Projet SITED - Tvx d'aménagement de la structure - CHI Clermont</v>
          </cell>
          <cell r="D23" t="str">
            <v>Phase Réalisation - Acompte n° 05 à M+8</v>
          </cell>
          <cell r="E23">
            <v>44466</v>
          </cell>
          <cell r="F23">
            <v>19</v>
          </cell>
          <cell r="G23">
            <v>22.8</v>
          </cell>
        </row>
        <row r="24">
          <cell r="B24" t="str">
            <v>21-09-020</v>
          </cell>
          <cell r="C24" t="str">
            <v>FITZ-JAMES - Pavillon Les Genêts - Projet SITED - Aménag structure - Référent COVID - CHI Clermont</v>
          </cell>
          <cell r="D24" t="str">
            <v>Acompte n° 09 - Référent COVID</v>
          </cell>
          <cell r="E24">
            <v>44466</v>
          </cell>
          <cell r="F24">
            <v>20</v>
          </cell>
          <cell r="G24">
            <v>24</v>
          </cell>
        </row>
        <row r="25">
          <cell r="B25" t="str">
            <v>21-09-021</v>
          </cell>
          <cell r="C25" t="str">
            <v>GENNEVILLIERS - Renforcement et imperméabilité des cellules du silo blé - LES GDS MOULINS DE PARIS</v>
          </cell>
          <cell r="D25" t="str">
            <v>Acompte n° 03 à M+4</v>
          </cell>
          <cell r="E25">
            <v>44466</v>
          </cell>
          <cell r="F25">
            <v>21</v>
          </cell>
          <cell r="G25">
            <v>25.2</v>
          </cell>
        </row>
        <row r="26">
          <cell r="B26" t="str">
            <v>21-09-022</v>
          </cell>
          <cell r="C26" t="str">
            <v>LES MUREAUX - Remplacement des ascenseurs - DEPARTEMENT DES YVELINES</v>
          </cell>
          <cell r="D26" t="str">
            <v>Phase réalisation 100 %</v>
          </cell>
          <cell r="E26">
            <v>44474</v>
          </cell>
          <cell r="F26">
            <v>22</v>
          </cell>
          <cell r="G26">
            <v>26.4</v>
          </cell>
        </row>
        <row r="27">
          <cell r="B27" t="str">
            <v>21-09-023</v>
          </cell>
          <cell r="C27" t="str">
            <v>FONTENAY LE FLEURY - Aménagemet d'un marché provisoire au /s-sol de l'Hôtel de Ville - CITALLIOS</v>
          </cell>
          <cell r="D27" t="str">
            <v>Acompte n° 4 - Fin de travaux - Remise du DIUO</v>
          </cell>
          <cell r="E27">
            <v>44474</v>
          </cell>
          <cell r="F27">
            <v>23</v>
          </cell>
          <cell r="G27">
            <v>27.6</v>
          </cell>
        </row>
        <row r="28">
          <cell r="B28" t="str">
            <v>21-09-024</v>
          </cell>
          <cell r="C28" t="str">
            <v>CERGY - Réfection chêneaux au Théâtre 95 - CACP</v>
          </cell>
          <cell r="D28" t="str">
            <v>Mission globale</v>
          </cell>
          <cell r="E28">
            <v>44474</v>
          </cell>
          <cell r="F28">
            <v>24</v>
          </cell>
          <cell r="G28">
            <v>28.8</v>
          </cell>
        </row>
        <row r="29">
          <cell r="B29" t="str">
            <v>21-09-025</v>
          </cell>
          <cell r="C29" t="str">
            <v>NOISY LE SEC - Aménagt d'une antenne PMI &amp; Antenne Jeunesse - 14 Rue P. Verlaine - Ville de Noisy</v>
          </cell>
          <cell r="D29" t="str">
            <v>Acompte n°02 - Fin de travaux</v>
          </cell>
          <cell r="E29">
            <v>44474</v>
          </cell>
          <cell r="F29">
            <v>25</v>
          </cell>
          <cell r="G29">
            <v>30</v>
          </cell>
        </row>
        <row r="30">
          <cell r="B30" t="str">
            <v>21-09-026</v>
          </cell>
          <cell r="C30" t="str">
            <v>LE NEUBOURG - Construction d'un magasin GAMM VERT - SAS DEPREAUX</v>
          </cell>
          <cell r="D30" t="str">
            <v>Acompte n°03 à M+4 après le début des travaux</v>
          </cell>
          <cell r="E30">
            <v>44474</v>
          </cell>
          <cell r="F30">
            <v>26</v>
          </cell>
          <cell r="G30">
            <v>31.2</v>
          </cell>
        </row>
        <row r="31">
          <cell r="B31" t="str">
            <v>21-09-027</v>
          </cell>
          <cell r="C31" t="str">
            <v>PONTAULT-COMBAULT - Conservatoire de musique, de danse et de théâtre - CAPVM</v>
          </cell>
          <cell r="D31" t="str">
            <v>Acompte phase réception</v>
          </cell>
          <cell r="E31">
            <v>44474</v>
          </cell>
          <cell r="F31">
            <v>27</v>
          </cell>
          <cell r="G31">
            <v>32.4</v>
          </cell>
        </row>
        <row r="32">
          <cell r="B32" t="str">
            <v>21-09-028</v>
          </cell>
          <cell r="C32" t="str">
            <v>PONTAULT-COMBAULT - Conservatoire de musique, de danse et de théâtre - CAPVM</v>
          </cell>
          <cell r="D32" t="str">
            <v>Facture de révisions de prix</v>
          </cell>
          <cell r="E32">
            <v>44474</v>
          </cell>
          <cell r="F32">
            <v>28</v>
          </cell>
          <cell r="G32">
            <v>33.6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landine LE LAY" id="{AB28C82D-D29C-4C6B-9AE0-E8EC7B8E6451}" userId="Blandine LE LAY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7" dT="2021-09-17T08:20:00.13" personId="{AB28C82D-D29C-4C6B-9AE0-E8EC7B8E6451}" id="{3120AEFC-AB66-4F24-85CE-812DA18F9A47}">
    <text>Relancer avec facture n°20-06-022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674DE-51A1-4A22-8A32-98BB67A39845}">
  <sheetPr>
    <pageSetUpPr fitToPage="1"/>
  </sheetPr>
  <dimension ref="A1:S38"/>
  <sheetViews>
    <sheetView showGridLines="0" tabSelected="1" view="pageBreakPreview" zoomScale="6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14" sqref="C14"/>
    </sheetView>
  </sheetViews>
  <sheetFormatPr baseColWidth="10" defaultColWidth="11.3984375" defaultRowHeight="22.5" customHeight="1" x14ac:dyDescent="0.45"/>
  <cols>
    <col min="1" max="1" width="17.1328125" style="2" bestFit="1" customWidth="1"/>
    <col min="2" max="2" width="25.1328125" style="26" customWidth="1"/>
    <col min="3" max="3" width="99.3984375" style="36" customWidth="1"/>
    <col min="4" max="4" width="66.1328125" style="32" bestFit="1" customWidth="1"/>
    <col min="5" max="5" width="18.3984375" style="28" customWidth="1"/>
    <col min="6" max="6" width="20.3984375" style="28" bestFit="1" customWidth="1"/>
    <col min="7" max="8" width="16.1328125" style="28" customWidth="1"/>
    <col min="9" max="9" width="21.6640625" style="49" bestFit="1" customWidth="1"/>
    <col min="10" max="10" width="10.59765625" style="27" bestFit="1" customWidth="1"/>
    <col min="11" max="11" width="23.3984375" style="28" bestFit="1" customWidth="1"/>
    <col min="12" max="12" width="1.3984375" style="39" customWidth="1"/>
    <col min="13" max="13" width="22" style="7" bestFit="1" customWidth="1"/>
    <col min="14" max="14" width="15.3984375" style="39" customWidth="1"/>
    <col min="15" max="17" width="15.1328125" style="39" bestFit="1" customWidth="1"/>
    <col min="18" max="18" width="1.3984375" style="39" customWidth="1"/>
    <col min="19" max="19" width="20.1328125" style="29" bestFit="1" customWidth="1"/>
    <col min="20" max="20" width="11.3984375" style="37"/>
    <col min="21" max="21" width="13.1328125" style="37" bestFit="1" customWidth="1"/>
    <col min="22" max="16384" width="11.3984375" style="37"/>
  </cols>
  <sheetData>
    <row r="1" spans="1:19" s="39" customFormat="1" ht="7.5" customHeight="1" thickBot="1" x14ac:dyDescent="0.5">
      <c r="A1" s="2"/>
      <c r="B1" s="3"/>
      <c r="C1" s="33"/>
      <c r="D1" s="6"/>
      <c r="E1" s="5"/>
      <c r="F1" s="5"/>
      <c r="G1" s="5"/>
      <c r="H1" s="5"/>
      <c r="I1" s="46"/>
      <c r="J1" s="4"/>
      <c r="K1" s="5"/>
      <c r="M1" s="7"/>
      <c r="S1" s="1"/>
    </row>
    <row r="2" spans="1:19" s="39" customFormat="1" ht="28.9" thickBot="1" x14ac:dyDescent="0.5">
      <c r="A2" s="52" t="s">
        <v>15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4"/>
    </row>
    <row r="3" spans="1:19" s="39" customFormat="1" ht="7.5" customHeight="1" thickBot="1" x14ac:dyDescent="0.5">
      <c r="A3" s="2"/>
      <c r="B3" s="3"/>
      <c r="C3" s="33"/>
      <c r="D3" s="6"/>
      <c r="E3" s="5"/>
      <c r="F3" s="5"/>
      <c r="G3" s="5"/>
      <c r="H3" s="5"/>
      <c r="I3" s="46"/>
      <c r="J3" s="4"/>
      <c r="K3" s="5"/>
      <c r="M3" s="7"/>
      <c r="S3" s="1"/>
    </row>
    <row r="4" spans="1:19" s="39" customFormat="1" ht="28.9" thickBot="1" x14ac:dyDescent="0.5">
      <c r="A4" s="8" t="s">
        <v>0</v>
      </c>
      <c r="B4" s="9" t="s">
        <v>1</v>
      </c>
      <c r="C4" s="10" t="s">
        <v>2</v>
      </c>
      <c r="D4" s="11" t="s">
        <v>3</v>
      </c>
      <c r="E4" s="12" t="s">
        <v>4</v>
      </c>
      <c r="F4" s="12" t="s">
        <v>5</v>
      </c>
      <c r="G4" s="13" t="s">
        <v>6</v>
      </c>
      <c r="H4" s="13" t="s">
        <v>7</v>
      </c>
      <c r="I4" s="38" t="s">
        <v>8</v>
      </c>
      <c r="J4" s="10" t="s">
        <v>9</v>
      </c>
      <c r="K4" s="14" t="s">
        <v>10</v>
      </c>
      <c r="M4" s="15" t="s">
        <v>13</v>
      </c>
      <c r="N4" s="40" t="s">
        <v>12</v>
      </c>
      <c r="O4" s="40" t="s">
        <v>17</v>
      </c>
      <c r="P4" s="40" t="s">
        <v>18</v>
      </c>
      <c r="Q4" s="41" t="s">
        <v>19</v>
      </c>
      <c r="S4" s="16" t="s">
        <v>14</v>
      </c>
    </row>
    <row r="5" spans="1:19" s="39" customFormat="1" ht="7.5" customHeight="1" thickBot="1" x14ac:dyDescent="0.5">
      <c r="A5" s="24"/>
      <c r="B5" s="24"/>
      <c r="C5" s="35"/>
      <c r="D5" s="31"/>
      <c r="E5" s="24"/>
      <c r="F5" s="24"/>
      <c r="G5" s="24"/>
      <c r="H5" s="24"/>
      <c r="I5" s="48"/>
      <c r="J5" s="24"/>
      <c r="K5" s="24"/>
      <c r="L5" s="2"/>
      <c r="M5" s="24"/>
      <c r="N5" s="44"/>
      <c r="O5" s="44"/>
      <c r="P5" s="44"/>
      <c r="Q5" s="44"/>
      <c r="R5" s="2"/>
      <c r="S5" s="24" t="s">
        <v>16</v>
      </c>
    </row>
    <row r="6" spans="1:19" ht="22.5" customHeight="1" x14ac:dyDescent="0.45">
      <c r="A6" s="50" t="s">
        <v>11</v>
      </c>
      <c r="B6" s="19" t="str">
        <f>[2]Feuil1!$B$4</f>
        <v>21-09-001</v>
      </c>
      <c r="C6" s="34" t="str">
        <f>[2]Feuil1!C4</f>
        <v>DUNKERQUE - Chargement train Fosse 4 - NORD CEREALES</v>
      </c>
      <c r="D6" s="30" t="str">
        <f>[2]Feuil1!D4</f>
        <v>Phase Conception - Remise du PGC</v>
      </c>
      <c r="E6" s="20">
        <f>[2]Feuil1!F4</f>
        <v>1</v>
      </c>
      <c r="F6" s="20">
        <f>[2]Feuil1!G4</f>
        <v>1.2</v>
      </c>
      <c r="G6" s="17" t="str">
        <f>IF([1]Sept21!H4="","",[1]Sept21!H4)</f>
        <v/>
      </c>
      <c r="H6" s="17" t="str">
        <f>IF([1]Sept21!I4="","",[1]Sept21!I4)</f>
        <v/>
      </c>
      <c r="I6" s="47" t="str">
        <f>IF([1]Sept21!J4="","",[1]Sept21!J4)</f>
        <v/>
      </c>
      <c r="J6" s="21">
        <f>[1]Sept21!K4</f>
        <v>0</v>
      </c>
      <c r="K6" s="22">
        <f>[1]Sept21!L4</f>
        <v>0</v>
      </c>
      <c r="L6" s="18"/>
      <c r="M6" s="25">
        <f>[2]Feuil1!E4</f>
        <v>44455</v>
      </c>
      <c r="N6" s="42"/>
      <c r="O6" s="42"/>
      <c r="P6" s="42"/>
      <c r="Q6" s="43"/>
      <c r="S6" s="23">
        <f t="shared" ref="S6:S26" si="0">IF(M6="","?",IF(ISNUMBER($I6),"Payée",IF(COUNTA($N6:$Q6),MAX($M6:$Q6)+7,$M6+90)))</f>
        <v>44545</v>
      </c>
    </row>
    <row r="7" spans="1:19" ht="22.5" customHeight="1" x14ac:dyDescent="0.45">
      <c r="A7" s="51"/>
      <c r="B7" s="19" t="str">
        <f>[2]Feuil1!$B$6</f>
        <v>21-09-002</v>
      </c>
      <c r="C7" s="34" t="str">
        <f>[2]Feuil1!C6</f>
        <v>BRETEUIL - Réalisaton du parking - rue des Ecole - SAO / Ville de Breteuil/MCOI</v>
      </c>
      <c r="D7" s="30" t="str">
        <f>[2]Feuil1!D6</f>
        <v>Phase AOR (25 %)</v>
      </c>
      <c r="E7" s="20">
        <f>[2]Feuil1!F6</f>
        <v>2</v>
      </c>
      <c r="F7" s="20">
        <f>[2]Feuil1!G6</f>
        <v>2.4</v>
      </c>
      <c r="G7" s="17" t="str">
        <f>IF([1]Sept21!H5="","",[1]Sept21!H5)</f>
        <v/>
      </c>
      <c r="H7" s="17" t="str">
        <f>IF([1]Sept21!I5="","",[1]Sept21!I5)</f>
        <v/>
      </c>
      <c r="I7" s="47" t="str">
        <f>IF([1]Sept21!J5="","",[1]Sept21!J5)</f>
        <v/>
      </c>
      <c r="J7" s="21">
        <f>[1]Sept21!K5</f>
        <v>0</v>
      </c>
      <c r="K7" s="22">
        <f>[1]Sept21!L5</f>
        <v>0</v>
      </c>
      <c r="L7" s="18"/>
      <c r="M7" s="25">
        <f>[2]Feuil1!E6</f>
        <v>44455</v>
      </c>
      <c r="N7" s="42"/>
      <c r="O7" s="42"/>
      <c r="P7" s="42"/>
      <c r="Q7" s="43"/>
      <c r="S7" s="23">
        <f t="shared" si="0"/>
        <v>44545</v>
      </c>
    </row>
    <row r="8" spans="1:19" ht="22.5" customHeight="1" x14ac:dyDescent="0.45">
      <c r="A8" s="51"/>
      <c r="B8" s="19" t="str">
        <f>[2]Feuil1!$B$7</f>
        <v>21-09-003</v>
      </c>
      <c r="C8" s="34" t="str">
        <f>[2]Feuil1!C7</f>
        <v>ELBEUF - Halle aux poissons - Ville d'Elbeuf</v>
      </c>
      <c r="D8" s="30" t="str">
        <f>[2]Feuil1!D7</f>
        <v>Phase Conception - Remise du PGC</v>
      </c>
      <c r="E8" s="20">
        <f>[2]Feuil1!F7</f>
        <v>3</v>
      </c>
      <c r="F8" s="20">
        <f>[2]Feuil1!G7</f>
        <v>3.6</v>
      </c>
      <c r="G8" s="17" t="str">
        <f>IF([1]Sept21!H6="","",[1]Sept21!H6)</f>
        <v/>
      </c>
      <c r="H8" s="17" t="str">
        <f>IF([1]Sept21!I6="","",[1]Sept21!I6)</f>
        <v/>
      </c>
      <c r="I8" s="47" t="str">
        <f>IF([1]Sept21!J6="","",[1]Sept21!J6)</f>
        <v/>
      </c>
      <c r="J8" s="21">
        <f>[1]Sept21!K6</f>
        <v>0</v>
      </c>
      <c r="K8" s="22">
        <f>[1]Sept21!L6</f>
        <v>0</v>
      </c>
      <c r="L8" s="18"/>
      <c r="M8" s="25">
        <f>[2]Feuil1!E7</f>
        <v>44456</v>
      </c>
      <c r="N8" s="42"/>
      <c r="O8" s="42"/>
      <c r="P8" s="42"/>
      <c r="Q8" s="43"/>
      <c r="S8" s="23">
        <f t="shared" si="0"/>
        <v>44546</v>
      </c>
    </row>
    <row r="9" spans="1:19" ht="22.5" customHeight="1" x14ac:dyDescent="0.45">
      <c r="A9" s="51"/>
      <c r="B9" s="19" t="str">
        <f>[2]Feuil1!B8</f>
        <v>21-09-004</v>
      </c>
      <c r="C9" s="34" t="str">
        <f>[2]Feuil1!C8</f>
        <v>JOINVILLE LE PONT - Démolition &amp; remplact bât préfa - Ecole matern J. de la Fontaine</v>
      </c>
      <c r="D9" s="30" t="str">
        <f>[2]Feuil1!D8</f>
        <v>Phase Réalisation - Acompte n° 01</v>
      </c>
      <c r="E9" s="20">
        <f>[2]Feuil1!F8</f>
        <v>4</v>
      </c>
      <c r="F9" s="20">
        <f>[2]Feuil1!G8</f>
        <v>4.8</v>
      </c>
      <c r="G9" s="17" t="str">
        <f>IF([1]Sept21!H7="","",[1]Sept21!H7)</f>
        <v/>
      </c>
      <c r="H9" s="17" t="str">
        <f>IF([1]Sept21!I7="","",[1]Sept21!I7)</f>
        <v/>
      </c>
      <c r="I9" s="47" t="str">
        <f>IF([1]Sept21!J7="","",[1]Sept21!J7)</f>
        <v/>
      </c>
      <c r="J9" s="21">
        <f>[1]Sept21!K7</f>
        <v>0</v>
      </c>
      <c r="K9" s="22">
        <f>[1]Sept21!L7</f>
        <v>0</v>
      </c>
      <c r="L9" s="18"/>
      <c r="M9" s="25">
        <f>[2]Feuil1!E8</f>
        <v>44456</v>
      </c>
      <c r="N9" s="42"/>
      <c r="O9" s="42"/>
      <c r="P9" s="42"/>
      <c r="Q9" s="43"/>
      <c r="S9" s="23">
        <f t="shared" si="0"/>
        <v>44546</v>
      </c>
    </row>
    <row r="10" spans="1:19" ht="22.5" customHeight="1" x14ac:dyDescent="0.45">
      <c r="A10" s="51"/>
      <c r="B10" s="19" t="str">
        <f>[2]Feuil1!B9</f>
        <v>21-09-005</v>
      </c>
      <c r="C10" s="34" t="str">
        <f>[2]Feuil1!C9</f>
        <v>COLOMBES - Cstruction 109 logts + 2500 m² commerces - BF3 COLOMBES (Brownfields)</v>
      </c>
      <c r="D10" s="30" t="str">
        <f>[2]Feuil1!D9</f>
        <v>Phase Conception - Remise du PGC et acompte n° 2 à M+3</v>
      </c>
      <c r="E10" s="20">
        <f>[2]Feuil1!F9</f>
        <v>5</v>
      </c>
      <c r="F10" s="20">
        <f>[2]Feuil1!G9</f>
        <v>6</v>
      </c>
      <c r="G10" s="17" t="str">
        <f>IF([1]Sept21!H8="","",[1]Sept21!H8)</f>
        <v/>
      </c>
      <c r="H10" s="17" t="str">
        <f>IF([1]Sept21!I8="","",[1]Sept21!I8)</f>
        <v/>
      </c>
      <c r="I10" s="47" t="str">
        <f>IF([1]Sept21!J8="","",[1]Sept21!J8)</f>
        <v/>
      </c>
      <c r="J10" s="21">
        <f>[1]Sept21!K8</f>
        <v>0</v>
      </c>
      <c r="K10" s="22">
        <f>[1]Sept21!L8</f>
        <v>0</v>
      </c>
      <c r="L10" s="18"/>
      <c r="M10" s="25">
        <f>[2]Feuil1!E9</f>
        <v>44456</v>
      </c>
      <c r="N10" s="42"/>
      <c r="O10" s="42"/>
      <c r="P10" s="42"/>
      <c r="Q10" s="43"/>
      <c r="S10" s="23">
        <f t="shared" si="0"/>
        <v>44546</v>
      </c>
    </row>
    <row r="11" spans="1:19" ht="22.5" customHeight="1" x14ac:dyDescent="0.45">
      <c r="A11" s="51"/>
      <c r="B11" s="19" t="str">
        <f>[2]Feuil1!B10</f>
        <v>21-09-006</v>
      </c>
      <c r="C11" s="34" t="str">
        <f>[2]Feuil1!C10</f>
        <v>PARIS - 337 Rue des Pyrénées - Réhabilitation de 36 logts - SEQENS (ex DOMAXIS)</v>
      </c>
      <c r="D11" s="30" t="str">
        <f>[2]Feuil1!D10</f>
        <v>Phase Réalisation - Acompte n° 01</v>
      </c>
      <c r="E11" s="20">
        <f>[2]Feuil1!F10</f>
        <v>6</v>
      </c>
      <c r="F11" s="20">
        <f>[2]Feuil1!G10</f>
        <v>7.2</v>
      </c>
      <c r="G11" s="17" t="str">
        <f>IF([1]Sept21!H9="","",[1]Sept21!H9)</f>
        <v/>
      </c>
      <c r="H11" s="17" t="str">
        <f>IF([1]Sept21!I9="","",[1]Sept21!I9)</f>
        <v/>
      </c>
      <c r="I11" s="47" t="str">
        <f>IF([1]Sept21!J9="","",[1]Sept21!J9)</f>
        <v/>
      </c>
      <c r="J11" s="21">
        <f>[1]Sept21!K9</f>
        <v>0</v>
      </c>
      <c r="K11" s="22">
        <f>[1]Sept21!L9</f>
        <v>0</v>
      </c>
      <c r="L11" s="18"/>
      <c r="M11" s="25">
        <f>[2]Feuil1!E10</f>
        <v>44456</v>
      </c>
      <c r="N11" s="42"/>
      <c r="O11" s="42"/>
      <c r="P11" s="42"/>
      <c r="Q11" s="43"/>
      <c r="S11" s="23">
        <f t="shared" si="0"/>
        <v>44546</v>
      </c>
    </row>
    <row r="12" spans="1:19" ht="22.5" customHeight="1" x14ac:dyDescent="0.45">
      <c r="A12" s="51"/>
      <c r="B12" s="19" t="str">
        <f>[2]Feuil1!B11</f>
        <v>21-09-007</v>
      </c>
      <c r="C12" s="34" t="str">
        <f>[2]Feuil1!C11</f>
        <v>ST FORGET - Aménagement aire de jeux - Hameau Le Mesnil St Sévin - Ville de St Forget</v>
      </c>
      <c r="D12" s="30" t="str">
        <f>[2]Feuil1!D11</f>
        <v>Acompte n° 1 - Remise du PGC et phase réa à M+2</v>
      </c>
      <c r="E12" s="20">
        <f>[2]Feuil1!F11</f>
        <v>7</v>
      </c>
      <c r="F12" s="20">
        <f>[2]Feuil1!G11</f>
        <v>8.4</v>
      </c>
      <c r="G12" s="17" t="str">
        <f>IF([1]Sept21!H10="","",[1]Sept21!H10)</f>
        <v/>
      </c>
      <c r="H12" s="17" t="str">
        <f>IF([1]Sept21!I10="","",[1]Sept21!I10)</f>
        <v/>
      </c>
      <c r="I12" s="47" t="str">
        <f>IF([1]Sept21!J10="","",[1]Sept21!J10)</f>
        <v/>
      </c>
      <c r="J12" s="21">
        <f>[1]Sept21!K10</f>
        <v>0</v>
      </c>
      <c r="K12" s="22">
        <f>[1]Sept21!L10</f>
        <v>0</v>
      </c>
      <c r="L12" s="18"/>
      <c r="M12" s="25">
        <f>[2]Feuil1!E11</f>
        <v>44459</v>
      </c>
      <c r="N12" s="42"/>
      <c r="O12" s="42"/>
      <c r="P12" s="42"/>
      <c r="Q12" s="43"/>
      <c r="S12" s="23">
        <f t="shared" si="0"/>
        <v>44549</v>
      </c>
    </row>
    <row r="13" spans="1:19" ht="22.5" customHeight="1" x14ac:dyDescent="0.45">
      <c r="A13" s="51"/>
      <c r="B13" s="19" t="str">
        <f>[2]Feuil1!B12</f>
        <v>21-09-008</v>
      </c>
      <c r="C13" s="34" t="str">
        <f>[2]Feuil1!C12</f>
        <v xml:space="preserve">FONTENAY LE FLEURY - Cstruction de l'ascenseur PMR de la place Cornier - Ville de Fontenay </v>
      </c>
      <c r="D13" s="30" t="str">
        <f>[2]Feuil1!D12</f>
        <v>Acompte n° 02 à M+2 après le démarrage tvx</v>
      </c>
      <c r="E13" s="20">
        <f>[2]Feuil1!F12</f>
        <v>8</v>
      </c>
      <c r="F13" s="20">
        <f>[2]Feuil1!G12</f>
        <v>9.6</v>
      </c>
      <c r="G13" s="17" t="str">
        <f>IF([1]Sept21!H11="","",[1]Sept21!H11)</f>
        <v/>
      </c>
      <c r="H13" s="17" t="str">
        <f>IF([1]Sept21!I11="","",[1]Sept21!I11)</f>
        <v/>
      </c>
      <c r="I13" s="47" t="str">
        <f>IF([1]Sept21!J11="","",[1]Sept21!J11)</f>
        <v/>
      </c>
      <c r="J13" s="21">
        <f>[1]Sept21!K11</f>
        <v>0</v>
      </c>
      <c r="K13" s="22">
        <f>[1]Sept21!L11</f>
        <v>0</v>
      </c>
      <c r="L13" s="18"/>
      <c r="M13" s="25">
        <f>[2]Feuil1!E12</f>
        <v>44459</v>
      </c>
      <c r="N13" s="42"/>
      <c r="O13" s="42"/>
      <c r="P13" s="42"/>
      <c r="Q13" s="43"/>
      <c r="S13" s="23">
        <f t="shared" si="0"/>
        <v>44549</v>
      </c>
    </row>
    <row r="14" spans="1:19" ht="22.5" customHeight="1" x14ac:dyDescent="0.45">
      <c r="A14" s="51"/>
      <c r="B14" s="19" t="str">
        <f>[2]Feuil1!B13</f>
        <v>21-09-009</v>
      </c>
      <c r="C14" s="34" t="str">
        <f>[2]Feuil1!C13</f>
        <v>ROISSY EN BRIE - Projet d'assainissement - Quartier de l'Espérance - CAPVM</v>
      </c>
      <c r="D14" s="30" t="str">
        <f>[2]Feuil1!D13</f>
        <v>Phase Conception - Remise du PGC</v>
      </c>
      <c r="E14" s="20">
        <f>[2]Feuil1!F13</f>
        <v>9</v>
      </c>
      <c r="F14" s="20">
        <f>[2]Feuil1!G13</f>
        <v>10.8</v>
      </c>
      <c r="G14" s="17" t="str">
        <f>IF([1]Sept21!H12="","",[1]Sept21!H12)</f>
        <v/>
      </c>
      <c r="H14" s="17" t="str">
        <f>IF([1]Sept21!I12="","",[1]Sept21!I12)</f>
        <v/>
      </c>
      <c r="I14" s="47" t="str">
        <f>IF([1]Sept21!J12="","",[1]Sept21!J12)</f>
        <v/>
      </c>
      <c r="J14" s="21">
        <f>[1]Sept21!K12</f>
        <v>0</v>
      </c>
      <c r="K14" s="22">
        <f>[1]Sept21!L12</f>
        <v>0</v>
      </c>
      <c r="L14" s="18"/>
      <c r="M14" s="25">
        <f>[2]Feuil1!E13</f>
        <v>44459</v>
      </c>
      <c r="N14" s="42"/>
      <c r="O14" s="42"/>
      <c r="P14" s="42"/>
      <c r="Q14" s="43"/>
      <c r="S14" s="23">
        <f t="shared" si="0"/>
        <v>44549</v>
      </c>
    </row>
    <row r="15" spans="1:19" ht="22.5" customHeight="1" x14ac:dyDescent="0.45">
      <c r="A15" s="51"/>
      <c r="B15" s="19" t="str">
        <f>[2]Feuil1!B14</f>
        <v>21-09-010</v>
      </c>
      <c r="C15" s="34" t="str">
        <f>[2]Feuil1!C14</f>
        <v>PONTOISE - Halle de sports d'athlétisme au stade Maradas - CACP</v>
      </c>
      <c r="D15" s="30" t="str">
        <f>[2]Feuil1!D14</f>
        <v>Acompte réalisation à M+8</v>
      </c>
      <c r="E15" s="20">
        <f>[2]Feuil1!F14</f>
        <v>10</v>
      </c>
      <c r="F15" s="20">
        <f>[2]Feuil1!G14</f>
        <v>12</v>
      </c>
      <c r="G15" s="17" t="str">
        <f>IF([1]Sept21!H13="","",[1]Sept21!H13)</f>
        <v/>
      </c>
      <c r="H15" s="17" t="str">
        <f>IF([1]Sept21!I13="","",[1]Sept21!I13)</f>
        <v/>
      </c>
      <c r="I15" s="47" t="str">
        <f>IF([1]Sept21!J13="","",[1]Sept21!J13)</f>
        <v/>
      </c>
      <c r="J15" s="21">
        <f>[1]Sept21!K13</f>
        <v>0</v>
      </c>
      <c r="K15" s="22">
        <f>[1]Sept21!L13</f>
        <v>0</v>
      </c>
      <c r="L15" s="18"/>
      <c r="M15" s="25">
        <f>[2]Feuil1!E14</f>
        <v>44459</v>
      </c>
      <c r="N15" s="42"/>
      <c r="O15" s="42"/>
      <c r="P15" s="42"/>
      <c r="Q15" s="43"/>
      <c r="S15" s="23">
        <f t="shared" si="0"/>
        <v>44549</v>
      </c>
    </row>
    <row r="16" spans="1:19" ht="22.5" customHeight="1" x14ac:dyDescent="0.45">
      <c r="A16" s="51"/>
      <c r="B16" s="19" t="str">
        <f>[2]Feuil1!B15</f>
        <v>21-09-011</v>
      </c>
      <c r="C16" s="34" t="str">
        <f>[2]Feuil1!C15</f>
        <v>NOISY LE SEC - Aménagt espaces publics - Cœur de Ville - Ville de NOISY LE SEC</v>
      </c>
      <c r="D16" s="30" t="str">
        <f>[2]Feuil1!D15</f>
        <v>Acompte n° 03 à M+5</v>
      </c>
      <c r="E16" s="20">
        <f>[2]Feuil1!F15</f>
        <v>11</v>
      </c>
      <c r="F16" s="20">
        <f>[2]Feuil1!G15</f>
        <v>13.2</v>
      </c>
      <c r="G16" s="17" t="str">
        <f>IF([1]Sept21!H14="","",[1]Sept21!H14)</f>
        <v/>
      </c>
      <c r="H16" s="17" t="str">
        <f>IF([1]Sept21!I14="","",[1]Sept21!I14)</f>
        <v/>
      </c>
      <c r="I16" s="47" t="str">
        <f>IF([1]Sept21!J14="","",[1]Sept21!J14)</f>
        <v/>
      </c>
      <c r="J16" s="21">
        <f>[1]Sept21!K14</f>
        <v>0</v>
      </c>
      <c r="K16" s="22">
        <f>[1]Sept21!L14</f>
        <v>0</v>
      </c>
      <c r="L16" s="18"/>
      <c r="M16" s="25">
        <f>[2]Feuil1!E15</f>
        <v>44459</v>
      </c>
      <c r="N16" s="42"/>
      <c r="O16" s="42"/>
      <c r="P16" s="42"/>
      <c r="Q16" s="43"/>
      <c r="S16" s="23">
        <f t="shared" si="0"/>
        <v>44549</v>
      </c>
    </row>
    <row r="17" spans="1:19" ht="22.5" customHeight="1" x14ac:dyDescent="0.45">
      <c r="A17" s="51"/>
      <c r="B17" s="19" t="str">
        <f>[2]Feuil1!B16</f>
        <v>21-09-012</v>
      </c>
      <c r="C17" s="34" t="str">
        <f>[2]Feuil1!C16</f>
        <v>ERMONT - Réhabilitation de 10 bâtiments (499 logts) - VAL PARISIS HABITAT</v>
      </c>
      <c r="D17" s="30" t="str">
        <f>[2]Feuil1!D16</f>
        <v>Acompte n° 10 à M+18</v>
      </c>
      <c r="E17" s="20">
        <f>[2]Feuil1!F16</f>
        <v>12</v>
      </c>
      <c r="F17" s="20">
        <f>[2]Feuil1!G16</f>
        <v>14.4</v>
      </c>
      <c r="G17" s="17" t="str">
        <f>IF([1]Sept21!H15="","",[1]Sept21!H15)</f>
        <v/>
      </c>
      <c r="H17" s="17" t="str">
        <f>IF([1]Sept21!I15="","",[1]Sept21!I15)</f>
        <v/>
      </c>
      <c r="I17" s="47" t="str">
        <f>IF([1]Sept21!J15="","",[1]Sept21!J15)</f>
        <v/>
      </c>
      <c r="J17" s="21">
        <f>[1]Sept21!K15</f>
        <v>0</v>
      </c>
      <c r="K17" s="22">
        <f>[1]Sept21!L15</f>
        <v>0</v>
      </c>
      <c r="L17" s="18"/>
      <c r="M17" s="25">
        <f>[2]Feuil1!E16</f>
        <v>44459</v>
      </c>
      <c r="N17" s="42"/>
      <c r="O17" s="42"/>
      <c r="P17" s="42"/>
      <c r="Q17" s="43"/>
      <c r="S17" s="23">
        <f t="shared" si="0"/>
        <v>44549</v>
      </c>
    </row>
    <row r="18" spans="1:19" ht="22.5" customHeight="1" x14ac:dyDescent="0.45">
      <c r="A18" s="51"/>
      <c r="B18" s="19" t="str">
        <f>[2]Feuil1!B17</f>
        <v>21-09-013</v>
      </c>
      <c r="C18" s="34" t="str">
        <f>[2]Feuil1!C17</f>
        <v>OMECOURT - Remise en état d'un logement suite à un sinistre - Marché n°11 - SA D'HLM 60</v>
      </c>
      <c r="D18" s="30" t="str">
        <f>[2]Feuil1!D17</f>
        <v>Acompte n° 01 à la remise du PGC</v>
      </c>
      <c r="E18" s="20">
        <f>[2]Feuil1!F17</f>
        <v>13</v>
      </c>
      <c r="F18" s="20">
        <f>[2]Feuil1!G17</f>
        <v>15.6</v>
      </c>
      <c r="G18" s="17" t="str">
        <f>IF([1]Sept21!H16="","",[1]Sept21!H16)</f>
        <v/>
      </c>
      <c r="H18" s="17" t="str">
        <f>IF([1]Sept21!I16="","",[1]Sept21!I16)</f>
        <v/>
      </c>
      <c r="I18" s="47" t="str">
        <f>IF([1]Sept21!J16="","",[1]Sept21!J16)</f>
        <v/>
      </c>
      <c r="J18" s="21">
        <f>[1]Sept21!K16</f>
        <v>0</v>
      </c>
      <c r="K18" s="22">
        <f>[1]Sept21!L16</f>
        <v>0</v>
      </c>
      <c r="L18" s="18"/>
      <c r="M18" s="25">
        <f>[2]Feuil1!E17</f>
        <v>44463</v>
      </c>
      <c r="N18" s="42"/>
      <c r="O18" s="42"/>
      <c r="P18" s="42"/>
      <c r="Q18" s="43"/>
      <c r="S18" s="23">
        <f t="shared" si="0"/>
        <v>44553</v>
      </c>
    </row>
    <row r="19" spans="1:19" ht="22.5" customHeight="1" x14ac:dyDescent="0.45">
      <c r="A19" s="51"/>
      <c r="B19" s="19" t="str">
        <f>[2]Feuil1!B18</f>
        <v>21-09-014</v>
      </c>
      <c r="C19" s="34" t="str">
        <f>[2]Feuil1!C18</f>
        <v>ERQUERY - Rue Jean Jaurès - Renouvellement du réseau d'eau potable - COM COM CLERMONTOIS</v>
      </c>
      <c r="D19" s="30" t="str">
        <f>[2]Feuil1!D18</f>
        <v>Acompte n° 1 à la remise du PGC</v>
      </c>
      <c r="E19" s="20">
        <f>[2]Feuil1!F18</f>
        <v>14</v>
      </c>
      <c r="F19" s="20">
        <f>[2]Feuil1!G18</f>
        <v>16.8</v>
      </c>
      <c r="G19" s="17" t="str">
        <f>IF([1]Sept21!H17="","",[1]Sept21!H17)</f>
        <v/>
      </c>
      <c r="H19" s="17" t="str">
        <f>IF([1]Sept21!I17="","",[1]Sept21!I17)</f>
        <v/>
      </c>
      <c r="I19" s="47" t="str">
        <f>IF([1]Sept21!J17="","",[1]Sept21!J17)</f>
        <v/>
      </c>
      <c r="J19" s="21">
        <f>[1]Sept21!K17</f>
        <v>0</v>
      </c>
      <c r="K19" s="22">
        <f>[1]Sept21!L17</f>
        <v>0</v>
      </c>
      <c r="L19" s="18"/>
      <c r="M19" s="25">
        <f>[2]Feuil1!E18</f>
        <v>44463</v>
      </c>
      <c r="N19" s="42"/>
      <c r="O19" s="42"/>
      <c r="P19" s="42"/>
      <c r="Q19" s="43"/>
      <c r="S19" s="23">
        <f t="shared" si="0"/>
        <v>44553</v>
      </c>
    </row>
    <row r="20" spans="1:19" ht="22.5" customHeight="1" x14ac:dyDescent="0.45">
      <c r="A20" s="51"/>
      <c r="B20" s="19" t="str">
        <f>[2]Feuil1!B19</f>
        <v>21-09-015</v>
      </c>
      <c r="C20" s="34" t="str">
        <f>[2]Feuil1!C19</f>
        <v>CERGY - Construction d'un GS Les Hauts de Cergy - Facture de retenues de garantie - CACP</v>
      </c>
      <c r="D20" s="30" t="str">
        <f>[2]Feuil1!D19</f>
        <v>Retenues de garantie (5 %)</v>
      </c>
      <c r="E20" s="20">
        <f>[2]Feuil1!F19</f>
        <v>15</v>
      </c>
      <c r="F20" s="20">
        <f>[2]Feuil1!G19</f>
        <v>18</v>
      </c>
      <c r="G20" s="17" t="str">
        <f>IF([1]Sept21!H18="","",[1]Sept21!H18)</f>
        <v/>
      </c>
      <c r="H20" s="17" t="str">
        <f>IF([1]Sept21!I18="","",[1]Sept21!I18)</f>
        <v/>
      </c>
      <c r="I20" s="47" t="str">
        <f>IF([1]Sept21!J18="","",[1]Sept21!J18)</f>
        <v/>
      </c>
      <c r="J20" s="21">
        <f>[1]Sept21!K18</f>
        <v>0</v>
      </c>
      <c r="K20" s="22">
        <f>[1]Sept21!L18</f>
        <v>0</v>
      </c>
      <c r="L20" s="18"/>
      <c r="M20" s="25">
        <f>[2]Feuil1!E19</f>
        <v>44463</v>
      </c>
      <c r="N20" s="42"/>
      <c r="O20" s="42"/>
      <c r="P20" s="42"/>
      <c r="Q20" s="43"/>
      <c r="S20" s="23">
        <f t="shared" si="0"/>
        <v>44553</v>
      </c>
    </row>
    <row r="21" spans="1:19" ht="22.5" customHeight="1" x14ac:dyDescent="0.45">
      <c r="A21" s="51"/>
      <c r="B21" s="19" t="str">
        <f>[2]Feuil1!B20</f>
        <v>21-09-016</v>
      </c>
      <c r="C21" s="34" t="str">
        <f>[2]Feuil1!C20</f>
        <v>CERGY - Construction d'un GS Les Hauts de Cergy - CACP</v>
      </c>
      <c r="D21" s="30" t="str">
        <f>[2]Feuil1!D20</f>
        <v>Remise du DIUO</v>
      </c>
      <c r="E21" s="20">
        <f>[2]Feuil1!F20</f>
        <v>16</v>
      </c>
      <c r="F21" s="20">
        <f>[2]Feuil1!G20</f>
        <v>19.2</v>
      </c>
      <c r="G21" s="17" t="str">
        <f>IF([1]Sept21!H19="","",[1]Sept21!H19)</f>
        <v/>
      </c>
      <c r="H21" s="17" t="str">
        <f>IF([1]Sept21!I19="","",[1]Sept21!I19)</f>
        <v/>
      </c>
      <c r="I21" s="47" t="str">
        <f>IF([1]Sept21!J19="","",[1]Sept21!J19)</f>
        <v/>
      </c>
      <c r="J21" s="21">
        <f>[1]Sept21!K19</f>
        <v>0</v>
      </c>
      <c r="K21" s="22">
        <f>[1]Sept21!L19</f>
        <v>0</v>
      </c>
      <c r="L21" s="18"/>
      <c r="M21" s="25">
        <f>[2]Feuil1!E20</f>
        <v>44463</v>
      </c>
      <c r="N21" s="42"/>
      <c r="O21" s="42"/>
      <c r="P21" s="42"/>
      <c r="Q21" s="43"/>
      <c r="S21" s="23">
        <f t="shared" si="0"/>
        <v>44553</v>
      </c>
    </row>
    <row r="22" spans="1:19" ht="22.5" customHeight="1" x14ac:dyDescent="0.45">
      <c r="A22" s="51"/>
      <c r="B22" s="19" t="str">
        <f>[2]Feuil1!B21</f>
        <v>21-09-017</v>
      </c>
      <c r="C22" s="34" t="str">
        <f>[2]Feuil1!C21</f>
        <v>DEPARTEMENT DES YVELINES - Déploiement d'une vidéo-protection dans les sites du Départ</v>
      </c>
      <c r="D22" s="30" t="str">
        <f>[2]Feuil1!D21</f>
        <v>Facture d'acompte n° 05</v>
      </c>
      <c r="E22" s="20">
        <f>[2]Feuil1!F21</f>
        <v>17</v>
      </c>
      <c r="F22" s="20">
        <f>[2]Feuil1!G21</f>
        <v>20.399999999999999</v>
      </c>
      <c r="G22" s="17" t="str">
        <f>IF([1]Sept21!H20="","",[1]Sept21!H20)</f>
        <v/>
      </c>
      <c r="H22" s="17" t="str">
        <f>IF([1]Sept21!I20="","",[1]Sept21!I20)</f>
        <v/>
      </c>
      <c r="I22" s="47" t="str">
        <f>IF([1]Sept21!J20="","",[1]Sept21!J20)</f>
        <v/>
      </c>
      <c r="J22" s="21">
        <f>[1]Sept21!K20</f>
        <v>0</v>
      </c>
      <c r="K22" s="22">
        <f>[1]Sept21!L20</f>
        <v>0</v>
      </c>
      <c r="L22" s="18"/>
      <c r="M22" s="25">
        <f>[2]Feuil1!E21</f>
        <v>44466</v>
      </c>
      <c r="N22" s="42"/>
      <c r="O22" s="42"/>
      <c r="P22" s="42"/>
      <c r="Q22" s="43"/>
      <c r="S22" s="23">
        <f t="shared" si="0"/>
        <v>44556</v>
      </c>
    </row>
    <row r="23" spans="1:19" ht="22.5" customHeight="1" x14ac:dyDescent="0.45">
      <c r="A23" s="51"/>
      <c r="B23" s="19" t="str">
        <f>[2]Feuil1!B22</f>
        <v>21-09-018</v>
      </c>
      <c r="C23" s="34" t="str">
        <f>[2]Feuil1!C22</f>
        <v>CHOISY LE ROI - Immeuble Libeccio - Tvx d'aménagement du CIAMT - 41 Rue Louis Luc</v>
      </c>
      <c r="D23" s="30" t="str">
        <f>[2]Feuil1!D22</f>
        <v>Acompte n° 02 à M0</v>
      </c>
      <c r="E23" s="20">
        <f>[2]Feuil1!F22</f>
        <v>18</v>
      </c>
      <c r="F23" s="20">
        <f>[2]Feuil1!G22</f>
        <v>21.6</v>
      </c>
      <c r="G23" s="17" t="str">
        <f>IF([1]Sept21!H21="","",[1]Sept21!H21)</f>
        <v/>
      </c>
      <c r="H23" s="17" t="str">
        <f>IF([1]Sept21!I21="","",[1]Sept21!I21)</f>
        <v/>
      </c>
      <c r="I23" s="47" t="str">
        <f>IF([1]Sept21!J21="","",[1]Sept21!J21)</f>
        <v/>
      </c>
      <c r="J23" s="21">
        <f>[1]Sept21!K21</f>
        <v>0</v>
      </c>
      <c r="K23" s="22">
        <f>[1]Sept21!L21</f>
        <v>0</v>
      </c>
      <c r="L23" s="18"/>
      <c r="M23" s="25">
        <f>[2]Feuil1!E22</f>
        <v>44466</v>
      </c>
      <c r="N23" s="42"/>
      <c r="O23" s="42"/>
      <c r="P23" s="42"/>
      <c r="Q23" s="43"/>
      <c r="S23" s="23">
        <f t="shared" si="0"/>
        <v>44556</v>
      </c>
    </row>
    <row r="24" spans="1:19" ht="22.5" customHeight="1" x14ac:dyDescent="0.45">
      <c r="A24" s="51"/>
      <c r="B24" s="19" t="str">
        <f>[2]Feuil1!B23</f>
        <v>21-09-019</v>
      </c>
      <c r="C24" s="34" t="str">
        <f>[2]Feuil1!C23</f>
        <v>FITZ-JAMES - Pavillon Les Genêts - Projet SITED - Tvx d'aménagement de la structure - CHI Clermont</v>
      </c>
      <c r="D24" s="30" t="str">
        <f>[2]Feuil1!D23</f>
        <v>Phase Réalisation - Acompte n° 05 à M+8</v>
      </c>
      <c r="E24" s="20">
        <f>[2]Feuil1!F23</f>
        <v>19</v>
      </c>
      <c r="F24" s="20">
        <f>[2]Feuil1!G23</f>
        <v>22.8</v>
      </c>
      <c r="G24" s="17" t="str">
        <f>IF([1]Sept21!H22="","",[1]Sept21!H22)</f>
        <v/>
      </c>
      <c r="H24" s="17" t="str">
        <f>IF([1]Sept21!I22="","",[1]Sept21!I22)</f>
        <v/>
      </c>
      <c r="I24" s="47" t="str">
        <f>IF([1]Sept21!J22="","",[1]Sept21!J22)</f>
        <v/>
      </c>
      <c r="J24" s="21">
        <f>[1]Sept21!K22</f>
        <v>0</v>
      </c>
      <c r="K24" s="22">
        <f>[1]Sept21!L22</f>
        <v>0</v>
      </c>
      <c r="L24" s="18"/>
      <c r="M24" s="25">
        <f>[2]Feuil1!E23</f>
        <v>44466</v>
      </c>
      <c r="N24" s="42"/>
      <c r="O24" s="42"/>
      <c r="P24" s="42"/>
      <c r="Q24" s="43"/>
      <c r="S24" s="23">
        <f t="shared" si="0"/>
        <v>44556</v>
      </c>
    </row>
    <row r="25" spans="1:19" ht="22.5" customHeight="1" x14ac:dyDescent="0.45">
      <c r="A25" s="51"/>
      <c r="B25" s="19" t="str">
        <f>[2]Feuil1!B24</f>
        <v>21-09-020</v>
      </c>
      <c r="C25" s="34" t="str">
        <f>[2]Feuil1!C24</f>
        <v>FITZ-JAMES - Pavillon Les Genêts - Projet SITED - Aménag structure - Référent COVID - CHI Clermont</v>
      </c>
      <c r="D25" s="30" t="str">
        <f>[2]Feuil1!D24</f>
        <v>Acompte n° 09 - Référent COVID</v>
      </c>
      <c r="E25" s="20">
        <f>[2]Feuil1!F24</f>
        <v>20</v>
      </c>
      <c r="F25" s="20">
        <f>[2]Feuil1!G24</f>
        <v>24</v>
      </c>
      <c r="G25" s="17" t="str">
        <f>IF([1]Sept21!H23="","",[1]Sept21!H23)</f>
        <v/>
      </c>
      <c r="H25" s="17" t="str">
        <f>IF([1]Sept21!I23="","",[1]Sept21!I23)</f>
        <v/>
      </c>
      <c r="I25" s="47" t="str">
        <f>IF([1]Sept21!J23="","",[1]Sept21!J23)</f>
        <v/>
      </c>
      <c r="J25" s="21">
        <f>[1]Sept21!K23</f>
        <v>0</v>
      </c>
      <c r="K25" s="22">
        <f>[1]Sept21!L23</f>
        <v>0</v>
      </c>
      <c r="L25" s="18"/>
      <c r="M25" s="25">
        <f>[2]Feuil1!E24</f>
        <v>44466</v>
      </c>
      <c r="N25" s="42"/>
      <c r="O25" s="42"/>
      <c r="P25" s="42"/>
      <c r="Q25" s="43"/>
      <c r="S25" s="23">
        <f t="shared" si="0"/>
        <v>44556</v>
      </c>
    </row>
    <row r="26" spans="1:19" ht="22.5" customHeight="1" x14ac:dyDescent="0.45">
      <c r="A26" s="51"/>
      <c r="B26" s="19" t="str">
        <f>[2]Feuil1!B25</f>
        <v>21-09-021</v>
      </c>
      <c r="C26" s="34" t="str">
        <f>[2]Feuil1!C25</f>
        <v>GENNEVILLIERS - Renforcement et imperméabilité des cellules du silo blé - LES GDS MOULINS DE PARIS</v>
      </c>
      <c r="D26" s="30" t="str">
        <f>[2]Feuil1!D25</f>
        <v>Acompte n° 03 à M+4</v>
      </c>
      <c r="E26" s="20">
        <f>[2]Feuil1!F25</f>
        <v>21</v>
      </c>
      <c r="F26" s="20">
        <f>[2]Feuil1!G25</f>
        <v>25.2</v>
      </c>
      <c r="G26" s="17" t="str">
        <f>IF([1]Sept21!H24="","",[1]Sept21!H24)</f>
        <v/>
      </c>
      <c r="H26" s="17" t="str">
        <f>IF([1]Sept21!I24="","",[1]Sept21!I24)</f>
        <v/>
      </c>
      <c r="I26" s="47" t="str">
        <f>IF([1]Sept21!J24="","",[1]Sept21!J24)</f>
        <v/>
      </c>
      <c r="J26" s="21">
        <f>[1]Sept21!K24</f>
        <v>0</v>
      </c>
      <c r="K26" s="22">
        <f>[1]Sept21!L24</f>
        <v>0</v>
      </c>
      <c r="L26" s="18"/>
      <c r="M26" s="25">
        <f>[2]Feuil1!E25</f>
        <v>44466</v>
      </c>
      <c r="N26" s="42"/>
      <c r="O26" s="42"/>
      <c r="P26" s="42"/>
      <c r="Q26" s="43"/>
      <c r="S26" s="23">
        <f t="shared" si="0"/>
        <v>44556</v>
      </c>
    </row>
    <row r="27" spans="1:19" ht="22.5" customHeight="1" x14ac:dyDescent="0.45">
      <c r="A27" s="51"/>
      <c r="B27" s="19" t="str">
        <f>[2]Feuil1!B26</f>
        <v>21-09-022</v>
      </c>
      <c r="C27" s="34" t="str">
        <f>[2]Feuil1!C26</f>
        <v>LES MUREAUX - Remplacement des ascenseurs - DEPARTEMENT DES YVELINES</v>
      </c>
      <c r="D27" s="30" t="str">
        <f>[2]Feuil1!D26</f>
        <v>Phase réalisation 100 %</v>
      </c>
      <c r="E27" s="20">
        <f>[2]Feuil1!F26</f>
        <v>22</v>
      </c>
      <c r="F27" s="20">
        <f>[2]Feuil1!G26</f>
        <v>26.4</v>
      </c>
      <c r="G27" s="17" t="str">
        <f>IF([1]Sept21!H25="","",[1]Sept21!H25)</f>
        <v/>
      </c>
      <c r="H27" s="17" t="str">
        <f>IF([1]Sept21!I25="","",[1]Sept21!I25)</f>
        <v/>
      </c>
      <c r="I27" s="47" t="str">
        <f>IF([1]Sept21!J25="","",[1]Sept21!J25)</f>
        <v/>
      </c>
      <c r="J27" s="21">
        <f>[1]Sept21!K25</f>
        <v>0</v>
      </c>
      <c r="K27" s="22">
        <f>[1]Sept21!L25</f>
        <v>0</v>
      </c>
      <c r="L27" s="18"/>
      <c r="M27" s="25">
        <f>[2]Feuil1!E26</f>
        <v>44474</v>
      </c>
      <c r="N27" s="42"/>
      <c r="O27" s="42"/>
      <c r="P27" s="42"/>
      <c r="Q27" s="43"/>
      <c r="R27" s="45"/>
      <c r="S27" s="23">
        <f t="shared" ref="S27:S38" si="1">IF(M27="","?",IF(ISNUMBER($I27),"Payée",IF(COUNTA($N27:$Q27),MAX($M27:$Q27)+7,$M27+90)))</f>
        <v>44564</v>
      </c>
    </row>
    <row r="28" spans="1:19" ht="22.5" customHeight="1" x14ac:dyDescent="0.45">
      <c r="A28" s="51"/>
      <c r="B28" s="19" t="str">
        <f>[2]Feuil1!B27</f>
        <v>21-09-023</v>
      </c>
      <c r="C28" s="34" t="str">
        <f>[2]Feuil1!C27</f>
        <v>FONTENAY LE FLEURY - Aménagemet d'un marché provisoire au /s-sol de l'Hôtel de Ville - CITALLIOS</v>
      </c>
      <c r="D28" s="30" t="str">
        <f>[2]Feuil1!D27</f>
        <v>Acompte n° 4 - Fin de travaux - Remise du DIUO</v>
      </c>
      <c r="E28" s="20">
        <f>[2]Feuil1!F27</f>
        <v>23</v>
      </c>
      <c r="F28" s="20">
        <f>[2]Feuil1!G27</f>
        <v>27.6</v>
      </c>
      <c r="G28" s="17" t="str">
        <f>IF([1]Sept21!H26="","",[1]Sept21!H26)</f>
        <v/>
      </c>
      <c r="H28" s="17" t="str">
        <f>IF([1]Sept21!I26="","",[1]Sept21!I26)</f>
        <v/>
      </c>
      <c r="I28" s="47" t="str">
        <f>IF([1]Sept21!J26="","",[1]Sept21!J26)</f>
        <v/>
      </c>
      <c r="J28" s="21">
        <f>[1]Sept21!K26</f>
        <v>0</v>
      </c>
      <c r="K28" s="22">
        <f>[1]Sept21!L26</f>
        <v>0</v>
      </c>
      <c r="L28" s="18"/>
      <c r="M28" s="25">
        <f>[2]Feuil1!E27</f>
        <v>44474</v>
      </c>
      <c r="N28" s="42"/>
      <c r="O28" s="42"/>
      <c r="P28" s="42"/>
      <c r="Q28" s="43"/>
      <c r="R28" s="45"/>
      <c r="S28" s="23">
        <f t="shared" si="1"/>
        <v>44564</v>
      </c>
    </row>
    <row r="29" spans="1:19" ht="22.5" customHeight="1" x14ac:dyDescent="0.45">
      <c r="A29" s="51"/>
      <c r="B29" s="19" t="str">
        <f>[2]Feuil1!B28</f>
        <v>21-09-024</v>
      </c>
      <c r="C29" s="34" t="str">
        <f>[2]Feuil1!C28</f>
        <v>CERGY - Réfection chêneaux au Théâtre 95 - CACP</v>
      </c>
      <c r="D29" s="30" t="str">
        <f>[2]Feuil1!D28</f>
        <v>Mission globale</v>
      </c>
      <c r="E29" s="20">
        <f>[2]Feuil1!F28</f>
        <v>24</v>
      </c>
      <c r="F29" s="20">
        <f>[2]Feuil1!G28</f>
        <v>28.8</v>
      </c>
      <c r="G29" s="17" t="str">
        <f>IF([1]Sept21!H27="","",[1]Sept21!H27)</f>
        <v/>
      </c>
      <c r="H29" s="17" t="str">
        <f>IF([1]Sept21!I27="","",[1]Sept21!I27)</f>
        <v/>
      </c>
      <c r="I29" s="47" t="str">
        <f>IF([1]Sept21!J27="","",[1]Sept21!J27)</f>
        <v/>
      </c>
      <c r="J29" s="21">
        <f>[1]Sept21!K27</f>
        <v>0</v>
      </c>
      <c r="K29" s="22">
        <f>[1]Sept21!L27</f>
        <v>0</v>
      </c>
      <c r="L29" s="18"/>
      <c r="M29" s="25">
        <f>[2]Feuil1!E28</f>
        <v>44474</v>
      </c>
      <c r="N29" s="42"/>
      <c r="O29" s="42"/>
      <c r="P29" s="42"/>
      <c r="Q29" s="43"/>
      <c r="R29" s="45"/>
      <c r="S29" s="23">
        <f t="shared" si="1"/>
        <v>44564</v>
      </c>
    </row>
    <row r="30" spans="1:19" ht="22.5" customHeight="1" x14ac:dyDescent="0.45">
      <c r="A30" s="51"/>
      <c r="B30" s="19" t="str">
        <f>[2]Feuil1!B29</f>
        <v>21-09-025</v>
      </c>
      <c r="C30" s="34" t="str">
        <f>[2]Feuil1!C29</f>
        <v>NOISY LE SEC - Aménagt d'une antenne PMI &amp; Antenne Jeunesse - 14 Rue P. Verlaine - Ville de Noisy</v>
      </c>
      <c r="D30" s="30" t="str">
        <f>[2]Feuil1!D29</f>
        <v>Acompte n°02 - Fin de travaux</v>
      </c>
      <c r="E30" s="20">
        <f>[2]Feuil1!F29</f>
        <v>25</v>
      </c>
      <c r="F30" s="20">
        <f>[2]Feuil1!G29</f>
        <v>30</v>
      </c>
      <c r="G30" s="17" t="str">
        <f>IF([1]Sept21!H28="","",[1]Sept21!H28)</f>
        <v/>
      </c>
      <c r="H30" s="17" t="str">
        <f>IF([1]Sept21!I28="","",[1]Sept21!I28)</f>
        <v/>
      </c>
      <c r="I30" s="47" t="str">
        <f>IF([1]Sept21!J28="","",[1]Sept21!J28)</f>
        <v/>
      </c>
      <c r="J30" s="21">
        <f>[1]Sept21!K28</f>
        <v>0</v>
      </c>
      <c r="K30" s="22">
        <f>[1]Sept21!L28</f>
        <v>0</v>
      </c>
      <c r="L30" s="18"/>
      <c r="M30" s="25">
        <f>[2]Feuil1!E29</f>
        <v>44474</v>
      </c>
      <c r="N30" s="42"/>
      <c r="O30" s="42"/>
      <c r="P30" s="42"/>
      <c r="Q30" s="43"/>
      <c r="R30" s="45"/>
      <c r="S30" s="23">
        <f t="shared" si="1"/>
        <v>44564</v>
      </c>
    </row>
    <row r="31" spans="1:19" ht="22.5" customHeight="1" x14ac:dyDescent="0.45">
      <c r="A31" s="51"/>
      <c r="B31" s="19" t="str">
        <f>[2]Feuil1!B30</f>
        <v>21-09-026</v>
      </c>
      <c r="C31" s="34" t="str">
        <f>[2]Feuil1!C30</f>
        <v>LE NEUBOURG - Construction d'un magasin GAMM VERT - SAS DEPREAUX</v>
      </c>
      <c r="D31" s="30" t="str">
        <f>[2]Feuil1!D30</f>
        <v>Acompte n°03 à M+4 après le début des travaux</v>
      </c>
      <c r="E31" s="20">
        <f>[2]Feuil1!F30</f>
        <v>26</v>
      </c>
      <c r="F31" s="20">
        <f>[2]Feuil1!G30</f>
        <v>31.2</v>
      </c>
      <c r="G31" s="17" t="str">
        <f>IF([1]Sept21!H29="","",[1]Sept21!H29)</f>
        <v/>
      </c>
      <c r="H31" s="17" t="str">
        <f>IF([1]Sept21!I29="","",[1]Sept21!I29)</f>
        <v/>
      </c>
      <c r="I31" s="47" t="str">
        <f>IF([1]Sept21!J29="","",[1]Sept21!J29)</f>
        <v/>
      </c>
      <c r="J31" s="21">
        <f>[1]Sept21!K29</f>
        <v>0</v>
      </c>
      <c r="K31" s="22">
        <f>[1]Sept21!L29</f>
        <v>0</v>
      </c>
      <c r="L31" s="18"/>
      <c r="M31" s="25">
        <f>[2]Feuil1!E30</f>
        <v>44474</v>
      </c>
      <c r="N31" s="42"/>
      <c r="O31" s="42"/>
      <c r="P31" s="42"/>
      <c r="Q31" s="43"/>
      <c r="R31" s="45"/>
      <c r="S31" s="23">
        <f t="shared" si="1"/>
        <v>44564</v>
      </c>
    </row>
    <row r="32" spans="1:19" ht="22.5" customHeight="1" x14ac:dyDescent="0.45">
      <c r="A32" s="51"/>
      <c r="B32" s="19" t="str">
        <f>[2]Feuil1!B31</f>
        <v>21-09-027</v>
      </c>
      <c r="C32" s="34" t="str">
        <f>[2]Feuil1!C31</f>
        <v>PONTAULT-COMBAULT - Conservatoire de musique, de danse et de théâtre - CAPVM</v>
      </c>
      <c r="D32" s="30" t="str">
        <f>[2]Feuil1!D31</f>
        <v>Acompte phase réception</v>
      </c>
      <c r="E32" s="20">
        <f>[2]Feuil1!F31</f>
        <v>27</v>
      </c>
      <c r="F32" s="20">
        <f>[2]Feuil1!G31</f>
        <v>32.4</v>
      </c>
      <c r="G32" s="17" t="str">
        <f>IF([1]Sept21!H30="","",[1]Sept21!H30)</f>
        <v/>
      </c>
      <c r="H32" s="17" t="str">
        <f>IF([1]Sept21!I30="","",[1]Sept21!I30)</f>
        <v/>
      </c>
      <c r="I32" s="47" t="str">
        <f>IF([1]Sept21!J30="","",[1]Sept21!J30)</f>
        <v/>
      </c>
      <c r="J32" s="21">
        <f>[1]Sept21!K30</f>
        <v>0</v>
      </c>
      <c r="K32" s="22">
        <f>[1]Sept21!L30</f>
        <v>0</v>
      </c>
      <c r="L32" s="18"/>
      <c r="M32" s="25">
        <f>[2]Feuil1!E31</f>
        <v>44474</v>
      </c>
      <c r="N32" s="42"/>
      <c r="O32" s="42"/>
      <c r="P32" s="42"/>
      <c r="Q32" s="43"/>
      <c r="R32" s="45"/>
      <c r="S32" s="23">
        <f t="shared" si="1"/>
        <v>44564</v>
      </c>
    </row>
    <row r="33" spans="1:19" ht="22.5" customHeight="1" x14ac:dyDescent="0.45">
      <c r="A33" s="51"/>
      <c r="B33" s="19" t="str">
        <f>[2]Feuil1!B32</f>
        <v>21-09-028</v>
      </c>
      <c r="C33" s="34" t="str">
        <f>[2]Feuil1!C32</f>
        <v>PONTAULT-COMBAULT - Conservatoire de musique, de danse et de théâtre - CAPVM</v>
      </c>
      <c r="D33" s="30" t="str">
        <f>[2]Feuil1!D32</f>
        <v>Facture de révisions de prix</v>
      </c>
      <c r="E33" s="20">
        <f>[2]Feuil1!F32</f>
        <v>28</v>
      </c>
      <c r="F33" s="20">
        <f>[2]Feuil1!G32</f>
        <v>33.6</v>
      </c>
      <c r="G33" s="17" t="str">
        <f>IF([1]Sept21!H31="","",[1]Sept21!H31)</f>
        <v/>
      </c>
      <c r="H33" s="17" t="str">
        <f>IF([1]Sept21!I31="","",[1]Sept21!I31)</f>
        <v/>
      </c>
      <c r="I33" s="47" t="str">
        <f>IF([1]Sept21!J31="","",[1]Sept21!J31)</f>
        <v/>
      </c>
      <c r="J33" s="21">
        <f>[1]Sept21!K31</f>
        <v>0</v>
      </c>
      <c r="K33" s="22">
        <f>[1]Sept21!L31</f>
        <v>0</v>
      </c>
      <c r="L33" s="18"/>
      <c r="M33" s="25">
        <f>[2]Feuil1!E32</f>
        <v>44474</v>
      </c>
      <c r="N33" s="42"/>
      <c r="O33" s="42"/>
      <c r="P33" s="42"/>
      <c r="Q33" s="43"/>
      <c r="R33" s="45"/>
      <c r="S33" s="23">
        <f t="shared" si="1"/>
        <v>44564</v>
      </c>
    </row>
    <row r="34" spans="1:19" ht="22.5" customHeight="1" x14ac:dyDescent="0.45">
      <c r="A34" s="51"/>
      <c r="B34" s="19" t="str">
        <f>IF([1]Sept21!B32="","",[1]Sept21!B32)</f>
        <v/>
      </c>
      <c r="C34" s="34" t="str">
        <f>IF([1]Sept21!C32="","",[1]Sept21!C32)</f>
        <v/>
      </c>
      <c r="D34" s="30" t="str">
        <f>IF([1]Sept21!D32="","",[1]Sept21!D32)</f>
        <v/>
      </c>
      <c r="E34" s="20"/>
      <c r="F34" s="20"/>
      <c r="G34" s="17" t="str">
        <f>IF([1]Sept21!H32="","",[1]Sept21!H32)</f>
        <v/>
      </c>
      <c r="H34" s="17" t="str">
        <f>IF([1]Sept21!I32="","",[1]Sept21!I32)</f>
        <v/>
      </c>
      <c r="I34" s="47" t="str">
        <f>IF([1]Sept21!J32="","",[1]Sept21!J32)</f>
        <v/>
      </c>
      <c r="J34" s="21">
        <f>[1]Sept21!K32</f>
        <v>0</v>
      </c>
      <c r="K34" s="22">
        <f>[1]Sept21!L32</f>
        <v>0</v>
      </c>
      <c r="L34" s="18"/>
      <c r="M34" s="25" t="str">
        <f>IF([1]Sept21!E32="","",[1]Sept21!E32)</f>
        <v/>
      </c>
      <c r="N34" s="42"/>
      <c r="O34" s="42"/>
      <c r="P34" s="42"/>
      <c r="Q34" s="43"/>
      <c r="R34" s="45"/>
      <c r="S34" s="23" t="str">
        <f t="shared" si="1"/>
        <v>?</v>
      </c>
    </row>
    <row r="35" spans="1:19" ht="22.5" customHeight="1" x14ac:dyDescent="0.45">
      <c r="A35" s="51"/>
      <c r="B35" s="19" t="str">
        <f>IF([1]Sept21!B33="","",[1]Sept21!B33)</f>
        <v/>
      </c>
      <c r="C35" s="34" t="str">
        <f>IF([1]Sept21!C33="","",[1]Sept21!C33)</f>
        <v/>
      </c>
      <c r="D35" s="30" t="str">
        <f>IF([1]Sept21!D33="","",[1]Sept21!D33)</f>
        <v/>
      </c>
      <c r="E35" s="20"/>
      <c r="F35" s="20"/>
      <c r="G35" s="17" t="str">
        <f>IF([1]Sept21!H33="","",[1]Sept21!H33)</f>
        <v/>
      </c>
      <c r="H35" s="17" t="str">
        <f>IF([1]Sept21!I33="","",[1]Sept21!I33)</f>
        <v/>
      </c>
      <c r="I35" s="47" t="str">
        <f>IF([1]Sept21!J33="","",[1]Sept21!J33)</f>
        <v/>
      </c>
      <c r="J35" s="21">
        <f>[1]Sept21!K33</f>
        <v>0</v>
      </c>
      <c r="K35" s="22">
        <f>[1]Sept21!L33</f>
        <v>0</v>
      </c>
      <c r="L35" s="18"/>
      <c r="M35" s="25" t="str">
        <f>IF([1]Sept21!E33="","",[1]Sept21!E33)</f>
        <v/>
      </c>
      <c r="N35" s="42"/>
      <c r="O35" s="42"/>
      <c r="P35" s="42"/>
      <c r="Q35" s="43"/>
      <c r="R35" s="45"/>
      <c r="S35" s="23" t="str">
        <f t="shared" si="1"/>
        <v>?</v>
      </c>
    </row>
    <row r="36" spans="1:19" ht="22.5" customHeight="1" x14ac:dyDescent="0.45">
      <c r="A36" s="51"/>
      <c r="B36" s="19" t="str">
        <f>IF([1]Sept21!B34="","",[1]Sept21!B34)</f>
        <v/>
      </c>
      <c r="C36" s="34" t="str">
        <f>IF([1]Sept21!C34="","",[1]Sept21!C34)</f>
        <v/>
      </c>
      <c r="D36" s="30" t="str">
        <f>IF([1]Sept21!D34="","",[1]Sept21!D34)</f>
        <v/>
      </c>
      <c r="E36" s="20"/>
      <c r="F36" s="20"/>
      <c r="G36" s="17" t="str">
        <f>IF([1]Sept21!H34="","",[1]Sept21!H34)</f>
        <v/>
      </c>
      <c r="H36" s="17" t="str">
        <f>IF([1]Sept21!I34="","",[1]Sept21!I34)</f>
        <v/>
      </c>
      <c r="I36" s="47" t="str">
        <f>IF([1]Sept21!J34="","",[1]Sept21!J34)</f>
        <v/>
      </c>
      <c r="J36" s="21">
        <f>[1]Sept21!K34</f>
        <v>0</v>
      </c>
      <c r="K36" s="22">
        <f>[1]Sept21!L34</f>
        <v>0</v>
      </c>
      <c r="L36" s="18"/>
      <c r="M36" s="25" t="str">
        <f>IF([1]Sept21!E34="","",[1]Sept21!E34)</f>
        <v/>
      </c>
      <c r="N36" s="42"/>
      <c r="O36" s="42"/>
      <c r="P36" s="42"/>
      <c r="Q36" s="43"/>
      <c r="R36" s="45"/>
      <c r="S36" s="23" t="str">
        <f t="shared" si="1"/>
        <v>?</v>
      </c>
    </row>
    <row r="37" spans="1:19" ht="22.5" customHeight="1" x14ac:dyDescent="0.45">
      <c r="A37" s="51"/>
      <c r="B37" s="19" t="str">
        <f>IF([1]Sept21!B35="","",[1]Sept21!B35)</f>
        <v/>
      </c>
      <c r="C37" s="34" t="str">
        <f>IF([1]Sept21!C35="","",[1]Sept21!C35)</f>
        <v/>
      </c>
      <c r="D37" s="30" t="str">
        <f>IF([1]Sept21!D35="","",[1]Sept21!D35)</f>
        <v/>
      </c>
      <c r="E37" s="20"/>
      <c r="F37" s="20"/>
      <c r="G37" s="17" t="str">
        <f>IF([1]Sept21!H35="","",[1]Sept21!H35)</f>
        <v/>
      </c>
      <c r="H37" s="17" t="str">
        <f>IF([1]Sept21!I35="","",[1]Sept21!I35)</f>
        <v/>
      </c>
      <c r="I37" s="47" t="str">
        <f>IF([1]Sept21!J35="","",[1]Sept21!J35)</f>
        <v/>
      </c>
      <c r="J37" s="21">
        <f>[1]Sept21!K35</f>
        <v>0</v>
      </c>
      <c r="K37" s="22">
        <f>[1]Sept21!L35</f>
        <v>0</v>
      </c>
      <c r="L37" s="18"/>
      <c r="M37" s="25" t="str">
        <f>IF([1]Sept21!E35="","",[1]Sept21!E35)</f>
        <v/>
      </c>
      <c r="N37" s="42"/>
      <c r="O37" s="42"/>
      <c r="P37" s="42"/>
      <c r="Q37" s="43"/>
      <c r="R37" s="45"/>
      <c r="S37" s="23" t="str">
        <f t="shared" si="1"/>
        <v>?</v>
      </c>
    </row>
    <row r="38" spans="1:19" ht="22.5" customHeight="1" x14ac:dyDescent="0.45">
      <c r="A38" s="51"/>
      <c r="B38" s="19" t="str">
        <f>IF([1]Sept21!B36="","",[1]Sept21!B36)</f>
        <v/>
      </c>
      <c r="C38" s="34" t="str">
        <f>IF([1]Sept21!C36="","",[1]Sept21!C36)</f>
        <v/>
      </c>
      <c r="D38" s="30" t="str">
        <f>IF([1]Sept21!D36="","",[1]Sept21!D36)</f>
        <v/>
      </c>
      <c r="E38" s="20"/>
      <c r="F38" s="20"/>
      <c r="G38" s="17" t="str">
        <f>IF([1]Sept21!H36="","",[1]Sept21!H36)</f>
        <v/>
      </c>
      <c r="H38" s="17" t="str">
        <f>IF([1]Sept21!I36="","",[1]Sept21!I36)</f>
        <v/>
      </c>
      <c r="I38" s="47" t="str">
        <f>IF([1]Sept21!J36="","",[1]Sept21!J36)</f>
        <v/>
      </c>
      <c r="J38" s="21">
        <f>[1]Sept21!K36</f>
        <v>0</v>
      </c>
      <c r="K38" s="22">
        <f>[1]Sept21!L36</f>
        <v>0</v>
      </c>
      <c r="L38" s="18"/>
      <c r="M38" s="25" t="str">
        <f>IF([1]Sept21!E36="","",[1]Sept21!E36)</f>
        <v/>
      </c>
      <c r="N38" s="42"/>
      <c r="O38" s="42"/>
      <c r="P38" s="42"/>
      <c r="Q38" s="43"/>
      <c r="R38" s="45"/>
      <c r="S38" s="23" t="str">
        <f t="shared" si="1"/>
        <v>?</v>
      </c>
    </row>
  </sheetData>
  <sheetProtection sort="0" autoFilter="0"/>
  <autoFilter ref="A4:S38" xr:uid="{9FE674DE-51A1-4A22-8A32-98BB67A39845}"/>
  <mergeCells count="2">
    <mergeCell ref="A2:S2"/>
    <mergeCell ref="A6:A38"/>
  </mergeCells>
  <conditionalFormatting sqref="B5:S38">
    <cfRule type="expression" dxfId="9" priority="1">
      <formula>$S5="Payée"</formula>
    </cfRule>
    <cfRule type="expression" dxfId="8" priority="43">
      <formula>ISBLANK($S5)</formula>
    </cfRule>
    <cfRule type="expression" dxfId="7" priority="52">
      <formula>$S5="#"</formula>
    </cfRule>
    <cfRule type="expression" dxfId="6" priority="53">
      <formula>$S5="!!"</formula>
    </cfRule>
    <cfRule type="expression" dxfId="5" priority="90">
      <formula>$S5="%%"</formula>
    </cfRule>
    <cfRule type="expression" dxfId="4" priority="91">
      <formula>$S5&lt;=TODAY()</formula>
    </cfRule>
    <cfRule type="expression" dxfId="3" priority="92">
      <formula>$Q5</formula>
    </cfRule>
    <cfRule type="expression" dxfId="2" priority="93">
      <formula>$P5</formula>
    </cfRule>
    <cfRule type="expression" dxfId="1" priority="94">
      <formula>$O5</formula>
    </cfRule>
    <cfRule type="expression" dxfId="0" priority="96">
      <formula>$N5</formula>
    </cfRule>
  </conditionalFormatting>
  <pageMargins left="0.70866141732283472" right="0.70866141732283472" top="0.74803149606299213" bottom="0.74803149606299213" header="0.31496062992125984" footer="0.31496062992125984"/>
  <pageSetup paperSize="9" scale="30" fitToHeight="0" orientation="landscape" r:id="rId1"/>
  <headerFooter>
    <oddHeader>&amp;L&amp;D
&amp;T
Page : &amp;P/&amp;N</oddHead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C855E64096DF43BF037B33BC4DF8F7" ma:contentTypeVersion="12" ma:contentTypeDescription="Crée un document." ma:contentTypeScope="" ma:versionID="46c624c4303d0537d4dc935dda69d8f0">
  <xsd:schema xmlns:xsd="http://www.w3.org/2001/XMLSchema" xmlns:xs="http://www.w3.org/2001/XMLSchema" xmlns:p="http://schemas.microsoft.com/office/2006/metadata/properties" xmlns:ns2="9b245ff0-bcbb-47f2-b707-5559ec490d99" xmlns:ns3="7099158f-6173-4ae4-9ed8-afa2db9ee16f" targetNamespace="http://schemas.microsoft.com/office/2006/metadata/properties" ma:root="true" ma:fieldsID="b2bfeffa5dc25ec9edcc3e35343021b5" ns2:_="" ns3:_="">
    <xsd:import namespace="9b245ff0-bcbb-47f2-b707-5559ec490d99"/>
    <xsd:import namespace="7099158f-6173-4ae4-9ed8-afa2db9ee1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245ff0-bcbb-47f2-b707-5559ec490d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99158f-6173-4ae4-9ed8-afa2db9ee16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5233347-25FD-4454-818A-F272FB22A3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245ff0-bcbb-47f2-b707-5559ec490d99"/>
    <ds:schemaRef ds:uri="7099158f-6173-4ae4-9ed8-afa2db9ee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A4A563-81F5-4B8B-BC64-E064D6B808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9CA578-BA66-4545-9FC3-DA73B55F563C}">
  <ds:schemaRefs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7099158f-6173-4ae4-9ed8-afa2db9ee16f"/>
    <ds:schemaRef ds:uri="http://purl.org/dc/terms/"/>
    <ds:schemaRef ds:uri="http://schemas.openxmlformats.org/package/2006/metadata/core-properties"/>
    <ds:schemaRef ds:uri="9b245ff0-bcbb-47f2-b707-5559ec490d99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2021</vt:lpstr>
      <vt:lpstr>'2021'!Impression_des_titres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Blandine LE LAY</cp:lastModifiedBy>
  <dcterms:created xsi:type="dcterms:W3CDTF">2021-09-13T14:02:51Z</dcterms:created>
  <dcterms:modified xsi:type="dcterms:W3CDTF">2021-10-05T13:50:06Z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0x01010017C855E64096DF43BF037B33BC4DF8F7</vt:lpwstr>
  </property>
</Properties>
</file>