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L\Desktop\Jerome\développement\Forum\copier coller\"/>
    </mc:Choice>
  </mc:AlternateContent>
  <xr:revisionPtr revIDLastSave="0" documentId="13_ncr:1_{F9900E1F-E991-4879-893D-300EAA342AA2}" xr6:coauthVersionLast="43" xr6:coauthVersionMax="47" xr10:uidLastSave="{00000000-0000-0000-0000-000000000000}"/>
  <bookViews>
    <workbookView xWindow="-38510" yWindow="-110" windowWidth="38620" windowHeight="21820" xr2:uid="{373D432E-FF57-4BED-B486-F0506E1E9383}"/>
  </bookViews>
  <sheets>
    <sheet name="IMPORT" sheetId="62" r:id="rId1"/>
    <sheet name="BONUS" sheetId="56" r:id="rId2"/>
    <sheet name="FORMULES" sheetId="64" r:id="rId3"/>
  </sheets>
  <definedNames>
    <definedName name="_Toc293925166" localSheetId="1">BONUS!#REF!</definedName>
    <definedName name="_Toc293925167" localSheetId="1">BONUS!#REF!</definedName>
    <definedName name="_xlnm.Print_Area" localSheetId="1">BONUS!$A$1:$M$30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64" l="1"/>
  <c r="B4" i="64"/>
  <c r="E5" i="64"/>
  <c r="D5" i="64"/>
  <c r="C5" i="64"/>
  <c r="E4" i="64"/>
  <c r="D4" i="64"/>
  <c r="C4" i="64"/>
  <c r="E3" i="64" l="1"/>
  <c r="D3" i="64"/>
  <c r="C3" i="64"/>
  <c r="B3" i="64"/>
  <c r="P3" i="56" l="1"/>
  <c r="Q3" i="56"/>
  <c r="S3" i="56"/>
  <c r="T3" i="56"/>
  <c r="P4" i="56"/>
  <c r="Q4" i="56"/>
  <c r="S4" i="56"/>
  <c r="T4" i="56"/>
  <c r="P5" i="56"/>
  <c r="Q5" i="56"/>
  <c r="S5" i="56"/>
  <c r="T5" i="56"/>
  <c r="P6" i="56"/>
  <c r="Q6" i="56"/>
  <c r="S6" i="56"/>
  <c r="T6" i="56"/>
  <c r="P7" i="56"/>
  <c r="Q7" i="56"/>
  <c r="S7" i="56"/>
  <c r="T7" i="56"/>
  <c r="P8" i="56"/>
  <c r="Q8" i="56"/>
  <c r="S8" i="56"/>
  <c r="T8" i="56"/>
  <c r="P9" i="56"/>
  <c r="Q9" i="56"/>
  <c r="S9" i="56"/>
  <c r="T9" i="56"/>
  <c r="P10" i="56"/>
  <c r="Q10" i="56"/>
  <c r="S10" i="56"/>
  <c r="T10" i="56"/>
  <c r="P11" i="56"/>
  <c r="Q11" i="56"/>
  <c r="S11" i="56"/>
  <c r="T11" i="56"/>
  <c r="P12" i="56"/>
  <c r="Q12" i="56"/>
  <c r="S12" i="56"/>
  <c r="T12" i="56"/>
  <c r="P13" i="56"/>
  <c r="Q13" i="56"/>
  <c r="S13" i="56"/>
  <c r="T13" i="56"/>
  <c r="P14" i="56"/>
  <c r="Q14" i="56"/>
  <c r="S14" i="56"/>
  <c r="T14" i="56"/>
  <c r="P15" i="56"/>
  <c r="Q15" i="56"/>
  <c r="S15" i="56"/>
  <c r="T15" i="56"/>
  <c r="P16" i="56"/>
  <c r="Q16" i="56"/>
  <c r="S16" i="56"/>
  <c r="T16" i="56"/>
  <c r="P17" i="56"/>
  <c r="Q17" i="56"/>
  <c r="S17" i="56"/>
  <c r="T17" i="56"/>
  <c r="P18" i="56"/>
  <c r="Q18" i="56"/>
  <c r="S18" i="56"/>
  <c r="T18" i="56"/>
  <c r="P19" i="56"/>
  <c r="Q19" i="56"/>
  <c r="S19" i="56"/>
  <c r="T19" i="56"/>
  <c r="P20" i="56"/>
  <c r="Q20" i="56"/>
  <c r="S20" i="56"/>
  <c r="T20" i="56"/>
  <c r="P21" i="56"/>
  <c r="Q21" i="56"/>
  <c r="S21" i="56"/>
  <c r="T21" i="56"/>
  <c r="P22" i="56"/>
  <c r="Q22" i="56"/>
  <c r="S22" i="56"/>
  <c r="T22" i="56"/>
  <c r="P23" i="56"/>
  <c r="Q23" i="56"/>
  <c r="S23" i="56"/>
  <c r="T23" i="56"/>
  <c r="P24" i="56"/>
  <c r="Q24" i="56"/>
  <c r="S24" i="56"/>
  <c r="T24" i="56"/>
  <c r="P25" i="56"/>
  <c r="Q25" i="56"/>
  <c r="S25" i="56"/>
  <c r="T25" i="56"/>
  <c r="P26" i="56"/>
  <c r="Q26" i="56"/>
  <c r="S26" i="56"/>
  <c r="T26" i="56"/>
  <c r="P27" i="56"/>
  <c r="Q27" i="56"/>
  <c r="S27" i="56"/>
  <c r="T27" i="56"/>
  <c r="P28" i="56"/>
  <c r="Q28" i="56"/>
  <c r="S28" i="56"/>
  <c r="T28" i="56"/>
  <c r="P29" i="56"/>
  <c r="Q29" i="56"/>
  <c r="S29" i="56"/>
  <c r="T29" i="56"/>
  <c r="P30" i="56"/>
  <c r="Q30" i="56"/>
  <c r="S30" i="56"/>
  <c r="T30" i="56"/>
  <c r="AG3" i="62" l="1"/>
  <c r="AG4" i="62"/>
  <c r="AG5" i="62"/>
  <c r="AG6" i="62"/>
  <c r="AG7" i="62"/>
  <c r="AG8" i="62"/>
  <c r="AG9" i="62"/>
  <c r="AG10" i="62"/>
  <c r="AG11" i="62"/>
  <c r="AG12" i="62"/>
  <c r="AG13" i="62"/>
  <c r="AG14" i="62"/>
  <c r="AG15" i="62"/>
  <c r="AG16" i="62"/>
  <c r="AG17" i="62"/>
  <c r="AG18" i="62"/>
  <c r="AG19" i="62"/>
  <c r="AG20" i="62"/>
  <c r="AG21" i="62"/>
  <c r="AG22" i="62"/>
  <c r="AG23" i="62"/>
  <c r="AG24" i="62"/>
  <c r="AG25" i="62"/>
  <c r="AG2" i="62"/>
  <c r="AF3" i="62"/>
  <c r="AF4" i="62"/>
  <c r="AF5" i="62"/>
  <c r="AF6" i="62"/>
  <c r="AF7" i="62"/>
  <c r="AF8" i="62"/>
  <c r="AF9" i="62"/>
  <c r="AF10" i="62"/>
  <c r="AF11" i="62"/>
  <c r="AF12" i="62"/>
  <c r="AF13" i="62"/>
  <c r="AF14" i="62"/>
  <c r="AF15" i="62"/>
  <c r="AF16" i="62"/>
  <c r="AF17" i="62"/>
  <c r="AF18" i="62"/>
  <c r="AF19" i="62"/>
  <c r="AF20" i="62"/>
  <c r="AF21" i="62"/>
  <c r="AF22" i="62"/>
  <c r="AF23" i="62"/>
  <c r="AF24" i="62"/>
  <c r="AF25" i="62"/>
  <c r="AF2" i="62"/>
  <c r="AE3" i="62"/>
  <c r="AE4" i="62"/>
  <c r="AE5" i="62"/>
  <c r="AE6" i="62"/>
  <c r="AE7" i="62"/>
  <c r="AE8" i="62"/>
  <c r="AE9" i="62"/>
  <c r="AE10" i="62"/>
  <c r="AE11" i="62"/>
  <c r="AE12" i="62"/>
  <c r="AE13" i="62"/>
  <c r="AE14" i="62"/>
  <c r="AE15" i="62"/>
  <c r="AE16" i="62"/>
  <c r="AE17" i="62"/>
  <c r="AE18" i="62"/>
  <c r="AE19" i="62"/>
  <c r="AE20" i="62"/>
  <c r="AE21" i="62"/>
  <c r="AE22" i="62"/>
  <c r="AE23" i="62"/>
  <c r="AE24" i="62"/>
  <c r="AE25" i="62"/>
  <c r="AE2" i="62"/>
</calcChain>
</file>

<file path=xl/sharedStrings.xml><?xml version="1.0" encoding="utf-8"?>
<sst xmlns="http://schemas.openxmlformats.org/spreadsheetml/2006/main" count="268" uniqueCount="88">
  <si>
    <t>N° Notification</t>
  </si>
  <si>
    <t>Description</t>
  </si>
  <si>
    <t>Date de création</t>
  </si>
  <si>
    <t>Demandeur</t>
  </si>
  <si>
    <t>Topologie</t>
  </si>
  <si>
    <t>SLA Code</t>
  </si>
  <si>
    <t>SLA02</t>
  </si>
  <si>
    <t>SLA Start</t>
  </si>
  <si>
    <t>SLA End</t>
  </si>
  <si>
    <t>ok</t>
  </si>
  <si>
    <t>Quantité</t>
  </si>
  <si>
    <t>Bonus</t>
  </si>
  <si>
    <t>SLA01</t>
  </si>
  <si>
    <t>SLA03</t>
  </si>
  <si>
    <t xml:space="preserve">Non Critique  </t>
  </si>
  <si>
    <t xml:space="preserve"> Critique</t>
  </si>
  <si>
    <t>10 jours ouvrables</t>
  </si>
  <si>
    <t xml:space="preserve">20€ /heure/cellule </t>
  </si>
  <si>
    <r>
      <t xml:space="preserve">5j ouvr. Si </t>
    </r>
    <r>
      <rPr>
        <b/>
        <sz val="11"/>
        <color theme="1"/>
        <rFont val="Calibri"/>
        <family val="2"/>
        <scheme val="minor"/>
      </rPr>
      <t>Sécurisé</t>
    </r>
  </si>
  <si>
    <t>4 ou 48 h(0,5h +-2c°)</t>
  </si>
  <si>
    <t>0,5 h (0,5h +-2c°)</t>
  </si>
  <si>
    <t>4 ou 48 h</t>
  </si>
  <si>
    <t>8 h ou 4h cellulaire</t>
  </si>
  <si>
    <t>néant</t>
  </si>
  <si>
    <t>4h ou patch : 24h</t>
  </si>
  <si>
    <t>mensuel(rapportage)</t>
  </si>
  <si>
    <t>Délai</t>
  </si>
  <si>
    <t xml:space="preserve">€ / jour  </t>
  </si>
  <si>
    <t xml:space="preserve">€ / jour             </t>
  </si>
  <si>
    <t xml:space="preserve">€ / jour/cellule </t>
  </si>
  <si>
    <t>€/jour</t>
  </si>
  <si>
    <t>€ / jour</t>
  </si>
  <si>
    <t>€ / heure</t>
  </si>
  <si>
    <t>€ /heure/local</t>
  </si>
  <si>
    <t xml:space="preserve">€ / jour </t>
  </si>
  <si>
    <t>Jours ouvrables</t>
  </si>
  <si>
    <t>Heures</t>
  </si>
  <si>
    <t>Mois</t>
  </si>
  <si>
    <t>Jours</t>
  </si>
  <si>
    <t>Semaines</t>
  </si>
  <si>
    <t>SLA</t>
  </si>
  <si>
    <t>€/signalement</t>
  </si>
  <si>
    <t>Minutes</t>
  </si>
  <si>
    <t>Code cloture</t>
  </si>
  <si>
    <t>Priorité</t>
  </si>
  <si>
    <t>CRITIQUE</t>
  </si>
  <si>
    <t>NON CRITIQUE</t>
  </si>
  <si>
    <t>Stop clock</t>
  </si>
  <si>
    <t>SO</t>
  </si>
  <si>
    <t>Total heures</t>
  </si>
  <si>
    <t>Total jours</t>
  </si>
  <si>
    <t>Total jours ouvrables</t>
  </si>
  <si>
    <t>Délais</t>
  </si>
  <si>
    <t xml:space="preserve">Critique  </t>
  </si>
  <si>
    <t>Colonne Y (Unité bonus)</t>
  </si>
  <si>
    <t>Colonne X (seuil bonus</t>
  </si>
  <si>
    <t>Colonne O (Total bonus)</t>
  </si>
  <si>
    <t>Colonne N (Quantités)</t>
  </si>
  <si>
    <t>Description 1</t>
  </si>
  <si>
    <t>Description 2</t>
  </si>
  <si>
    <t>Description 3</t>
  </si>
  <si>
    <t>Description 4</t>
  </si>
  <si>
    <t>Description 5</t>
  </si>
  <si>
    <t>Description 6</t>
  </si>
  <si>
    <t>Description 7</t>
  </si>
  <si>
    <t>Description 8</t>
  </si>
  <si>
    <t>Description 9</t>
  </si>
  <si>
    <t>Description 10</t>
  </si>
  <si>
    <t>Description 11</t>
  </si>
  <si>
    <t>Description 12</t>
  </si>
  <si>
    <t>Description 13</t>
  </si>
  <si>
    <t>Description 14</t>
  </si>
  <si>
    <t>Description 15</t>
  </si>
  <si>
    <t>Description 16</t>
  </si>
  <si>
    <t>Description 17</t>
  </si>
  <si>
    <t>Description 18</t>
  </si>
  <si>
    <t>Description 19</t>
  </si>
  <si>
    <t>Description 20</t>
  </si>
  <si>
    <t>Description 21</t>
  </si>
  <si>
    <t>Description 22</t>
  </si>
  <si>
    <t>Description 23</t>
  </si>
  <si>
    <t>Description 24</t>
  </si>
  <si>
    <t>Description 25</t>
  </si>
  <si>
    <t>Description 26</t>
  </si>
  <si>
    <t>Description 27</t>
  </si>
  <si>
    <t>Description 28</t>
  </si>
  <si>
    <t>Seuil</t>
  </si>
  <si>
    <t>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</si>
</sst>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;@"/>
    <numFmt numFmtId="165" formatCode="[hh]:mm"/>
  </numFmts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3" fillId="0" borderId="0"/>
  </cellStyleXfs>
  <cellXfs count="58">
    <xf numFmtId="0" fontId="0" fillId="0" borderId="0" xfId="0"/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quotePrefix="1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0" fillId="0" borderId="1" xfId="0" quotePrefix="1" applyBorder="1" applyAlignment="1">
      <alignment vertical="center"/>
    </xf>
    <xf numFmtId="0" fontId="5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2" borderId="9" xfId="0" applyFont="1" applyFill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1" xfId="0" quotePrefix="1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8" fillId="0" borderId="3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8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164" fontId="0" fillId="0" borderId="0" xfId="0" applyNumberFormat="1"/>
    <xf numFmtId="22" fontId="0" fillId="0" borderId="0" xfId="0" applyNumberFormat="1"/>
    <xf numFmtId="165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0" fillId="2" borderId="0" xfId="0" applyFill="1"/>
    <xf numFmtId="22" fontId="0" fillId="2" borderId="0" xfId="0" applyNumberFormat="1" applyFill="1"/>
    <xf numFmtId="0" fontId="0" fillId="0" borderId="0" xfId="0" quotePrefix="1"/>
    <xf numFmtId="0" fontId="6" fillId="0" borderId="0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quotePrefix="1" applyFont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4">
    <cellStyle name="Normal" xfId="0" builtinId="0"/>
    <cellStyle name="Normal 2" xfId="2" xr:uid="{AEA296E0-7A6B-4877-880B-7E0F9D4B6CF3}"/>
    <cellStyle name="Normal 2 2" xfId="3" xr:uid="{06020313-38AE-4B57-8597-1F4E0D1746F7}"/>
    <cellStyle name="Normal 5" xfId="1" xr:uid="{EC8A8797-82F1-4563-871E-A6CDC3379F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23151-CEE6-48AF-BEDF-DF027064E1D0}">
  <sheetPr codeName="Feuil6"/>
  <dimension ref="C1:AG64"/>
  <sheetViews>
    <sheetView tabSelected="1" workbookViewId="0">
      <selection activeCell="G17" sqref="G17"/>
    </sheetView>
  </sheetViews>
  <sheetFormatPr baseColWidth="10" defaultRowHeight="14.5" x14ac:dyDescent="0.35"/>
  <cols>
    <col min="3" max="3" width="12.26953125" bestFit="1" customWidth="1"/>
    <col min="4" max="4" width="14.1796875" bestFit="1" customWidth="1"/>
    <col min="5" max="9" width="5" customWidth="1"/>
    <col min="10" max="10" width="11.54296875" customWidth="1"/>
    <col min="11" max="11" width="13.81640625" bestFit="1" customWidth="1"/>
    <col min="12" max="13" width="17.54296875" customWidth="1"/>
    <col min="14" max="15" width="7.81640625" style="38" customWidth="1"/>
    <col min="16" max="21" width="3" customWidth="1"/>
    <col min="24" max="25" width="11.453125" style="38"/>
  </cols>
  <sheetData>
    <row r="1" spans="3:33" x14ac:dyDescent="0.35">
      <c r="C1" t="s">
        <v>43</v>
      </c>
      <c r="D1" t="s">
        <v>0</v>
      </c>
      <c r="E1" t="s">
        <v>1</v>
      </c>
      <c r="F1" t="s">
        <v>2</v>
      </c>
      <c r="G1" t="s">
        <v>3</v>
      </c>
      <c r="I1" t="s">
        <v>4</v>
      </c>
      <c r="J1" t="s">
        <v>5</v>
      </c>
      <c r="K1" t="s">
        <v>44</v>
      </c>
      <c r="L1" t="s">
        <v>7</v>
      </c>
      <c r="M1" t="s">
        <v>8</v>
      </c>
      <c r="N1" s="38" t="s">
        <v>10</v>
      </c>
      <c r="O1" s="38" t="s">
        <v>11</v>
      </c>
      <c r="X1" s="38" t="s">
        <v>86</v>
      </c>
      <c r="Y1" s="38" t="s">
        <v>87</v>
      </c>
      <c r="AE1" t="s">
        <v>49</v>
      </c>
      <c r="AF1" t="s">
        <v>50</v>
      </c>
      <c r="AG1" t="s">
        <v>51</v>
      </c>
    </row>
    <row r="2" spans="3:33" x14ac:dyDescent="0.35">
      <c r="C2" t="s">
        <v>9</v>
      </c>
      <c r="D2">
        <v>696</v>
      </c>
      <c r="F2" s="34"/>
      <c r="J2" t="s">
        <v>12</v>
      </c>
      <c r="K2" t="s">
        <v>45</v>
      </c>
      <c r="L2" s="35">
        <v>44347.374305555553</v>
      </c>
      <c r="M2" s="35">
        <v>44347.672222222223</v>
      </c>
      <c r="N2" s="39"/>
      <c r="O2" s="39"/>
      <c r="AE2" s="36">
        <f>M2-L2</f>
        <v>0.29791666667006211</v>
      </c>
      <c r="AF2">
        <f>DATEDIF(L2,M2,"d")</f>
        <v>0</v>
      </c>
      <c r="AG2">
        <f>NETWORKDAYS(L2,M2)</f>
        <v>1</v>
      </c>
    </row>
    <row r="3" spans="3:33" x14ac:dyDescent="0.35">
      <c r="C3" t="s">
        <v>9</v>
      </c>
      <c r="D3">
        <v>701</v>
      </c>
      <c r="F3" s="34"/>
      <c r="J3" t="s">
        <v>12</v>
      </c>
      <c r="K3" t="s">
        <v>46</v>
      </c>
      <c r="L3" s="35">
        <v>44347.461111111108</v>
      </c>
      <c r="M3" s="35">
        <v>44347.631249999999</v>
      </c>
      <c r="N3" s="39"/>
      <c r="O3" s="39"/>
      <c r="AE3" s="36">
        <f t="shared" ref="AE3:AE64" si="0">M3-L3</f>
        <v>0.17013888889050577</v>
      </c>
      <c r="AF3">
        <f t="shared" ref="AF3:AF64" si="1">DATEDIF(L3,M3,"d")</f>
        <v>0</v>
      </c>
      <c r="AG3">
        <f t="shared" ref="AG3:AG64" si="2">NETWORKDAYS(L3,M3)</f>
        <v>1</v>
      </c>
    </row>
    <row r="4" spans="3:33" x14ac:dyDescent="0.35">
      <c r="C4" t="s">
        <v>9</v>
      </c>
      <c r="D4">
        <v>702</v>
      </c>
      <c r="F4" s="34"/>
      <c r="J4" t="s">
        <v>12</v>
      </c>
      <c r="K4" t="s">
        <v>48</v>
      </c>
      <c r="L4" s="35">
        <v>44347.461111111108</v>
      </c>
      <c r="M4" s="35">
        <v>44347.630555555559</v>
      </c>
      <c r="N4" s="39"/>
      <c r="O4" s="39"/>
      <c r="AE4" s="36">
        <f t="shared" si="0"/>
        <v>0.16944444445107365</v>
      </c>
      <c r="AF4">
        <f t="shared" si="1"/>
        <v>0</v>
      </c>
      <c r="AG4">
        <f t="shared" si="2"/>
        <v>1</v>
      </c>
    </row>
    <row r="5" spans="3:33" x14ac:dyDescent="0.35">
      <c r="C5" t="s">
        <v>9</v>
      </c>
      <c r="D5">
        <v>698</v>
      </c>
      <c r="F5" s="34"/>
      <c r="J5" t="s">
        <v>6</v>
      </c>
      <c r="K5" t="s">
        <v>48</v>
      </c>
      <c r="L5" s="35">
        <v>44347.374305555553</v>
      </c>
      <c r="M5" s="35">
        <v>44347.61041666667</v>
      </c>
      <c r="N5" s="39"/>
      <c r="O5" s="39"/>
      <c r="AE5" s="36">
        <f t="shared" si="0"/>
        <v>0.23611111111677019</v>
      </c>
      <c r="AF5">
        <f t="shared" si="1"/>
        <v>0</v>
      </c>
      <c r="AG5">
        <f t="shared" si="2"/>
        <v>1</v>
      </c>
    </row>
    <row r="6" spans="3:33" x14ac:dyDescent="0.35">
      <c r="C6" t="s">
        <v>9</v>
      </c>
      <c r="D6">
        <v>704</v>
      </c>
      <c r="F6" s="34"/>
      <c r="J6" t="s">
        <v>13</v>
      </c>
      <c r="K6" t="s">
        <v>46</v>
      </c>
      <c r="L6" s="35">
        <v>44347.48541666667</v>
      </c>
      <c r="M6" s="35">
        <v>44347.587500000001</v>
      </c>
      <c r="N6" s="39"/>
      <c r="O6" s="39"/>
      <c r="AE6" s="36">
        <f t="shared" si="0"/>
        <v>0.10208333333139308</v>
      </c>
      <c r="AF6">
        <f t="shared" si="1"/>
        <v>0</v>
      </c>
      <c r="AG6">
        <f t="shared" si="2"/>
        <v>1</v>
      </c>
    </row>
    <row r="7" spans="3:33" x14ac:dyDescent="0.35">
      <c r="C7" t="s">
        <v>9</v>
      </c>
      <c r="D7">
        <v>703</v>
      </c>
      <c r="F7" s="34"/>
      <c r="J7" t="s">
        <v>12</v>
      </c>
      <c r="K7" t="s">
        <v>46</v>
      </c>
      <c r="L7" s="35">
        <v>44347.461111111108</v>
      </c>
      <c r="M7" s="35">
        <v>44347.568749999999</v>
      </c>
      <c r="N7" s="39"/>
      <c r="O7" s="39"/>
      <c r="AE7" s="36">
        <f t="shared" si="0"/>
        <v>0.10763888889050577</v>
      </c>
      <c r="AF7">
        <f t="shared" si="1"/>
        <v>0</v>
      </c>
      <c r="AG7">
        <f t="shared" si="2"/>
        <v>1</v>
      </c>
    </row>
    <row r="8" spans="3:33" x14ac:dyDescent="0.35">
      <c r="C8" t="s">
        <v>9</v>
      </c>
      <c r="D8">
        <v>695</v>
      </c>
      <c r="F8" s="34"/>
      <c r="J8" t="s">
        <v>6</v>
      </c>
      <c r="K8" t="s">
        <v>48</v>
      </c>
      <c r="L8" s="35">
        <v>44347.374305555553</v>
      </c>
      <c r="M8" s="35">
        <v>44347.560416666667</v>
      </c>
      <c r="N8" s="39"/>
      <c r="O8" s="39"/>
      <c r="AE8" s="36">
        <f t="shared" si="0"/>
        <v>0.18611111111385981</v>
      </c>
      <c r="AF8">
        <f t="shared" si="1"/>
        <v>0</v>
      </c>
      <c r="AG8">
        <f t="shared" si="2"/>
        <v>1</v>
      </c>
    </row>
    <row r="9" spans="3:33" x14ac:dyDescent="0.35">
      <c r="C9" t="s">
        <v>9</v>
      </c>
      <c r="D9">
        <v>697</v>
      </c>
      <c r="F9" s="34"/>
      <c r="J9" t="s">
        <v>13</v>
      </c>
      <c r="K9" t="s">
        <v>48</v>
      </c>
      <c r="L9" s="35">
        <v>44347.374305555553</v>
      </c>
      <c r="M9" s="35">
        <v>44347.490972222222</v>
      </c>
      <c r="N9" s="39"/>
      <c r="O9" s="39"/>
      <c r="AE9" s="36">
        <f t="shared" si="0"/>
        <v>0.11666666666860692</v>
      </c>
      <c r="AF9">
        <f t="shared" si="1"/>
        <v>0</v>
      </c>
      <c r="AG9">
        <f t="shared" si="2"/>
        <v>1</v>
      </c>
    </row>
    <row r="10" spans="3:33" x14ac:dyDescent="0.35">
      <c r="C10" t="s">
        <v>9</v>
      </c>
      <c r="D10">
        <v>700</v>
      </c>
      <c r="F10" s="34"/>
      <c r="J10" t="s">
        <v>12</v>
      </c>
      <c r="K10" t="s">
        <v>46</v>
      </c>
      <c r="L10" s="35">
        <v>44347.38958333333</v>
      </c>
      <c r="M10" s="35">
        <v>44347.442361111112</v>
      </c>
      <c r="N10" s="39"/>
      <c r="O10" s="39"/>
      <c r="AE10" s="36">
        <f t="shared" si="0"/>
        <v>5.2777777782466728E-2</v>
      </c>
      <c r="AF10">
        <f t="shared" si="1"/>
        <v>0</v>
      </c>
      <c r="AG10">
        <f t="shared" si="2"/>
        <v>1</v>
      </c>
    </row>
    <row r="11" spans="3:33" x14ac:dyDescent="0.35">
      <c r="C11" t="s">
        <v>9</v>
      </c>
      <c r="D11">
        <v>693</v>
      </c>
      <c r="F11" s="34"/>
      <c r="J11" t="s">
        <v>6</v>
      </c>
      <c r="K11" t="s">
        <v>46</v>
      </c>
      <c r="L11" s="35">
        <v>44346.881944444445</v>
      </c>
      <c r="M11" s="35">
        <v>44346.921527777777</v>
      </c>
      <c r="N11" s="39"/>
      <c r="O11" s="39"/>
      <c r="AE11" s="36">
        <f t="shared" si="0"/>
        <v>3.9583333331393078E-2</v>
      </c>
      <c r="AF11">
        <f t="shared" si="1"/>
        <v>0</v>
      </c>
      <c r="AG11">
        <f t="shared" si="2"/>
        <v>0</v>
      </c>
    </row>
    <row r="12" spans="3:33" x14ac:dyDescent="0.35">
      <c r="C12" t="s">
        <v>9</v>
      </c>
      <c r="D12">
        <v>692</v>
      </c>
      <c r="F12" s="34"/>
      <c r="J12" t="s">
        <v>13</v>
      </c>
      <c r="K12" t="s">
        <v>46</v>
      </c>
      <c r="L12" s="35">
        <v>44344.626388888886</v>
      </c>
      <c r="M12" s="35">
        <v>44344.665972222225</v>
      </c>
      <c r="N12" s="39"/>
      <c r="O12" s="39"/>
      <c r="AE12" s="36">
        <f t="shared" si="0"/>
        <v>3.9583333338669036E-2</v>
      </c>
      <c r="AF12">
        <f t="shared" si="1"/>
        <v>0</v>
      </c>
      <c r="AG12">
        <f t="shared" si="2"/>
        <v>1</v>
      </c>
    </row>
    <row r="13" spans="3:33" x14ac:dyDescent="0.35">
      <c r="C13" t="s">
        <v>9</v>
      </c>
      <c r="D13">
        <v>691</v>
      </c>
      <c r="F13" s="34"/>
      <c r="J13" t="s">
        <v>12</v>
      </c>
      <c r="K13" t="s">
        <v>48</v>
      </c>
      <c r="L13" s="35">
        <v>44344.606249999997</v>
      </c>
      <c r="M13" s="35">
        <v>44344.631249999999</v>
      </c>
      <c r="N13" s="39"/>
      <c r="O13" s="39"/>
      <c r="AE13" s="36">
        <f t="shared" si="0"/>
        <v>2.5000000001455192E-2</v>
      </c>
      <c r="AF13">
        <f t="shared" si="1"/>
        <v>0</v>
      </c>
      <c r="AG13">
        <f t="shared" si="2"/>
        <v>1</v>
      </c>
    </row>
    <row r="14" spans="3:33" x14ac:dyDescent="0.35">
      <c r="C14" t="s">
        <v>47</v>
      </c>
      <c r="D14">
        <v>685</v>
      </c>
      <c r="F14" s="34"/>
      <c r="J14" t="s">
        <v>6</v>
      </c>
      <c r="K14" t="s">
        <v>46</v>
      </c>
      <c r="L14" s="35">
        <v>44342.513194444444</v>
      </c>
      <c r="M14" s="35">
        <v>44344.65</v>
      </c>
      <c r="N14" s="39"/>
      <c r="O14" s="39"/>
      <c r="AE14" s="36">
        <f t="shared" si="0"/>
        <v>2.1368055555576575</v>
      </c>
      <c r="AF14">
        <f t="shared" si="1"/>
        <v>2</v>
      </c>
      <c r="AG14">
        <f t="shared" si="2"/>
        <v>3</v>
      </c>
    </row>
    <row r="15" spans="3:33" x14ac:dyDescent="0.35">
      <c r="C15" t="s">
        <v>47</v>
      </c>
      <c r="D15">
        <v>685</v>
      </c>
      <c r="F15" s="34"/>
      <c r="J15" t="s">
        <v>13</v>
      </c>
      <c r="K15" t="s">
        <v>46</v>
      </c>
      <c r="L15" s="35">
        <v>44342.513194444444</v>
      </c>
      <c r="M15" s="35">
        <v>44343.654861111114</v>
      </c>
      <c r="N15" s="39"/>
      <c r="O15" s="39"/>
      <c r="AE15" s="36">
        <f t="shared" si="0"/>
        <v>1.1416666666700621</v>
      </c>
      <c r="AF15">
        <f t="shared" si="1"/>
        <v>1</v>
      </c>
      <c r="AG15">
        <f t="shared" si="2"/>
        <v>2</v>
      </c>
    </row>
    <row r="16" spans="3:33" x14ac:dyDescent="0.35">
      <c r="C16" t="s">
        <v>9</v>
      </c>
      <c r="D16">
        <v>690</v>
      </c>
      <c r="F16" s="34"/>
      <c r="J16" t="s">
        <v>13</v>
      </c>
      <c r="K16" t="s">
        <v>46</v>
      </c>
      <c r="L16" s="35">
        <v>44344.365972222222</v>
      </c>
      <c r="M16" s="35">
        <v>44344.38958333333</v>
      </c>
      <c r="N16" s="39"/>
      <c r="O16" s="39"/>
      <c r="AE16" s="36">
        <f t="shared" si="0"/>
        <v>2.361111110803904E-2</v>
      </c>
      <c r="AF16">
        <f t="shared" si="1"/>
        <v>0</v>
      </c>
      <c r="AG16">
        <f t="shared" si="2"/>
        <v>1</v>
      </c>
    </row>
    <row r="17" spans="3:33" x14ac:dyDescent="0.35">
      <c r="C17" t="s">
        <v>9</v>
      </c>
      <c r="D17">
        <v>689</v>
      </c>
      <c r="F17" s="34"/>
      <c r="J17" t="s">
        <v>13</v>
      </c>
      <c r="K17" t="s">
        <v>45</v>
      </c>
      <c r="L17" s="35">
        <v>44343.575694444444</v>
      </c>
      <c r="M17" s="35">
        <v>44343.583333333336</v>
      </c>
      <c r="N17" s="39"/>
      <c r="O17" s="39"/>
      <c r="AE17" s="36">
        <f t="shared" si="0"/>
        <v>7.6388888919609599E-3</v>
      </c>
      <c r="AF17">
        <f t="shared" si="1"/>
        <v>0</v>
      </c>
      <c r="AG17">
        <f t="shared" si="2"/>
        <v>1</v>
      </c>
    </row>
    <row r="18" spans="3:33" x14ac:dyDescent="0.35">
      <c r="C18" t="s">
        <v>9</v>
      </c>
      <c r="D18">
        <v>688</v>
      </c>
      <c r="F18" s="34"/>
      <c r="J18" t="s">
        <v>13</v>
      </c>
      <c r="K18" t="s">
        <v>48</v>
      </c>
      <c r="L18" s="35">
        <v>44343.48333333333</v>
      </c>
      <c r="M18" s="35">
        <v>44343.556250000001</v>
      </c>
      <c r="N18" s="39"/>
      <c r="O18" s="39"/>
      <c r="AE18" s="36">
        <f t="shared" si="0"/>
        <v>7.2916666671517305E-2</v>
      </c>
      <c r="AF18">
        <f t="shared" si="1"/>
        <v>0</v>
      </c>
      <c r="AG18">
        <f t="shared" si="2"/>
        <v>1</v>
      </c>
    </row>
    <row r="19" spans="3:33" x14ac:dyDescent="0.35">
      <c r="C19" t="s">
        <v>9</v>
      </c>
      <c r="D19">
        <v>686</v>
      </c>
      <c r="F19" s="34"/>
      <c r="J19" t="s">
        <v>13</v>
      </c>
      <c r="K19" t="s">
        <v>45</v>
      </c>
      <c r="L19" s="35">
        <v>44343.472916666666</v>
      </c>
      <c r="M19" s="35">
        <v>44343.482638888891</v>
      </c>
      <c r="N19" s="39"/>
      <c r="O19" s="39"/>
      <c r="AE19" s="36">
        <f t="shared" si="0"/>
        <v>9.7222222248092294E-3</v>
      </c>
      <c r="AF19">
        <f t="shared" si="1"/>
        <v>0</v>
      </c>
      <c r="AG19">
        <f t="shared" si="2"/>
        <v>1</v>
      </c>
    </row>
    <row r="20" spans="3:33" x14ac:dyDescent="0.35">
      <c r="C20" t="s">
        <v>9</v>
      </c>
      <c r="D20">
        <v>684</v>
      </c>
      <c r="F20" s="34"/>
      <c r="J20" t="s">
        <v>12</v>
      </c>
      <c r="K20" t="s">
        <v>45</v>
      </c>
      <c r="L20" s="35">
        <v>44342.352777777778</v>
      </c>
      <c r="M20" s="35">
        <v>44342.364583333336</v>
      </c>
      <c r="N20" s="39"/>
      <c r="O20" s="39"/>
      <c r="AE20" s="36">
        <f t="shared" si="0"/>
        <v>1.1805555557657499E-2</v>
      </c>
      <c r="AF20">
        <f t="shared" si="1"/>
        <v>0</v>
      </c>
      <c r="AG20">
        <f t="shared" si="2"/>
        <v>1</v>
      </c>
    </row>
    <row r="21" spans="3:33" x14ac:dyDescent="0.35">
      <c r="C21" t="s">
        <v>9</v>
      </c>
      <c r="D21">
        <v>683</v>
      </c>
      <c r="F21" s="34"/>
      <c r="J21" t="s">
        <v>12</v>
      </c>
      <c r="K21" t="s">
        <v>45</v>
      </c>
      <c r="L21" s="35">
        <v>44342.352777777778</v>
      </c>
      <c r="M21" s="35">
        <v>44342.363888888889</v>
      </c>
      <c r="N21" s="39"/>
      <c r="O21" s="39"/>
      <c r="AE21" s="36">
        <f t="shared" si="0"/>
        <v>1.1111111110949423E-2</v>
      </c>
      <c r="AF21">
        <f t="shared" si="1"/>
        <v>0</v>
      </c>
      <c r="AG21">
        <f t="shared" si="2"/>
        <v>1</v>
      </c>
    </row>
    <row r="22" spans="3:33" x14ac:dyDescent="0.35">
      <c r="C22" t="s">
        <v>9</v>
      </c>
      <c r="D22">
        <v>682</v>
      </c>
      <c r="F22" s="34"/>
      <c r="J22" t="s">
        <v>6</v>
      </c>
      <c r="K22" t="s">
        <v>46</v>
      </c>
      <c r="L22" s="35">
        <v>44341.556944444441</v>
      </c>
      <c r="M22" s="35">
        <v>44341.587500000001</v>
      </c>
      <c r="N22" s="39"/>
      <c r="O22" s="39"/>
      <c r="AE22" s="36">
        <f t="shared" si="0"/>
        <v>3.0555555560567882E-2</v>
      </c>
      <c r="AF22">
        <f t="shared" si="1"/>
        <v>0</v>
      </c>
      <c r="AG22">
        <f t="shared" si="2"/>
        <v>1</v>
      </c>
    </row>
    <row r="23" spans="3:33" x14ac:dyDescent="0.35">
      <c r="C23" t="s">
        <v>9</v>
      </c>
      <c r="D23">
        <v>678</v>
      </c>
      <c r="F23" s="34"/>
      <c r="J23" t="s">
        <v>13</v>
      </c>
      <c r="K23" t="s">
        <v>46</v>
      </c>
      <c r="L23" s="35">
        <v>44341.344444444447</v>
      </c>
      <c r="M23" s="35">
        <v>44341.448611111111</v>
      </c>
      <c r="N23" s="39"/>
      <c r="O23" s="39"/>
      <c r="AE23" s="36">
        <f t="shared" si="0"/>
        <v>0.10416666666424135</v>
      </c>
      <c r="AF23">
        <f t="shared" si="1"/>
        <v>0</v>
      </c>
      <c r="AG23">
        <f t="shared" si="2"/>
        <v>1</v>
      </c>
    </row>
    <row r="24" spans="3:33" x14ac:dyDescent="0.35">
      <c r="C24" t="s">
        <v>9</v>
      </c>
      <c r="D24">
        <v>674</v>
      </c>
      <c r="F24" s="34"/>
      <c r="J24" t="s">
        <v>12</v>
      </c>
      <c r="K24" t="s">
        <v>48</v>
      </c>
      <c r="L24" s="35">
        <v>44341.344444444447</v>
      </c>
      <c r="M24" s="35">
        <v>44341.442361111112</v>
      </c>
      <c r="N24" s="39"/>
      <c r="O24" s="39"/>
      <c r="AE24" s="36">
        <f t="shared" si="0"/>
        <v>9.7916666665696539E-2</v>
      </c>
      <c r="AF24">
        <f t="shared" si="1"/>
        <v>0</v>
      </c>
      <c r="AG24">
        <f t="shared" si="2"/>
        <v>1</v>
      </c>
    </row>
    <row r="25" spans="3:33" x14ac:dyDescent="0.35">
      <c r="C25" t="s">
        <v>9</v>
      </c>
      <c r="D25">
        <v>677</v>
      </c>
      <c r="F25" s="34"/>
      <c r="J25" t="s">
        <v>6</v>
      </c>
      <c r="K25" t="s">
        <v>46</v>
      </c>
      <c r="L25" s="35">
        <v>44341.344444444447</v>
      </c>
      <c r="M25" s="35">
        <v>44341.433333333334</v>
      </c>
      <c r="N25" s="39"/>
      <c r="O25" s="39"/>
      <c r="AE25" s="36">
        <f t="shared" si="0"/>
        <v>8.8888888887595385E-2</v>
      </c>
      <c r="AF25">
        <f t="shared" si="1"/>
        <v>0</v>
      </c>
      <c r="AG25">
        <f t="shared" si="2"/>
        <v>1</v>
      </c>
    </row>
    <row r="26" spans="3:33" x14ac:dyDescent="0.35">
      <c r="F26" s="34"/>
      <c r="L26" s="35"/>
      <c r="M26" s="35"/>
      <c r="N26" s="39"/>
      <c r="O26" s="39"/>
      <c r="AE26" s="36"/>
    </row>
    <row r="27" spans="3:33" x14ac:dyDescent="0.35">
      <c r="F27" s="34"/>
      <c r="L27" s="35"/>
      <c r="M27" s="35"/>
      <c r="N27" s="39"/>
      <c r="O27" s="39"/>
      <c r="AE27" s="36"/>
    </row>
    <row r="28" spans="3:33" x14ac:dyDescent="0.35">
      <c r="F28" s="34"/>
      <c r="L28" s="35"/>
      <c r="M28" s="35"/>
      <c r="N28" s="39"/>
      <c r="O28" s="39"/>
      <c r="AE28" s="36"/>
    </row>
    <row r="29" spans="3:33" x14ac:dyDescent="0.35">
      <c r="F29" s="34"/>
      <c r="L29" s="35"/>
      <c r="M29" s="35"/>
      <c r="N29" s="39"/>
      <c r="O29" s="39"/>
      <c r="AE29" s="36"/>
    </row>
    <row r="30" spans="3:33" x14ac:dyDescent="0.35">
      <c r="F30" s="34"/>
      <c r="L30" s="35"/>
      <c r="M30" s="35"/>
      <c r="N30" s="39"/>
      <c r="O30" s="39"/>
      <c r="AE30" s="36"/>
    </row>
    <row r="31" spans="3:33" x14ac:dyDescent="0.35">
      <c r="F31" s="34"/>
      <c r="L31" s="35"/>
      <c r="M31" s="35"/>
      <c r="N31" s="39"/>
      <c r="O31" s="39"/>
      <c r="AE31" s="36"/>
    </row>
    <row r="32" spans="3:33" x14ac:dyDescent="0.35">
      <c r="F32" s="34"/>
      <c r="L32" s="35"/>
      <c r="M32" s="35"/>
      <c r="N32" s="39"/>
      <c r="O32" s="39"/>
      <c r="AE32" s="36"/>
    </row>
    <row r="33" spans="6:31" x14ac:dyDescent="0.35">
      <c r="F33" s="34"/>
      <c r="L33" s="35"/>
      <c r="M33" s="35"/>
      <c r="N33" s="39"/>
      <c r="O33" s="39"/>
      <c r="AE33" s="36"/>
    </row>
    <row r="34" spans="6:31" x14ac:dyDescent="0.35">
      <c r="F34" s="34"/>
      <c r="L34" s="35"/>
      <c r="M34" s="35"/>
      <c r="N34" s="39"/>
      <c r="O34" s="39"/>
      <c r="AE34" s="36"/>
    </row>
    <row r="35" spans="6:31" x14ac:dyDescent="0.35">
      <c r="F35" s="34"/>
      <c r="L35" s="35"/>
      <c r="M35" s="35"/>
      <c r="N35" s="39"/>
      <c r="O35" s="39"/>
      <c r="AE35" s="36"/>
    </row>
    <row r="36" spans="6:31" x14ac:dyDescent="0.35">
      <c r="F36" s="34"/>
      <c r="L36" s="35"/>
      <c r="M36" s="35"/>
      <c r="N36" s="39"/>
      <c r="O36" s="39"/>
      <c r="AE36" s="36"/>
    </row>
    <row r="37" spans="6:31" x14ac:dyDescent="0.35">
      <c r="F37" s="34"/>
      <c r="L37" s="35"/>
      <c r="M37" s="35"/>
      <c r="N37" s="39"/>
      <c r="O37" s="39"/>
      <c r="AE37" s="36"/>
    </row>
    <row r="38" spans="6:31" x14ac:dyDescent="0.35">
      <c r="F38" s="34"/>
      <c r="L38" s="35"/>
      <c r="M38" s="35"/>
      <c r="N38" s="39"/>
      <c r="O38" s="39"/>
      <c r="AE38" s="36"/>
    </row>
    <row r="39" spans="6:31" x14ac:dyDescent="0.35">
      <c r="F39" s="34"/>
      <c r="L39" s="35"/>
      <c r="M39" s="35"/>
      <c r="N39" s="39"/>
      <c r="O39" s="39"/>
      <c r="AE39" s="36"/>
    </row>
    <row r="40" spans="6:31" x14ac:dyDescent="0.35">
      <c r="F40" s="34"/>
      <c r="L40" s="35"/>
      <c r="M40" s="35"/>
      <c r="N40" s="39"/>
      <c r="O40" s="39"/>
      <c r="AE40" s="36"/>
    </row>
    <row r="41" spans="6:31" x14ac:dyDescent="0.35">
      <c r="F41" s="34"/>
      <c r="L41" s="35"/>
      <c r="M41" s="35"/>
      <c r="N41" s="39"/>
      <c r="O41" s="39"/>
      <c r="AE41" s="36"/>
    </row>
    <row r="42" spans="6:31" x14ac:dyDescent="0.35">
      <c r="F42" s="34"/>
      <c r="L42" s="35"/>
      <c r="M42" s="35"/>
      <c r="N42" s="39"/>
      <c r="O42" s="39"/>
      <c r="AE42" s="36"/>
    </row>
    <row r="43" spans="6:31" x14ac:dyDescent="0.35">
      <c r="F43" s="34"/>
      <c r="L43" s="35"/>
      <c r="M43" s="35"/>
      <c r="N43" s="39"/>
      <c r="O43" s="39"/>
      <c r="AE43" s="36"/>
    </row>
    <row r="44" spans="6:31" x14ac:dyDescent="0.35">
      <c r="F44" s="34"/>
      <c r="L44" s="35"/>
      <c r="M44" s="35"/>
      <c r="N44" s="39"/>
      <c r="O44" s="39"/>
      <c r="AE44" s="36"/>
    </row>
    <row r="45" spans="6:31" x14ac:dyDescent="0.35">
      <c r="F45" s="34"/>
      <c r="L45" s="35"/>
      <c r="M45" s="35"/>
      <c r="N45" s="39"/>
      <c r="O45" s="39"/>
      <c r="AE45" s="36"/>
    </row>
    <row r="46" spans="6:31" x14ac:dyDescent="0.35">
      <c r="F46" s="34"/>
      <c r="L46" s="35"/>
      <c r="M46" s="35"/>
      <c r="N46" s="39"/>
      <c r="O46" s="39"/>
      <c r="AE46" s="36"/>
    </row>
    <row r="47" spans="6:31" x14ac:dyDescent="0.35">
      <c r="F47" s="34"/>
      <c r="L47" s="35"/>
      <c r="M47" s="35"/>
      <c r="N47" s="39"/>
      <c r="O47" s="39"/>
      <c r="AE47" s="36"/>
    </row>
    <row r="48" spans="6:31" x14ac:dyDescent="0.35">
      <c r="F48" s="34"/>
      <c r="L48" s="35"/>
      <c r="M48" s="35"/>
      <c r="N48" s="39"/>
      <c r="O48" s="39"/>
      <c r="AE48" s="36"/>
    </row>
    <row r="49" spans="6:31" x14ac:dyDescent="0.35">
      <c r="F49" s="34"/>
      <c r="L49" s="35"/>
      <c r="M49" s="35"/>
      <c r="N49" s="39"/>
      <c r="O49" s="39"/>
      <c r="AE49" s="36"/>
    </row>
    <row r="50" spans="6:31" x14ac:dyDescent="0.35">
      <c r="F50" s="34"/>
      <c r="L50" s="35"/>
      <c r="M50" s="35"/>
      <c r="N50" s="39"/>
      <c r="O50" s="39"/>
      <c r="AE50" s="36"/>
    </row>
    <row r="51" spans="6:31" x14ac:dyDescent="0.35">
      <c r="F51" s="34"/>
      <c r="L51" s="35"/>
      <c r="M51" s="35"/>
      <c r="N51" s="39"/>
      <c r="O51" s="39"/>
      <c r="AE51" s="36"/>
    </row>
    <row r="52" spans="6:31" x14ac:dyDescent="0.35">
      <c r="F52" s="34"/>
      <c r="L52" s="35"/>
      <c r="M52" s="35"/>
      <c r="N52" s="39"/>
      <c r="O52" s="39"/>
      <c r="AE52" s="36"/>
    </row>
    <row r="53" spans="6:31" x14ac:dyDescent="0.35">
      <c r="F53" s="34"/>
      <c r="L53" s="35"/>
      <c r="M53" s="35"/>
      <c r="N53" s="39"/>
      <c r="O53" s="39"/>
      <c r="AE53" s="36"/>
    </row>
    <row r="54" spans="6:31" x14ac:dyDescent="0.35">
      <c r="F54" s="34"/>
      <c r="L54" s="35"/>
      <c r="M54" s="35"/>
      <c r="N54" s="39"/>
      <c r="O54" s="39"/>
      <c r="AE54" s="36"/>
    </row>
    <row r="55" spans="6:31" x14ac:dyDescent="0.35">
      <c r="F55" s="34"/>
      <c r="L55" s="35"/>
      <c r="M55" s="35"/>
      <c r="N55" s="39"/>
      <c r="O55" s="39"/>
      <c r="AE55" s="36"/>
    </row>
    <row r="56" spans="6:31" x14ac:dyDescent="0.35">
      <c r="F56" s="34"/>
      <c r="L56" s="35"/>
      <c r="M56" s="35"/>
      <c r="N56" s="39"/>
      <c r="O56" s="39"/>
      <c r="AE56" s="36"/>
    </row>
    <row r="57" spans="6:31" x14ac:dyDescent="0.35">
      <c r="F57" s="34"/>
      <c r="L57" s="35"/>
      <c r="M57" s="35"/>
      <c r="N57" s="39"/>
      <c r="O57" s="39"/>
      <c r="AE57" s="36"/>
    </row>
    <row r="58" spans="6:31" x14ac:dyDescent="0.35">
      <c r="F58" s="34"/>
      <c r="L58" s="35"/>
      <c r="M58" s="35"/>
      <c r="N58" s="39"/>
      <c r="O58" s="39"/>
      <c r="AE58" s="36"/>
    </row>
    <row r="59" spans="6:31" x14ac:dyDescent="0.35">
      <c r="F59" s="34"/>
      <c r="L59" s="35"/>
      <c r="M59" s="35"/>
      <c r="N59" s="39"/>
      <c r="O59" s="39"/>
      <c r="AE59" s="36"/>
    </row>
    <row r="60" spans="6:31" x14ac:dyDescent="0.35">
      <c r="F60" s="34"/>
      <c r="L60" s="35"/>
      <c r="M60" s="35"/>
      <c r="N60" s="39"/>
      <c r="O60" s="39"/>
      <c r="AE60" s="36"/>
    </row>
    <row r="61" spans="6:31" x14ac:dyDescent="0.35">
      <c r="F61" s="34"/>
      <c r="L61" s="35"/>
      <c r="M61" s="35"/>
      <c r="N61" s="39"/>
      <c r="O61" s="39"/>
      <c r="AE61" s="36"/>
    </row>
    <row r="62" spans="6:31" x14ac:dyDescent="0.35">
      <c r="F62" s="34"/>
      <c r="L62" s="35"/>
      <c r="M62" s="35"/>
      <c r="N62" s="39"/>
      <c r="O62" s="39"/>
      <c r="AE62" s="36"/>
    </row>
    <row r="63" spans="6:31" x14ac:dyDescent="0.35">
      <c r="F63" s="34"/>
      <c r="L63" s="35"/>
      <c r="M63" s="35"/>
      <c r="N63" s="39"/>
      <c r="O63" s="39"/>
      <c r="AE63" s="36"/>
    </row>
    <row r="64" spans="6:31" x14ac:dyDescent="0.35">
      <c r="F64" s="34"/>
      <c r="L64" s="35"/>
      <c r="M64" s="35"/>
      <c r="N64" s="39"/>
      <c r="O64" s="39"/>
      <c r="AE64" s="3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67DC8-1116-4510-A6F4-11A481FDB1A7}">
  <sheetPr codeName="Feuil4">
    <pageSetUpPr fitToPage="1"/>
  </sheetPr>
  <dimension ref="A1:T51"/>
  <sheetViews>
    <sheetView zoomScale="60" zoomScaleNormal="60" workbookViewId="0">
      <selection activeCell="B32" sqref="B32"/>
    </sheetView>
  </sheetViews>
  <sheetFormatPr baseColWidth="10" defaultColWidth="10.81640625" defaultRowHeight="14.5" x14ac:dyDescent="0.35"/>
  <cols>
    <col min="1" max="1" width="5.7265625" style="3" customWidth="1"/>
    <col min="2" max="2" width="31.453125" style="4" customWidth="1"/>
    <col min="3" max="3" width="18.453125" style="4" customWidth="1"/>
    <col min="4" max="4" width="16.453125" style="4" customWidth="1"/>
    <col min="5" max="6" width="20.1796875" style="4" customWidth="1"/>
    <col min="7" max="7" width="5.81640625" style="4" customWidth="1"/>
    <col min="8" max="8" width="20" style="4" customWidth="1"/>
    <col min="9" max="9" width="18.26953125" style="4" customWidth="1"/>
    <col min="10" max="11" width="20.1796875" style="4" customWidth="1"/>
    <col min="12" max="12" width="6" style="3" customWidth="1"/>
    <col min="13" max="13" width="42" style="4" customWidth="1"/>
    <col min="14" max="14" width="10.81640625" style="4"/>
    <col min="15" max="15" width="10.81640625" style="3"/>
    <col min="16" max="16" width="18.54296875" style="4" customWidth="1"/>
    <col min="17" max="17" width="37" style="4" bestFit="1" customWidth="1"/>
    <col min="18" max="18" width="10.81640625" style="4"/>
    <col min="19" max="19" width="32.54296875" style="4" bestFit="1" customWidth="1"/>
    <col min="20" max="20" width="37" style="4" bestFit="1" customWidth="1"/>
    <col min="21" max="16384" width="10.81640625" style="4"/>
  </cols>
  <sheetData>
    <row r="1" spans="1:20" ht="23.5" x14ac:dyDescent="0.35">
      <c r="A1" s="5"/>
      <c r="B1" s="14"/>
      <c r="C1" s="55" t="s">
        <v>14</v>
      </c>
      <c r="D1" s="56"/>
      <c r="E1" s="56"/>
      <c r="F1" s="57"/>
      <c r="G1" s="24"/>
      <c r="H1" s="55" t="s">
        <v>15</v>
      </c>
      <c r="I1" s="56"/>
      <c r="J1" s="56"/>
      <c r="K1" s="57"/>
      <c r="L1" s="27"/>
      <c r="M1" s="6"/>
      <c r="O1" s="3" t="s">
        <v>40</v>
      </c>
      <c r="P1" s="50" t="s">
        <v>14</v>
      </c>
      <c r="Q1" s="51"/>
      <c r="R1" s="41"/>
      <c r="S1" s="50" t="s">
        <v>53</v>
      </c>
      <c r="T1" s="51"/>
    </row>
    <row r="2" spans="1:20" ht="20.149999999999999" customHeight="1" x14ac:dyDescent="0.35">
      <c r="A2" s="7"/>
      <c r="B2" s="15"/>
      <c r="C2" s="54" t="s">
        <v>11</v>
      </c>
      <c r="D2" s="52"/>
      <c r="E2" s="52" t="s">
        <v>26</v>
      </c>
      <c r="F2" s="53"/>
      <c r="G2" s="25"/>
      <c r="H2" s="54" t="s">
        <v>11</v>
      </c>
      <c r="I2" s="52"/>
      <c r="J2" s="52" t="s">
        <v>26</v>
      </c>
      <c r="K2" s="53"/>
      <c r="L2" s="27"/>
      <c r="M2" s="6"/>
      <c r="P2" s="42" t="s">
        <v>11</v>
      </c>
      <c r="Q2" s="43" t="s">
        <v>52</v>
      </c>
      <c r="S2" s="42" t="s">
        <v>11</v>
      </c>
      <c r="T2" s="43" t="s">
        <v>52</v>
      </c>
    </row>
    <row r="3" spans="1:20" ht="20.149999999999999" customHeight="1" x14ac:dyDescent="0.35">
      <c r="A3" s="8">
        <v>1</v>
      </c>
      <c r="B3" s="16" t="s">
        <v>58</v>
      </c>
      <c r="C3" s="17">
        <v>200</v>
      </c>
      <c r="D3" s="10" t="s">
        <v>27</v>
      </c>
      <c r="E3" s="8">
        <v>10</v>
      </c>
      <c r="F3" s="18" t="s">
        <v>35</v>
      </c>
      <c r="G3" s="26"/>
      <c r="H3" s="28">
        <v>400</v>
      </c>
      <c r="I3" s="10" t="s">
        <v>34</v>
      </c>
      <c r="J3" s="37">
        <v>48</v>
      </c>
      <c r="K3" s="29" t="s">
        <v>36</v>
      </c>
      <c r="L3" s="1"/>
      <c r="M3" s="9"/>
      <c r="O3" s="3">
        <v>1</v>
      </c>
      <c r="P3" s="44" t="str">
        <f t="shared" ref="P3:P30" si="0">CONCATENATE(C3,D3)</f>
        <v xml:space="preserve">200€ / jour  </v>
      </c>
      <c r="Q3" s="45" t="str">
        <f t="shared" ref="Q3:Q30" si="1">CONCATENATE(E3," ",F3)</f>
        <v>10 Jours ouvrables</v>
      </c>
      <c r="S3" s="44" t="str">
        <f t="shared" ref="S3:S30" si="2">CONCATENATE(H3,I3)</f>
        <v xml:space="preserve">400€ / jour </v>
      </c>
      <c r="T3" s="45" t="str">
        <f t="shared" ref="T3:T30" si="3">CONCATENATE(J3," ",K3)</f>
        <v>48 Heures</v>
      </c>
    </row>
    <row r="4" spans="1:20" ht="20.149999999999999" customHeight="1" x14ac:dyDescent="0.35">
      <c r="A4" s="8">
        <v>2</v>
      </c>
      <c r="B4" s="16" t="s">
        <v>59</v>
      </c>
      <c r="C4" s="17">
        <v>200</v>
      </c>
      <c r="D4" s="10" t="s">
        <v>28</v>
      </c>
      <c r="E4" s="8">
        <v>48</v>
      </c>
      <c r="F4" s="18" t="s">
        <v>36</v>
      </c>
      <c r="G4" s="26"/>
      <c r="H4" s="28">
        <v>400</v>
      </c>
      <c r="I4" s="10" t="s">
        <v>34</v>
      </c>
      <c r="J4" s="7">
        <v>0.5</v>
      </c>
      <c r="K4" s="29" t="s">
        <v>36</v>
      </c>
      <c r="L4" s="1"/>
      <c r="M4" s="9"/>
      <c r="O4" s="3">
        <v>2</v>
      </c>
      <c r="P4" s="44" t="str">
        <f t="shared" si="0"/>
        <v xml:space="preserve">200€ / jour             </v>
      </c>
      <c r="Q4" s="45" t="str">
        <f t="shared" si="1"/>
        <v>48 Heures</v>
      </c>
      <c r="S4" s="44" t="str">
        <f t="shared" si="2"/>
        <v xml:space="preserve">400€ / jour </v>
      </c>
      <c r="T4" s="45" t="str">
        <f t="shared" si="3"/>
        <v>0.5 Heures</v>
      </c>
    </row>
    <row r="5" spans="1:20" ht="20.149999999999999" customHeight="1" x14ac:dyDescent="0.35">
      <c r="A5" s="8">
        <v>3</v>
      </c>
      <c r="B5" s="16" t="s">
        <v>60</v>
      </c>
      <c r="C5" s="17">
        <v>400</v>
      </c>
      <c r="D5" s="10" t="s">
        <v>29</v>
      </c>
      <c r="E5" s="8">
        <v>5</v>
      </c>
      <c r="F5" s="18" t="s">
        <v>35</v>
      </c>
      <c r="G5" s="26"/>
      <c r="H5" s="30" t="s">
        <v>17</v>
      </c>
      <c r="I5" s="12" t="s">
        <v>17</v>
      </c>
      <c r="J5" s="7" t="s">
        <v>18</v>
      </c>
      <c r="K5" s="29" t="s">
        <v>18</v>
      </c>
      <c r="L5" s="1"/>
      <c r="M5" s="9"/>
      <c r="O5" s="3">
        <v>3</v>
      </c>
      <c r="P5" s="44" t="str">
        <f t="shared" si="0"/>
        <v xml:space="preserve">400€ / jour/cellule </v>
      </c>
      <c r="Q5" s="45" t="str">
        <f t="shared" si="1"/>
        <v>5 Jours ouvrables</v>
      </c>
      <c r="S5" s="44" t="str">
        <f t="shared" si="2"/>
        <v xml:space="preserve">20€ /heure/cellule 20€ /heure/cellule </v>
      </c>
      <c r="T5" s="45" t="str">
        <f t="shared" si="3"/>
        <v>5j ouvr. Si Sécurisé 5j ouvr. Si Sécurisé</v>
      </c>
    </row>
    <row r="6" spans="1:20" ht="20.149999999999999" customHeight="1" x14ac:dyDescent="0.35">
      <c r="A6" s="8">
        <v>4</v>
      </c>
      <c r="B6" s="16" t="s">
        <v>61</v>
      </c>
      <c r="C6" s="17">
        <v>1000</v>
      </c>
      <c r="D6" s="10" t="s">
        <v>30</v>
      </c>
      <c r="E6" s="8">
        <v>10</v>
      </c>
      <c r="F6" s="18" t="s">
        <v>35</v>
      </c>
      <c r="G6" s="26"/>
      <c r="H6" s="28">
        <v>2000</v>
      </c>
      <c r="I6" s="10" t="s">
        <v>30</v>
      </c>
      <c r="J6" s="8" t="s">
        <v>16</v>
      </c>
      <c r="K6" s="18" t="s">
        <v>35</v>
      </c>
      <c r="L6" s="2"/>
      <c r="M6" s="9"/>
      <c r="O6" s="3">
        <v>4</v>
      </c>
      <c r="P6" s="44" t="str">
        <f t="shared" si="0"/>
        <v>1000€/jour</v>
      </c>
      <c r="Q6" s="45" t="str">
        <f t="shared" si="1"/>
        <v>10 Jours ouvrables</v>
      </c>
      <c r="S6" s="44" t="str">
        <f t="shared" si="2"/>
        <v>2000€/jour</v>
      </c>
      <c r="T6" s="45" t="str">
        <f t="shared" si="3"/>
        <v>10 jours ouvrables Jours ouvrables</v>
      </c>
    </row>
    <row r="7" spans="1:20" ht="20.149999999999999" customHeight="1" x14ac:dyDescent="0.35">
      <c r="A7" s="8">
        <v>5</v>
      </c>
      <c r="B7" s="16" t="s">
        <v>62</v>
      </c>
      <c r="C7" s="17">
        <v>200</v>
      </c>
      <c r="D7" s="10" t="s">
        <v>31</v>
      </c>
      <c r="E7" s="8">
        <v>5</v>
      </c>
      <c r="F7" s="18" t="s">
        <v>35</v>
      </c>
      <c r="G7" s="26"/>
      <c r="H7" s="28">
        <v>400</v>
      </c>
      <c r="I7" s="10" t="s">
        <v>34</v>
      </c>
      <c r="J7" s="7" t="s">
        <v>18</v>
      </c>
      <c r="K7" s="29" t="s">
        <v>18</v>
      </c>
      <c r="L7" s="1"/>
      <c r="M7" s="9"/>
      <c r="O7" s="3">
        <v>5</v>
      </c>
      <c r="P7" s="44" t="str">
        <f t="shared" si="0"/>
        <v>200€ / jour</v>
      </c>
      <c r="Q7" s="45" t="str">
        <f t="shared" si="1"/>
        <v>5 Jours ouvrables</v>
      </c>
      <c r="S7" s="44" t="str">
        <f t="shared" si="2"/>
        <v xml:space="preserve">400€ / jour </v>
      </c>
      <c r="T7" s="45" t="str">
        <f t="shared" si="3"/>
        <v>5j ouvr. Si Sécurisé 5j ouvr. Si Sécurisé</v>
      </c>
    </row>
    <row r="8" spans="1:20" ht="20.149999999999999" customHeight="1" x14ac:dyDescent="0.35">
      <c r="A8" s="8">
        <v>6</v>
      </c>
      <c r="B8" s="16" t="s">
        <v>63</v>
      </c>
      <c r="C8" s="17">
        <v>20</v>
      </c>
      <c r="D8" s="10" t="s">
        <v>32</v>
      </c>
      <c r="E8" s="8">
        <v>4</v>
      </c>
      <c r="F8" s="18" t="s">
        <v>36</v>
      </c>
      <c r="G8" s="26"/>
      <c r="H8" s="28">
        <v>200</v>
      </c>
      <c r="I8" s="10" t="s">
        <v>32</v>
      </c>
      <c r="J8" s="7">
        <v>2</v>
      </c>
      <c r="K8" s="29" t="s">
        <v>36</v>
      </c>
      <c r="L8" s="1"/>
      <c r="M8" s="9"/>
      <c r="O8" s="3">
        <v>6</v>
      </c>
      <c r="P8" s="44" t="str">
        <f t="shared" si="0"/>
        <v>20€ / heure</v>
      </c>
      <c r="Q8" s="45" t="str">
        <f t="shared" si="1"/>
        <v>4 Heures</v>
      </c>
      <c r="S8" s="44" t="str">
        <f t="shared" si="2"/>
        <v>200€ / heure</v>
      </c>
      <c r="T8" s="45" t="str">
        <f t="shared" si="3"/>
        <v>2 Heures</v>
      </c>
    </row>
    <row r="9" spans="1:20" ht="20.149999999999999" customHeight="1" x14ac:dyDescent="0.35">
      <c r="A9" s="8">
        <v>7</v>
      </c>
      <c r="B9" s="16" t="s">
        <v>64</v>
      </c>
      <c r="C9" s="17">
        <v>200</v>
      </c>
      <c r="D9" s="10" t="s">
        <v>27</v>
      </c>
      <c r="E9" s="11" t="s">
        <v>19</v>
      </c>
      <c r="F9" s="19" t="s">
        <v>19</v>
      </c>
      <c r="G9" s="26"/>
      <c r="H9" s="28">
        <v>400</v>
      </c>
      <c r="I9" s="10" t="s">
        <v>34</v>
      </c>
      <c r="J9" s="7" t="s">
        <v>20</v>
      </c>
      <c r="K9" s="29" t="s">
        <v>20</v>
      </c>
      <c r="L9" s="1"/>
      <c r="M9" s="9"/>
      <c r="O9" s="3">
        <v>7</v>
      </c>
      <c r="P9" s="44" t="str">
        <f t="shared" si="0"/>
        <v xml:space="preserve">200€ / jour  </v>
      </c>
      <c r="Q9" s="45" t="str">
        <f t="shared" si="1"/>
        <v>4 ou 48 h(0,5h +-2c°) 4 ou 48 h(0,5h +-2c°)</v>
      </c>
      <c r="S9" s="44" t="str">
        <f t="shared" si="2"/>
        <v xml:space="preserve">400€ / jour </v>
      </c>
      <c r="T9" s="45" t="str">
        <f t="shared" si="3"/>
        <v>0,5 h (0,5h +-2c°) 0,5 h (0,5h +-2c°)</v>
      </c>
    </row>
    <row r="10" spans="1:20" ht="20.149999999999999" customHeight="1" x14ac:dyDescent="0.35">
      <c r="A10" s="8">
        <v>8</v>
      </c>
      <c r="B10" s="16" t="s">
        <v>65</v>
      </c>
      <c r="C10" s="17">
        <v>100</v>
      </c>
      <c r="D10" s="10" t="s">
        <v>27</v>
      </c>
      <c r="E10" s="11" t="s">
        <v>21</v>
      </c>
      <c r="F10" s="19" t="s">
        <v>21</v>
      </c>
      <c r="G10" s="26"/>
      <c r="H10" s="28">
        <v>200</v>
      </c>
      <c r="I10" s="10" t="s">
        <v>27</v>
      </c>
      <c r="J10" s="7">
        <v>0.5</v>
      </c>
      <c r="K10" s="29" t="s">
        <v>36</v>
      </c>
      <c r="L10" s="1"/>
      <c r="M10" s="9"/>
      <c r="O10" s="3">
        <v>8</v>
      </c>
      <c r="P10" s="44" t="str">
        <f t="shared" si="0"/>
        <v xml:space="preserve">100€ / jour  </v>
      </c>
      <c r="Q10" s="45" t="str">
        <f t="shared" si="1"/>
        <v>4 ou 48 h 4 ou 48 h</v>
      </c>
      <c r="S10" s="44" t="str">
        <f t="shared" si="2"/>
        <v xml:space="preserve">200€ / jour  </v>
      </c>
      <c r="T10" s="45" t="str">
        <f t="shared" si="3"/>
        <v>0.5 Heures</v>
      </c>
    </row>
    <row r="11" spans="1:20" ht="20.149999999999999" customHeight="1" x14ac:dyDescent="0.35">
      <c r="A11" s="8">
        <v>9</v>
      </c>
      <c r="B11" s="16" t="s">
        <v>66</v>
      </c>
      <c r="C11" s="17">
        <v>100</v>
      </c>
      <c r="D11" s="10" t="s">
        <v>27</v>
      </c>
      <c r="E11" s="8">
        <v>5</v>
      </c>
      <c r="F11" s="18" t="s">
        <v>35</v>
      </c>
      <c r="G11" s="26"/>
      <c r="H11" s="28">
        <v>200</v>
      </c>
      <c r="I11" s="10" t="s">
        <v>27</v>
      </c>
      <c r="J11" s="7">
        <v>4</v>
      </c>
      <c r="K11" s="29" t="s">
        <v>36</v>
      </c>
      <c r="L11" s="1"/>
      <c r="M11" s="9"/>
      <c r="O11" s="3">
        <v>9</v>
      </c>
      <c r="P11" s="44" t="str">
        <f t="shared" si="0"/>
        <v xml:space="preserve">100€ / jour  </v>
      </c>
      <c r="Q11" s="45" t="str">
        <f t="shared" si="1"/>
        <v>5 Jours ouvrables</v>
      </c>
      <c r="S11" s="44" t="str">
        <f t="shared" si="2"/>
        <v xml:space="preserve">200€ / jour  </v>
      </c>
      <c r="T11" s="45" t="str">
        <f t="shared" si="3"/>
        <v>4 Heures</v>
      </c>
    </row>
    <row r="12" spans="1:20" ht="20.149999999999999" customHeight="1" x14ac:dyDescent="0.35">
      <c r="A12" s="8">
        <v>10</v>
      </c>
      <c r="B12" s="16" t="s">
        <v>67</v>
      </c>
      <c r="C12" s="17">
        <v>100</v>
      </c>
      <c r="D12" s="10" t="s">
        <v>27</v>
      </c>
      <c r="E12" s="8">
        <v>5</v>
      </c>
      <c r="F12" s="18" t="s">
        <v>35</v>
      </c>
      <c r="G12" s="26"/>
      <c r="H12" s="28">
        <v>200</v>
      </c>
      <c r="I12" s="10" t="s">
        <v>27</v>
      </c>
      <c r="J12" s="7">
        <v>4</v>
      </c>
      <c r="K12" s="29" t="s">
        <v>36</v>
      </c>
      <c r="L12" s="1"/>
      <c r="M12" s="9"/>
      <c r="O12" s="3">
        <v>10</v>
      </c>
      <c r="P12" s="44" t="str">
        <f t="shared" si="0"/>
        <v xml:space="preserve">100€ / jour  </v>
      </c>
      <c r="Q12" s="45" t="str">
        <f t="shared" si="1"/>
        <v>5 Jours ouvrables</v>
      </c>
      <c r="S12" s="44" t="str">
        <f t="shared" si="2"/>
        <v xml:space="preserve">200€ / jour  </v>
      </c>
      <c r="T12" s="45" t="str">
        <f t="shared" si="3"/>
        <v>4 Heures</v>
      </c>
    </row>
    <row r="13" spans="1:20" ht="20.149999999999999" customHeight="1" x14ac:dyDescent="0.35">
      <c r="A13" s="8">
        <v>11</v>
      </c>
      <c r="B13" s="16" t="s">
        <v>68</v>
      </c>
      <c r="C13" s="17">
        <v>100</v>
      </c>
      <c r="D13" s="10" t="s">
        <v>27</v>
      </c>
      <c r="E13" s="11" t="s">
        <v>22</v>
      </c>
      <c r="F13" s="19" t="s">
        <v>22</v>
      </c>
      <c r="G13" s="26"/>
      <c r="H13" s="28">
        <v>200</v>
      </c>
      <c r="I13" s="10" t="s">
        <v>27</v>
      </c>
      <c r="J13" s="7">
        <v>0.5</v>
      </c>
      <c r="K13" s="29" t="s">
        <v>36</v>
      </c>
      <c r="L13" s="1"/>
      <c r="M13" s="9"/>
      <c r="O13" s="3">
        <v>11</v>
      </c>
      <c r="P13" s="44" t="str">
        <f t="shared" si="0"/>
        <v xml:space="preserve">100€ / jour  </v>
      </c>
      <c r="Q13" s="45" t="str">
        <f t="shared" si="1"/>
        <v>8 h ou 4h cellulaire 8 h ou 4h cellulaire</v>
      </c>
      <c r="S13" s="44" t="str">
        <f t="shared" si="2"/>
        <v xml:space="preserve">200€ / jour  </v>
      </c>
      <c r="T13" s="45" t="str">
        <f t="shared" si="3"/>
        <v>0.5 Heures</v>
      </c>
    </row>
    <row r="14" spans="1:20" ht="20.149999999999999" customHeight="1" x14ac:dyDescent="0.35">
      <c r="A14" s="8">
        <v>12</v>
      </c>
      <c r="B14" s="16" t="s">
        <v>69</v>
      </c>
      <c r="C14" s="17">
        <v>100</v>
      </c>
      <c r="D14" s="10" t="s">
        <v>27</v>
      </c>
      <c r="E14" s="8">
        <v>2</v>
      </c>
      <c r="F14" s="18" t="s">
        <v>37</v>
      </c>
      <c r="G14" s="26"/>
      <c r="H14" s="28" t="s">
        <v>23</v>
      </c>
      <c r="I14" s="9" t="s">
        <v>23</v>
      </c>
      <c r="J14" s="7" t="s">
        <v>23</v>
      </c>
      <c r="K14" s="29" t="s">
        <v>23</v>
      </c>
      <c r="L14" s="1"/>
      <c r="M14" s="9"/>
      <c r="O14" s="3">
        <v>12</v>
      </c>
      <c r="P14" s="44" t="str">
        <f t="shared" si="0"/>
        <v xml:space="preserve">100€ / jour  </v>
      </c>
      <c r="Q14" s="45" t="str">
        <f t="shared" si="1"/>
        <v>2 Mois</v>
      </c>
      <c r="S14" s="44" t="str">
        <f t="shared" si="2"/>
        <v>néantnéant</v>
      </c>
      <c r="T14" s="45" t="str">
        <f t="shared" si="3"/>
        <v>néant néant</v>
      </c>
    </row>
    <row r="15" spans="1:20" ht="20.149999999999999" customHeight="1" x14ac:dyDescent="0.35">
      <c r="A15" s="8">
        <v>13</v>
      </c>
      <c r="B15" s="16" t="s">
        <v>70</v>
      </c>
      <c r="C15" s="17">
        <v>100</v>
      </c>
      <c r="D15" s="10" t="s">
        <v>27</v>
      </c>
      <c r="E15" s="11" t="s">
        <v>24</v>
      </c>
      <c r="F15" s="19" t="s">
        <v>24</v>
      </c>
      <c r="G15" s="26"/>
      <c r="H15" s="28">
        <v>200</v>
      </c>
      <c r="I15" s="10" t="s">
        <v>27</v>
      </c>
      <c r="J15" s="7">
        <v>0.5</v>
      </c>
      <c r="K15" s="29" t="s">
        <v>36</v>
      </c>
      <c r="L15" s="1"/>
      <c r="M15" s="9"/>
      <c r="O15" s="3">
        <v>13</v>
      </c>
      <c r="P15" s="44" t="str">
        <f t="shared" si="0"/>
        <v xml:space="preserve">100€ / jour  </v>
      </c>
      <c r="Q15" s="45" t="str">
        <f t="shared" si="1"/>
        <v>4h ou patch : 24h 4h ou patch : 24h</v>
      </c>
      <c r="S15" s="44" t="str">
        <f t="shared" si="2"/>
        <v xml:space="preserve">200€ / jour  </v>
      </c>
      <c r="T15" s="45" t="str">
        <f t="shared" si="3"/>
        <v>0.5 Heures</v>
      </c>
    </row>
    <row r="16" spans="1:20" ht="20.149999999999999" customHeight="1" x14ac:dyDescent="0.35">
      <c r="A16" s="8">
        <v>14</v>
      </c>
      <c r="B16" s="16" t="s">
        <v>71</v>
      </c>
      <c r="C16" s="17">
        <v>100</v>
      </c>
      <c r="D16" s="10" t="s">
        <v>27</v>
      </c>
      <c r="E16" s="8">
        <v>4</v>
      </c>
      <c r="F16" s="18" t="s">
        <v>36</v>
      </c>
      <c r="G16" s="26"/>
      <c r="H16" s="28" t="s">
        <v>23</v>
      </c>
      <c r="I16" s="9" t="s">
        <v>23</v>
      </c>
      <c r="J16" s="8" t="s">
        <v>23</v>
      </c>
      <c r="K16" s="18" t="s">
        <v>23</v>
      </c>
      <c r="L16" s="2"/>
      <c r="M16" s="9"/>
      <c r="O16" s="3">
        <v>14</v>
      </c>
      <c r="P16" s="44" t="str">
        <f t="shared" si="0"/>
        <v xml:space="preserve">100€ / jour  </v>
      </c>
      <c r="Q16" s="45" t="str">
        <f t="shared" si="1"/>
        <v>4 Heures</v>
      </c>
      <c r="S16" s="44" t="str">
        <f t="shared" si="2"/>
        <v>néantnéant</v>
      </c>
      <c r="T16" s="45" t="str">
        <f t="shared" si="3"/>
        <v>néant néant</v>
      </c>
    </row>
    <row r="17" spans="1:20" ht="20.149999999999999" customHeight="1" x14ac:dyDescent="0.35">
      <c r="A17" s="8">
        <v>15</v>
      </c>
      <c r="B17" s="16" t="s">
        <v>72</v>
      </c>
      <c r="C17" s="17">
        <v>20</v>
      </c>
      <c r="D17" s="10" t="s">
        <v>33</v>
      </c>
      <c r="E17" s="8">
        <v>0.5</v>
      </c>
      <c r="F17" s="18" t="s">
        <v>36</v>
      </c>
      <c r="G17" s="26"/>
      <c r="H17" s="28">
        <v>40</v>
      </c>
      <c r="I17" s="10" t="s">
        <v>32</v>
      </c>
      <c r="J17" s="7">
        <v>15</v>
      </c>
      <c r="K17" s="29" t="s">
        <v>42</v>
      </c>
      <c r="L17" s="1"/>
      <c r="M17" s="9"/>
      <c r="O17" s="3">
        <v>15</v>
      </c>
      <c r="P17" s="44" t="str">
        <f t="shared" si="0"/>
        <v>20€ /heure/local</v>
      </c>
      <c r="Q17" s="45" t="str">
        <f t="shared" si="1"/>
        <v>0.5 Heures</v>
      </c>
      <c r="S17" s="44" t="str">
        <f t="shared" si="2"/>
        <v>40€ / heure</v>
      </c>
      <c r="T17" s="45" t="str">
        <f t="shared" si="3"/>
        <v>15 Minutes</v>
      </c>
    </row>
    <row r="18" spans="1:20" ht="20.149999999999999" customHeight="1" x14ac:dyDescent="0.35">
      <c r="A18" s="8">
        <v>16</v>
      </c>
      <c r="B18" s="16" t="s">
        <v>73</v>
      </c>
      <c r="C18" s="17">
        <v>200</v>
      </c>
      <c r="D18" s="10" t="s">
        <v>27</v>
      </c>
      <c r="E18" s="8">
        <v>2</v>
      </c>
      <c r="F18" s="18" t="s">
        <v>36</v>
      </c>
      <c r="G18" s="26"/>
      <c r="H18" s="28">
        <v>400</v>
      </c>
      <c r="I18" s="10" t="s">
        <v>34</v>
      </c>
      <c r="J18" s="7">
        <v>10</v>
      </c>
      <c r="K18" s="29" t="s">
        <v>42</v>
      </c>
      <c r="L18" s="1"/>
      <c r="M18" s="9"/>
      <c r="O18" s="3">
        <v>16</v>
      </c>
      <c r="P18" s="44" t="str">
        <f t="shared" si="0"/>
        <v xml:space="preserve">200€ / jour  </v>
      </c>
      <c r="Q18" s="45" t="str">
        <f t="shared" si="1"/>
        <v>2 Heures</v>
      </c>
      <c r="S18" s="44" t="str">
        <f t="shared" si="2"/>
        <v xml:space="preserve">400€ / jour </v>
      </c>
      <c r="T18" s="45" t="str">
        <f t="shared" si="3"/>
        <v>10 Minutes</v>
      </c>
    </row>
    <row r="19" spans="1:20" ht="20.149999999999999" customHeight="1" x14ac:dyDescent="0.35">
      <c r="A19" s="8">
        <v>17</v>
      </c>
      <c r="B19" s="16" t="s">
        <v>74</v>
      </c>
      <c r="C19" s="17">
        <v>200</v>
      </c>
      <c r="D19" s="10" t="s">
        <v>27</v>
      </c>
      <c r="E19" s="8">
        <v>24</v>
      </c>
      <c r="F19" s="18" t="s">
        <v>36</v>
      </c>
      <c r="G19" s="26"/>
      <c r="H19" s="28">
        <v>200</v>
      </c>
      <c r="I19" s="10" t="s">
        <v>32</v>
      </c>
      <c r="J19" s="7">
        <v>1</v>
      </c>
      <c r="K19" s="29" t="s">
        <v>36</v>
      </c>
      <c r="L19" s="1"/>
      <c r="M19" s="9"/>
      <c r="O19" s="3">
        <v>17</v>
      </c>
      <c r="P19" s="44" t="str">
        <f t="shared" si="0"/>
        <v xml:space="preserve">200€ / jour  </v>
      </c>
      <c r="Q19" s="45" t="str">
        <f t="shared" si="1"/>
        <v>24 Heures</v>
      </c>
      <c r="S19" s="44" t="str">
        <f t="shared" si="2"/>
        <v>200€ / heure</v>
      </c>
      <c r="T19" s="45" t="str">
        <f t="shared" si="3"/>
        <v>1 Heures</v>
      </c>
    </row>
    <row r="20" spans="1:20" ht="20.149999999999999" customHeight="1" x14ac:dyDescent="0.35">
      <c r="A20" s="8">
        <v>18</v>
      </c>
      <c r="B20" s="16" t="s">
        <v>75</v>
      </c>
      <c r="C20" s="17">
        <v>200</v>
      </c>
      <c r="D20" s="10" t="s">
        <v>27</v>
      </c>
      <c r="E20" s="8">
        <v>48</v>
      </c>
      <c r="F20" s="18" t="s">
        <v>36</v>
      </c>
      <c r="G20" s="26"/>
      <c r="H20" s="28">
        <v>20</v>
      </c>
      <c r="I20" s="10" t="s">
        <v>32</v>
      </c>
      <c r="J20" s="7">
        <v>2</v>
      </c>
      <c r="K20" s="29" t="s">
        <v>36</v>
      </c>
      <c r="L20" s="1"/>
      <c r="M20" s="9"/>
      <c r="O20" s="3">
        <v>18</v>
      </c>
      <c r="P20" s="44" t="str">
        <f t="shared" si="0"/>
        <v xml:space="preserve">200€ / jour  </v>
      </c>
      <c r="Q20" s="45" t="str">
        <f t="shared" si="1"/>
        <v>48 Heures</v>
      </c>
      <c r="S20" s="44" t="str">
        <f t="shared" si="2"/>
        <v>20€ / heure</v>
      </c>
      <c r="T20" s="45" t="str">
        <f t="shared" si="3"/>
        <v>2 Heures</v>
      </c>
    </row>
    <row r="21" spans="1:20" ht="20.149999999999999" customHeight="1" x14ac:dyDescent="0.35">
      <c r="A21" s="8">
        <v>19</v>
      </c>
      <c r="B21" s="16" t="s">
        <v>76</v>
      </c>
      <c r="C21" s="17">
        <v>100</v>
      </c>
      <c r="D21" s="10" t="s">
        <v>27</v>
      </c>
      <c r="E21" s="8">
        <v>48</v>
      </c>
      <c r="F21" s="18" t="s">
        <v>36</v>
      </c>
      <c r="G21" s="26"/>
      <c r="H21" s="28" t="s">
        <v>23</v>
      </c>
      <c r="I21" s="9" t="s">
        <v>23</v>
      </c>
      <c r="J21" s="8" t="s">
        <v>23</v>
      </c>
      <c r="K21" s="18" t="s">
        <v>23</v>
      </c>
      <c r="L21" s="2"/>
      <c r="M21" s="9"/>
      <c r="O21" s="3">
        <v>19</v>
      </c>
      <c r="P21" s="44" t="str">
        <f t="shared" si="0"/>
        <v xml:space="preserve">100€ / jour  </v>
      </c>
      <c r="Q21" s="45" t="str">
        <f t="shared" si="1"/>
        <v>48 Heures</v>
      </c>
      <c r="S21" s="44" t="str">
        <f t="shared" si="2"/>
        <v>néantnéant</v>
      </c>
      <c r="T21" s="45" t="str">
        <f t="shared" si="3"/>
        <v>néant néant</v>
      </c>
    </row>
    <row r="22" spans="1:20" ht="20.149999999999999" customHeight="1" x14ac:dyDescent="0.35">
      <c r="A22" s="8">
        <v>20</v>
      </c>
      <c r="B22" s="16" t="s">
        <v>77</v>
      </c>
      <c r="C22" s="17">
        <v>100</v>
      </c>
      <c r="D22" s="10" t="s">
        <v>27</v>
      </c>
      <c r="E22" s="8">
        <v>15</v>
      </c>
      <c r="F22" s="18" t="s">
        <v>35</v>
      </c>
      <c r="G22" s="26"/>
      <c r="H22" s="28">
        <v>200</v>
      </c>
      <c r="I22" s="10" t="s">
        <v>32</v>
      </c>
      <c r="J22" s="7">
        <v>2</v>
      </c>
      <c r="K22" s="29" t="s">
        <v>35</v>
      </c>
      <c r="L22" s="1"/>
      <c r="M22" s="9"/>
      <c r="O22" s="3">
        <v>20</v>
      </c>
      <c r="P22" s="44" t="str">
        <f t="shared" si="0"/>
        <v xml:space="preserve">100€ / jour  </v>
      </c>
      <c r="Q22" s="45" t="str">
        <f t="shared" si="1"/>
        <v>15 Jours ouvrables</v>
      </c>
      <c r="S22" s="44" t="str">
        <f t="shared" si="2"/>
        <v>200€ / heure</v>
      </c>
      <c r="T22" s="45" t="str">
        <f t="shared" si="3"/>
        <v>2 Jours ouvrables</v>
      </c>
    </row>
    <row r="23" spans="1:20" ht="20.149999999999999" customHeight="1" x14ac:dyDescent="0.35">
      <c r="A23" s="8">
        <v>21</v>
      </c>
      <c r="B23" s="16" t="s">
        <v>78</v>
      </c>
      <c r="C23" s="17">
        <v>100</v>
      </c>
      <c r="D23" s="10" t="s">
        <v>27</v>
      </c>
      <c r="E23" s="8">
        <v>40</v>
      </c>
      <c r="F23" s="18" t="s">
        <v>35</v>
      </c>
      <c r="G23" s="26"/>
      <c r="H23" s="28">
        <v>200</v>
      </c>
      <c r="I23" s="10" t="s">
        <v>27</v>
      </c>
      <c r="J23" s="8">
        <v>15</v>
      </c>
      <c r="K23" s="18" t="s">
        <v>35</v>
      </c>
      <c r="L23" s="2"/>
      <c r="M23" s="9"/>
      <c r="O23" s="3">
        <v>21</v>
      </c>
      <c r="P23" s="44" t="str">
        <f t="shared" si="0"/>
        <v xml:space="preserve">100€ / jour  </v>
      </c>
      <c r="Q23" s="45" t="str">
        <f t="shared" si="1"/>
        <v>40 Jours ouvrables</v>
      </c>
      <c r="S23" s="44" t="str">
        <f t="shared" si="2"/>
        <v xml:space="preserve">200€ / jour  </v>
      </c>
      <c r="T23" s="45" t="str">
        <f t="shared" si="3"/>
        <v>15 Jours ouvrables</v>
      </c>
    </row>
    <row r="24" spans="1:20" ht="20.149999999999999" customHeight="1" x14ac:dyDescent="0.35">
      <c r="A24" s="8">
        <v>22</v>
      </c>
      <c r="B24" s="16" t="s">
        <v>79</v>
      </c>
      <c r="C24" s="17">
        <v>40</v>
      </c>
      <c r="D24" s="10" t="s">
        <v>31</v>
      </c>
      <c r="E24" s="11" t="s">
        <v>25</v>
      </c>
      <c r="F24" s="19" t="s">
        <v>25</v>
      </c>
      <c r="G24" s="26"/>
      <c r="H24" s="31">
        <v>1000</v>
      </c>
      <c r="I24" s="13" t="s">
        <v>41</v>
      </c>
      <c r="J24" s="8" t="s">
        <v>25</v>
      </c>
      <c r="K24" s="18" t="s">
        <v>25</v>
      </c>
      <c r="L24" s="2"/>
      <c r="M24" s="9"/>
      <c r="O24" s="3">
        <v>22</v>
      </c>
      <c r="P24" s="44" t="str">
        <f t="shared" si="0"/>
        <v>40€ / jour</v>
      </c>
      <c r="Q24" s="45" t="str">
        <f t="shared" si="1"/>
        <v>mensuel(rapportage) mensuel(rapportage)</v>
      </c>
      <c r="S24" s="44" t="str">
        <f t="shared" si="2"/>
        <v>1000€/signalement</v>
      </c>
      <c r="T24" s="45" t="str">
        <f t="shared" si="3"/>
        <v>mensuel(rapportage) mensuel(rapportage)</v>
      </c>
    </row>
    <row r="25" spans="1:20" ht="20.149999999999999" customHeight="1" x14ac:dyDescent="0.35">
      <c r="A25" s="8">
        <v>23</v>
      </c>
      <c r="B25" s="16" t="s">
        <v>80</v>
      </c>
      <c r="C25" s="17">
        <v>400</v>
      </c>
      <c r="D25" s="10" t="s">
        <v>34</v>
      </c>
      <c r="E25" s="8">
        <v>4</v>
      </c>
      <c r="F25" s="18" t="s">
        <v>36</v>
      </c>
      <c r="G25" s="26"/>
      <c r="H25" s="28">
        <v>800</v>
      </c>
      <c r="I25" s="10" t="s">
        <v>31</v>
      </c>
      <c r="J25" s="7">
        <v>1</v>
      </c>
      <c r="K25" s="29" t="s">
        <v>36</v>
      </c>
      <c r="L25" s="1"/>
      <c r="M25" s="9"/>
      <c r="O25" s="3">
        <v>23</v>
      </c>
      <c r="P25" s="44" t="str">
        <f t="shared" si="0"/>
        <v xml:space="preserve">400€ / jour </v>
      </c>
      <c r="Q25" s="45" t="str">
        <f t="shared" si="1"/>
        <v>4 Heures</v>
      </c>
      <c r="S25" s="44" t="str">
        <f t="shared" si="2"/>
        <v>800€ / jour</v>
      </c>
      <c r="T25" s="45" t="str">
        <f t="shared" si="3"/>
        <v>1 Heures</v>
      </c>
    </row>
    <row r="26" spans="1:20" ht="20.149999999999999" customHeight="1" x14ac:dyDescent="0.35">
      <c r="A26" s="8">
        <v>24</v>
      </c>
      <c r="B26" s="16" t="s">
        <v>81</v>
      </c>
      <c r="C26" s="17">
        <v>600</v>
      </c>
      <c r="D26" s="10" t="s">
        <v>30</v>
      </c>
      <c r="E26" s="8">
        <v>0.5</v>
      </c>
      <c r="F26" s="18" t="s">
        <v>36</v>
      </c>
      <c r="G26" s="26"/>
      <c r="H26" s="28">
        <v>1200</v>
      </c>
      <c r="I26" s="10" t="s">
        <v>30</v>
      </c>
      <c r="J26" s="7">
        <v>0.5</v>
      </c>
      <c r="K26" s="29" t="s">
        <v>36</v>
      </c>
      <c r="L26" s="1"/>
      <c r="M26" s="9"/>
      <c r="O26" s="3">
        <v>24</v>
      </c>
      <c r="P26" s="44" t="str">
        <f t="shared" si="0"/>
        <v>600€/jour</v>
      </c>
      <c r="Q26" s="45" t="str">
        <f t="shared" si="1"/>
        <v>0.5 Heures</v>
      </c>
      <c r="S26" s="44" t="str">
        <f t="shared" si="2"/>
        <v>1200€/jour</v>
      </c>
      <c r="T26" s="45" t="str">
        <f t="shared" si="3"/>
        <v>0.5 Heures</v>
      </c>
    </row>
    <row r="27" spans="1:20" ht="20.149999999999999" customHeight="1" x14ac:dyDescent="0.35">
      <c r="A27" s="8">
        <v>25</v>
      </c>
      <c r="B27" s="16" t="s">
        <v>82</v>
      </c>
      <c r="C27" s="17">
        <v>40</v>
      </c>
      <c r="D27" s="10" t="s">
        <v>30</v>
      </c>
      <c r="E27" s="8">
        <v>7</v>
      </c>
      <c r="F27" s="18" t="s">
        <v>38</v>
      </c>
      <c r="G27" s="26"/>
      <c r="H27" s="28">
        <v>80</v>
      </c>
      <c r="I27" s="10" t="s">
        <v>30</v>
      </c>
      <c r="J27" s="7">
        <v>7</v>
      </c>
      <c r="K27" s="29" t="s">
        <v>38</v>
      </c>
      <c r="L27" s="1"/>
      <c r="M27" s="9"/>
      <c r="O27" s="3">
        <v>25</v>
      </c>
      <c r="P27" s="44" t="str">
        <f t="shared" si="0"/>
        <v>40€/jour</v>
      </c>
      <c r="Q27" s="45" t="str">
        <f t="shared" si="1"/>
        <v>7 Jours</v>
      </c>
      <c r="S27" s="44" t="str">
        <f t="shared" si="2"/>
        <v>80€/jour</v>
      </c>
      <c r="T27" s="45" t="str">
        <f t="shared" si="3"/>
        <v>7 Jours</v>
      </c>
    </row>
    <row r="28" spans="1:20" ht="20.149999999999999" customHeight="1" x14ac:dyDescent="0.35">
      <c r="A28" s="8">
        <v>26</v>
      </c>
      <c r="B28" s="16" t="s">
        <v>83</v>
      </c>
      <c r="C28" s="17">
        <v>600</v>
      </c>
      <c r="D28" s="10" t="s">
        <v>30</v>
      </c>
      <c r="E28" s="8">
        <v>5</v>
      </c>
      <c r="F28" s="18" t="s">
        <v>35</v>
      </c>
      <c r="G28" s="26"/>
      <c r="H28" s="28">
        <v>1200</v>
      </c>
      <c r="I28" s="10" t="s">
        <v>30</v>
      </c>
      <c r="J28" s="8">
        <v>5</v>
      </c>
      <c r="K28" s="18" t="s">
        <v>35</v>
      </c>
      <c r="L28" s="2"/>
      <c r="M28" s="9"/>
      <c r="O28" s="3">
        <v>26</v>
      </c>
      <c r="P28" s="44" t="str">
        <f t="shared" si="0"/>
        <v>600€/jour</v>
      </c>
      <c r="Q28" s="45" t="str">
        <f t="shared" si="1"/>
        <v>5 Jours ouvrables</v>
      </c>
      <c r="S28" s="44" t="str">
        <f t="shared" si="2"/>
        <v>1200€/jour</v>
      </c>
      <c r="T28" s="45" t="str">
        <f t="shared" si="3"/>
        <v>5 Jours ouvrables</v>
      </c>
    </row>
    <row r="29" spans="1:20" ht="20.149999999999999" customHeight="1" x14ac:dyDescent="0.35">
      <c r="A29" s="8">
        <v>27</v>
      </c>
      <c r="B29" s="16" t="s">
        <v>84</v>
      </c>
      <c r="C29" s="17">
        <v>100</v>
      </c>
      <c r="D29" s="10" t="s">
        <v>27</v>
      </c>
      <c r="E29" s="8">
        <v>2</v>
      </c>
      <c r="F29" s="18" t="s">
        <v>39</v>
      </c>
      <c r="G29" s="26"/>
      <c r="H29" s="28">
        <v>200</v>
      </c>
      <c r="I29" s="10" t="s">
        <v>27</v>
      </c>
      <c r="J29" s="7">
        <v>1</v>
      </c>
      <c r="K29" s="29" t="s">
        <v>39</v>
      </c>
      <c r="L29" s="1"/>
      <c r="M29" s="9"/>
      <c r="O29" s="3">
        <v>27</v>
      </c>
      <c r="P29" s="44" t="str">
        <f t="shared" si="0"/>
        <v xml:space="preserve">100€ / jour  </v>
      </c>
      <c r="Q29" s="45" t="str">
        <f t="shared" si="1"/>
        <v>2 Semaines</v>
      </c>
      <c r="S29" s="44" t="str">
        <f t="shared" si="2"/>
        <v xml:space="preserve">200€ / jour  </v>
      </c>
      <c r="T29" s="45" t="str">
        <f t="shared" si="3"/>
        <v>1 Semaines</v>
      </c>
    </row>
    <row r="30" spans="1:20" ht="20.149999999999999" customHeight="1" thickBot="1" x14ac:dyDescent="0.4">
      <c r="A30" s="8">
        <v>28</v>
      </c>
      <c r="B30" s="16" t="s">
        <v>85</v>
      </c>
      <c r="C30" s="20">
        <v>20</v>
      </c>
      <c r="D30" s="21" t="s">
        <v>31</v>
      </c>
      <c r="E30" s="22">
        <v>4</v>
      </c>
      <c r="F30" s="23" t="s">
        <v>36</v>
      </c>
      <c r="G30" s="26"/>
      <c r="H30" s="32" t="s">
        <v>23</v>
      </c>
      <c r="I30" s="33" t="s">
        <v>23</v>
      </c>
      <c r="J30" s="22" t="s">
        <v>23</v>
      </c>
      <c r="K30" s="23" t="s">
        <v>23</v>
      </c>
      <c r="L30" s="2"/>
      <c r="M30" s="9"/>
      <c r="O30" s="3">
        <v>28</v>
      </c>
      <c r="P30" s="46" t="str">
        <f t="shared" si="0"/>
        <v>20€ / jour</v>
      </c>
      <c r="Q30" s="47" t="str">
        <f t="shared" si="1"/>
        <v>4 Heures</v>
      </c>
      <c r="S30" s="46" t="str">
        <f t="shared" si="2"/>
        <v>néantnéant</v>
      </c>
      <c r="T30" s="47" t="str">
        <f t="shared" si="3"/>
        <v>néant néant</v>
      </c>
    </row>
    <row r="31" spans="1:20" ht="20.149999999999999" customHeight="1" x14ac:dyDescent="0.35">
      <c r="E31" s="3"/>
    </row>
    <row r="32" spans="1:20" ht="20.149999999999999" customHeight="1" x14ac:dyDescent="0.35">
      <c r="E32" s="3"/>
    </row>
    <row r="33" spans="5:5" ht="20.149999999999999" customHeight="1" x14ac:dyDescent="0.35">
      <c r="E33" s="3"/>
    </row>
    <row r="34" spans="5:5" ht="20.149999999999999" customHeight="1" x14ac:dyDescent="0.35">
      <c r="E34" s="3"/>
    </row>
    <row r="35" spans="5:5" ht="20.149999999999999" customHeight="1" x14ac:dyDescent="0.35">
      <c r="E35" s="3"/>
    </row>
    <row r="36" spans="5:5" ht="20.149999999999999" customHeight="1" x14ac:dyDescent="0.35">
      <c r="E36" s="3"/>
    </row>
    <row r="37" spans="5:5" ht="20.149999999999999" customHeight="1" x14ac:dyDescent="0.35">
      <c r="E37" s="3"/>
    </row>
    <row r="38" spans="5:5" ht="20.149999999999999" customHeight="1" x14ac:dyDescent="0.35">
      <c r="E38" s="3"/>
    </row>
    <row r="39" spans="5:5" ht="20.149999999999999" customHeight="1" x14ac:dyDescent="0.35">
      <c r="E39" s="3"/>
    </row>
    <row r="40" spans="5:5" ht="20.149999999999999" customHeight="1" x14ac:dyDescent="0.35">
      <c r="E40" s="3"/>
    </row>
    <row r="41" spans="5:5" ht="20.149999999999999" customHeight="1" x14ac:dyDescent="0.35">
      <c r="E41" s="3"/>
    </row>
    <row r="42" spans="5:5" ht="20.149999999999999" customHeight="1" x14ac:dyDescent="0.35">
      <c r="E42" s="3"/>
    </row>
    <row r="43" spans="5:5" ht="20.149999999999999" customHeight="1" x14ac:dyDescent="0.35">
      <c r="E43" s="3"/>
    </row>
    <row r="44" spans="5:5" ht="20.149999999999999" customHeight="1" x14ac:dyDescent="0.35">
      <c r="E44" s="3"/>
    </row>
    <row r="45" spans="5:5" ht="20.149999999999999" customHeight="1" x14ac:dyDescent="0.35">
      <c r="E45" s="3"/>
    </row>
    <row r="46" spans="5:5" ht="20.149999999999999" customHeight="1" x14ac:dyDescent="0.35">
      <c r="E46" s="3"/>
    </row>
    <row r="47" spans="5:5" ht="20.149999999999999" customHeight="1" x14ac:dyDescent="0.35">
      <c r="E47" s="3"/>
    </row>
    <row r="48" spans="5:5" ht="20.149999999999999" customHeight="1" x14ac:dyDescent="0.35">
      <c r="E48" s="3"/>
    </row>
    <row r="49" ht="20.149999999999999" customHeight="1" x14ac:dyDescent="0.35"/>
    <row r="50" ht="20.149999999999999" customHeight="1" x14ac:dyDescent="0.35"/>
    <row r="51" ht="20.149999999999999" customHeight="1" x14ac:dyDescent="0.35"/>
  </sheetData>
  <mergeCells count="8">
    <mergeCell ref="P1:Q1"/>
    <mergeCell ref="S1:T1"/>
    <mergeCell ref="E2:F2"/>
    <mergeCell ref="C2:D2"/>
    <mergeCell ref="C1:F1"/>
    <mergeCell ref="H2:I2"/>
    <mergeCell ref="J2:K2"/>
    <mergeCell ref="H1:K1"/>
  </mergeCells>
  <phoneticPr fontId="2" type="noConversion"/>
  <pageMargins left="0.7" right="0.7" top="0.75" bottom="0.75" header="0.3" footer="0.3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3D268-B77A-4D50-9E38-2096A5D27A8E}">
  <sheetPr codeName="Feuil8"/>
  <dimension ref="A2:F11"/>
  <sheetViews>
    <sheetView showFormulas="1" zoomScaleNormal="100" workbookViewId="0">
      <selection activeCell="B16" sqref="B16"/>
    </sheetView>
  </sheetViews>
  <sheetFormatPr baseColWidth="10" defaultRowHeight="14.5" x14ac:dyDescent="0.35"/>
  <cols>
    <col min="2" max="2" width="81" customWidth="1"/>
    <col min="3" max="3" width="48.81640625" bestFit="1" customWidth="1"/>
    <col min="4" max="4" width="48.54296875" bestFit="1" customWidth="1"/>
    <col min="5" max="5" width="56.81640625" bestFit="1" customWidth="1"/>
  </cols>
  <sheetData>
    <row r="2" spans="1:6" x14ac:dyDescent="0.35">
      <c r="B2" s="48" t="s">
        <v>56</v>
      </c>
      <c r="C2" t="s">
        <v>55</v>
      </c>
      <c r="D2" t="s">
        <v>54</v>
      </c>
      <c r="E2" t="s">
        <v>57</v>
      </c>
    </row>
    <row r="3" spans="1:6" x14ac:dyDescent="0.35">
      <c r="A3" t="s">
        <v>12</v>
      </c>
      <c r="B3" s="40" t="str">
        <f>IF(AND($J3="SLA01",$K3="NON CRITIQUE",$AG3&gt;10),($AG3-BONUS!$E$3)*BONUS!$C$3,IF(AND($J3="SLA01",$K3="CRITIQUE",($AE3*24)&gt;BONUS!$J$3),($AG3-2)*BONUS!$H$3,""))</f>
        <v/>
      </c>
      <c r="C3" t="str">
        <f>IF(AND($J3="SLA01",$K3="NON CRITIQUE"),BONUS!$Q$3,IF(AND($J3="SLA01",$K3="CRITIQUE"),BONUS!$T$3,""))</f>
        <v/>
      </c>
      <c r="D3" t="str">
        <f>IF(AND($J3="SLA01",$K3="NON CRITIQUE"),BONUS!$P$3,IF(AND($J3="SLA01",$K3="CRITIQUE"),BONUS!$S$3,""))</f>
        <v/>
      </c>
      <c r="E3" t="str">
        <f>IFERROR(IF(AND($J3="SLA01",$K3="NON CRITIQUE"),$O3/BONUS!$C$3,IF(AND($J3="SLA01",$K3="CRITIQUE"),$O3/BONUS!$H$3,"")),"")</f>
        <v/>
      </c>
      <c r="F3" s="49"/>
    </row>
    <row r="4" spans="1:6" x14ac:dyDescent="0.35">
      <c r="A4" t="s">
        <v>6</v>
      </c>
      <c r="B4" s="40" t="str">
        <f>IF(AND($J4="SLA02",$K4="NON CRITIQUE",$AG4&gt;10),($AG4-BONUS!$E$3)*BONUS!$C$3,"")</f>
        <v/>
      </c>
      <c r="C4" t="str">
        <f>IF(AND($J4="SLA02",$K4="NON CRITIQUE"),BONUS!$Q$3,IF(AND($J4="SLA02",$K4="CRITIQUE"),BONUS!$T$3,""))</f>
        <v/>
      </c>
      <c r="D4" t="str">
        <f>IF(AND($J4="SLA02",$K4="NON CRITIQUE"),BONUS!$P$3,IF(AND($J4="SLA02",$K4="CRITIQUE"),BONUS!$S$3,""))</f>
        <v/>
      </c>
      <c r="E4" t="str">
        <f>IFERROR(IF(AND($J4="SLA02",$K4="NON CRITIQUE"),$O4/BONUS!$C$3,IF(AND($J4="SLA02",$K4="CRITIQUE"),$O4/BONUS!$H$3,"")),"")</f>
        <v/>
      </c>
    </row>
    <row r="5" spans="1:6" x14ac:dyDescent="0.35">
      <c r="A5" t="s">
        <v>13</v>
      </c>
      <c r="B5" s="40" t="str">
        <f>IF(AND($J5="SLA03",$K5="CRITIQUE",($AE5*24)&gt;BONUS!$J$3),($AG5-2)*BONUS!$H$3,"")</f>
        <v/>
      </c>
      <c r="C5" t="str">
        <f>IF(AND($J5="SLA03",$K5="NON CRITIQUE"),BONUS!$Q$3,IF(AND($J5="SLA03",$K5="CRITIQUE"),BONUS!$T$3,""))</f>
        <v/>
      </c>
      <c r="D5" t="str">
        <f>IF(AND($J5="SLA03",$K5="NON CRITIQUE"),BONUS!$P$3,IF(AND($J5="SLA03",$K5="CRITIQUE"),BONUS!$S$3,""))</f>
        <v/>
      </c>
      <c r="E5" t="str">
        <f>IFERROR(IF(AND($J5="SLA03",$K5="NON CRITIQUE"),$O5/BONUS!$C$3,IF(AND($J5="SLA03",$K5="CRITIQUE"),$O5/BONUS!$H$3,"")),"")</f>
        <v/>
      </c>
    </row>
    <row r="6" spans="1:6" x14ac:dyDescent="0.35">
      <c r="B6" s="40"/>
    </row>
    <row r="7" spans="1:6" x14ac:dyDescent="0.35">
      <c r="B7" s="40"/>
    </row>
    <row r="8" spans="1:6" x14ac:dyDescent="0.35">
      <c r="B8" s="40"/>
    </row>
    <row r="9" spans="1:6" x14ac:dyDescent="0.35">
      <c r="B9" s="40"/>
    </row>
    <row r="10" spans="1:6" x14ac:dyDescent="0.35">
      <c r="B10" s="40"/>
    </row>
    <row r="11" spans="1:6" x14ac:dyDescent="0.35">
      <c r="B11" s="40"/>
    </row>
  </sheetData>
  <phoneticPr fontId="2" type="noConversion"/>
  <pageMargins left="0.7" right="0.7" top="0.75" bottom="0.75" header="0.3" footer="0.3"/>
  <pageSetup paperSize="9" orientation="portrait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IMPORT</vt:lpstr>
      <vt:lpstr>BONUS</vt:lpstr>
      <vt:lpstr>FORMULES</vt:lpstr>
      <vt:lpstr>BONUS!Zone_d_impression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2021-06-17T16:10:11Z</cp:lastPrinted>
  <dcterms:created xsi:type="dcterms:W3CDTF">2021-04-29T05:23:39Z</dcterms:created>
  <dcterms:modified xsi:type="dcterms:W3CDTF">2021-06-21T06:13:58Z</dcterms:modified>
</cp:coreProperties>
</file>