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AC6A83B-AE8E-4A44-8555-FA3777964B13}" xr6:coauthVersionLast="45" xr6:coauthVersionMax="45" xr10:uidLastSave="{00000000-0000-0000-0000-000000000000}"/>
  <bookViews>
    <workbookView xWindow="-120" yWindow="-120" windowWidth="19440" windowHeight="15000" activeTab="1" xr2:uid="{F9FC17CE-882A-4535-B974-8043A49AA835}"/>
  </bookViews>
  <sheets>
    <sheet name="donnés de bas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C7" i="2"/>
  <c r="D7" i="2"/>
  <c r="E7" i="2"/>
  <c r="F7" i="2"/>
  <c r="G7" i="2"/>
  <c r="H7" i="2"/>
  <c r="I7" i="2"/>
  <c r="I5" i="2"/>
  <c r="H5" i="2"/>
  <c r="G5" i="2"/>
  <c r="F5" i="2"/>
  <c r="E5" i="2"/>
  <c r="D5" i="2"/>
  <c r="C5" i="2"/>
  <c r="C4" i="2"/>
  <c r="C9" i="2" l="1"/>
  <c r="D9" i="2"/>
  <c r="E9" i="2"/>
  <c r="F9" i="2"/>
  <c r="G9" i="2"/>
  <c r="H9" i="2"/>
  <c r="I9" i="2"/>
  <c r="C10" i="2"/>
  <c r="D10" i="2"/>
  <c r="E10" i="2"/>
  <c r="F10" i="2"/>
  <c r="G10" i="2"/>
  <c r="H10" i="2"/>
  <c r="I10" i="2"/>
  <c r="I4" i="2"/>
  <c r="H4" i="2"/>
  <c r="G4" i="2"/>
  <c r="F4" i="2"/>
  <c r="E4" i="2"/>
  <c r="D4" i="2"/>
  <c r="H7" i="1"/>
  <c r="H2" i="1"/>
</calcChain>
</file>

<file path=xl/sharedStrings.xml><?xml version="1.0" encoding="utf-8"?>
<sst xmlns="http://schemas.openxmlformats.org/spreadsheetml/2006/main" count="46" uniqueCount="33">
  <si>
    <t>DÉCHAUMEUR FORESTIER BECKER</t>
  </si>
  <si>
    <t>CRABE</t>
  </si>
  <si>
    <t>DÉCHAUMEUR FORESTIER</t>
  </si>
  <si>
    <t>ch</t>
  </si>
  <si>
    <t>TRACTEUR ROUTIER FREIGHTLINER</t>
  </si>
  <si>
    <t>ARGOSY</t>
  </si>
  <si>
    <t>TRACTEUR ROUTIER</t>
  </si>
  <si>
    <t>MARQUE</t>
  </si>
  <si>
    <t>TYPE MATERIEL</t>
  </si>
  <si>
    <t>MODELE</t>
  </si>
  <si>
    <t>PUISSANCE</t>
  </si>
  <si>
    <t>PRIX</t>
  </si>
  <si>
    <t>PA</t>
  </si>
  <si>
    <t>METRE</t>
  </si>
  <si>
    <t>NBRE DE CORPS</t>
  </si>
  <si>
    <t>NBRE DE RANG</t>
  </si>
  <si>
    <t>L</t>
  </si>
  <si>
    <t>T</t>
  </si>
  <si>
    <t>NRE DE DISQUE</t>
  </si>
  <si>
    <t>M³(S)</t>
  </si>
  <si>
    <t>MM</t>
  </si>
  <si>
    <t>M³(J)</t>
  </si>
  <si>
    <t>NBRE RAMPES</t>
  </si>
  <si>
    <t>PIEUX</t>
  </si>
  <si>
    <t>NBRE ESSIEUX</t>
  </si>
  <si>
    <t>m2</t>
  </si>
  <si>
    <t>RAV</t>
  </si>
  <si>
    <t>BAT SURF</t>
  </si>
  <si>
    <t>PA UTIL</t>
  </si>
  <si>
    <t>MAN</t>
  </si>
  <si>
    <t>GAIN</t>
  </si>
  <si>
    <t>BECKER</t>
  </si>
  <si>
    <t>FREIGHTLINER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</si>
</sst>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_-* #,##0.0_-;\-* #,##0.0_-;_-* &quot;-&quot;??_-;_-@_-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b/>
      <sz val="14"/>
      <color theme="1"/>
      <name val="Times New Roman"/>
      <family val="1"/>
    </font>
    <font>
      <sz val="12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rgb="FFFF0000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rgb="FFFF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4" borderId="4" xfId="1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4" borderId="8" xfId="1" applyNumberFormat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 vertical="center" wrapText="1"/>
    </xf>
    <xf numFmtId="165" fontId="0" fillId="0" borderId="0" xfId="2" applyNumberFormat="1" applyFont="1" applyFill="1" applyBorder="1" applyAlignment="1">
      <alignment horizontal="center" vertical="center" wrapText="1"/>
    </xf>
    <xf numFmtId="166" fontId="0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3" borderId="0" xfId="1" applyNumberFormat="1" applyFont="1" applyFill="1" applyBorder="1" applyAlignment="1">
      <alignment horizontal="center" vertical="center" wrapText="1"/>
    </xf>
    <xf numFmtId="165" fontId="0" fillId="4" borderId="16" xfId="2" applyNumberFormat="1" applyFont="1" applyFill="1" applyBorder="1" applyAlignment="1">
      <alignment horizontal="center" vertical="center" wrapText="1"/>
    </xf>
    <xf numFmtId="164" fontId="0" fillId="5" borderId="0" xfId="1" applyNumberFormat="1" applyFont="1" applyFill="1" applyBorder="1" applyAlignment="1">
      <alignment horizontal="center" vertical="center" wrapText="1"/>
    </xf>
    <xf numFmtId="166" fontId="0" fillId="6" borderId="14" xfId="1" applyNumberFormat="1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0" fillId="4" borderId="0" xfId="2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64" fontId="0" fillId="4" borderId="23" xfId="1" applyNumberFormat="1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6DB2-6258-4A51-A1AE-0FA79CAE8A71}">
  <dimension ref="A1:AC9"/>
  <sheetViews>
    <sheetView workbookViewId="0">
      <selection activeCell="D3" sqref="D3"/>
    </sheetView>
  </sheetViews>
  <sheetFormatPr baseColWidth="10" defaultRowHeight="15.75" x14ac:dyDescent="0.25"/>
  <cols>
    <col min="2" max="2" width="14.5" bestFit="1" customWidth="1"/>
    <col min="3" max="3" width="34.25" bestFit="1" customWidth="1"/>
    <col min="5" max="5" width="25.375" bestFit="1" customWidth="1"/>
    <col min="6" max="6" width="3.875" bestFit="1" customWidth="1"/>
    <col min="7" max="7" width="2.625" bestFit="1" customWidth="1"/>
    <col min="8" max="8" width="6.125" bestFit="1" customWidth="1"/>
  </cols>
  <sheetData>
    <row r="1" spans="1:29" ht="32.25" thickBot="1" x14ac:dyDescent="0.3">
      <c r="A1" s="31"/>
      <c r="B1" s="32" t="s">
        <v>7</v>
      </c>
      <c r="C1" s="33" t="s">
        <v>8</v>
      </c>
      <c r="D1" s="27" t="s">
        <v>9</v>
      </c>
      <c r="E1" s="27" t="s">
        <v>8</v>
      </c>
      <c r="F1" s="56" t="s">
        <v>10</v>
      </c>
      <c r="G1" s="57"/>
      <c r="H1" s="58"/>
      <c r="I1" s="34"/>
      <c r="J1" s="35" t="s">
        <v>11</v>
      </c>
      <c r="K1" s="36" t="s">
        <v>12</v>
      </c>
      <c r="L1" s="37" t="s">
        <v>13</v>
      </c>
      <c r="M1" s="37" t="s">
        <v>14</v>
      </c>
      <c r="N1" s="37" t="s">
        <v>15</v>
      </c>
      <c r="O1" s="37" t="s">
        <v>16</v>
      </c>
      <c r="P1" s="37" t="s">
        <v>17</v>
      </c>
      <c r="Q1" s="37" t="s">
        <v>18</v>
      </c>
      <c r="R1" s="37" t="s">
        <v>19</v>
      </c>
      <c r="S1" s="37" t="s">
        <v>20</v>
      </c>
      <c r="T1" s="37" t="s">
        <v>21</v>
      </c>
      <c r="U1" s="37" t="s">
        <v>22</v>
      </c>
      <c r="V1" s="37" t="s">
        <v>23</v>
      </c>
      <c r="W1" s="37" t="s">
        <v>24</v>
      </c>
      <c r="X1" s="37" t="s">
        <v>25</v>
      </c>
      <c r="Y1" s="38" t="s">
        <v>26</v>
      </c>
      <c r="Z1" s="39" t="s">
        <v>27</v>
      </c>
      <c r="AA1" s="39" t="s">
        <v>28</v>
      </c>
      <c r="AB1" s="39" t="s">
        <v>29</v>
      </c>
      <c r="AC1" s="39" t="s">
        <v>30</v>
      </c>
    </row>
    <row r="2" spans="1:29" x14ac:dyDescent="0.25">
      <c r="A2" s="59">
        <v>1</v>
      </c>
      <c r="B2" s="40" t="s">
        <v>31</v>
      </c>
      <c r="C2" s="1" t="s">
        <v>0</v>
      </c>
      <c r="D2" s="2" t="s">
        <v>1</v>
      </c>
      <c r="E2" s="3" t="s">
        <v>2</v>
      </c>
      <c r="F2" s="4">
        <v>130</v>
      </c>
      <c r="G2" s="5" t="s">
        <v>3</v>
      </c>
      <c r="H2" s="5" t="str">
        <f>F2&amp;" "&amp;G2</f>
        <v>130 ch</v>
      </c>
      <c r="I2" s="6">
        <v>4</v>
      </c>
      <c r="J2" s="7">
        <v>11475</v>
      </c>
      <c r="K2" s="8">
        <v>1200</v>
      </c>
      <c r="L2" s="9">
        <v>2.25</v>
      </c>
      <c r="M2" s="9"/>
      <c r="N2" s="9"/>
      <c r="O2" s="9"/>
      <c r="P2" s="9"/>
      <c r="Q2" s="9">
        <v>10</v>
      </c>
      <c r="R2" s="9"/>
      <c r="S2" s="9"/>
      <c r="T2" s="9"/>
      <c r="U2" s="9"/>
      <c r="V2" s="9"/>
      <c r="W2" s="9"/>
      <c r="X2" s="9"/>
      <c r="Y2" s="10"/>
      <c r="Z2" s="11">
        <v>9</v>
      </c>
      <c r="AA2" s="11">
        <v>0.75</v>
      </c>
      <c r="AB2" s="11"/>
      <c r="AC2" s="12"/>
    </row>
    <row r="3" spans="1:29" ht="16.5" thickBot="1" x14ac:dyDescent="0.3">
      <c r="A3" s="60"/>
      <c r="B3" s="41" t="s">
        <v>31</v>
      </c>
      <c r="C3" s="13"/>
      <c r="D3" s="14"/>
      <c r="E3" s="15"/>
      <c r="F3" s="16"/>
      <c r="G3" s="17"/>
      <c r="H3" s="17"/>
      <c r="I3" s="18"/>
      <c r="J3" s="19"/>
      <c r="K3" s="20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2"/>
      <c r="Z3" s="23"/>
      <c r="AA3" s="23"/>
      <c r="AB3" s="23"/>
      <c r="AC3" s="24"/>
    </row>
    <row r="4" spans="1:29" ht="17.25" thickTop="1" thickBot="1" x14ac:dyDescent="0.3">
      <c r="A4" s="61"/>
      <c r="B4" s="42" t="s">
        <v>31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6"/>
    </row>
    <row r="5" spans="1:29" ht="18.75" x14ac:dyDescent="0.25">
      <c r="A5" s="31"/>
      <c r="B5" s="43"/>
      <c r="C5" s="27"/>
      <c r="D5" s="27"/>
      <c r="E5" s="27"/>
      <c r="F5" s="27"/>
      <c r="G5" s="27"/>
      <c r="H5" s="27"/>
      <c r="I5" s="28"/>
      <c r="J5" s="29"/>
      <c r="K5" s="28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27"/>
      <c r="Z5" s="27"/>
      <c r="AA5" s="27"/>
      <c r="AB5" s="27"/>
      <c r="AC5" s="27"/>
    </row>
    <row r="6" spans="1:29" ht="19.5" thickBot="1" x14ac:dyDescent="0.3">
      <c r="A6" s="31"/>
      <c r="B6" s="43"/>
      <c r="C6" s="27"/>
      <c r="D6" s="27"/>
      <c r="E6" s="27"/>
      <c r="F6" s="27"/>
      <c r="G6" s="27"/>
      <c r="H6" s="27"/>
      <c r="I6" s="28"/>
      <c r="J6" s="29"/>
      <c r="K6" s="28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27"/>
      <c r="Z6" s="27"/>
      <c r="AA6" s="27"/>
      <c r="AB6" s="27"/>
      <c r="AC6" s="27"/>
    </row>
    <row r="7" spans="1:29" x14ac:dyDescent="0.25">
      <c r="A7" s="59">
        <v>2</v>
      </c>
      <c r="B7" s="40" t="s">
        <v>32</v>
      </c>
      <c r="C7" s="1" t="s">
        <v>4</v>
      </c>
      <c r="D7" s="2" t="s">
        <v>5</v>
      </c>
      <c r="E7" s="3" t="s">
        <v>6</v>
      </c>
      <c r="F7" s="5">
        <v>475</v>
      </c>
      <c r="G7" s="5" t="s">
        <v>3</v>
      </c>
      <c r="H7" s="5" t="str">
        <f>F7&amp;" "&amp;G7</f>
        <v>475 ch</v>
      </c>
      <c r="I7" s="6">
        <v>2</v>
      </c>
      <c r="J7" s="7">
        <v>74000</v>
      </c>
      <c r="K7" s="8">
        <v>16800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10"/>
      <c r="Z7" s="11">
        <v>20</v>
      </c>
      <c r="AA7" s="11"/>
      <c r="AB7" s="11"/>
      <c r="AC7" s="12"/>
    </row>
    <row r="8" spans="1:29" ht="16.5" thickBot="1" x14ac:dyDescent="0.3">
      <c r="A8" s="60"/>
      <c r="B8" s="41" t="s">
        <v>32</v>
      </c>
      <c r="C8" s="13"/>
      <c r="D8" s="14"/>
      <c r="E8" s="15"/>
      <c r="F8" s="17"/>
      <c r="G8" s="17"/>
      <c r="H8" s="17"/>
      <c r="I8" s="18"/>
      <c r="J8" s="19"/>
      <c r="K8" s="20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2"/>
      <c r="Z8" s="23"/>
      <c r="AA8" s="23"/>
      <c r="AB8" s="23"/>
      <c r="AC8" s="24"/>
    </row>
    <row r="9" spans="1:29" ht="17.25" thickTop="1" thickBot="1" x14ac:dyDescent="0.3">
      <c r="A9" s="61"/>
      <c r="B9" s="42" t="s">
        <v>32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6"/>
    </row>
  </sheetData>
  <mergeCells count="3">
    <mergeCell ref="F1:H1"/>
    <mergeCell ref="A2:A4"/>
    <mergeCell ref="A7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5531-5D6D-4363-8C9E-CE6D2AF0D323}">
  <dimension ref="B3:I10"/>
  <sheetViews>
    <sheetView tabSelected="1" workbookViewId="0">
      <selection activeCell="I24" sqref="I24"/>
    </sheetView>
  </sheetViews>
  <sheetFormatPr baseColWidth="10" defaultRowHeight="15.75" x14ac:dyDescent="0.25"/>
  <cols>
    <col min="3" max="3" width="25.375" bestFit="1" customWidth="1"/>
  </cols>
  <sheetData>
    <row r="3" spans="2:9" x14ac:dyDescent="0.25">
      <c r="B3" s="44" t="s">
        <v>9</v>
      </c>
      <c r="C3" s="44" t="s">
        <v>8</v>
      </c>
      <c r="D3" s="62" t="s">
        <v>10</v>
      </c>
      <c r="E3" s="62"/>
      <c r="F3" s="62"/>
      <c r="G3" s="34"/>
      <c r="H3" s="45" t="s">
        <v>11</v>
      </c>
      <c r="I3" s="36" t="s">
        <v>12</v>
      </c>
    </row>
    <row r="4" spans="2:9" x14ac:dyDescent="0.25">
      <c r="B4" s="51" t="s">
        <v>1</v>
      </c>
      <c r="C4" s="51" t="str">
        <f>VLOOKUP($B$4,'donnés de base'!D:K,2,0)</f>
        <v>DÉCHAUMEUR FORESTIER</v>
      </c>
      <c r="D4" s="52">
        <f>VLOOKUP(B4,'donnés de base'!D:K,3,0)</f>
        <v>130</v>
      </c>
      <c r="E4" s="52" t="str">
        <f>VLOOKUP(B4,'donnés de base'!D:K,4,0)</f>
        <v>ch</v>
      </c>
      <c r="F4" s="52" t="str">
        <f>VLOOKUP(B4,'donnés de base'!D:K,5,0)</f>
        <v>130 ch</v>
      </c>
      <c r="G4" s="53">
        <f>VLOOKUP(B4,'donnés de base'!D:K,6,0)</f>
        <v>4</v>
      </c>
      <c r="H4" s="54">
        <f>VLOOKUP(B4,'donnés de base'!D:K,7,0)</f>
        <v>11475</v>
      </c>
      <c r="I4" s="55">
        <f>VLOOKUP(B4,'donnés de base'!D:K,8,0)</f>
        <v>1200</v>
      </c>
    </row>
    <row r="5" spans="2:9" x14ac:dyDescent="0.25">
      <c r="B5" s="51"/>
      <c r="C5" s="51" t="str">
        <f>VLOOKUP($B$4,'donnés de base'!$D:$K,2,0)</f>
        <v>DÉCHAUMEUR FORESTIER</v>
      </c>
      <c r="D5" s="51">
        <f>VLOOKUP($B$4,'donnés de base'!$D:$K,3,0)</f>
        <v>130</v>
      </c>
      <c r="E5" s="51" t="str">
        <f>VLOOKUP($B$4,'donnés de base'!$D:$K,4,0)</f>
        <v>ch</v>
      </c>
      <c r="F5" s="51" t="str">
        <f>VLOOKUP($B$4,'donnés de base'!$D:$K,5,0)</f>
        <v>130 ch</v>
      </c>
      <c r="G5" s="51">
        <f>VLOOKUP($B$4,'donnés de base'!$D:$K,6,0)</f>
        <v>4</v>
      </c>
      <c r="H5" s="51">
        <f>VLOOKUP($B$4,'donnés de base'!$D:$K,7,0)</f>
        <v>11475</v>
      </c>
      <c r="I5" s="51">
        <f>VLOOKUP($B$4,'donnés de base'!$D:$K,8,0)</f>
        <v>1200</v>
      </c>
    </row>
    <row r="6" spans="2:9" x14ac:dyDescent="0.25">
      <c r="B6" s="46"/>
      <c r="C6" s="51" t="str">
        <f>VLOOKUP($B$4,'donnés de base'!$D:$K,2,0)</f>
        <v>DÉCHAUMEUR FORESTIER</v>
      </c>
      <c r="D6" s="51">
        <f>VLOOKUP($B$4,'donnés de base'!$D:$K,3,0)</f>
        <v>130</v>
      </c>
      <c r="E6" s="51" t="str">
        <f>VLOOKUP($B$4,'donnés de base'!$D:$K,4,0)</f>
        <v>ch</v>
      </c>
      <c r="F6" s="51" t="str">
        <f>VLOOKUP($B$4,'donnés de base'!$D:$K,5,0)</f>
        <v>130 ch</v>
      </c>
      <c r="G6" s="51">
        <f>VLOOKUP($B$4,'donnés de base'!$D:$K,6,0)</f>
        <v>4</v>
      </c>
      <c r="H6" s="51">
        <f>VLOOKUP($B$4,'donnés de base'!$D:$K,7,0)</f>
        <v>11475</v>
      </c>
      <c r="I6" s="51">
        <f>VLOOKUP($B$4,'donnés de base'!$D:$K,8,0)</f>
        <v>1200</v>
      </c>
    </row>
    <row r="7" spans="2:9" x14ac:dyDescent="0.25">
      <c r="B7" s="44"/>
      <c r="C7" s="51" t="str">
        <f>VLOOKUP($B$4,'donnés de base'!$D:$K,2,0)</f>
        <v>DÉCHAUMEUR FORESTIER</v>
      </c>
      <c r="D7" s="51">
        <f>VLOOKUP($B$4,'donnés de base'!$D:$K,3,0)</f>
        <v>130</v>
      </c>
      <c r="E7" s="51" t="str">
        <f>VLOOKUP($B$4,'donnés de base'!$D:$K,4,0)</f>
        <v>ch</v>
      </c>
      <c r="F7" s="51" t="str">
        <f>VLOOKUP($B$4,'donnés de base'!$D:$K,5,0)</f>
        <v>130 ch</v>
      </c>
      <c r="G7" s="51">
        <f>VLOOKUP($B$4,'donnés de base'!$D:$K,6,0)</f>
        <v>4</v>
      </c>
      <c r="H7" s="51">
        <f>VLOOKUP($B$4,'donnés de base'!$D:$K,7,0)</f>
        <v>11475</v>
      </c>
      <c r="I7" s="51">
        <f>VLOOKUP($B$4,'donnés de base'!$D:$K,8,0)</f>
        <v>1200</v>
      </c>
    </row>
    <row r="8" spans="2:9" x14ac:dyDescent="0.25">
      <c r="B8" s="44"/>
      <c r="C8" s="46"/>
      <c r="D8" s="47"/>
      <c r="E8" s="47"/>
      <c r="F8" s="47"/>
      <c r="G8" s="48"/>
      <c r="H8" s="49"/>
      <c r="I8" s="50"/>
    </row>
    <row r="9" spans="2:9" x14ac:dyDescent="0.25">
      <c r="B9" s="51" t="s">
        <v>5</v>
      </c>
      <c r="C9" s="51" t="str">
        <f>VLOOKUP(B9,'donnés de base'!D:K,2,0)</f>
        <v>TRACTEUR ROUTIER</v>
      </c>
      <c r="D9" s="52">
        <f>VLOOKUP(B9,'donnés de base'!D:K,3,0)</f>
        <v>475</v>
      </c>
      <c r="E9" s="52" t="str">
        <f>VLOOKUP(B9,'donnés de base'!D:K,4,0)</f>
        <v>ch</v>
      </c>
      <c r="F9" s="52" t="str">
        <f>VLOOKUP(B9,'donnés de base'!D:K,5,0)</f>
        <v>475 ch</v>
      </c>
      <c r="G9" s="53">
        <f>VLOOKUP(B9,'donnés de base'!D:K,6,0)</f>
        <v>2</v>
      </c>
      <c r="H9" s="54">
        <f>VLOOKUP(B9,'donnés de base'!D:K,7,0)</f>
        <v>74000</v>
      </c>
      <c r="I9" s="55">
        <f>VLOOKUP(B9,'donnés de base'!D:K,8,0)</f>
        <v>16800</v>
      </c>
    </row>
    <row r="10" spans="2:9" x14ac:dyDescent="0.25">
      <c r="B10" s="51"/>
      <c r="C10" s="51" t="e">
        <f>VLOOKUP(B10,'donnés de base'!D:K,2,0)</f>
        <v>#N/A</v>
      </c>
      <c r="D10" s="52" t="e">
        <f>VLOOKUP(B10,'donnés de base'!D:K,3,0)</f>
        <v>#N/A</v>
      </c>
      <c r="E10" s="52" t="e">
        <f>VLOOKUP(B10,'donnés de base'!D:K,4,0)</f>
        <v>#N/A</v>
      </c>
      <c r="F10" s="52" t="e">
        <f>VLOOKUP(B10,'donnés de base'!D:K,5,0)</f>
        <v>#N/A</v>
      </c>
      <c r="G10" s="53" t="e">
        <f>VLOOKUP(B10,'donnés de base'!D:K,6,0)</f>
        <v>#N/A</v>
      </c>
      <c r="H10" s="54" t="e">
        <f>VLOOKUP(B10,'donnés de base'!D:K,7,0)</f>
        <v>#N/A</v>
      </c>
      <c r="I10" s="55" t="e">
        <f>VLOOKUP(B10,'donnés de base'!D:K,8,0)</f>
        <v>#N/A</v>
      </c>
    </row>
  </sheetData>
  <mergeCells count="1">
    <mergeCell ref="D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donnés de base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JCB40</cp:lastModifiedBy>
  <dcterms:created xsi:type="dcterms:W3CDTF">2020-04-25T07:43:19Z</dcterms:created>
  <dcterms:modified xsi:type="dcterms:W3CDTF">2020-04-25T08:23:26Z</dcterms:modified>
</cp:coreProperties>
</file>