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F2D36CD-0A37-4A90-B578-4646B6478088}" xr6:coauthVersionLast="45" xr6:coauthVersionMax="45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50" i="2" l="1"/>
  <c r="E50" i="2"/>
  <c r="K49" i="2"/>
  <c r="E49" i="2"/>
  <c r="K48" i="2"/>
  <c r="J48" i="2"/>
  <c r="I48" i="2"/>
  <c r="H48" i="2"/>
  <c r="E48" i="2"/>
  <c r="D48" i="2"/>
  <c r="C48" i="2"/>
  <c r="B48" i="2"/>
  <c r="K47" i="2"/>
  <c r="J47" i="2"/>
  <c r="I47" i="2"/>
  <c r="H47" i="2"/>
  <c r="E47" i="2"/>
  <c r="D47" i="2"/>
  <c r="C47" i="2"/>
  <c r="B47" i="2"/>
  <c r="K46" i="2"/>
  <c r="J46" i="2"/>
  <c r="I46" i="2"/>
  <c r="H46" i="2"/>
  <c r="E46" i="2"/>
  <c r="D46" i="2"/>
  <c r="C46" i="2"/>
  <c r="B46" i="2"/>
  <c r="K45" i="2"/>
  <c r="J45" i="2"/>
  <c r="I45" i="2"/>
  <c r="H45" i="2"/>
  <c r="E45" i="2"/>
  <c r="D45" i="2"/>
  <c r="C45" i="2"/>
  <c r="B45" i="2"/>
  <c r="G41" i="2"/>
  <c r="A41" i="2"/>
  <c r="K37" i="2"/>
  <c r="E37" i="2"/>
  <c r="K36" i="2"/>
  <c r="E36" i="2"/>
  <c r="K35" i="2"/>
  <c r="J35" i="2"/>
  <c r="I35" i="2"/>
  <c r="H35" i="2"/>
  <c r="E35" i="2"/>
  <c r="D35" i="2"/>
  <c r="C35" i="2"/>
  <c r="B35" i="2"/>
  <c r="K34" i="2"/>
  <c r="J34" i="2"/>
  <c r="I34" i="2"/>
  <c r="H34" i="2"/>
  <c r="E34" i="2"/>
  <c r="D34" i="2"/>
  <c r="C34" i="2"/>
  <c r="B34" i="2"/>
  <c r="K33" i="2"/>
  <c r="J33" i="2"/>
  <c r="I33" i="2"/>
  <c r="H33" i="2"/>
  <c r="E33" i="2"/>
  <c r="D33" i="2"/>
  <c r="C33" i="2"/>
  <c r="B33" i="2"/>
  <c r="K32" i="2"/>
  <c r="J32" i="2"/>
  <c r="I32" i="2"/>
  <c r="H32" i="2"/>
  <c r="E32" i="2"/>
  <c r="D32" i="2"/>
  <c r="C32" i="2"/>
  <c r="B32" i="2"/>
  <c r="G28" i="2"/>
  <c r="A28" i="2"/>
  <c r="K24" i="2"/>
  <c r="E24" i="2"/>
  <c r="K23" i="2"/>
  <c r="E23" i="2"/>
  <c r="K22" i="2"/>
  <c r="J22" i="2"/>
  <c r="I22" i="2"/>
  <c r="H22" i="2"/>
  <c r="E22" i="2"/>
  <c r="D22" i="2"/>
  <c r="C22" i="2"/>
  <c r="B22" i="2"/>
  <c r="K21" i="2"/>
  <c r="J21" i="2"/>
  <c r="I21" i="2"/>
  <c r="H21" i="2"/>
  <c r="E21" i="2"/>
  <c r="D21" i="2"/>
  <c r="C21" i="2"/>
  <c r="B21" i="2"/>
  <c r="K20" i="2"/>
  <c r="J20" i="2"/>
  <c r="I20" i="2"/>
  <c r="H20" i="2"/>
  <c r="E20" i="2"/>
  <c r="D20" i="2"/>
  <c r="C20" i="2"/>
  <c r="B20" i="2"/>
  <c r="K19" i="2"/>
  <c r="J19" i="2"/>
  <c r="I19" i="2"/>
  <c r="H19" i="2"/>
  <c r="E19" i="2"/>
  <c r="D19" i="2"/>
  <c r="C19" i="2"/>
  <c r="B19" i="2"/>
  <c r="G15" i="2"/>
  <c r="A15" i="2"/>
  <c r="K11" i="2"/>
  <c r="K10" i="2"/>
  <c r="K9" i="2"/>
  <c r="J9" i="2"/>
  <c r="I9" i="2"/>
  <c r="H9" i="2"/>
  <c r="K8" i="2"/>
  <c r="J8" i="2"/>
  <c r="I8" i="2"/>
  <c r="H8" i="2"/>
  <c r="K7" i="2"/>
  <c r="J7" i="2"/>
  <c r="I7" i="2"/>
  <c r="H7" i="2"/>
  <c r="K6" i="2"/>
  <c r="J6" i="2"/>
  <c r="I6" i="2"/>
  <c r="H6" i="2"/>
  <c r="G2" i="2"/>
  <c r="E11" i="2"/>
  <c r="E10" i="2"/>
  <c r="E9" i="2"/>
  <c r="D9" i="2"/>
  <c r="C9" i="2"/>
  <c r="B9" i="2"/>
  <c r="E8" i="2"/>
  <c r="D8" i="2"/>
  <c r="C8" i="2"/>
  <c r="B8" i="2"/>
  <c r="E7" i="2"/>
  <c r="D7" i="2"/>
  <c r="C7" i="2"/>
  <c r="E6" i="2"/>
  <c r="D6" i="2"/>
  <c r="C6" i="2"/>
  <c r="B7" i="2"/>
  <c r="B6" i="2"/>
  <c r="A2" i="2"/>
  <c r="V6" i="1" l="1"/>
  <c r="V5" i="1"/>
  <c r="U5" i="1"/>
  <c r="W5" i="1" s="1"/>
  <c r="U6" i="1"/>
  <c r="W6" i="1" s="1"/>
  <c r="Q5" i="1"/>
  <c r="Q6" i="1"/>
  <c r="M5" i="1"/>
  <c r="M6" i="1"/>
  <c r="I6" i="1"/>
  <c r="I5" i="1"/>
  <c r="V4" i="1" l="1"/>
  <c r="I4" i="1"/>
  <c r="M4" i="1"/>
  <c r="Q4" i="1"/>
  <c r="U4" i="1"/>
  <c r="W4" i="1" s="1"/>
  <c r="V3" i="1" l="1"/>
  <c r="U3" i="1"/>
  <c r="Q3" i="1"/>
  <c r="M3" i="1"/>
  <c r="I3" i="1"/>
  <c r="W3" i="1" l="1"/>
</calcChain>
</file>

<file path=xl/sharedStrings.xml><?xml version="1.0" encoding="utf-8"?>
<sst xmlns="http://schemas.openxmlformats.org/spreadsheetml/2006/main" count="150" uniqueCount="32">
  <si>
    <t>Compétition</t>
  </si>
  <si>
    <t xml:space="preserve">Catégorie </t>
  </si>
  <si>
    <t xml:space="preserve">SAUT </t>
  </si>
  <si>
    <t xml:space="preserve">Degré </t>
  </si>
  <si>
    <t>Note D</t>
  </si>
  <si>
    <t>E</t>
  </si>
  <si>
    <t>Note Finale</t>
  </si>
  <si>
    <t>Total général de fautes</t>
  </si>
  <si>
    <t>Total général</t>
  </si>
  <si>
    <t>BARRES</t>
  </si>
  <si>
    <t>POUTRE</t>
  </si>
  <si>
    <t>SOL</t>
  </si>
  <si>
    <t>Challenges</t>
  </si>
  <si>
    <t xml:space="preserve">Date </t>
  </si>
  <si>
    <t>Mars 2020</t>
  </si>
  <si>
    <t xml:space="preserve">Excellence </t>
  </si>
  <si>
    <t xml:space="preserve">POUTRE </t>
  </si>
  <si>
    <t xml:space="preserve">SOL </t>
  </si>
  <si>
    <t>NOM Prénom</t>
  </si>
  <si>
    <t>Degré</t>
  </si>
  <si>
    <t>Note E</t>
  </si>
  <si>
    <t xml:space="preserve">Note finale </t>
  </si>
  <si>
    <t>Total des fautes</t>
  </si>
  <si>
    <t xml:space="preserve"> Alicia </t>
  </si>
  <si>
    <t xml:space="preserve">Classement de l'équipe </t>
  </si>
  <si>
    <t xml:space="preserve"> Zoé </t>
  </si>
  <si>
    <t>Angèle</t>
  </si>
  <si>
    <t xml:space="preserve"> Lucie</t>
  </si>
  <si>
    <t>Pauline</t>
  </si>
  <si>
    <t>Nathalie</t>
  </si>
  <si>
    <t>Sophie</t>
  </si>
  <si>
    <t>Marcelle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</si>
</sst>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4" fontId="0" fillId="2" borderId="1" xfId="0" applyNumberFormat="1" applyFill="1" applyBorder="1" applyAlignment="1">
      <alignment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6"/>
  <sheetViews>
    <sheetView workbookViewId="0">
      <selection activeCell="E16" sqref="E16"/>
    </sheetView>
  </sheetViews>
  <sheetFormatPr baseColWidth="10" defaultRowHeight="15" x14ac:dyDescent="0.25"/>
  <cols>
    <col min="1" max="2" width="8.7109375" customWidth="1"/>
    <col min="3" max="3" width="13.85546875" customWidth="1"/>
    <col min="4" max="4" width="11.5703125" customWidth="1"/>
    <col min="5" max="5" width="10.85546875" customWidth="1"/>
    <col min="6" max="21" width="6.7109375" customWidth="1"/>
    <col min="22" max="22" width="8.5703125" customWidth="1"/>
    <col min="23" max="23" width="8.7109375" customWidth="1"/>
  </cols>
  <sheetData>
    <row r="1" spans="1:27" s="1" customFormat="1" ht="22.5" customHeight="1" x14ac:dyDescent="0.25">
      <c r="A1" s="22" t="s">
        <v>18</v>
      </c>
      <c r="B1" s="23"/>
      <c r="C1" s="16" t="s">
        <v>0</v>
      </c>
      <c r="D1" s="15" t="s">
        <v>13</v>
      </c>
      <c r="E1" s="15" t="s">
        <v>1</v>
      </c>
      <c r="F1" s="15" t="s">
        <v>2</v>
      </c>
      <c r="G1" s="15"/>
      <c r="H1" s="15"/>
      <c r="I1" s="15"/>
      <c r="J1" s="15" t="s">
        <v>9</v>
      </c>
      <c r="K1" s="15"/>
      <c r="L1" s="15"/>
      <c r="M1" s="15"/>
      <c r="N1" s="15" t="s">
        <v>10</v>
      </c>
      <c r="O1" s="15"/>
      <c r="P1" s="15"/>
      <c r="Q1" s="15"/>
      <c r="R1" s="15" t="s">
        <v>11</v>
      </c>
      <c r="S1" s="15"/>
      <c r="T1" s="15"/>
      <c r="U1" s="15"/>
      <c r="V1" s="16" t="s">
        <v>7</v>
      </c>
      <c r="W1" s="13" t="s">
        <v>8</v>
      </c>
    </row>
    <row r="2" spans="1:27" s="2" customFormat="1" ht="39.75" customHeight="1" thickBot="1" x14ac:dyDescent="0.3">
      <c r="A2" s="24"/>
      <c r="B2" s="25"/>
      <c r="C2" s="17"/>
      <c r="D2" s="21"/>
      <c r="E2" s="21"/>
      <c r="F2" s="6" t="s">
        <v>3</v>
      </c>
      <c r="G2" s="6" t="s">
        <v>4</v>
      </c>
      <c r="H2" s="6" t="s">
        <v>5</v>
      </c>
      <c r="I2" s="6" t="s">
        <v>6</v>
      </c>
      <c r="J2" s="6" t="s">
        <v>3</v>
      </c>
      <c r="K2" s="6" t="s">
        <v>4</v>
      </c>
      <c r="L2" s="6" t="s">
        <v>5</v>
      </c>
      <c r="M2" s="6" t="s">
        <v>6</v>
      </c>
      <c r="N2" s="6" t="s">
        <v>3</v>
      </c>
      <c r="O2" s="6" t="s">
        <v>4</v>
      </c>
      <c r="P2" s="6" t="s">
        <v>5</v>
      </c>
      <c r="Q2" s="6" t="s">
        <v>6</v>
      </c>
      <c r="R2" s="6" t="s">
        <v>3</v>
      </c>
      <c r="S2" s="6" t="s">
        <v>4</v>
      </c>
      <c r="T2" s="6" t="s">
        <v>5</v>
      </c>
      <c r="U2" s="6" t="s">
        <v>6</v>
      </c>
      <c r="V2" s="17"/>
      <c r="W2" s="14"/>
    </row>
    <row r="3" spans="1:27" s="1" customFormat="1" ht="21" customHeight="1" x14ac:dyDescent="0.25">
      <c r="A3" s="18" t="s">
        <v>23</v>
      </c>
      <c r="B3" s="19"/>
      <c r="C3" s="4" t="s">
        <v>12</v>
      </c>
      <c r="D3" s="5" t="s">
        <v>14</v>
      </c>
      <c r="E3" s="4" t="s">
        <v>15</v>
      </c>
      <c r="F3" s="4">
        <v>5</v>
      </c>
      <c r="G3" s="4">
        <v>10</v>
      </c>
      <c r="H3" s="4">
        <v>8.4499999999999993</v>
      </c>
      <c r="I3" s="4">
        <f>G3+H3</f>
        <v>18.45</v>
      </c>
      <c r="J3" s="4">
        <v>4</v>
      </c>
      <c r="K3" s="4">
        <v>8</v>
      </c>
      <c r="L3" s="4">
        <v>6.95</v>
      </c>
      <c r="M3" s="4">
        <f>K3+L3</f>
        <v>14.95</v>
      </c>
      <c r="N3" s="4">
        <v>5</v>
      </c>
      <c r="O3" s="4">
        <v>10</v>
      </c>
      <c r="P3" s="4">
        <v>6.5</v>
      </c>
      <c r="Q3" s="4">
        <f>SUM(O3+P3)</f>
        <v>16.5</v>
      </c>
      <c r="R3" s="4">
        <v>5</v>
      </c>
      <c r="S3" s="4">
        <v>9.5</v>
      </c>
      <c r="T3" s="4">
        <v>7.6</v>
      </c>
      <c r="U3" s="4">
        <f>S3+T3</f>
        <v>17.100000000000001</v>
      </c>
      <c r="V3" s="4">
        <f>AA5-(H3+L3+P3+T3)</f>
        <v>10.5</v>
      </c>
      <c r="W3" s="4">
        <f>SUM(U3+Q3+M3+I3)</f>
        <v>67</v>
      </c>
    </row>
    <row r="4" spans="1:27" s="1" customFormat="1" x14ac:dyDescent="0.25">
      <c r="A4" s="20" t="s">
        <v>25</v>
      </c>
      <c r="B4" s="20"/>
      <c r="C4" s="4" t="s">
        <v>12</v>
      </c>
      <c r="D4" s="5" t="s">
        <v>14</v>
      </c>
      <c r="E4" s="4" t="s">
        <v>15</v>
      </c>
      <c r="F4" s="4">
        <v>5</v>
      </c>
      <c r="G4" s="4">
        <v>10</v>
      </c>
      <c r="H4" s="3">
        <v>8.1</v>
      </c>
      <c r="I4" s="4">
        <f>G4+H4</f>
        <v>18.100000000000001</v>
      </c>
      <c r="J4" s="4">
        <v>4</v>
      </c>
      <c r="K4" s="4">
        <v>8</v>
      </c>
      <c r="L4" s="3">
        <v>7.55</v>
      </c>
      <c r="M4" s="4">
        <f>K4+L4</f>
        <v>15.55</v>
      </c>
      <c r="N4" s="4">
        <v>5</v>
      </c>
      <c r="O4" s="4">
        <v>10</v>
      </c>
      <c r="P4" s="3">
        <v>6.55</v>
      </c>
      <c r="Q4" s="4">
        <f>SUM(O4+P4)</f>
        <v>16.55</v>
      </c>
      <c r="R4" s="4">
        <v>5</v>
      </c>
      <c r="S4" s="3">
        <v>10</v>
      </c>
      <c r="T4" s="3">
        <v>7.15</v>
      </c>
      <c r="U4" s="4">
        <f>S4+T4</f>
        <v>17.149999999999999</v>
      </c>
      <c r="V4" s="4">
        <f>AA5-(H4+L4+P4+T4)</f>
        <v>10.649999999999999</v>
      </c>
      <c r="W4" s="4">
        <f>SUM(U4+Q4+M4+I4)</f>
        <v>67.349999999999994</v>
      </c>
    </row>
    <row r="5" spans="1:27" s="1" customFormat="1" x14ac:dyDescent="0.25">
      <c r="A5" s="20" t="s">
        <v>26</v>
      </c>
      <c r="B5" s="20"/>
      <c r="C5" s="8" t="s">
        <v>12</v>
      </c>
      <c r="D5" s="5" t="s">
        <v>14</v>
      </c>
      <c r="E5" s="4" t="s">
        <v>15</v>
      </c>
      <c r="F5" s="4">
        <v>5</v>
      </c>
      <c r="G5" s="4">
        <v>10</v>
      </c>
      <c r="H5" s="8">
        <v>8.6</v>
      </c>
      <c r="I5" s="4">
        <f>G5+H5</f>
        <v>18.600000000000001</v>
      </c>
      <c r="J5" s="8">
        <v>5</v>
      </c>
      <c r="K5" s="8">
        <v>9</v>
      </c>
      <c r="L5" s="8">
        <v>6.25</v>
      </c>
      <c r="M5" s="4">
        <f t="shared" ref="M5:M6" si="0">K5+L5</f>
        <v>15.25</v>
      </c>
      <c r="N5" s="8">
        <v>5</v>
      </c>
      <c r="O5" s="8">
        <v>10</v>
      </c>
      <c r="P5" s="8">
        <v>6.75</v>
      </c>
      <c r="Q5" s="4">
        <f t="shared" ref="Q5:Q6" si="1">SUM(O5+P5)</f>
        <v>16.75</v>
      </c>
      <c r="R5" s="8">
        <v>5</v>
      </c>
      <c r="S5" s="8">
        <v>10</v>
      </c>
      <c r="T5" s="8">
        <v>7.7</v>
      </c>
      <c r="U5" s="4">
        <f t="shared" ref="U5:U6" si="2">S5+T5</f>
        <v>17.7</v>
      </c>
      <c r="V5" s="4">
        <f>AA5-(H5+L5+P5+T5)</f>
        <v>10.7</v>
      </c>
      <c r="W5" s="4">
        <f>SUM(U5+Q5+M5+I5)</f>
        <v>68.300000000000011</v>
      </c>
      <c r="AA5" s="1">
        <v>40</v>
      </c>
    </row>
    <row r="6" spans="1:27" s="1" customFormat="1" x14ac:dyDescent="0.25">
      <c r="A6" s="20" t="s">
        <v>27</v>
      </c>
      <c r="B6" s="20"/>
      <c r="C6" s="8" t="s">
        <v>12</v>
      </c>
      <c r="D6" s="5" t="s">
        <v>14</v>
      </c>
      <c r="E6" s="4" t="s">
        <v>15</v>
      </c>
      <c r="F6" s="4">
        <v>5</v>
      </c>
      <c r="G6" s="4">
        <v>10</v>
      </c>
      <c r="H6" s="8">
        <v>9.0500000000000007</v>
      </c>
      <c r="I6" s="4">
        <f>G6+H6</f>
        <v>19.05</v>
      </c>
      <c r="J6" s="8">
        <v>5</v>
      </c>
      <c r="K6" s="8">
        <v>10</v>
      </c>
      <c r="L6" s="8">
        <v>6.5</v>
      </c>
      <c r="M6" s="4">
        <f t="shared" si="0"/>
        <v>16.5</v>
      </c>
      <c r="N6" s="8">
        <v>5</v>
      </c>
      <c r="O6" s="8">
        <v>10</v>
      </c>
      <c r="P6" s="8">
        <v>7.85</v>
      </c>
      <c r="Q6" s="4">
        <f t="shared" si="1"/>
        <v>17.850000000000001</v>
      </c>
      <c r="R6" s="8">
        <v>5</v>
      </c>
      <c r="S6" s="8">
        <v>10</v>
      </c>
      <c r="T6" s="8">
        <v>8.25</v>
      </c>
      <c r="U6" s="4">
        <f t="shared" si="2"/>
        <v>18.25</v>
      </c>
      <c r="V6" s="4">
        <f>AA5-(H6+L6+P6+T6)</f>
        <v>8.3500000000000014</v>
      </c>
      <c r="W6" s="4">
        <f>SUM(U6+Q6+M6+I6)</f>
        <v>71.650000000000006</v>
      </c>
    </row>
    <row r="7" spans="1:27" s="1" customFormat="1" x14ac:dyDescent="0.25">
      <c r="A7" s="26" t="s">
        <v>28</v>
      </c>
      <c r="B7" s="26"/>
    </row>
    <row r="8" spans="1:27" s="1" customFormat="1" x14ac:dyDescent="0.25">
      <c r="A8" s="26" t="s">
        <v>29</v>
      </c>
      <c r="B8" s="26"/>
    </row>
    <row r="9" spans="1:27" s="1" customFormat="1" x14ac:dyDescent="0.25">
      <c r="A9" s="26" t="s">
        <v>30</v>
      </c>
      <c r="B9" s="26"/>
    </row>
    <row r="10" spans="1:27" s="1" customFormat="1" x14ac:dyDescent="0.25">
      <c r="A10" s="26" t="s">
        <v>31</v>
      </c>
      <c r="B10" s="26"/>
    </row>
    <row r="11" spans="1:27" s="1" customFormat="1" x14ac:dyDescent="0.25">
      <c r="A11" s="26"/>
      <c r="B11" s="26"/>
    </row>
    <row r="12" spans="1:27" s="1" customFormat="1" x14ac:dyDescent="0.25">
      <c r="A12" s="26"/>
      <c r="B12" s="26"/>
    </row>
    <row r="13" spans="1:27" s="1" customFormat="1" ht="15" customHeight="1" x14ac:dyDescent="0.25">
      <c r="A13" s="26"/>
      <c r="B13" s="26"/>
    </row>
    <row r="14" spans="1:27" s="1" customFormat="1" x14ac:dyDescent="0.25">
      <c r="A14" s="26"/>
      <c r="B14" s="26"/>
    </row>
    <row r="15" spans="1:27" s="1" customFormat="1" x14ac:dyDescent="0.25">
      <c r="A15" s="26"/>
      <c r="B15" s="26"/>
    </row>
    <row r="16" spans="1:27" s="1" customFormat="1" x14ac:dyDescent="0.25">
      <c r="A16" s="26"/>
      <c r="B16" s="26"/>
    </row>
  </sheetData>
  <mergeCells count="24">
    <mergeCell ref="A15:B15"/>
    <mergeCell ref="A16:B16"/>
    <mergeCell ref="A10:B10"/>
    <mergeCell ref="A11:B11"/>
    <mergeCell ref="A12:B12"/>
    <mergeCell ref="A13:B13"/>
    <mergeCell ref="A14:B14"/>
    <mergeCell ref="A5:B5"/>
    <mergeCell ref="A6:B6"/>
    <mergeCell ref="A7:B7"/>
    <mergeCell ref="A8:B8"/>
    <mergeCell ref="A9:B9"/>
    <mergeCell ref="A3:B3"/>
    <mergeCell ref="A4:B4"/>
    <mergeCell ref="C1:C2"/>
    <mergeCell ref="D1:D2"/>
    <mergeCell ref="E1:E2"/>
    <mergeCell ref="A1:B2"/>
    <mergeCell ref="W1:W2"/>
    <mergeCell ref="F1:I1"/>
    <mergeCell ref="J1:M1"/>
    <mergeCell ref="N1:Q1"/>
    <mergeCell ref="R1:U1"/>
    <mergeCell ref="V1:V2"/>
  </mergeCells>
  <pageMargins left="0.7" right="0.7" top="0.75" bottom="0.75" header="0.3" footer="0.3"/>
  <pageSetup paperSize="9" orientation="landscape" horizontalDpi="4294967293" verticalDpi="0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L52"/>
  <sheetViews>
    <sheetView tabSelected="1" workbookViewId="0">
      <selection activeCell="G40" sqref="G40:K40"/>
    </sheetView>
  </sheetViews>
  <sheetFormatPr baseColWidth="10" defaultRowHeight="24.95" customHeight="1" x14ac:dyDescent="0.25"/>
  <cols>
    <col min="1" max="1" width="12.7109375" customWidth="1"/>
    <col min="2" max="6" width="10.7109375" customWidth="1"/>
    <col min="7" max="7" width="12.7109375" customWidth="1"/>
    <col min="8" max="12" width="10.7109375" customWidth="1"/>
  </cols>
  <sheetData>
    <row r="1" spans="1:12" ht="24.95" customHeight="1" x14ac:dyDescent="0.25">
      <c r="A1" s="20" t="s">
        <v>23</v>
      </c>
      <c r="B1" s="20"/>
      <c r="C1" s="20"/>
      <c r="D1" s="20"/>
      <c r="E1" s="20"/>
      <c r="F1" s="37"/>
      <c r="G1" s="20" t="s">
        <v>25</v>
      </c>
      <c r="H1" s="20"/>
      <c r="I1" s="20"/>
      <c r="J1" s="20"/>
      <c r="K1" s="20"/>
      <c r="L1" s="37"/>
    </row>
    <row r="2" spans="1:12" ht="24.95" customHeight="1" x14ac:dyDescent="0.25">
      <c r="A2" s="30" t="str">
        <f>"Challenge départemental par équipe catégorie "&amp;UPPER(VLOOKUP(A1,Feuil1!$A:$W,5,FALSE))</f>
        <v xml:space="preserve">Challenge départemental par équipe catégorie EXCELLENCE </v>
      </c>
      <c r="B2" s="31"/>
      <c r="C2" s="31"/>
      <c r="D2" s="31"/>
      <c r="E2" s="32"/>
      <c r="F2" s="37"/>
      <c r="G2" s="30" t="str">
        <f>"Challenge départemental par équipe catégorie "&amp;UPPER(VLOOKUP(G1,Feuil1!$A:$W,5,FALSE))</f>
        <v xml:space="preserve">Challenge départemental par équipe catégorie EXCELLENCE </v>
      </c>
      <c r="H2" s="31"/>
      <c r="I2" s="31"/>
      <c r="J2" s="31"/>
      <c r="K2" s="32"/>
      <c r="L2" s="37"/>
    </row>
    <row r="3" spans="1:12" ht="24.95" customHeight="1" x14ac:dyDescent="0.25">
      <c r="A3" s="33" t="s">
        <v>14</v>
      </c>
      <c r="B3" s="34"/>
      <c r="C3" s="34"/>
      <c r="D3" s="34"/>
      <c r="E3" s="35"/>
      <c r="F3" s="37"/>
      <c r="G3" s="33" t="s">
        <v>14</v>
      </c>
      <c r="H3" s="34"/>
      <c r="I3" s="34"/>
      <c r="J3" s="34"/>
      <c r="K3" s="35"/>
      <c r="L3" s="37"/>
    </row>
    <row r="4" spans="1:12" ht="24.95" customHeight="1" x14ac:dyDescent="0.25">
      <c r="A4" s="12" t="s">
        <v>24</v>
      </c>
      <c r="B4" s="36"/>
      <c r="C4" s="36"/>
      <c r="D4" s="36"/>
      <c r="E4" s="36"/>
      <c r="F4" s="37"/>
      <c r="G4" s="12" t="s">
        <v>24</v>
      </c>
      <c r="H4" s="36"/>
      <c r="I4" s="36"/>
      <c r="J4" s="36"/>
      <c r="K4" s="36"/>
      <c r="L4" s="37"/>
    </row>
    <row r="5" spans="1:12" ht="24.95" customHeight="1" x14ac:dyDescent="0.25">
      <c r="A5" s="11"/>
      <c r="B5" s="10" t="s">
        <v>19</v>
      </c>
      <c r="C5" s="10" t="s">
        <v>4</v>
      </c>
      <c r="D5" s="10" t="s">
        <v>20</v>
      </c>
      <c r="E5" s="10" t="s">
        <v>21</v>
      </c>
      <c r="F5" s="37"/>
      <c r="G5" s="11"/>
      <c r="H5" s="10" t="s">
        <v>19</v>
      </c>
      <c r="I5" s="10" t="s">
        <v>4</v>
      </c>
      <c r="J5" s="10" t="s">
        <v>20</v>
      </c>
      <c r="K5" s="10" t="s">
        <v>21</v>
      </c>
      <c r="L5" s="37"/>
    </row>
    <row r="6" spans="1:12" ht="24.95" customHeight="1" x14ac:dyDescent="0.25">
      <c r="A6" s="7" t="s">
        <v>2</v>
      </c>
      <c r="B6" s="3">
        <f>VLOOKUP(A1,Feuil1!$A:$W,6,FALSE)</f>
        <v>5</v>
      </c>
      <c r="C6" s="3">
        <f>VLOOKUP(A1,Feuil1!$A:$W,7,FALSE)</f>
        <v>10</v>
      </c>
      <c r="D6" s="3">
        <f>VLOOKUP(A1,Feuil1!$A:$W,8,FALSE)</f>
        <v>8.4499999999999993</v>
      </c>
      <c r="E6" s="3">
        <f>VLOOKUP(A1,Feuil1!$A:$W,9,FALSE)</f>
        <v>18.45</v>
      </c>
      <c r="F6" s="37"/>
      <c r="G6" s="7" t="s">
        <v>2</v>
      </c>
      <c r="H6" s="9">
        <f>VLOOKUP(G1,Feuil1!$A:$W,6,FALSE)</f>
        <v>5</v>
      </c>
      <c r="I6" s="9">
        <f>VLOOKUP(G1,Feuil1!$A:$W,7,FALSE)</f>
        <v>10</v>
      </c>
      <c r="J6" s="9">
        <f>VLOOKUP(G1,Feuil1!$A:$W,8,FALSE)</f>
        <v>8.1</v>
      </c>
      <c r="K6" s="9">
        <f>VLOOKUP(G1,Feuil1!$A:$W,9,FALSE)</f>
        <v>18.100000000000001</v>
      </c>
      <c r="L6" s="37"/>
    </row>
    <row r="7" spans="1:12" ht="24.95" customHeight="1" x14ac:dyDescent="0.25">
      <c r="A7" s="7" t="s">
        <v>9</v>
      </c>
      <c r="B7" s="3">
        <f>VLOOKUP(A1,Feuil1!$A:$W,10,FALSE)</f>
        <v>4</v>
      </c>
      <c r="C7" s="3">
        <f>VLOOKUP(A1,Feuil1!$A:$W,11,FALSE)</f>
        <v>8</v>
      </c>
      <c r="D7" s="3">
        <f>VLOOKUP(A1,Feuil1!$A:$W,12,FALSE)</f>
        <v>6.95</v>
      </c>
      <c r="E7" s="3">
        <f>VLOOKUP(A1,Feuil1!$A:$W,13,FALSE)</f>
        <v>14.95</v>
      </c>
      <c r="F7" s="37"/>
      <c r="G7" s="7" t="s">
        <v>9</v>
      </c>
      <c r="H7" s="9">
        <f>VLOOKUP(G1,Feuil1!$A:$W,10,FALSE)</f>
        <v>4</v>
      </c>
      <c r="I7" s="9">
        <f>VLOOKUP(G1,Feuil1!$A:$W,11,FALSE)</f>
        <v>8</v>
      </c>
      <c r="J7" s="9">
        <f>VLOOKUP(G1,Feuil1!$A:$W,12,FALSE)</f>
        <v>7.55</v>
      </c>
      <c r="K7" s="9">
        <f>VLOOKUP(G1,Feuil1!$A:$W,13,FALSE)</f>
        <v>15.55</v>
      </c>
      <c r="L7" s="37"/>
    </row>
    <row r="8" spans="1:12" ht="24.95" customHeight="1" x14ac:dyDescent="0.25">
      <c r="A8" s="7" t="s">
        <v>16</v>
      </c>
      <c r="B8" s="3">
        <f>VLOOKUP(A1,Feuil1!$A:$W,14,FALSE)</f>
        <v>5</v>
      </c>
      <c r="C8" s="3">
        <f>VLOOKUP(A1,Feuil1!$A:$W,15,FALSE)</f>
        <v>10</v>
      </c>
      <c r="D8" s="3">
        <f>VLOOKUP(A1,Feuil1!$A:$W,16,FALSE)</f>
        <v>6.5</v>
      </c>
      <c r="E8" s="3">
        <f>VLOOKUP(A1,Feuil1!$A:$W,17,FALSE)</f>
        <v>16.5</v>
      </c>
      <c r="F8" s="37"/>
      <c r="G8" s="7" t="s">
        <v>16</v>
      </c>
      <c r="H8" s="9">
        <f>VLOOKUP(G1,Feuil1!$A:$W,14,FALSE)</f>
        <v>5</v>
      </c>
      <c r="I8" s="9">
        <f>VLOOKUP(G1,Feuil1!$A:$W,15,FALSE)</f>
        <v>10</v>
      </c>
      <c r="J8" s="9">
        <f>VLOOKUP(G1,Feuil1!$A:$W,16,FALSE)</f>
        <v>6.55</v>
      </c>
      <c r="K8" s="9">
        <f>VLOOKUP(G1,Feuil1!$A:$W,17,FALSE)</f>
        <v>16.55</v>
      </c>
      <c r="L8" s="37"/>
    </row>
    <row r="9" spans="1:12" ht="24.95" customHeight="1" x14ac:dyDescent="0.25">
      <c r="A9" s="7" t="s">
        <v>17</v>
      </c>
      <c r="B9" s="3">
        <f>VLOOKUP(A1,Feuil1!$A:$W,18,FALSE)</f>
        <v>5</v>
      </c>
      <c r="C9" s="3">
        <f>VLOOKUP(A1,Feuil1!$A:$W,19,FALSE)</f>
        <v>9.5</v>
      </c>
      <c r="D9" s="3">
        <f>VLOOKUP(A1,Feuil1!$A:$W,20,FALSE)</f>
        <v>7.6</v>
      </c>
      <c r="E9" s="3">
        <f>VLOOKUP(A1,Feuil1!$A:$W,21,FALSE)</f>
        <v>17.100000000000001</v>
      </c>
      <c r="F9" s="37"/>
      <c r="G9" s="7" t="s">
        <v>17</v>
      </c>
      <c r="H9" s="9">
        <f>VLOOKUP(G1,Feuil1!$A:$W,18,FALSE)</f>
        <v>5</v>
      </c>
      <c r="I9" s="9">
        <f>VLOOKUP(G1,Feuil1!$A:$W,19,FALSE)</f>
        <v>10</v>
      </c>
      <c r="J9" s="9">
        <f>VLOOKUP(G1,Feuil1!$A:$W,20,FALSE)</f>
        <v>7.15</v>
      </c>
      <c r="K9" s="9">
        <f>VLOOKUP(G1,Feuil1!$A:$W,21,FALSE)</f>
        <v>17.149999999999999</v>
      </c>
      <c r="L9" s="37"/>
    </row>
    <row r="10" spans="1:12" ht="24.95" customHeight="1" x14ac:dyDescent="0.25">
      <c r="A10" s="27" t="s">
        <v>22</v>
      </c>
      <c r="B10" s="28"/>
      <c r="C10" s="28"/>
      <c r="D10" s="29"/>
      <c r="E10" s="3">
        <f>VLOOKUP(A1,Feuil1!$A:$W,22,FALSE)</f>
        <v>10.5</v>
      </c>
      <c r="F10" s="37"/>
      <c r="G10" s="27" t="s">
        <v>22</v>
      </c>
      <c r="H10" s="28"/>
      <c r="I10" s="28"/>
      <c r="J10" s="29"/>
      <c r="K10" s="9">
        <f>VLOOKUP(G1,Feuil1!$A:$W,22,FALSE)</f>
        <v>10.649999999999999</v>
      </c>
      <c r="L10" s="37"/>
    </row>
    <row r="11" spans="1:12" ht="24.95" customHeight="1" x14ac:dyDescent="0.25">
      <c r="A11" s="27" t="s">
        <v>8</v>
      </c>
      <c r="B11" s="28"/>
      <c r="C11" s="28"/>
      <c r="D11" s="29"/>
      <c r="E11" s="3">
        <f>VLOOKUP(A1,Feuil1!$A:$W,23,FALSE)</f>
        <v>67</v>
      </c>
      <c r="F11" s="37"/>
      <c r="G11" s="27" t="s">
        <v>8</v>
      </c>
      <c r="H11" s="28"/>
      <c r="I11" s="28"/>
      <c r="J11" s="29"/>
      <c r="K11" s="9">
        <f>VLOOKUP(G1,Feuil1!$A:$W,23,FALSE)</f>
        <v>67.349999999999994</v>
      </c>
      <c r="L11" s="37"/>
    </row>
    <row r="12" spans="1:12" ht="24.95" customHeight="1" x14ac:dyDescent="0.25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</row>
    <row r="13" spans="1:12" ht="24.95" customHeight="1" x14ac:dyDescent="0.25">
      <c r="A13" s="37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</row>
    <row r="14" spans="1:12" ht="24.95" customHeight="1" x14ac:dyDescent="0.25">
      <c r="A14" s="20" t="s">
        <v>26</v>
      </c>
      <c r="B14" s="20"/>
      <c r="C14" s="20"/>
      <c r="D14" s="20"/>
      <c r="E14" s="20"/>
      <c r="F14" s="37"/>
      <c r="G14" s="20" t="s">
        <v>27</v>
      </c>
      <c r="H14" s="20"/>
      <c r="I14" s="20"/>
      <c r="J14" s="20"/>
      <c r="K14" s="20"/>
      <c r="L14" s="37"/>
    </row>
    <row r="15" spans="1:12" ht="24.95" customHeight="1" x14ac:dyDescent="0.25">
      <c r="A15" s="30" t="str">
        <f>"Challenge départemental par équipe catégorie "&amp;UPPER(VLOOKUP(A14,Feuil1!$A:$W,5,FALSE))</f>
        <v xml:space="preserve">Challenge départemental par équipe catégorie EXCELLENCE </v>
      </c>
      <c r="B15" s="31"/>
      <c r="C15" s="31"/>
      <c r="D15" s="31"/>
      <c r="E15" s="32"/>
      <c r="F15" s="37"/>
      <c r="G15" s="30" t="str">
        <f>"Challenge départemental par équipe catégorie "&amp;UPPER(VLOOKUP(G14,Feuil1!$A:$W,5,FALSE))</f>
        <v xml:space="preserve">Challenge départemental par équipe catégorie EXCELLENCE </v>
      </c>
      <c r="H15" s="31"/>
      <c r="I15" s="31"/>
      <c r="J15" s="31"/>
      <c r="K15" s="32"/>
      <c r="L15" s="37"/>
    </row>
    <row r="16" spans="1:12" ht="24.95" customHeight="1" x14ac:dyDescent="0.25">
      <c r="A16" s="33" t="s">
        <v>14</v>
      </c>
      <c r="B16" s="34"/>
      <c r="C16" s="34"/>
      <c r="D16" s="34"/>
      <c r="E16" s="35"/>
      <c r="F16" s="37"/>
      <c r="G16" s="33" t="s">
        <v>14</v>
      </c>
      <c r="H16" s="34"/>
      <c r="I16" s="34"/>
      <c r="J16" s="34"/>
      <c r="K16" s="35"/>
      <c r="L16" s="37"/>
    </row>
    <row r="17" spans="1:12" ht="24.95" customHeight="1" x14ac:dyDescent="0.25">
      <c r="A17" s="12" t="s">
        <v>24</v>
      </c>
      <c r="B17" s="36"/>
      <c r="C17" s="36"/>
      <c r="D17" s="36"/>
      <c r="E17" s="36"/>
      <c r="F17" s="37"/>
      <c r="G17" s="12" t="s">
        <v>24</v>
      </c>
      <c r="H17" s="36"/>
      <c r="I17" s="36"/>
      <c r="J17" s="36"/>
      <c r="K17" s="36"/>
      <c r="L17" s="37"/>
    </row>
    <row r="18" spans="1:12" ht="24.95" customHeight="1" x14ac:dyDescent="0.25">
      <c r="A18" s="11"/>
      <c r="B18" s="10" t="s">
        <v>19</v>
      </c>
      <c r="C18" s="10" t="s">
        <v>4</v>
      </c>
      <c r="D18" s="10" t="s">
        <v>20</v>
      </c>
      <c r="E18" s="10" t="s">
        <v>21</v>
      </c>
      <c r="F18" s="37"/>
      <c r="G18" s="11"/>
      <c r="H18" s="10" t="s">
        <v>19</v>
      </c>
      <c r="I18" s="10" t="s">
        <v>4</v>
      </c>
      <c r="J18" s="10" t="s">
        <v>20</v>
      </c>
      <c r="K18" s="10" t="s">
        <v>21</v>
      </c>
      <c r="L18" s="37"/>
    </row>
    <row r="19" spans="1:12" ht="24.95" customHeight="1" x14ac:dyDescent="0.25">
      <c r="A19" s="7" t="s">
        <v>2</v>
      </c>
      <c r="B19" s="9">
        <f>VLOOKUP(A14,Feuil1!$A:$W,6,FALSE)</f>
        <v>5</v>
      </c>
      <c r="C19" s="9">
        <f>VLOOKUP(A14,Feuil1!$A:$W,7,FALSE)</f>
        <v>10</v>
      </c>
      <c r="D19" s="9">
        <f>VLOOKUP(A14,Feuil1!$A:$W,8,FALSE)</f>
        <v>8.6</v>
      </c>
      <c r="E19" s="9">
        <f>VLOOKUP(A14,Feuil1!$A:$W,9,FALSE)</f>
        <v>18.600000000000001</v>
      </c>
      <c r="F19" s="37"/>
      <c r="G19" s="7" t="s">
        <v>2</v>
      </c>
      <c r="H19" s="9">
        <f>VLOOKUP(G14,Feuil1!$A:$W,6,FALSE)</f>
        <v>5</v>
      </c>
      <c r="I19" s="9">
        <f>VLOOKUP(G14,Feuil1!$A:$W,7,FALSE)</f>
        <v>10</v>
      </c>
      <c r="J19" s="9">
        <f>VLOOKUP(G14,Feuil1!$A:$W,8,FALSE)</f>
        <v>9.0500000000000007</v>
      </c>
      <c r="K19" s="9">
        <f>VLOOKUP(G14,Feuil1!$A:$W,9,FALSE)</f>
        <v>19.05</v>
      </c>
      <c r="L19" s="37"/>
    </row>
    <row r="20" spans="1:12" ht="24.95" customHeight="1" x14ac:dyDescent="0.25">
      <c r="A20" s="7" t="s">
        <v>9</v>
      </c>
      <c r="B20" s="9">
        <f>VLOOKUP(A14,Feuil1!$A:$W,10,FALSE)</f>
        <v>5</v>
      </c>
      <c r="C20" s="9">
        <f>VLOOKUP(A14,Feuil1!$A:$W,11,FALSE)</f>
        <v>9</v>
      </c>
      <c r="D20" s="9">
        <f>VLOOKUP(A14,Feuil1!$A:$W,12,FALSE)</f>
        <v>6.25</v>
      </c>
      <c r="E20" s="9">
        <f>VLOOKUP(A14,Feuil1!$A:$W,13,FALSE)</f>
        <v>15.25</v>
      </c>
      <c r="F20" s="37"/>
      <c r="G20" s="7" t="s">
        <v>9</v>
      </c>
      <c r="H20" s="9">
        <f>VLOOKUP(G14,Feuil1!$A:$W,10,FALSE)</f>
        <v>5</v>
      </c>
      <c r="I20" s="9">
        <f>VLOOKUP(G14,Feuil1!$A:$W,11,FALSE)</f>
        <v>10</v>
      </c>
      <c r="J20" s="9">
        <f>VLOOKUP(G14,Feuil1!$A:$W,12,FALSE)</f>
        <v>6.5</v>
      </c>
      <c r="K20" s="9">
        <f>VLOOKUP(G14,Feuil1!$A:$W,13,FALSE)</f>
        <v>16.5</v>
      </c>
      <c r="L20" s="37"/>
    </row>
    <row r="21" spans="1:12" ht="24.95" customHeight="1" x14ac:dyDescent="0.25">
      <c r="A21" s="7" t="s">
        <v>16</v>
      </c>
      <c r="B21" s="9">
        <f>VLOOKUP(A14,Feuil1!$A:$W,14,FALSE)</f>
        <v>5</v>
      </c>
      <c r="C21" s="9">
        <f>VLOOKUP(A14,Feuil1!$A:$W,15,FALSE)</f>
        <v>10</v>
      </c>
      <c r="D21" s="9">
        <f>VLOOKUP(A14,Feuil1!$A:$W,16,FALSE)</f>
        <v>6.75</v>
      </c>
      <c r="E21" s="9">
        <f>VLOOKUP(A14,Feuil1!$A:$W,17,FALSE)</f>
        <v>16.75</v>
      </c>
      <c r="F21" s="37"/>
      <c r="G21" s="7" t="s">
        <v>16</v>
      </c>
      <c r="H21" s="9">
        <f>VLOOKUP(G14,Feuil1!$A:$W,14,FALSE)</f>
        <v>5</v>
      </c>
      <c r="I21" s="9">
        <f>VLOOKUP(G14,Feuil1!$A:$W,15,FALSE)</f>
        <v>10</v>
      </c>
      <c r="J21" s="9">
        <f>VLOOKUP(G14,Feuil1!$A:$W,16,FALSE)</f>
        <v>7.85</v>
      </c>
      <c r="K21" s="9">
        <f>VLOOKUP(G14,Feuil1!$A:$W,17,FALSE)</f>
        <v>17.850000000000001</v>
      </c>
      <c r="L21" s="37"/>
    </row>
    <row r="22" spans="1:12" ht="24.95" customHeight="1" x14ac:dyDescent="0.25">
      <c r="A22" s="7" t="s">
        <v>17</v>
      </c>
      <c r="B22" s="9">
        <f>VLOOKUP(A14,Feuil1!$A:$W,18,FALSE)</f>
        <v>5</v>
      </c>
      <c r="C22" s="9">
        <f>VLOOKUP(A14,Feuil1!$A:$W,19,FALSE)</f>
        <v>10</v>
      </c>
      <c r="D22" s="9">
        <f>VLOOKUP(A14,Feuil1!$A:$W,20,FALSE)</f>
        <v>7.7</v>
      </c>
      <c r="E22" s="9">
        <f>VLOOKUP(A14,Feuil1!$A:$W,21,FALSE)</f>
        <v>17.7</v>
      </c>
      <c r="F22" s="37"/>
      <c r="G22" s="7" t="s">
        <v>17</v>
      </c>
      <c r="H22" s="9">
        <f>VLOOKUP(G14,Feuil1!$A:$W,18,FALSE)</f>
        <v>5</v>
      </c>
      <c r="I22" s="9">
        <f>VLOOKUP(G14,Feuil1!$A:$W,19,FALSE)</f>
        <v>10</v>
      </c>
      <c r="J22" s="9">
        <f>VLOOKUP(G14,Feuil1!$A:$W,20,FALSE)</f>
        <v>8.25</v>
      </c>
      <c r="K22" s="9">
        <f>VLOOKUP(G14,Feuil1!$A:$W,21,FALSE)</f>
        <v>18.25</v>
      </c>
      <c r="L22" s="37"/>
    </row>
    <row r="23" spans="1:12" ht="24.95" customHeight="1" x14ac:dyDescent="0.25">
      <c r="A23" s="27" t="s">
        <v>22</v>
      </c>
      <c r="B23" s="28"/>
      <c r="C23" s="28"/>
      <c r="D23" s="29"/>
      <c r="E23" s="9">
        <f>VLOOKUP(A14,Feuil1!$A:$W,22,FALSE)</f>
        <v>10.7</v>
      </c>
      <c r="F23" s="37"/>
      <c r="G23" s="27" t="s">
        <v>22</v>
      </c>
      <c r="H23" s="28"/>
      <c r="I23" s="28"/>
      <c r="J23" s="29"/>
      <c r="K23" s="9">
        <f>VLOOKUP(G14,Feuil1!$A:$W,22,FALSE)</f>
        <v>8.3500000000000014</v>
      </c>
      <c r="L23" s="37"/>
    </row>
    <row r="24" spans="1:12" ht="24.95" customHeight="1" x14ac:dyDescent="0.25">
      <c r="A24" s="27" t="s">
        <v>8</v>
      </c>
      <c r="B24" s="28"/>
      <c r="C24" s="28"/>
      <c r="D24" s="29"/>
      <c r="E24" s="9">
        <f>VLOOKUP(A14,Feuil1!$A:$W,23,FALSE)</f>
        <v>68.300000000000011</v>
      </c>
      <c r="F24" s="37"/>
      <c r="G24" s="27" t="s">
        <v>8</v>
      </c>
      <c r="H24" s="28"/>
      <c r="I24" s="28"/>
      <c r="J24" s="29"/>
      <c r="K24" s="9">
        <f>VLOOKUP(G14,Feuil1!$A:$W,23,FALSE)</f>
        <v>71.650000000000006</v>
      </c>
      <c r="L24" s="37"/>
    </row>
    <row r="25" spans="1:12" ht="24.95" customHeight="1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</row>
    <row r="26" spans="1:12" ht="24.95" customHeight="1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</row>
    <row r="27" spans="1:12" ht="24.95" customHeight="1" x14ac:dyDescent="0.25">
      <c r="A27" s="20" t="s">
        <v>28</v>
      </c>
      <c r="B27" s="20"/>
      <c r="C27" s="20"/>
      <c r="D27" s="20"/>
      <c r="E27" s="20"/>
      <c r="F27" s="37"/>
      <c r="G27" s="20" t="s">
        <v>29</v>
      </c>
      <c r="H27" s="20"/>
      <c r="I27" s="20"/>
      <c r="J27" s="20"/>
      <c r="K27" s="20"/>
      <c r="L27" s="37"/>
    </row>
    <row r="28" spans="1:12" ht="24.95" customHeight="1" x14ac:dyDescent="0.25">
      <c r="A28" s="30" t="str">
        <f>"Challenge départemental par équipe catégorie "&amp;UPPER(VLOOKUP(A27,Feuil1!$A:$W,5,FALSE))</f>
        <v xml:space="preserve">Challenge départemental par équipe catégorie </v>
      </c>
      <c r="B28" s="31"/>
      <c r="C28" s="31"/>
      <c r="D28" s="31"/>
      <c r="E28" s="32"/>
      <c r="F28" s="37"/>
      <c r="G28" s="30" t="str">
        <f>"Challenge départemental par équipe catégorie "&amp;UPPER(VLOOKUP(G27,Feuil1!$A:$W,5,FALSE))</f>
        <v xml:space="preserve">Challenge départemental par équipe catégorie </v>
      </c>
      <c r="H28" s="31"/>
      <c r="I28" s="31"/>
      <c r="J28" s="31"/>
      <c r="K28" s="32"/>
      <c r="L28" s="37"/>
    </row>
    <row r="29" spans="1:12" ht="24.95" customHeight="1" x14ac:dyDescent="0.25">
      <c r="A29" s="33" t="s">
        <v>14</v>
      </c>
      <c r="B29" s="34"/>
      <c r="C29" s="34"/>
      <c r="D29" s="34"/>
      <c r="E29" s="35"/>
      <c r="F29" s="37"/>
      <c r="G29" s="33" t="s">
        <v>14</v>
      </c>
      <c r="H29" s="34"/>
      <c r="I29" s="34"/>
      <c r="J29" s="34"/>
      <c r="K29" s="35"/>
      <c r="L29" s="37"/>
    </row>
    <row r="30" spans="1:12" ht="24.95" customHeight="1" x14ac:dyDescent="0.25">
      <c r="A30" s="12" t="s">
        <v>24</v>
      </c>
      <c r="B30" s="36"/>
      <c r="C30" s="36"/>
      <c r="D30" s="36"/>
      <c r="E30" s="36"/>
      <c r="F30" s="37"/>
      <c r="G30" s="12" t="s">
        <v>24</v>
      </c>
      <c r="H30" s="36"/>
      <c r="I30" s="36"/>
      <c r="J30" s="36"/>
      <c r="K30" s="36"/>
      <c r="L30" s="37"/>
    </row>
    <row r="31" spans="1:12" ht="24.95" customHeight="1" x14ac:dyDescent="0.25">
      <c r="A31" s="11"/>
      <c r="B31" s="10" t="s">
        <v>19</v>
      </c>
      <c r="C31" s="10" t="s">
        <v>4</v>
      </c>
      <c r="D31" s="10" t="s">
        <v>20</v>
      </c>
      <c r="E31" s="10" t="s">
        <v>21</v>
      </c>
      <c r="F31" s="37"/>
      <c r="G31" s="11"/>
      <c r="H31" s="10" t="s">
        <v>19</v>
      </c>
      <c r="I31" s="10" t="s">
        <v>4</v>
      </c>
      <c r="J31" s="10" t="s">
        <v>20</v>
      </c>
      <c r="K31" s="10" t="s">
        <v>21</v>
      </c>
      <c r="L31" s="37"/>
    </row>
    <row r="32" spans="1:12" ht="24.95" customHeight="1" x14ac:dyDescent="0.25">
      <c r="A32" s="7" t="s">
        <v>2</v>
      </c>
      <c r="B32" s="9">
        <f>VLOOKUP(A27,Feuil1!$A:$W,6,FALSE)</f>
        <v>0</v>
      </c>
      <c r="C32" s="9">
        <f>VLOOKUP(A27,Feuil1!$A:$W,7,FALSE)</f>
        <v>0</v>
      </c>
      <c r="D32" s="9">
        <f>VLOOKUP(A27,Feuil1!$A:$W,8,FALSE)</f>
        <v>0</v>
      </c>
      <c r="E32" s="9">
        <f>VLOOKUP(A27,Feuil1!$A:$W,9,FALSE)</f>
        <v>0</v>
      </c>
      <c r="F32" s="37"/>
      <c r="G32" s="7" t="s">
        <v>2</v>
      </c>
      <c r="H32" s="9">
        <f>VLOOKUP(G27,Feuil1!$A:$W,6,FALSE)</f>
        <v>0</v>
      </c>
      <c r="I32" s="9">
        <f>VLOOKUP(G27,Feuil1!$A:$W,7,FALSE)</f>
        <v>0</v>
      </c>
      <c r="J32" s="9">
        <f>VLOOKUP(G27,Feuil1!$A:$W,8,FALSE)</f>
        <v>0</v>
      </c>
      <c r="K32" s="9">
        <f>VLOOKUP(G27,Feuil1!$A:$W,9,FALSE)</f>
        <v>0</v>
      </c>
      <c r="L32" s="37"/>
    </row>
    <row r="33" spans="1:12" ht="24.95" customHeight="1" x14ac:dyDescent="0.25">
      <c r="A33" s="7" t="s">
        <v>9</v>
      </c>
      <c r="B33" s="9">
        <f>VLOOKUP(A27,Feuil1!$A:$W,10,FALSE)</f>
        <v>0</v>
      </c>
      <c r="C33" s="9">
        <f>VLOOKUP(A27,Feuil1!$A:$W,11,FALSE)</f>
        <v>0</v>
      </c>
      <c r="D33" s="9">
        <f>VLOOKUP(A27,Feuil1!$A:$W,12,FALSE)</f>
        <v>0</v>
      </c>
      <c r="E33" s="9">
        <f>VLOOKUP(A27,Feuil1!$A:$W,13,FALSE)</f>
        <v>0</v>
      </c>
      <c r="F33" s="37"/>
      <c r="G33" s="7" t="s">
        <v>9</v>
      </c>
      <c r="H33" s="9">
        <f>VLOOKUP(G27,Feuil1!$A:$W,10,FALSE)</f>
        <v>0</v>
      </c>
      <c r="I33" s="9">
        <f>VLOOKUP(G27,Feuil1!$A:$W,11,FALSE)</f>
        <v>0</v>
      </c>
      <c r="J33" s="9">
        <f>VLOOKUP(G27,Feuil1!$A:$W,12,FALSE)</f>
        <v>0</v>
      </c>
      <c r="K33" s="9">
        <f>VLOOKUP(G27,Feuil1!$A:$W,13,FALSE)</f>
        <v>0</v>
      </c>
      <c r="L33" s="37"/>
    </row>
    <row r="34" spans="1:12" ht="24.95" customHeight="1" x14ac:dyDescent="0.25">
      <c r="A34" s="7" t="s">
        <v>16</v>
      </c>
      <c r="B34" s="9">
        <f>VLOOKUP(A27,Feuil1!$A:$W,14,FALSE)</f>
        <v>0</v>
      </c>
      <c r="C34" s="9">
        <f>VLOOKUP(A27,Feuil1!$A:$W,15,FALSE)</f>
        <v>0</v>
      </c>
      <c r="D34" s="9">
        <f>VLOOKUP(A27,Feuil1!$A:$W,16,FALSE)</f>
        <v>0</v>
      </c>
      <c r="E34" s="9">
        <f>VLOOKUP(A27,Feuil1!$A:$W,17,FALSE)</f>
        <v>0</v>
      </c>
      <c r="F34" s="37"/>
      <c r="G34" s="7" t="s">
        <v>16</v>
      </c>
      <c r="H34" s="9">
        <f>VLOOKUP(G27,Feuil1!$A:$W,14,FALSE)</f>
        <v>0</v>
      </c>
      <c r="I34" s="9">
        <f>VLOOKUP(G27,Feuil1!$A:$W,15,FALSE)</f>
        <v>0</v>
      </c>
      <c r="J34" s="9">
        <f>VLOOKUP(G27,Feuil1!$A:$W,16,FALSE)</f>
        <v>0</v>
      </c>
      <c r="K34" s="9">
        <f>VLOOKUP(G27,Feuil1!$A:$W,17,FALSE)</f>
        <v>0</v>
      </c>
      <c r="L34" s="37"/>
    </row>
    <row r="35" spans="1:12" ht="24.95" customHeight="1" x14ac:dyDescent="0.25">
      <c r="A35" s="7" t="s">
        <v>17</v>
      </c>
      <c r="B35" s="9">
        <f>VLOOKUP(A27,Feuil1!$A:$W,18,FALSE)</f>
        <v>0</v>
      </c>
      <c r="C35" s="9">
        <f>VLOOKUP(A27,Feuil1!$A:$W,19,FALSE)</f>
        <v>0</v>
      </c>
      <c r="D35" s="9">
        <f>VLOOKUP(A27,Feuil1!$A:$W,20,FALSE)</f>
        <v>0</v>
      </c>
      <c r="E35" s="9">
        <f>VLOOKUP(A27,Feuil1!$A:$W,21,FALSE)</f>
        <v>0</v>
      </c>
      <c r="F35" s="37"/>
      <c r="G35" s="7" t="s">
        <v>17</v>
      </c>
      <c r="H35" s="9">
        <f>VLOOKUP(G27,Feuil1!$A:$W,18,FALSE)</f>
        <v>0</v>
      </c>
      <c r="I35" s="9">
        <f>VLOOKUP(G27,Feuil1!$A:$W,19,FALSE)</f>
        <v>0</v>
      </c>
      <c r="J35" s="9">
        <f>VLOOKUP(G27,Feuil1!$A:$W,20,FALSE)</f>
        <v>0</v>
      </c>
      <c r="K35" s="9">
        <f>VLOOKUP(G27,Feuil1!$A:$W,21,FALSE)</f>
        <v>0</v>
      </c>
      <c r="L35" s="37"/>
    </row>
    <row r="36" spans="1:12" ht="24.95" customHeight="1" x14ac:dyDescent="0.25">
      <c r="A36" s="27" t="s">
        <v>22</v>
      </c>
      <c r="B36" s="28"/>
      <c r="C36" s="28"/>
      <c r="D36" s="29"/>
      <c r="E36" s="9">
        <f>VLOOKUP(A27,Feuil1!$A:$W,22,FALSE)</f>
        <v>0</v>
      </c>
      <c r="F36" s="37"/>
      <c r="G36" s="27" t="s">
        <v>22</v>
      </c>
      <c r="H36" s="28"/>
      <c r="I36" s="28"/>
      <c r="J36" s="29"/>
      <c r="K36" s="9">
        <f>VLOOKUP(G27,Feuil1!$A:$W,22,FALSE)</f>
        <v>0</v>
      </c>
      <c r="L36" s="37"/>
    </row>
    <row r="37" spans="1:12" ht="24.95" customHeight="1" x14ac:dyDescent="0.25">
      <c r="A37" s="27" t="s">
        <v>8</v>
      </c>
      <c r="B37" s="28"/>
      <c r="C37" s="28"/>
      <c r="D37" s="29"/>
      <c r="E37" s="9">
        <f>VLOOKUP(A27,Feuil1!$A:$W,23,FALSE)</f>
        <v>0</v>
      </c>
      <c r="F37" s="37"/>
      <c r="G37" s="27" t="s">
        <v>8</v>
      </c>
      <c r="H37" s="28"/>
      <c r="I37" s="28"/>
      <c r="J37" s="29"/>
      <c r="K37" s="9">
        <f>VLOOKUP(G27,Feuil1!$A:$W,23,FALSE)</f>
        <v>0</v>
      </c>
      <c r="L37" s="37"/>
    </row>
    <row r="38" spans="1:12" ht="24.95" customHeight="1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</row>
    <row r="39" spans="1:12" ht="24.95" customHeight="1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</row>
    <row r="40" spans="1:12" ht="24.95" customHeight="1" x14ac:dyDescent="0.25">
      <c r="A40" s="20" t="s">
        <v>30</v>
      </c>
      <c r="B40" s="20"/>
      <c r="C40" s="20"/>
      <c r="D40" s="20"/>
      <c r="E40" s="20"/>
      <c r="F40" s="37"/>
      <c r="G40" s="20" t="s">
        <v>31</v>
      </c>
      <c r="H40" s="20"/>
      <c r="I40" s="20"/>
      <c r="J40" s="20"/>
      <c r="K40" s="20"/>
      <c r="L40" s="37"/>
    </row>
    <row r="41" spans="1:12" ht="24.95" customHeight="1" x14ac:dyDescent="0.25">
      <c r="A41" s="30" t="str">
        <f>"Challenge départemental par équipe catégorie "&amp;UPPER(VLOOKUP(A40,Feuil1!$A:$W,5,FALSE))</f>
        <v xml:space="preserve">Challenge départemental par équipe catégorie </v>
      </c>
      <c r="B41" s="31"/>
      <c r="C41" s="31"/>
      <c r="D41" s="31"/>
      <c r="E41" s="32"/>
      <c r="F41" s="37"/>
      <c r="G41" s="30" t="str">
        <f>"Challenge départemental par équipe catégorie "&amp;UPPER(VLOOKUP(G40,Feuil1!$A:$W,5,FALSE))</f>
        <v xml:space="preserve">Challenge départemental par équipe catégorie </v>
      </c>
      <c r="H41" s="31"/>
      <c r="I41" s="31"/>
      <c r="J41" s="31"/>
      <c r="K41" s="32"/>
      <c r="L41" s="37"/>
    </row>
    <row r="42" spans="1:12" ht="24.95" customHeight="1" x14ac:dyDescent="0.25">
      <c r="A42" s="33" t="s">
        <v>14</v>
      </c>
      <c r="B42" s="34"/>
      <c r="C42" s="34"/>
      <c r="D42" s="34"/>
      <c r="E42" s="35"/>
      <c r="F42" s="37"/>
      <c r="G42" s="33" t="s">
        <v>14</v>
      </c>
      <c r="H42" s="34"/>
      <c r="I42" s="34"/>
      <c r="J42" s="34"/>
      <c r="K42" s="35"/>
      <c r="L42" s="37"/>
    </row>
    <row r="43" spans="1:12" ht="24.95" customHeight="1" x14ac:dyDescent="0.25">
      <c r="A43" s="12" t="s">
        <v>24</v>
      </c>
      <c r="B43" s="36"/>
      <c r="C43" s="36"/>
      <c r="D43" s="36"/>
      <c r="E43" s="36"/>
      <c r="F43" s="37"/>
      <c r="G43" s="12" t="s">
        <v>24</v>
      </c>
      <c r="H43" s="36"/>
      <c r="I43" s="36"/>
      <c r="J43" s="36"/>
      <c r="K43" s="36"/>
      <c r="L43" s="37"/>
    </row>
    <row r="44" spans="1:12" ht="24.95" customHeight="1" x14ac:dyDescent="0.25">
      <c r="A44" s="11"/>
      <c r="B44" s="10" t="s">
        <v>19</v>
      </c>
      <c r="C44" s="10" t="s">
        <v>4</v>
      </c>
      <c r="D44" s="10" t="s">
        <v>20</v>
      </c>
      <c r="E44" s="10" t="s">
        <v>21</v>
      </c>
      <c r="F44" s="37"/>
      <c r="G44" s="11"/>
      <c r="H44" s="10" t="s">
        <v>19</v>
      </c>
      <c r="I44" s="10" t="s">
        <v>4</v>
      </c>
      <c r="J44" s="10" t="s">
        <v>20</v>
      </c>
      <c r="K44" s="10" t="s">
        <v>21</v>
      </c>
      <c r="L44" s="37"/>
    </row>
    <row r="45" spans="1:12" ht="24.95" customHeight="1" x14ac:dyDescent="0.25">
      <c r="A45" s="7" t="s">
        <v>2</v>
      </c>
      <c r="B45" s="9">
        <f>VLOOKUP(A40,Feuil1!$A:$W,6,FALSE)</f>
        <v>0</v>
      </c>
      <c r="C45" s="9">
        <f>VLOOKUP(A40,Feuil1!$A:$W,7,FALSE)</f>
        <v>0</v>
      </c>
      <c r="D45" s="9">
        <f>VLOOKUP(A40,Feuil1!$A:$W,8,FALSE)</f>
        <v>0</v>
      </c>
      <c r="E45" s="9">
        <f>VLOOKUP(A40,Feuil1!$A:$W,9,FALSE)</f>
        <v>0</v>
      </c>
      <c r="F45" s="37"/>
      <c r="G45" s="7" t="s">
        <v>2</v>
      </c>
      <c r="H45" s="9">
        <f>VLOOKUP(G40,Feuil1!$A:$W,6,FALSE)</f>
        <v>0</v>
      </c>
      <c r="I45" s="9">
        <f>VLOOKUP(G40,Feuil1!$A:$W,7,FALSE)</f>
        <v>0</v>
      </c>
      <c r="J45" s="9">
        <f>VLOOKUP(G40,Feuil1!$A:$W,8,FALSE)</f>
        <v>0</v>
      </c>
      <c r="K45" s="9">
        <f>VLOOKUP(G40,Feuil1!$A:$W,9,FALSE)</f>
        <v>0</v>
      </c>
      <c r="L45" s="37"/>
    </row>
    <row r="46" spans="1:12" ht="24.95" customHeight="1" x14ac:dyDescent="0.25">
      <c r="A46" s="7" t="s">
        <v>9</v>
      </c>
      <c r="B46" s="9">
        <f>VLOOKUP(A40,Feuil1!$A:$W,10,FALSE)</f>
        <v>0</v>
      </c>
      <c r="C46" s="9">
        <f>VLOOKUP(A40,Feuil1!$A:$W,11,FALSE)</f>
        <v>0</v>
      </c>
      <c r="D46" s="9">
        <f>VLOOKUP(A40,Feuil1!$A:$W,12,FALSE)</f>
        <v>0</v>
      </c>
      <c r="E46" s="9">
        <f>VLOOKUP(A40,Feuil1!$A:$W,13,FALSE)</f>
        <v>0</v>
      </c>
      <c r="F46" s="37"/>
      <c r="G46" s="7" t="s">
        <v>9</v>
      </c>
      <c r="H46" s="9">
        <f>VLOOKUP(G40,Feuil1!$A:$W,10,FALSE)</f>
        <v>0</v>
      </c>
      <c r="I46" s="9">
        <f>VLOOKUP(G40,Feuil1!$A:$W,11,FALSE)</f>
        <v>0</v>
      </c>
      <c r="J46" s="9">
        <f>VLOOKUP(G40,Feuil1!$A:$W,12,FALSE)</f>
        <v>0</v>
      </c>
      <c r="K46" s="9">
        <f>VLOOKUP(G40,Feuil1!$A:$W,13,FALSE)</f>
        <v>0</v>
      </c>
      <c r="L46" s="37"/>
    </row>
    <row r="47" spans="1:12" ht="24.95" customHeight="1" x14ac:dyDescent="0.25">
      <c r="A47" s="7" t="s">
        <v>16</v>
      </c>
      <c r="B47" s="9">
        <f>VLOOKUP(A40,Feuil1!$A:$W,14,FALSE)</f>
        <v>0</v>
      </c>
      <c r="C47" s="9">
        <f>VLOOKUP(A40,Feuil1!$A:$W,15,FALSE)</f>
        <v>0</v>
      </c>
      <c r="D47" s="9">
        <f>VLOOKUP(A40,Feuil1!$A:$W,16,FALSE)</f>
        <v>0</v>
      </c>
      <c r="E47" s="9">
        <f>VLOOKUP(A40,Feuil1!$A:$W,17,FALSE)</f>
        <v>0</v>
      </c>
      <c r="F47" s="37"/>
      <c r="G47" s="7" t="s">
        <v>16</v>
      </c>
      <c r="H47" s="9">
        <f>VLOOKUP(G40,Feuil1!$A:$W,14,FALSE)</f>
        <v>0</v>
      </c>
      <c r="I47" s="9">
        <f>VLOOKUP(G40,Feuil1!$A:$W,15,FALSE)</f>
        <v>0</v>
      </c>
      <c r="J47" s="9">
        <f>VLOOKUP(G40,Feuil1!$A:$W,16,FALSE)</f>
        <v>0</v>
      </c>
      <c r="K47" s="9">
        <f>VLOOKUP(G40,Feuil1!$A:$W,17,FALSE)</f>
        <v>0</v>
      </c>
      <c r="L47" s="37"/>
    </row>
    <row r="48" spans="1:12" ht="24.95" customHeight="1" x14ac:dyDescent="0.25">
      <c r="A48" s="7" t="s">
        <v>17</v>
      </c>
      <c r="B48" s="9">
        <f>VLOOKUP(A40,Feuil1!$A:$W,18,FALSE)</f>
        <v>0</v>
      </c>
      <c r="C48" s="9">
        <f>VLOOKUP(A40,Feuil1!$A:$W,19,FALSE)</f>
        <v>0</v>
      </c>
      <c r="D48" s="9">
        <f>VLOOKUP(A40,Feuil1!$A:$W,20,FALSE)</f>
        <v>0</v>
      </c>
      <c r="E48" s="9">
        <f>VLOOKUP(A40,Feuil1!$A:$W,21,FALSE)</f>
        <v>0</v>
      </c>
      <c r="F48" s="37"/>
      <c r="G48" s="7" t="s">
        <v>17</v>
      </c>
      <c r="H48" s="9">
        <f>VLOOKUP(G40,Feuil1!$A:$W,18,FALSE)</f>
        <v>0</v>
      </c>
      <c r="I48" s="9">
        <f>VLOOKUP(G40,Feuil1!$A:$W,19,FALSE)</f>
        <v>0</v>
      </c>
      <c r="J48" s="9">
        <f>VLOOKUP(G40,Feuil1!$A:$W,20,FALSE)</f>
        <v>0</v>
      </c>
      <c r="K48" s="9">
        <f>VLOOKUP(G40,Feuil1!$A:$W,21,FALSE)</f>
        <v>0</v>
      </c>
      <c r="L48" s="37"/>
    </row>
    <row r="49" spans="1:12" ht="24.95" customHeight="1" x14ac:dyDescent="0.25">
      <c r="A49" s="27" t="s">
        <v>22</v>
      </c>
      <c r="B49" s="28"/>
      <c r="C49" s="28"/>
      <c r="D49" s="29"/>
      <c r="E49" s="9">
        <f>VLOOKUP(A40,Feuil1!$A:$W,22,FALSE)</f>
        <v>0</v>
      </c>
      <c r="F49" s="37"/>
      <c r="G49" s="27" t="s">
        <v>22</v>
      </c>
      <c r="H49" s="28"/>
      <c r="I49" s="28"/>
      <c r="J49" s="29"/>
      <c r="K49" s="9">
        <f>VLOOKUP(G40,Feuil1!$A:$W,22,FALSE)</f>
        <v>0</v>
      </c>
      <c r="L49" s="37"/>
    </row>
    <row r="50" spans="1:12" ht="24.95" customHeight="1" x14ac:dyDescent="0.25">
      <c r="A50" s="27" t="s">
        <v>8</v>
      </c>
      <c r="B50" s="28"/>
      <c r="C50" s="28"/>
      <c r="D50" s="29"/>
      <c r="E50" s="9">
        <f>VLOOKUP(A40,Feuil1!$A:$W,23,FALSE)</f>
        <v>0</v>
      </c>
      <c r="F50" s="37"/>
      <c r="G50" s="27" t="s">
        <v>8</v>
      </c>
      <c r="H50" s="28"/>
      <c r="I50" s="28"/>
      <c r="J50" s="29"/>
      <c r="K50" s="9">
        <f>VLOOKUP(G40,Feuil1!$A:$W,23,FALSE)</f>
        <v>0</v>
      </c>
      <c r="L50" s="37"/>
    </row>
    <row r="51" spans="1:12" ht="24.95" customHeight="1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</row>
    <row r="52" spans="1:12" ht="24.95" customHeight="1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</row>
  </sheetData>
  <mergeCells count="48">
    <mergeCell ref="B43:E43"/>
    <mergeCell ref="H43:K43"/>
    <mergeCell ref="A49:D49"/>
    <mergeCell ref="G49:J49"/>
    <mergeCell ref="A50:D50"/>
    <mergeCell ref="G50:J50"/>
    <mergeCell ref="A40:E40"/>
    <mergeCell ref="G40:K40"/>
    <mergeCell ref="A41:E41"/>
    <mergeCell ref="G41:K41"/>
    <mergeCell ref="A42:E42"/>
    <mergeCell ref="G42:K42"/>
    <mergeCell ref="B30:E30"/>
    <mergeCell ref="H30:K30"/>
    <mergeCell ref="A36:D36"/>
    <mergeCell ref="G36:J36"/>
    <mergeCell ref="A37:D37"/>
    <mergeCell ref="G37:J37"/>
    <mergeCell ref="A27:E27"/>
    <mergeCell ref="G27:K27"/>
    <mergeCell ref="A28:E28"/>
    <mergeCell ref="G28:K28"/>
    <mergeCell ref="A29:E29"/>
    <mergeCell ref="G29:K29"/>
    <mergeCell ref="A10:D10"/>
    <mergeCell ref="A11:D11"/>
    <mergeCell ref="B4:E4"/>
    <mergeCell ref="A1:E1"/>
    <mergeCell ref="A2:E2"/>
    <mergeCell ref="A3:E3"/>
    <mergeCell ref="G1:K1"/>
    <mergeCell ref="G2:K2"/>
    <mergeCell ref="G3:K3"/>
    <mergeCell ref="H4:K4"/>
    <mergeCell ref="G10:J10"/>
    <mergeCell ref="G11:J11"/>
    <mergeCell ref="A14:E14"/>
    <mergeCell ref="A15:E15"/>
    <mergeCell ref="A16:E16"/>
    <mergeCell ref="B17:E17"/>
    <mergeCell ref="A23:D23"/>
    <mergeCell ref="A24:D24"/>
    <mergeCell ref="G14:K14"/>
    <mergeCell ref="G15:K15"/>
    <mergeCell ref="G16:K16"/>
    <mergeCell ref="H17:K17"/>
    <mergeCell ref="G23:J23"/>
    <mergeCell ref="G24:J24"/>
  </mergeCells>
  <pageMargins left="0.7" right="0.7" top="0.75" bottom="0.75" header="0.3" footer="0.3"/>
  <pageSetup paperSize="9" scale="65" fitToHeight="0" orientation="portrait" horizontalDpi="4294967293" verticalDpi="0" copies="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Feuil1!$A:$A</xm:f>
          </x14:formula1>
          <xm:sqref>A1:E1 G1:K1 A14:E14 G14:K14 A27:E27 G27:K27 A40:E40 G40:K40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joel</cp:lastModifiedBy>
  <cp:lastPrinted>2020-03-09T13:34:37Z</cp:lastPrinted>
  <dcterms:created xsi:type="dcterms:W3CDTF">2020-03-09T10:33:59Z</dcterms:created>
  <dcterms:modified xsi:type="dcterms:W3CDTF">2020-03-11T13:01:39Z</dcterms:modified>
</cp:coreProperties>
</file>