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Override PartName="/xl/threadedComments/threadedComment1.xml" ContentType="application/vnd.ms-excel.threadedcomments+xml"/>
  <Override PartName="/xl/threadedComments/threadedComment2.xml" ContentType="application/vnd.ms-excel.threadedcomments+xml"/>
  <Override PartName="/xl/threadedComments/threadedComment3.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codeName="ThisWorkbook" hidePivotFieldList="1" defaultThemeVersion="166925"/>
  <mc:AlternateContent xmlns:mc="http://schemas.openxmlformats.org/markup-compatibility/2006">
    <mc:Choice Requires="x15">
      <x15ac:absPath xmlns:x15ac="http://schemas.microsoft.com/office/spreadsheetml/2010/11/ac" url="C:\Users\Utilisateur\Desktop\"/>
    </mc:Choice>
  </mc:AlternateContent>
  <xr:revisionPtr revIDLastSave="0" documentId="13_ncr:1_{7EEF9191-00B0-4409-94BF-87C58729E46B}" xr6:coauthVersionLast="47" xr6:coauthVersionMax="47" xr10:uidLastSave="{00000000-0000-0000-0000-000000000000}"/>
  <workbookProtection workbookAlgorithmName="SHA-512" workbookHashValue="WlCLwISTQtTVE8GlwWIqjnbB3+EELiEalPT/hECpofSoKEo9jCAq7aH05jUfeP75vPVMjn+epmpVoyMAJI/p/w==" workbookSaltValue="UFN7s9vJlvD2bEJ7BIumGg==" workbookSpinCount="100000" lockStructure="1"/>
  <bookViews>
    <workbookView xWindow="0" yWindow="270" windowWidth="28800" windowHeight="15210" firstSheet="1" activeTab="7" xr2:uid="{00000000-000D-0000-FFFF-FFFF00000000}"/>
  </bookViews>
  <sheets>
    <sheet name="Explication du fichier" sheetId="14" state="hidden" r:id="rId1"/>
    <sheet name="Récapitulatif" sheetId="4" r:id="rId2"/>
    <sheet name="Dépenses recettes bruts" sheetId="10" r:id="rId3"/>
    <sheet name="Dépenses analytique" sheetId="3" r:id="rId4"/>
    <sheet name="Recettes analytique" sheetId="2" r:id="rId5"/>
    <sheet name="Budget prévisionnel" sheetId="11" state="hidden" r:id="rId6"/>
    <sheet name="Bilan financier" sheetId="15" state="hidden" r:id="rId7"/>
    <sheet name="Compte de résultat" sheetId="16" r:id="rId8"/>
    <sheet name="Plan de trésorerie" sheetId="13" r:id="rId9"/>
  </sheets>
  <definedNames>
    <definedName name="_xlnm._FilterDatabase" localSheetId="2" hidden="1">'Dépenses recettes bruts'!$A$2:$F$63</definedName>
    <definedName name="Date_Dépenses">'Dépenses recettes bruts'!$A$3:$A$10000</definedName>
    <definedName name="Date_Recettes">'Dépenses recettes bruts'!$H$3:$H$10000</definedName>
    <definedName name="Montant_Dépenses">'Dépenses recettes bruts'!$F$3:$F$10000</definedName>
    <definedName name="Montant_Recettes">'Dépenses recettes bruts'!$M$3:$M$10000</definedName>
    <definedName name="Type_Dépenses">'Dépenses recettes bruts'!$D$3:$D$10000</definedName>
    <definedName name="Type_Recettes">'Dépenses recettes bruts'!$K$3:$K$10000</definedName>
    <definedName name="_xlnm.Print_Area" localSheetId="7">'Compte de résultat'!$A$1:$E$42</definedName>
    <definedName name="_xlnm.Print_Area" localSheetId="3">'Dépenses analytique'!$B$1:$O$27</definedName>
    <definedName name="_xlnm.Print_Area" localSheetId="2">'Dépenses recettes bruts'!$A$1:$M$50</definedName>
    <definedName name="_xlnm.Print_Area" localSheetId="8">'Plan de trésorerie'!$B$1:$O$24</definedName>
    <definedName name="_xlnm.Print_Area" localSheetId="1">Récapitulatif!$B$2:$N$14,Récapitulatif!$B$16:$L$45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N19" i="10" l="1"/>
  <c r="AK14" i="10"/>
  <c r="AM13" i="10"/>
  <c r="AM14" i="10"/>
  <c r="AN14" i="10" s="1"/>
  <c r="AO14" i="10" s="1"/>
  <c r="AJ18" i="10"/>
  <c r="AJ17" i="10"/>
  <c r="AF22" i="10"/>
  <c r="AC11" i="10"/>
  <c r="AC10" i="10"/>
  <c r="AC9" i="10"/>
  <c r="AC8" i="10"/>
  <c r="AC7" i="10"/>
  <c r="AC2" i="10"/>
  <c r="AC3" i="10"/>
  <c r="AC4" i="10"/>
  <c r="AC5" i="10"/>
  <c r="AB13" i="10"/>
  <c r="F3" i="10"/>
  <c r="O13" i="13"/>
  <c r="O10" i="13"/>
  <c r="O11" i="13"/>
  <c r="C42" i="16"/>
  <c r="O24" i="13"/>
  <c r="O23" i="13"/>
  <c r="O22" i="13"/>
  <c r="O21" i="13"/>
  <c r="O20" i="13"/>
  <c r="O19" i="13"/>
  <c r="O18" i="13"/>
  <c r="O17" i="13"/>
  <c r="N16" i="13"/>
  <c r="M16" i="13"/>
  <c r="L16" i="13"/>
  <c r="K16" i="13"/>
  <c r="J16" i="13"/>
  <c r="I16" i="13"/>
  <c r="H16" i="13"/>
  <c r="G16" i="13"/>
  <c r="F16" i="13"/>
  <c r="E16" i="13"/>
  <c r="D16" i="13"/>
  <c r="C16" i="13"/>
  <c r="O16" i="13" s="1"/>
  <c r="O12" i="13"/>
  <c r="N9" i="13"/>
  <c r="M9" i="13"/>
  <c r="L9" i="13"/>
  <c r="K9" i="13"/>
  <c r="J9" i="13"/>
  <c r="I9" i="13"/>
  <c r="H9" i="13"/>
  <c r="G9" i="13"/>
  <c r="F9" i="13"/>
  <c r="E9" i="13"/>
  <c r="D9" i="13"/>
  <c r="C9" i="13"/>
  <c r="C40" i="16"/>
  <c r="B40" i="16"/>
  <c r="C39" i="16"/>
  <c r="B39" i="16"/>
  <c r="C35" i="16"/>
  <c r="B35" i="16"/>
  <c r="C30" i="16"/>
  <c r="B30" i="16"/>
  <c r="C29" i="16"/>
  <c r="B29" i="16"/>
  <c r="C26" i="16"/>
  <c r="B26" i="16"/>
  <c r="C21" i="16"/>
  <c r="C20" i="16"/>
  <c r="C12" i="16"/>
  <c r="C51" i="15"/>
  <c r="C46" i="15"/>
  <c r="C43" i="15"/>
  <c r="C39" i="15"/>
  <c r="C35" i="15"/>
  <c r="C31" i="15"/>
  <c r="C26" i="15"/>
  <c r="E24" i="15"/>
  <c r="C21" i="15"/>
  <c r="E20" i="15"/>
  <c r="C17" i="15"/>
  <c r="E16" i="15"/>
  <c r="K15" i="15"/>
  <c r="I15" i="15"/>
  <c r="C13" i="15"/>
  <c r="E11" i="15"/>
  <c r="I7" i="15"/>
  <c r="C7" i="15"/>
  <c r="C26" i="11"/>
  <c r="E22" i="11"/>
  <c r="C22" i="11"/>
  <c r="E19" i="11"/>
  <c r="C17" i="11"/>
  <c r="K15" i="11"/>
  <c r="I15" i="11"/>
  <c r="E15" i="11"/>
  <c r="C14" i="11"/>
  <c r="E11" i="11"/>
  <c r="C10" i="11"/>
  <c r="I7" i="11"/>
  <c r="C7" i="11"/>
  <c r="N10" i="2" a="1"/>
  <c r="N10" i="2" s="1"/>
  <c r="M10" i="2" a="1"/>
  <c r="M10" i="2" s="1"/>
  <c r="L10" i="2" a="1"/>
  <c r="L10" i="2" s="1"/>
  <c r="K10" i="2" a="1"/>
  <c r="K10" i="2" s="1"/>
  <c r="J10" i="2" a="1"/>
  <c r="J10" i="2" s="1"/>
  <c r="I10" i="2" a="1"/>
  <c r="I10" i="2" s="1"/>
  <c r="H10" i="2" a="1"/>
  <c r="H10" i="2" s="1"/>
  <c r="G10" i="2" a="1"/>
  <c r="G10" i="2" s="1"/>
  <c r="F10" i="2" a="1"/>
  <c r="F10" i="2" s="1"/>
  <c r="E10" i="2" a="1"/>
  <c r="E10" i="2" s="1"/>
  <c r="D10" i="2" a="1"/>
  <c r="D10" i="2" s="1"/>
  <c r="C10" i="2" a="1"/>
  <c r="C10" i="2" s="1"/>
  <c r="N9" i="2" a="1"/>
  <c r="N9" i="2" s="1"/>
  <c r="M9" i="2" a="1"/>
  <c r="M9" i="2" s="1"/>
  <c r="L9" i="2" a="1"/>
  <c r="L9" i="2" s="1"/>
  <c r="K9" i="2" a="1"/>
  <c r="K9" i="2" s="1"/>
  <c r="J9" i="2" a="1"/>
  <c r="J9" i="2" s="1"/>
  <c r="I9" i="2" a="1"/>
  <c r="I9" i="2" s="1"/>
  <c r="H9" i="2" a="1"/>
  <c r="H9" i="2" s="1"/>
  <c r="G9" i="2" a="1"/>
  <c r="G9" i="2" s="1"/>
  <c r="F9" i="2" a="1"/>
  <c r="F9" i="2" s="1"/>
  <c r="E9" i="2" a="1"/>
  <c r="E9" i="2" s="1"/>
  <c r="D9" i="2" a="1"/>
  <c r="D9" i="2" s="1"/>
  <c r="C9" i="2" a="1"/>
  <c r="C9" i="2" s="1"/>
  <c r="N8" i="2" a="1"/>
  <c r="N8" i="2" s="1"/>
  <c r="M8" i="2" a="1"/>
  <c r="M8" i="2" s="1"/>
  <c r="L8" i="2" a="1"/>
  <c r="L8" i="2" s="1"/>
  <c r="K8" i="2" a="1"/>
  <c r="K8" i="2" s="1"/>
  <c r="J8" i="2" a="1"/>
  <c r="J8" i="2" s="1"/>
  <c r="I8" i="2" a="1"/>
  <c r="I8" i="2" s="1"/>
  <c r="H8" i="2" a="1"/>
  <c r="H8" i="2" s="1"/>
  <c r="G8" i="2" a="1"/>
  <c r="G8" i="2" s="1"/>
  <c r="F8" i="2" a="1"/>
  <c r="F8" i="2" s="1"/>
  <c r="E8" i="2" a="1"/>
  <c r="E8" i="2" s="1"/>
  <c r="D8" i="2" a="1"/>
  <c r="D8" i="2" s="1"/>
  <c r="C8" i="2" a="1"/>
  <c r="C8" i="2" s="1"/>
  <c r="N7" i="2" a="1"/>
  <c r="N7" i="2" s="1"/>
  <c r="M7" i="2" a="1"/>
  <c r="M7" i="2" s="1"/>
  <c r="L7" i="2" a="1"/>
  <c r="L7" i="2" s="1"/>
  <c r="K7" i="2" a="1"/>
  <c r="K7" i="2" s="1"/>
  <c r="J7" i="2" a="1"/>
  <c r="J7" i="2" s="1"/>
  <c r="I7" i="2" a="1"/>
  <c r="I7" i="2" s="1"/>
  <c r="H7" i="2" a="1"/>
  <c r="H7" i="2" s="1"/>
  <c r="G7" i="2" a="1"/>
  <c r="G7" i="2" s="1"/>
  <c r="F7" i="2" a="1"/>
  <c r="F7" i="2" s="1"/>
  <c r="E7" i="2" a="1"/>
  <c r="E7" i="2" s="1"/>
  <c r="D7" i="2" a="1"/>
  <c r="D7" i="2" s="1"/>
  <c r="C7" i="2" a="1"/>
  <c r="C7" i="2" s="1"/>
  <c r="N6" i="2" a="1"/>
  <c r="N6" i="2" s="1"/>
  <c r="M6" i="2" a="1"/>
  <c r="M6" i="2" s="1"/>
  <c r="L6" i="2" a="1"/>
  <c r="L6" i="2" s="1"/>
  <c r="K6" i="2" a="1"/>
  <c r="K6" i="2" s="1"/>
  <c r="J6" i="2" a="1"/>
  <c r="J6" i="2" s="1"/>
  <c r="I6" i="2" a="1"/>
  <c r="I6" i="2" s="1"/>
  <c r="H6" i="2" a="1"/>
  <c r="H6" i="2" s="1"/>
  <c r="G6" i="2" a="1"/>
  <c r="G6" i="2" s="1"/>
  <c r="F6" i="2" a="1"/>
  <c r="F6" i="2" s="1"/>
  <c r="E6" i="2" a="1"/>
  <c r="E6" i="2" s="1"/>
  <c r="D6" i="2" a="1"/>
  <c r="D6" i="2" s="1"/>
  <c r="C6" i="2" a="1"/>
  <c r="C6" i="2" s="1"/>
  <c r="N5" i="2" a="1"/>
  <c r="N5" i="2" s="1"/>
  <c r="M5" i="2" a="1"/>
  <c r="M5" i="2" s="1"/>
  <c r="L5" i="2" a="1"/>
  <c r="L5" i="2" s="1"/>
  <c r="K5" i="2" a="1"/>
  <c r="K5" i="2" s="1"/>
  <c r="J5" i="2" a="1"/>
  <c r="J5" i="2" s="1"/>
  <c r="I5" i="2" a="1"/>
  <c r="I5" i="2" s="1"/>
  <c r="H5" i="2" a="1"/>
  <c r="H5" i="2" s="1"/>
  <c r="G5" i="2" a="1"/>
  <c r="G5" i="2" s="1"/>
  <c r="F5" i="2" a="1"/>
  <c r="F5" i="2" s="1"/>
  <c r="E5" i="2" a="1"/>
  <c r="E5" i="2" s="1"/>
  <c r="D5" i="2" a="1"/>
  <c r="D5" i="2" s="1"/>
  <c r="C5" i="2" a="1"/>
  <c r="C5" i="2" s="1"/>
  <c r="N4" i="2" a="1"/>
  <c r="N4" i="2" s="1"/>
  <c r="M4" i="2" a="1"/>
  <c r="M4" i="2" s="1"/>
  <c r="L4" i="2" a="1"/>
  <c r="L4" i="2" s="1"/>
  <c r="K4" i="2" a="1"/>
  <c r="K4" i="2" s="1"/>
  <c r="J4" i="2" a="1"/>
  <c r="J4" i="2" s="1"/>
  <c r="I4" i="2" a="1"/>
  <c r="I4" i="2" s="1"/>
  <c r="H4" i="2" a="1"/>
  <c r="H4" i="2" s="1"/>
  <c r="G4" i="2" a="1"/>
  <c r="G4" i="2" s="1"/>
  <c r="F4" i="2" a="1"/>
  <c r="F4" i="2" s="1"/>
  <c r="E4" i="2" a="1"/>
  <c r="E4" i="2" s="1"/>
  <c r="D4" i="2" a="1"/>
  <c r="D4" i="2" s="1"/>
  <c r="C4" i="2" a="1"/>
  <c r="C4" i="2" s="1"/>
  <c r="N3" i="2" a="1"/>
  <c r="N3" i="2" s="1"/>
  <c r="M3" i="2" a="1"/>
  <c r="M3" i="2" s="1"/>
  <c r="L3" i="2" a="1"/>
  <c r="L3" i="2" s="1"/>
  <c r="K3" i="2" a="1"/>
  <c r="K3" i="2" s="1"/>
  <c r="J3" i="2" a="1"/>
  <c r="J3" i="2" s="1"/>
  <c r="I3" i="2" a="1"/>
  <c r="I3" i="2" s="1"/>
  <c r="H3" i="2" a="1"/>
  <c r="H3" i="2" s="1"/>
  <c r="G3" i="2" a="1"/>
  <c r="G3" i="2" s="1"/>
  <c r="F3" i="2" a="1"/>
  <c r="F3" i="2" s="1"/>
  <c r="E3" i="2" a="1"/>
  <c r="E3" i="2" s="1"/>
  <c r="D3" i="2" a="1"/>
  <c r="D3" i="2" s="1"/>
  <c r="C3" i="2" a="1"/>
  <c r="C3" i="2" s="1"/>
  <c r="N25" i="3" a="1"/>
  <c r="N25" i="3" s="1"/>
  <c r="M25" i="3" a="1"/>
  <c r="M25" i="3" s="1"/>
  <c r="L25" i="3" a="1"/>
  <c r="L25" i="3" s="1"/>
  <c r="K25" i="3" a="1"/>
  <c r="K25" i="3" s="1"/>
  <c r="J25" i="3" a="1"/>
  <c r="J25" i="3" s="1"/>
  <c r="I25" i="3" a="1"/>
  <c r="I25" i="3" s="1"/>
  <c r="H25" i="3" a="1"/>
  <c r="H25" i="3" s="1"/>
  <c r="G25" i="3" a="1"/>
  <c r="G25" i="3" s="1"/>
  <c r="F25" i="3" a="1"/>
  <c r="F25" i="3" s="1"/>
  <c r="E25" i="3" a="1"/>
  <c r="E25" i="3" s="1"/>
  <c r="D25" i="3" a="1"/>
  <c r="D25" i="3" s="1"/>
  <c r="C25" i="3" a="1"/>
  <c r="C25" i="3" s="1"/>
  <c r="N24" i="3" a="1"/>
  <c r="N24" i="3" s="1"/>
  <c r="M24" i="3" a="1"/>
  <c r="M24" i="3" s="1"/>
  <c r="L24" i="3" a="1"/>
  <c r="L24" i="3" s="1"/>
  <c r="K24" i="3" a="1"/>
  <c r="K24" i="3" s="1"/>
  <c r="J24" i="3" a="1"/>
  <c r="J24" i="3" s="1"/>
  <c r="I24" i="3" a="1"/>
  <c r="I24" i="3" s="1"/>
  <c r="H24" i="3" a="1"/>
  <c r="H24" i="3" s="1"/>
  <c r="G24" i="3" a="1"/>
  <c r="G24" i="3" s="1"/>
  <c r="F24" i="3" a="1"/>
  <c r="F24" i="3" s="1"/>
  <c r="E24" i="3" a="1"/>
  <c r="E24" i="3" s="1"/>
  <c r="D24" i="3" a="1"/>
  <c r="D24" i="3" s="1"/>
  <c r="C24" i="3" a="1"/>
  <c r="C24" i="3" s="1"/>
  <c r="N23" i="3" a="1"/>
  <c r="N23" i="3" s="1"/>
  <c r="M23" i="3" a="1"/>
  <c r="M23" i="3" s="1"/>
  <c r="L23" i="3" a="1"/>
  <c r="L23" i="3" s="1"/>
  <c r="K23" i="3" a="1"/>
  <c r="K23" i="3" s="1"/>
  <c r="J23" i="3" a="1"/>
  <c r="J23" i="3" s="1"/>
  <c r="I23" i="3" a="1"/>
  <c r="I23" i="3" s="1"/>
  <c r="H23" i="3" a="1"/>
  <c r="H23" i="3" s="1"/>
  <c r="G23" i="3" a="1"/>
  <c r="G23" i="3" s="1"/>
  <c r="F23" i="3" a="1"/>
  <c r="F23" i="3" s="1"/>
  <c r="E23" i="3" a="1"/>
  <c r="E23" i="3" s="1"/>
  <c r="D23" i="3" a="1"/>
  <c r="D23" i="3" s="1"/>
  <c r="C23" i="3" a="1"/>
  <c r="C23" i="3" s="1"/>
  <c r="N22" i="3" a="1"/>
  <c r="N22" i="3" s="1"/>
  <c r="M22" i="3" a="1"/>
  <c r="M22" i="3" s="1"/>
  <c r="L22" i="3" a="1"/>
  <c r="L22" i="3" s="1"/>
  <c r="K22" i="3" a="1"/>
  <c r="K22" i="3" s="1"/>
  <c r="J22" i="3" a="1"/>
  <c r="J22" i="3" s="1"/>
  <c r="I22" i="3" a="1"/>
  <c r="I22" i="3" s="1"/>
  <c r="H22" i="3" a="1"/>
  <c r="H22" i="3" s="1"/>
  <c r="G22" i="3" a="1"/>
  <c r="G22" i="3" s="1"/>
  <c r="F22" i="3" a="1"/>
  <c r="F22" i="3" s="1"/>
  <c r="E22" i="3" a="1"/>
  <c r="E22" i="3" s="1"/>
  <c r="D22" i="3" a="1"/>
  <c r="D22" i="3" s="1"/>
  <c r="C22" i="3" a="1"/>
  <c r="C22" i="3" s="1"/>
  <c r="N21" i="3" a="1"/>
  <c r="N21" i="3" s="1"/>
  <c r="M21" i="3" a="1"/>
  <c r="M21" i="3" s="1"/>
  <c r="L21" i="3" a="1"/>
  <c r="L21" i="3" s="1"/>
  <c r="K21" i="3" a="1"/>
  <c r="K21" i="3" s="1"/>
  <c r="J21" i="3" a="1"/>
  <c r="J21" i="3" s="1"/>
  <c r="I21" i="3" a="1"/>
  <c r="I21" i="3" s="1"/>
  <c r="H21" i="3" a="1"/>
  <c r="H21" i="3" s="1"/>
  <c r="G21" i="3" a="1"/>
  <c r="G21" i="3" s="1"/>
  <c r="F21" i="3" a="1"/>
  <c r="F21" i="3" s="1"/>
  <c r="E21" i="3" a="1"/>
  <c r="E21" i="3" s="1"/>
  <c r="D21" i="3" a="1"/>
  <c r="D21" i="3" s="1"/>
  <c r="C21" i="3" a="1"/>
  <c r="C21" i="3" s="1"/>
  <c r="N20" i="3" a="1"/>
  <c r="N20" i="3" s="1"/>
  <c r="M20" i="3" a="1"/>
  <c r="M20" i="3" s="1"/>
  <c r="L20" i="3" a="1"/>
  <c r="L20" i="3" s="1"/>
  <c r="K20" i="3" a="1"/>
  <c r="K20" i="3" s="1"/>
  <c r="J20" i="3" a="1"/>
  <c r="J20" i="3" s="1"/>
  <c r="I20" i="3" a="1"/>
  <c r="I20" i="3" s="1"/>
  <c r="H20" i="3" a="1"/>
  <c r="H20" i="3" s="1"/>
  <c r="G20" i="3" a="1"/>
  <c r="G20" i="3" s="1"/>
  <c r="F20" i="3" a="1"/>
  <c r="F20" i="3" s="1"/>
  <c r="E20" i="3" a="1"/>
  <c r="E20" i="3" s="1"/>
  <c r="D20" i="3" a="1"/>
  <c r="D20" i="3" s="1"/>
  <c r="C20" i="3" a="1"/>
  <c r="C20" i="3" s="1"/>
  <c r="N18" i="3" a="1"/>
  <c r="N18" i="3" s="1"/>
  <c r="M18" i="3" a="1"/>
  <c r="M18" i="3" s="1"/>
  <c r="L18" i="3" a="1"/>
  <c r="L18" i="3" s="1"/>
  <c r="K18" i="3" a="1"/>
  <c r="K18" i="3" s="1"/>
  <c r="J18" i="3" a="1"/>
  <c r="J18" i="3" s="1"/>
  <c r="I18" i="3" a="1"/>
  <c r="I18" i="3" s="1"/>
  <c r="H18" i="3" a="1"/>
  <c r="H18" i="3" s="1"/>
  <c r="G18" i="3" a="1"/>
  <c r="G18" i="3" s="1"/>
  <c r="F18" i="3" a="1"/>
  <c r="F18" i="3" s="1"/>
  <c r="E18" i="3" a="1"/>
  <c r="E18" i="3" s="1"/>
  <c r="D18" i="3" a="1"/>
  <c r="D18" i="3" s="1"/>
  <c r="C18" i="3" a="1"/>
  <c r="C18" i="3" s="1"/>
  <c r="N17" i="3" a="1"/>
  <c r="N17" i="3" s="1"/>
  <c r="M17" i="3" a="1"/>
  <c r="M17" i="3" s="1"/>
  <c r="L17" i="3" a="1"/>
  <c r="L17" i="3" s="1"/>
  <c r="K17" i="3" a="1"/>
  <c r="K17" i="3" s="1"/>
  <c r="J17" i="3" a="1"/>
  <c r="J17" i="3" s="1"/>
  <c r="I17" i="3" a="1"/>
  <c r="I17" i="3" s="1"/>
  <c r="H17" i="3" a="1"/>
  <c r="H17" i="3" s="1"/>
  <c r="G17" i="3" a="1"/>
  <c r="G17" i="3" s="1"/>
  <c r="F17" i="3" a="1"/>
  <c r="F17" i="3" s="1"/>
  <c r="E17" i="3" a="1"/>
  <c r="E17" i="3" s="1"/>
  <c r="D17" i="3" a="1"/>
  <c r="D17" i="3" s="1"/>
  <c r="C17" i="3" a="1"/>
  <c r="C17" i="3" s="1"/>
  <c r="N16" i="3" a="1"/>
  <c r="N16" i="3" s="1"/>
  <c r="M16" i="3" a="1"/>
  <c r="M16" i="3" s="1"/>
  <c r="L16" i="3" a="1"/>
  <c r="L16" i="3" s="1"/>
  <c r="K16" i="3" a="1"/>
  <c r="K16" i="3" s="1"/>
  <c r="J16" i="3" a="1"/>
  <c r="J16" i="3" s="1"/>
  <c r="I16" i="3" a="1"/>
  <c r="I16" i="3" s="1"/>
  <c r="H16" i="3" a="1"/>
  <c r="H16" i="3" s="1"/>
  <c r="G16" i="3" a="1"/>
  <c r="G16" i="3" s="1"/>
  <c r="F16" i="3" a="1"/>
  <c r="F16" i="3" s="1"/>
  <c r="E16" i="3" a="1"/>
  <c r="E16" i="3" s="1"/>
  <c r="D16" i="3" a="1"/>
  <c r="D16" i="3" s="1"/>
  <c r="C16" i="3" a="1"/>
  <c r="C16" i="3" s="1"/>
  <c r="N15" i="3" a="1"/>
  <c r="N15" i="3" s="1"/>
  <c r="M15" i="3" a="1"/>
  <c r="M15" i="3" s="1"/>
  <c r="L15" i="3" a="1"/>
  <c r="L15" i="3" s="1"/>
  <c r="K15" i="3" a="1"/>
  <c r="K15" i="3" s="1"/>
  <c r="J15" i="3" a="1"/>
  <c r="J15" i="3" s="1"/>
  <c r="I15" i="3" a="1"/>
  <c r="I15" i="3" s="1"/>
  <c r="H15" i="3" a="1"/>
  <c r="H15" i="3" s="1"/>
  <c r="G15" i="3" a="1"/>
  <c r="G15" i="3" s="1"/>
  <c r="F15" i="3" a="1"/>
  <c r="F15" i="3" s="1"/>
  <c r="E15" i="3" a="1"/>
  <c r="E15" i="3" s="1"/>
  <c r="D15" i="3" a="1"/>
  <c r="D15" i="3" s="1"/>
  <c r="C15" i="3" a="1"/>
  <c r="C15" i="3" s="1"/>
  <c r="N13" i="3" a="1"/>
  <c r="N13" i="3" s="1"/>
  <c r="M13" i="3" a="1"/>
  <c r="M13" i="3" s="1"/>
  <c r="L13" i="3" a="1"/>
  <c r="L13" i="3" s="1"/>
  <c r="K13" i="3" a="1"/>
  <c r="K13" i="3" s="1"/>
  <c r="J13" i="3" a="1"/>
  <c r="J13" i="3" s="1"/>
  <c r="I13" i="3" a="1"/>
  <c r="I13" i="3" s="1"/>
  <c r="H13" i="3" a="1"/>
  <c r="H13" i="3" s="1"/>
  <c r="G13" i="3" a="1"/>
  <c r="G13" i="3" s="1"/>
  <c r="F13" i="3" a="1"/>
  <c r="F13" i="3" s="1"/>
  <c r="E13" i="3" a="1"/>
  <c r="E13" i="3" s="1"/>
  <c r="D13" i="3" a="1"/>
  <c r="D13" i="3" s="1"/>
  <c r="C13" i="3" a="1"/>
  <c r="C13" i="3" s="1"/>
  <c r="N12" i="3" a="1"/>
  <c r="N12" i="3" s="1"/>
  <c r="M12" i="3" a="1"/>
  <c r="M12" i="3" s="1"/>
  <c r="L12" i="3" a="1"/>
  <c r="L12" i="3" s="1"/>
  <c r="K12" i="3" a="1"/>
  <c r="K12" i="3" s="1"/>
  <c r="J12" i="3" a="1"/>
  <c r="J12" i="3" s="1"/>
  <c r="I12" i="3" a="1"/>
  <c r="I12" i="3" s="1"/>
  <c r="H12" i="3" a="1"/>
  <c r="H12" i="3" s="1"/>
  <c r="G12" i="3" a="1"/>
  <c r="G12" i="3" s="1"/>
  <c r="F12" i="3" a="1"/>
  <c r="F12" i="3" s="1"/>
  <c r="E12" i="3" a="1"/>
  <c r="E12" i="3" s="1"/>
  <c r="D12" i="3" a="1"/>
  <c r="D12" i="3" s="1"/>
  <c r="C12" i="3" a="1"/>
  <c r="C12" i="3" s="1"/>
  <c r="N11" i="3" a="1"/>
  <c r="N11" i="3" s="1"/>
  <c r="M11" i="3" a="1"/>
  <c r="M11" i="3" s="1"/>
  <c r="L11" i="3" a="1"/>
  <c r="L11" i="3" s="1"/>
  <c r="K11" i="3" a="1"/>
  <c r="K11" i="3" s="1"/>
  <c r="J11" i="3" a="1"/>
  <c r="J11" i="3" s="1"/>
  <c r="I11" i="3" a="1"/>
  <c r="I11" i="3" s="1"/>
  <c r="H11" i="3" a="1"/>
  <c r="H11" i="3" s="1"/>
  <c r="G11" i="3" a="1"/>
  <c r="G11" i="3" s="1"/>
  <c r="F11" i="3" a="1"/>
  <c r="F11" i="3" s="1"/>
  <c r="E11" i="3" a="1"/>
  <c r="E11" i="3" s="1"/>
  <c r="D11" i="3" a="1"/>
  <c r="D11" i="3" s="1"/>
  <c r="C11" i="3" a="1"/>
  <c r="C11" i="3" s="1"/>
  <c r="N10" i="3" a="1"/>
  <c r="N10" i="3" s="1"/>
  <c r="M10" i="3" a="1"/>
  <c r="M10" i="3" s="1"/>
  <c r="L10" i="3" a="1"/>
  <c r="L10" i="3" s="1"/>
  <c r="K10" i="3" a="1"/>
  <c r="K10" i="3" s="1"/>
  <c r="J10" i="3" a="1"/>
  <c r="J10" i="3" s="1"/>
  <c r="I10" i="3" a="1"/>
  <c r="I10" i="3" s="1"/>
  <c r="H10" i="3" a="1"/>
  <c r="H10" i="3" s="1"/>
  <c r="G10" i="3" a="1"/>
  <c r="G10" i="3" s="1"/>
  <c r="F10" i="3" a="1"/>
  <c r="F10" i="3" s="1"/>
  <c r="E10" i="3" a="1"/>
  <c r="E10" i="3" s="1"/>
  <c r="D10" i="3" a="1"/>
  <c r="D10" i="3" s="1"/>
  <c r="C10" i="3" a="1"/>
  <c r="C10" i="3" s="1"/>
  <c r="N8" i="3" a="1"/>
  <c r="N8" i="3" s="1"/>
  <c r="M8" i="3" a="1"/>
  <c r="M8" i="3" s="1"/>
  <c r="L8" i="3" a="1"/>
  <c r="L8" i="3" s="1"/>
  <c r="K8" i="3" a="1"/>
  <c r="K8" i="3" s="1"/>
  <c r="J8" i="3" a="1"/>
  <c r="J8" i="3" s="1"/>
  <c r="I8" i="3" a="1"/>
  <c r="I8" i="3" s="1"/>
  <c r="H8" i="3" a="1"/>
  <c r="H8" i="3" s="1"/>
  <c r="G8" i="3" a="1"/>
  <c r="G8" i="3" s="1"/>
  <c r="F8" i="3" a="1"/>
  <c r="F8" i="3" s="1"/>
  <c r="E8" i="3" a="1"/>
  <c r="E8" i="3" s="1"/>
  <c r="D8" i="3" a="1"/>
  <c r="D8" i="3" s="1"/>
  <c r="C8" i="3" a="1"/>
  <c r="C8" i="3" s="1"/>
  <c r="N7" i="3" a="1"/>
  <c r="N7" i="3" s="1"/>
  <c r="M7" i="3" a="1"/>
  <c r="M7" i="3" s="1"/>
  <c r="L7" i="3" a="1"/>
  <c r="L7" i="3" s="1"/>
  <c r="K7" i="3" a="1"/>
  <c r="K7" i="3" s="1"/>
  <c r="J7" i="3" a="1"/>
  <c r="J7" i="3" s="1"/>
  <c r="I7" i="3" a="1"/>
  <c r="I7" i="3" s="1"/>
  <c r="H7" i="3" a="1"/>
  <c r="H7" i="3" s="1"/>
  <c r="G7" i="3" a="1"/>
  <c r="G7" i="3" s="1"/>
  <c r="F7" i="3" a="1"/>
  <c r="F7" i="3" s="1"/>
  <c r="E7" i="3" a="1"/>
  <c r="E7" i="3" s="1"/>
  <c r="D7" i="3" a="1"/>
  <c r="D7" i="3" s="1"/>
  <c r="C7" i="3" a="1"/>
  <c r="C7" i="3" s="1"/>
  <c r="N6" i="3" a="1"/>
  <c r="N6" i="3" s="1"/>
  <c r="M6" i="3" a="1"/>
  <c r="M6" i="3" s="1"/>
  <c r="L6" i="3" a="1"/>
  <c r="L6" i="3" s="1"/>
  <c r="K6" i="3" a="1"/>
  <c r="K6" i="3" s="1"/>
  <c r="J6" i="3" a="1"/>
  <c r="J6" i="3" s="1"/>
  <c r="I6" i="3" a="1"/>
  <c r="I6" i="3" s="1"/>
  <c r="H6" i="3" a="1"/>
  <c r="H6" i="3" s="1"/>
  <c r="G6" i="3" a="1"/>
  <c r="G6" i="3" s="1"/>
  <c r="F6" i="3" a="1"/>
  <c r="F6" i="3" s="1"/>
  <c r="E6" i="3" a="1"/>
  <c r="E6" i="3" s="1"/>
  <c r="D6" i="3" a="1"/>
  <c r="D6" i="3" s="1"/>
  <c r="C6" i="3" a="1"/>
  <c r="C6" i="3" s="1"/>
  <c r="N5" i="3" a="1"/>
  <c r="N5" i="3" s="1"/>
  <c r="M5" i="3" a="1"/>
  <c r="M5" i="3" s="1"/>
  <c r="L5" i="3" a="1"/>
  <c r="L5" i="3" s="1"/>
  <c r="K5" i="3" a="1"/>
  <c r="K5" i="3" s="1"/>
  <c r="J5" i="3" a="1"/>
  <c r="J5" i="3" s="1"/>
  <c r="I5" i="3" a="1"/>
  <c r="I5" i="3" s="1"/>
  <c r="H5" i="3" a="1"/>
  <c r="H5" i="3" s="1"/>
  <c r="G5" i="3" a="1"/>
  <c r="G5" i="3" s="1"/>
  <c r="F5" i="3" a="1"/>
  <c r="F5" i="3" s="1"/>
  <c r="E5" i="3" a="1"/>
  <c r="E5" i="3" s="1"/>
  <c r="D5" i="3" a="1"/>
  <c r="D5" i="3" s="1"/>
  <c r="C5" i="3" a="1"/>
  <c r="C5" i="3" s="1"/>
  <c r="N4" i="3" a="1"/>
  <c r="N4" i="3" s="1"/>
  <c r="M4" i="3" a="1"/>
  <c r="M4" i="3" s="1"/>
  <c r="L4" i="3" a="1"/>
  <c r="L4" i="3" s="1"/>
  <c r="K4" i="3" a="1"/>
  <c r="K4" i="3" s="1"/>
  <c r="J4" i="3" a="1"/>
  <c r="J4" i="3" s="1"/>
  <c r="I4" i="3" a="1"/>
  <c r="I4" i="3" s="1"/>
  <c r="H4" i="3" a="1"/>
  <c r="H4" i="3" s="1"/>
  <c r="G4" i="3" a="1"/>
  <c r="G4" i="3" s="1"/>
  <c r="F4" i="3" a="1"/>
  <c r="F4" i="3" s="1"/>
  <c r="E4" i="3" a="1"/>
  <c r="E4" i="3" s="1"/>
  <c r="D4" i="3" a="1"/>
  <c r="D4" i="3" s="1"/>
  <c r="C4" i="3" a="1"/>
  <c r="C4" i="3" s="1"/>
  <c r="N3" i="3" a="1"/>
  <c r="N3" i="3" s="1"/>
  <c r="M3" i="3" a="1"/>
  <c r="M3" i="3" s="1"/>
  <c r="L3" i="3" a="1"/>
  <c r="L3" i="3" s="1"/>
  <c r="K3" i="3" a="1"/>
  <c r="K3" i="3" s="1"/>
  <c r="J3" i="3" a="1"/>
  <c r="J3" i="3" s="1"/>
  <c r="I3" i="3" a="1"/>
  <c r="I3" i="3" s="1"/>
  <c r="H3" i="3" a="1"/>
  <c r="H3" i="3" s="1"/>
  <c r="G3" i="3" a="1"/>
  <c r="G3" i="3" s="1"/>
  <c r="F3" i="3" a="1"/>
  <c r="F3" i="3" s="1"/>
  <c r="E3" i="3" a="1"/>
  <c r="E3" i="3" s="1"/>
  <c r="D3" i="3" a="1"/>
  <c r="D3" i="3" s="1"/>
  <c r="C3" i="3" a="1"/>
  <c r="C3" i="3" s="1"/>
  <c r="AN12" i="10" l="1"/>
  <c r="AO13" i="10"/>
  <c r="AC13" i="10"/>
  <c r="AF23" i="10" s="1"/>
  <c r="AJ19" i="10"/>
  <c r="O9" i="13"/>
  <c r="D14" i="3"/>
  <c r="H14" i="3"/>
  <c r="O10" i="2"/>
  <c r="B11" i="16" s="1"/>
  <c r="O9" i="2"/>
  <c r="B9" i="16" s="1"/>
  <c r="G2" i="3"/>
  <c r="O24" i="3"/>
  <c r="B18" i="16" s="1"/>
  <c r="O25" i="3"/>
  <c r="E9" i="3"/>
  <c r="L2" i="3"/>
  <c r="G9" i="3"/>
  <c r="G19" i="3"/>
  <c r="H2" i="3"/>
  <c r="M2" i="3"/>
  <c r="J2" i="3"/>
  <c r="I2" i="3"/>
  <c r="F2" i="3"/>
  <c r="N9" i="3"/>
  <c r="K2" i="2"/>
  <c r="K10" i="4" s="1"/>
  <c r="H2" i="2"/>
  <c r="H10" i="4" s="1"/>
  <c r="J2" i="2"/>
  <c r="D2" i="2"/>
  <c r="D10" i="4" s="1"/>
  <c r="M2" i="2"/>
  <c r="M10" i="4" s="1"/>
  <c r="F2" i="2"/>
  <c r="O5" i="2"/>
  <c r="B8" i="16" s="1"/>
  <c r="O8" i="2"/>
  <c r="B5" i="16" s="1"/>
  <c r="O4" i="2"/>
  <c r="B7" i="16" s="1"/>
  <c r="L2" i="2"/>
  <c r="L10" i="4" s="1"/>
  <c r="O7" i="2"/>
  <c r="B6" i="16" s="1"/>
  <c r="O3" i="2"/>
  <c r="C3" i="13" s="1"/>
  <c r="E2" i="2"/>
  <c r="E10" i="4" s="1"/>
  <c r="G2" i="2"/>
  <c r="G10" i="4" s="1"/>
  <c r="N2" i="2"/>
  <c r="N10" i="4" s="1"/>
  <c r="I2" i="2"/>
  <c r="I10" i="4" s="1"/>
  <c r="O6" i="2"/>
  <c r="B10" i="16" s="1"/>
  <c r="C2" i="2"/>
  <c r="O18" i="3"/>
  <c r="E2" i="3"/>
  <c r="N2" i="3"/>
  <c r="O6" i="3"/>
  <c r="L9" i="3"/>
  <c r="M9" i="3"/>
  <c r="J14" i="3"/>
  <c r="L14" i="3"/>
  <c r="L19" i="3"/>
  <c r="K19" i="3"/>
  <c r="D2" i="3"/>
  <c r="K2" i="3"/>
  <c r="J9" i="3"/>
  <c r="O7" i="3"/>
  <c r="I9" i="3"/>
  <c r="K9" i="3"/>
  <c r="O13" i="3"/>
  <c r="N14" i="3"/>
  <c r="I14" i="3"/>
  <c r="I19" i="3"/>
  <c r="H19" i="3"/>
  <c r="O22" i="3"/>
  <c r="B15" i="16" s="1"/>
  <c r="O3" i="3"/>
  <c r="O4" i="3"/>
  <c r="C2" i="3"/>
  <c r="O10" i="3"/>
  <c r="C9" i="3"/>
  <c r="O12" i="3"/>
  <c r="O15" i="3"/>
  <c r="O16" i="3"/>
  <c r="C14" i="3"/>
  <c r="G14" i="3"/>
  <c r="C19" i="3"/>
  <c r="O20" i="3"/>
  <c r="J19" i="3"/>
  <c r="O23" i="3"/>
  <c r="O5" i="3"/>
  <c r="O8" i="3"/>
  <c r="D9" i="3"/>
  <c r="F9" i="3"/>
  <c r="H9" i="3"/>
  <c r="O11" i="3"/>
  <c r="E14" i="3"/>
  <c r="K14" i="3"/>
  <c r="M14" i="3"/>
  <c r="F14" i="3"/>
  <c r="O17" i="3"/>
  <c r="D19" i="3"/>
  <c r="F19" i="3"/>
  <c r="M19" i="3"/>
  <c r="O21" i="3"/>
  <c r="E19" i="3"/>
  <c r="N19" i="3"/>
  <c r="G27" i="3" l="1"/>
  <c r="G5" i="13" s="1"/>
  <c r="G5" i="4" s="1"/>
  <c r="D4" i="13"/>
  <c r="D4" i="4" s="1"/>
  <c r="M4" i="13"/>
  <c r="M4" i="4" s="1"/>
  <c r="B19" i="16"/>
  <c r="H4" i="13"/>
  <c r="H4" i="4" s="1"/>
  <c r="F4" i="13"/>
  <c r="F4" i="4" s="1"/>
  <c r="F10" i="4"/>
  <c r="C3" i="4"/>
  <c r="C9" i="4"/>
  <c r="C10" i="4" s="1"/>
  <c r="J4" i="13"/>
  <c r="J4" i="4" s="1"/>
  <c r="J10" i="4"/>
  <c r="K4" i="13"/>
  <c r="K4" i="4" s="1"/>
  <c r="B12" i="16"/>
  <c r="I4" i="13"/>
  <c r="I4" i="4" s="1"/>
  <c r="E4" i="13"/>
  <c r="E4" i="4" s="1"/>
  <c r="L4" i="13"/>
  <c r="L4" i="4" s="1"/>
  <c r="C4" i="13"/>
  <c r="C4" i="4" s="1"/>
  <c r="O2" i="2"/>
  <c r="N4" i="13"/>
  <c r="N4" i="4" s="1"/>
  <c r="G4" i="13"/>
  <c r="G4" i="4" s="1"/>
  <c r="K27" i="3"/>
  <c r="I27" i="3"/>
  <c r="N27" i="3"/>
  <c r="L27" i="3"/>
  <c r="E27" i="3"/>
  <c r="B16" i="16"/>
  <c r="M27" i="3"/>
  <c r="F27" i="3"/>
  <c r="O14" i="3"/>
  <c r="C27" i="3"/>
  <c r="O2" i="3"/>
  <c r="D27" i="3"/>
  <c r="J27" i="3"/>
  <c r="B17" i="16"/>
  <c r="O19" i="3"/>
  <c r="O9" i="3"/>
  <c r="B14" i="16"/>
  <c r="H27" i="3"/>
  <c r="G11" i="4" l="1"/>
  <c r="J5" i="13"/>
  <c r="J5" i="4" s="1"/>
  <c r="J11" i="4"/>
  <c r="D5" i="13"/>
  <c r="D5" i="4" s="1"/>
  <c r="D11" i="4"/>
  <c r="M5" i="13"/>
  <c r="M5" i="4" s="1"/>
  <c r="M11" i="4"/>
  <c r="I5" i="13"/>
  <c r="I5" i="4" s="1"/>
  <c r="I11" i="4"/>
  <c r="E5" i="13"/>
  <c r="E5" i="4" s="1"/>
  <c r="E11" i="4"/>
  <c r="L5" i="13"/>
  <c r="L5" i="4" s="1"/>
  <c r="L11" i="4"/>
  <c r="N5" i="13"/>
  <c r="N5" i="4" s="1"/>
  <c r="N11" i="4"/>
  <c r="H5" i="13"/>
  <c r="H5" i="4" s="1"/>
  <c r="H11" i="4"/>
  <c r="K5" i="13"/>
  <c r="K5" i="4" s="1"/>
  <c r="K11" i="4"/>
  <c r="C5" i="13"/>
  <c r="C5" i="4" s="1"/>
  <c r="C11" i="4"/>
  <c r="C12" i="4" s="1"/>
  <c r="D9" i="4" s="1"/>
  <c r="F5" i="13"/>
  <c r="F5" i="4" s="1"/>
  <c r="F11" i="4"/>
  <c r="B20" i="16"/>
  <c r="B21" i="16" s="1"/>
  <c r="B42" i="16" s="1"/>
  <c r="C14" i="4" s="1"/>
  <c r="O27" i="3"/>
  <c r="C6" i="13" l="1"/>
  <c r="C6" i="4" s="1"/>
  <c r="D12" i="4"/>
  <c r="E9" i="4" s="1"/>
  <c r="E12" i="4" s="1"/>
  <c r="F9" i="4" s="1"/>
  <c r="F12" i="4" s="1"/>
  <c r="G9" i="4" s="1"/>
  <c r="G12" i="4" s="1"/>
  <c r="H9" i="4" s="1"/>
  <c r="H12" i="4" s="1"/>
  <c r="I9" i="4" s="1"/>
  <c r="I12" i="4" s="1"/>
  <c r="J9" i="4" s="1"/>
  <c r="J12" i="4" s="1"/>
  <c r="K9" i="4" s="1"/>
  <c r="K12" i="4" s="1"/>
  <c r="L9" i="4" s="1"/>
  <c r="L12" i="4" s="1"/>
  <c r="M9" i="4" s="1"/>
  <c r="M12" i="4" s="1"/>
  <c r="N9" i="4" s="1"/>
  <c r="N12" i="4" s="1"/>
  <c r="D3" i="13"/>
  <c r="D3" i="4" l="1"/>
  <c r="E7" i="15" s="1"/>
  <c r="E51" i="15" s="1"/>
  <c r="E7" i="11"/>
  <c r="E26" i="11" s="1"/>
  <c r="D6" i="13"/>
  <c r="C27" i="11" l="1"/>
  <c r="C28" i="11" s="1"/>
  <c r="E28" i="11"/>
  <c r="E6" i="13"/>
  <c r="E3" i="13"/>
  <c r="E3" i="4" s="1"/>
  <c r="D6" i="4"/>
  <c r="F6" i="13" l="1"/>
  <c r="E6" i="4"/>
  <c r="F3" i="13"/>
  <c r="F3" i="4" s="1"/>
  <c r="G6" i="13" l="1"/>
  <c r="F6" i="4"/>
  <c r="G3" i="13"/>
  <c r="G3" i="4" s="1"/>
  <c r="H6" i="13" l="1"/>
  <c r="H3" i="13"/>
  <c r="H3" i="4" s="1"/>
  <c r="G6" i="4"/>
  <c r="I6" i="13" l="1"/>
  <c r="I3" i="13"/>
  <c r="I3" i="4" s="1"/>
  <c r="H6" i="4"/>
  <c r="J6" i="13" l="1"/>
  <c r="I6" i="4"/>
  <c r="J3" i="13"/>
  <c r="J3" i="4" s="1"/>
  <c r="K6" i="13" l="1"/>
  <c r="K3" i="13"/>
  <c r="K3" i="4" s="1"/>
  <c r="J6" i="4"/>
  <c r="L6" i="13" l="1"/>
  <c r="K6" i="4"/>
  <c r="L3" i="13"/>
  <c r="L3" i="4" s="1"/>
  <c r="M6" i="13" l="1"/>
  <c r="M3" i="13"/>
  <c r="M3" i="4" s="1"/>
  <c r="L6" i="4"/>
  <c r="N6" i="13" l="1"/>
  <c r="N6" i="4" s="1"/>
  <c r="M6" i="4"/>
  <c r="N3" i="13"/>
  <c r="N3" i="4"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tc={EB4B623D-E01D-7943-B4F6-5684E3819D16}</author>
    <author>tc={C0390EA1-D9C8-43A1-B526-4D9A227F7C54}</author>
  </authors>
  <commentList>
    <comment ref="U1" authorId="0" shapeId="0" xr:uid="{EB4B623D-E01D-7943-B4F6-5684E3819D16}">
      <text>
        <r>
          <rPr>
            <sz val="10"/>
            <color rgb="FF000000"/>
            <rFont val="Arial"/>
            <family val="2"/>
          </rPr>
          <t>[Threaded comment]
Your version of Excel allows you to read this threaded comment; however, any edits to it will get removed if the file is opened in a newer version of Excel. Learn more: https://go.microsoft.com/fwlink/?linkid=870924
Comment:
    Zone de texte utilisée pour la validation des données des catégories de dépenses
NE PAS SUPPRIMER</t>
        </r>
      </text>
    </comment>
    <comment ref="M4" authorId="1" shapeId="0" xr:uid="{C0390EA1-D9C8-43A1-B526-4D9A227F7C54}">
      <text>
        <r>
          <rPr>
            <sz val="10"/>
            <color rgb="FF000000"/>
            <rFont val="Arial"/>
            <family val="2"/>
          </rPr>
          <t>[Threaded comment]
Your version of Excel allows you to read this threaded comment; however, any edits to it will get removed if the file is opened in a newer version of Excel. Learn more: https://go.microsoft.com/fwlink/?linkid=870924
Comment:
    Manque à payer X personnes, après adapter en détaillant le nb de prix a 35 et a 5.50</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tc={77805286-72D6-BA48-99FD-5D5F9F701650}</author>
    <author>tc={B93BD0D1-C719-414B-BF3C-072CF64E4D85}</author>
    <author>tc={23A91765-0FB5-F94A-8D74-0D903E69129F}</author>
  </authors>
  <commentList>
    <comment ref="A4" authorId="0" shapeId="0" xr:uid="{77805286-72D6-BA48-99FD-5D5F9F701650}">
      <text>
        <r>
          <rPr>
            <sz val="10"/>
            <color rgb="FF000000"/>
            <rFont val="Arial"/>
            <family val="2"/>
          </rPr>
          <t>[Threaded comment]
Your version of Excel allows you to read this threaded comment; however, any edits to it will get removed if the file is opened in a newer version of Excel. Learn more: https://go.microsoft.com/fwlink/?linkid=870924
Comment:
    Partie automatisée en fonction des produits saisis</t>
        </r>
      </text>
    </comment>
    <comment ref="A13" authorId="1" shapeId="0" xr:uid="{B93BD0D1-C719-414B-BF3C-072CF64E4D85}">
      <text>
        <r>
          <rPr>
            <sz val="10"/>
            <color rgb="FF000000"/>
            <rFont val="Arial"/>
            <family val="2"/>
          </rPr>
          <t>[Threaded comment]
Your version of Excel allows you to read this threaded comment; however, any edits to it will get removed if the file is opened in a newer version of Excel. Learn more: https://go.microsoft.com/fwlink/?linkid=870924
Comment:
    Partie automatisée en fonction des dépenses saisies</t>
        </r>
      </text>
    </comment>
    <comment ref="A30" authorId="2" shapeId="0" xr:uid="{23A91765-0FB5-F94A-8D74-0D903E69129F}">
      <text>
        <r>
          <rPr>
            <sz val="10"/>
            <color rgb="FF000000"/>
            <rFont val="Arial"/>
            <family val="2"/>
          </rPr>
          <t>[Threaded comment]
Your version of Excel allows you to read this threaded comment; however, any edits to it will get removed if the file is opened in a newer version of Excel. Learn more: https://go.microsoft.com/fwlink/?linkid=870924
Comment:
    Au niveau associatif, ces catégories sont peu utilsées, il faudra les remplir à la main si jamais vous devez y inscrire des sommes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tc={C69441C7-DBB0-704E-8063-286FA1870B0F}</author>
  </authors>
  <commentList>
    <comment ref="B6" authorId="0" shapeId="0" xr:uid="{C69441C7-DBB0-704E-8063-286FA1870B0F}">
      <text>
        <r>
          <rPr>
            <sz val="10"/>
            <color rgb="FF000000"/>
            <rFont val="Arial"/>
            <family val="2"/>
          </rPr>
          <t>[Threaded comment]
Your version of Excel allows you to read this threaded comment; however, any edits to it will get removed if the file is opened in a newer version of Excel. Learn more: https://go.microsoft.com/fwlink/?linkid=870924
Comment:
    Pour un solde théorique plus précis, il faut renseigner en début de l’année N le solde de fin d’année N-1 avec la catégorie « report à nouveau »</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<sst xmlns="http://schemas.openxmlformats.org/spreadsheetml/2006/main" count="300" uniqueCount="166">
  <si>
    <t>Fichier de trésorerie associatif à destination des bureaux</t>
  </si>
  <si>
    <t>Plan de trésorerie</t>
  </si>
  <si>
    <t>janv.</t>
  </si>
  <si>
    <t>févr.</t>
  </si>
  <si>
    <t>mars</t>
  </si>
  <si>
    <t>avr.</t>
  </si>
  <si>
    <t>mai</t>
  </si>
  <si>
    <t>juin</t>
  </si>
  <si>
    <t>juil.</t>
  </si>
  <si>
    <t>août</t>
  </si>
  <si>
    <t>sept.</t>
  </si>
  <si>
    <t>oct.</t>
  </si>
  <si>
    <t>nov.</t>
  </si>
  <si>
    <t>déc.</t>
  </si>
  <si>
    <t>Solde début de mois</t>
  </si>
  <si>
    <t>Recettes + Recettes projetés</t>
  </si>
  <si>
    <t>Dépenses + Dépenses projetées</t>
  </si>
  <si>
    <t>Solde fin de mois</t>
  </si>
  <si>
    <t>Réel</t>
  </si>
  <si>
    <t>Recettes</t>
  </si>
  <si>
    <t>Dépenses</t>
  </si>
  <si>
    <t>RESULTAT DE L'EXERCICE</t>
  </si>
  <si>
    <t>Liste cat dépenses</t>
  </si>
  <si>
    <t>SUIVIS - Espece</t>
  </si>
  <si>
    <t>Type de monnaie</t>
  </si>
  <si>
    <t>NB de piece</t>
  </si>
  <si>
    <t>TOTAL montant</t>
  </si>
  <si>
    <t>Date</t>
  </si>
  <si>
    <t>Désignation</t>
  </si>
  <si>
    <t>Libellé écriture</t>
  </si>
  <si>
    <t>Usage</t>
  </si>
  <si>
    <t>Type</t>
  </si>
  <si>
    <t>Montant</t>
  </si>
  <si>
    <t>Catégorie</t>
  </si>
  <si>
    <t>Assurance</t>
  </si>
  <si>
    <t>Billet 50</t>
  </si>
  <si>
    <t>Achat 50x Sac à dos</t>
  </si>
  <si>
    <t>50x Sac à dos SWAT Prenium 42L</t>
  </si>
  <si>
    <t>Goodies</t>
  </si>
  <si>
    <t>Espèce</t>
  </si>
  <si>
    <t>BUREAU 3EME CIE</t>
  </si>
  <si>
    <t>Solde initial</t>
  </si>
  <si>
    <t>Report à nouveau</t>
  </si>
  <si>
    <t>Virement</t>
  </si>
  <si>
    <t>Autres communication</t>
  </si>
  <si>
    <t>Billet 20</t>
  </si>
  <si>
    <t>Espece pour sac (35 ou 5,50)</t>
  </si>
  <si>
    <t>Apport membres</t>
  </si>
  <si>
    <t>Autres frais de fonctionnement</t>
  </si>
  <si>
    <t>Billet 10</t>
  </si>
  <si>
    <t>Autres Logistique</t>
  </si>
  <si>
    <t>Billet 5</t>
  </si>
  <si>
    <t>Autres orga évent</t>
  </si>
  <si>
    <t>Banque</t>
  </si>
  <si>
    <t>Piece de 2</t>
  </si>
  <si>
    <t>Boissons / Nourriture</t>
  </si>
  <si>
    <t>Piece de 1</t>
  </si>
  <si>
    <t>Consommables</t>
  </si>
  <si>
    <t>Piece de 0,50</t>
  </si>
  <si>
    <t>Décoration</t>
  </si>
  <si>
    <t>Piece de 0,20</t>
  </si>
  <si>
    <t>Fournitures</t>
  </si>
  <si>
    <t>Piece de 0,10</t>
  </si>
  <si>
    <t>Frais de représentation</t>
  </si>
  <si>
    <t>TOTAL</t>
  </si>
  <si>
    <t>Location / Prestataires</t>
  </si>
  <si>
    <t>CALISE</t>
  </si>
  <si>
    <t>Location véhicules et assimilés</t>
  </si>
  <si>
    <t>FOFANA</t>
  </si>
  <si>
    <t>Matériel communication réutilisable</t>
  </si>
  <si>
    <t>GOURGON</t>
  </si>
  <si>
    <t>Matériel logistique réutilisable</t>
  </si>
  <si>
    <t>LALANE</t>
  </si>
  <si>
    <t>Matériel orga évent</t>
  </si>
  <si>
    <t>HILDALGO</t>
  </si>
  <si>
    <t>Publicité sponsorisé</t>
  </si>
  <si>
    <t>MACAINE</t>
  </si>
  <si>
    <t>Récompenses et cadeaux</t>
  </si>
  <si>
    <t>PLAGNET</t>
  </si>
  <si>
    <t>Remboursement / Défraiement</t>
  </si>
  <si>
    <t>ZABAAT</t>
  </si>
  <si>
    <t>Total</t>
  </si>
  <si>
    <t>Totaux mensuels : Organisation événements</t>
  </si>
  <si>
    <t>Totaux mensuels : Logistique</t>
  </si>
  <si>
    <t>Totaux mensuels : Communication</t>
  </si>
  <si>
    <t>Totaux mensuels : Frais de fonctionnement</t>
  </si>
  <si>
    <t>Totaux mensuels :</t>
  </si>
  <si>
    <t>Totaux mensuels :</t>
  </si>
  <si>
    <t>Subventions</t>
  </si>
  <si>
    <t>Sponsoring / Dons</t>
  </si>
  <si>
    <t>Billetteries</t>
  </si>
  <si>
    <t>Prestation de services</t>
  </si>
  <si>
    <t>Remboursements</t>
  </si>
  <si>
    <t>Autres</t>
  </si>
  <si>
    <t>Budget prévisionnel global</t>
  </si>
  <si>
    <t>Budget prévisionnel de mon événement</t>
  </si>
  <si>
    <t>Charges</t>
  </si>
  <si>
    <t>Produits</t>
  </si>
  <si>
    <t>Intitulé</t>
  </si>
  <si>
    <t>Montant TTC</t>
  </si>
  <si>
    <t>Concour inter asso</t>
  </si>
  <si>
    <t xml:space="preserve">Report </t>
  </si>
  <si>
    <t>Event</t>
  </si>
  <si>
    <t>Recette 1</t>
  </si>
  <si>
    <t>Poste 1</t>
  </si>
  <si>
    <t>Cotisations étudiants</t>
  </si>
  <si>
    <t>Poste 2</t>
  </si>
  <si>
    <t>Recette 2</t>
  </si>
  <si>
    <t>St valentin</t>
  </si>
  <si>
    <t>Poste 3</t>
  </si>
  <si>
    <t>Poste 4</t>
  </si>
  <si>
    <t>Recette 3</t>
  </si>
  <si>
    <t>Poste 5</t>
  </si>
  <si>
    <t>Recette 4</t>
  </si>
  <si>
    <t>St patrick</t>
  </si>
  <si>
    <t>Sponsoring</t>
  </si>
  <si>
    <t>Total des charges</t>
  </si>
  <si>
    <t>Total des produits</t>
  </si>
  <si>
    <t>Remboursement sweat</t>
  </si>
  <si>
    <t>Recette</t>
  </si>
  <si>
    <t>Frais de fonctionnements</t>
  </si>
  <si>
    <t>Remboursement</t>
  </si>
  <si>
    <t>TOTAL Génral</t>
  </si>
  <si>
    <t>Bilan financier consolidé</t>
  </si>
  <si>
    <t>Bilan financier par événement</t>
  </si>
  <si>
    <t>Ventes</t>
  </si>
  <si>
    <t>Concours inter asso</t>
  </si>
  <si>
    <t>Soirée à thème</t>
  </si>
  <si>
    <t>Expos temporaires</t>
  </si>
  <si>
    <t>Compte de Résultat</t>
  </si>
  <si>
    <t>Exercice du 18/08/2025 au 31/12/2025</t>
  </si>
  <si>
    <t>PERIODE EN COURS</t>
  </si>
  <si>
    <t>N-1</t>
  </si>
  <si>
    <t>PRODUITS D'EXPLOITATION</t>
  </si>
  <si>
    <t>Prestations de service</t>
  </si>
  <si>
    <t>Recouvrement (ex : remboursements)</t>
  </si>
  <si>
    <t>Membres</t>
  </si>
  <si>
    <t>Autres produits d'exploitation</t>
  </si>
  <si>
    <t>CHARGES D'EXPLOITATION</t>
  </si>
  <si>
    <t>Achat de matériel</t>
  </si>
  <si>
    <t>Fournitures administratives (ex : papeterie, fournitures bureau)</t>
  </si>
  <si>
    <t>Sous-traitance (ex : prestataires, location)</t>
  </si>
  <si>
    <t>Charges diverses de gestion courante (ex : banque, assurance)</t>
  </si>
  <si>
    <t>Recouvrement / Défraiement</t>
  </si>
  <si>
    <t>Autres charges d'exploitation</t>
  </si>
  <si>
    <t>RESULTAT D'EXPLOITATION</t>
  </si>
  <si>
    <t>PRODUITS FINANCIERS</t>
  </si>
  <si>
    <t>Produits financiers</t>
  </si>
  <si>
    <t>Revenus des prêts</t>
  </si>
  <si>
    <t>CHARGES FINANCIERES</t>
  </si>
  <si>
    <t>Intérêts bancaires</t>
  </si>
  <si>
    <t>RESULTAT FINANCIER</t>
  </si>
  <si>
    <t>PRODUITS EXCEPTIONNELS</t>
  </si>
  <si>
    <t>Subvention d'équilibre</t>
  </si>
  <si>
    <t>Produits sur exercices antérieurs (à reclasser)</t>
  </si>
  <si>
    <t>CHARGES EXCEPTIONNELLES</t>
  </si>
  <si>
    <t>Amendes et pénalités</t>
  </si>
  <si>
    <t>Créances devenues irrécouvrables dans l'exercice</t>
  </si>
  <si>
    <t>RESULTAT EXCEPTIONNEL</t>
  </si>
  <si>
    <t>Plan de trésorerie combiné au réel</t>
  </si>
  <si>
    <t>Dépenses prévues</t>
  </si>
  <si>
    <t>Organisation événements</t>
  </si>
  <si>
    <t>Logistique</t>
  </si>
  <si>
    <t>Communication</t>
  </si>
  <si>
    <t>Frais de fonctionnement</t>
  </si>
  <si>
    <t>Recettes prévues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</si>
</sst>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4" formatCode="_-* #,##0.00\ &quot;€&quot;_-;\-* #,##0.00\ &quot;€&quot;_-;_-* &quot;-&quot;??\ &quot;€&quot;_-;_-@_-"/>
    <numFmt numFmtId="43" formatCode="_-* #,##0.00_-;\-* #,##0.00_-;_-* &quot;-&quot;??_-;_-@_-"/>
    <numFmt numFmtId="164" formatCode="_ * #,##0.00_)\ &quot;€&quot;_ ;_ * \(#,##0.00\)\ &quot;€&quot;_ ;_ * &quot;-&quot;??_)\ &quot;€&quot;_ ;_ @_ "/>
    <numFmt numFmtId="165" formatCode="mmm"/>
    <numFmt numFmtId="166" formatCode="&quot;$&quot;#,##0"/>
    <numFmt numFmtId="167" formatCode="_-* #,##0.00\ [$€-40C]_-;\-* #,##0.00\ [$€-40C]_-;_-* &quot;-&quot;??\ [$€-40C]_-;_-@_-"/>
    <numFmt numFmtId="168" formatCode="_-[$$-409]* #,##0.00_ ;_-[$$-409]* \-#,##0.00\ ;_-[$$-409]* &quot;-&quot;??_ ;_-@_ "/>
    <numFmt numFmtId="169" formatCode="_-[$$-409]* #,##0_ ;_-[$$-409]* \-#,##0\ ;_-[$$-409]* &quot;-&quot;??_ ;_-@_ "/>
  </numFmts>
  <fonts count="51">
    <font>
      <sz val="10"/>
      <color rgb="FF000000"/>
      <name val="Arial"/>
      <family val="2"/>
    </font>
    <font>
      <sz val="12"/>
      <color theme="1"/>
      <name val="Calibri"/>
      <family val="2"/>
      <scheme val="minor"/>
    </font>
    <font>
      <b/>
      <sz val="12"/>
      <color theme="1"/>
      <name val="Calibri"/>
      <family val="2"/>
      <scheme val="minor"/>
    </font>
    <font>
      <b/>
      <sz val="16"/>
      <color theme="1"/>
      <name val="Calibri"/>
      <family val="2"/>
      <scheme val="minor"/>
    </font>
    <font>
      <sz val="12"/>
      <color rgb="FF000000"/>
      <name val="Calibri"/>
      <family val="2"/>
      <scheme val="minor"/>
    </font>
    <font>
      <b/>
      <sz val="12"/>
      <color theme="0"/>
      <name val="Calibri"/>
      <family val="2"/>
      <scheme val="minor"/>
    </font>
    <font>
      <sz val="12"/>
      <color theme="0"/>
      <name val="Calibri"/>
      <family val="2"/>
      <scheme val="minor"/>
    </font>
    <font>
      <sz val="10"/>
      <color theme="0"/>
      <name val="Arial"/>
      <family val="2"/>
    </font>
    <font>
      <b/>
      <i/>
      <sz val="12"/>
      <color theme="1"/>
      <name val="Calibri"/>
      <family val="2"/>
      <scheme val="minor"/>
    </font>
    <font>
      <b/>
      <sz val="10"/>
      <color rgb="FF000000"/>
      <name val="Calibri"/>
      <family val="2"/>
      <scheme val="minor"/>
    </font>
    <font>
      <b/>
      <sz val="18"/>
      <color rgb="FFFFFFFF"/>
      <name val="Calibri"/>
      <family val="2"/>
      <scheme val="minor"/>
    </font>
    <font>
      <sz val="10"/>
      <color rgb="FF000000"/>
      <name val="Calibri"/>
      <family val="2"/>
      <scheme val="minor"/>
    </font>
    <font>
      <sz val="11"/>
      <color rgb="FF000000"/>
      <name val="Calibri"/>
      <family val="2"/>
      <scheme val="minor"/>
    </font>
    <font>
      <b/>
      <sz val="12"/>
      <color rgb="FFFFFFFF"/>
      <name val="Calibri"/>
      <family val="2"/>
      <scheme val="minor"/>
    </font>
    <font>
      <b/>
      <i/>
      <sz val="12"/>
      <color rgb="FFFFFFFF"/>
      <name val="Calibri"/>
      <family val="2"/>
      <scheme val="minor"/>
    </font>
    <font>
      <sz val="12"/>
      <color rgb="FF576475"/>
      <name val="Calibri"/>
      <family val="2"/>
      <scheme val="minor"/>
    </font>
    <font>
      <i/>
      <sz val="12"/>
      <color theme="1"/>
      <name val="Calibri"/>
      <family val="2"/>
      <scheme val="minor"/>
    </font>
    <font>
      <i/>
      <sz val="11"/>
      <color theme="1"/>
      <name val="Calibri"/>
      <family val="2"/>
      <scheme val="minor"/>
    </font>
    <font>
      <i/>
      <sz val="11"/>
      <color rgb="FF576475"/>
      <name val="Calibri"/>
      <family val="2"/>
      <scheme val="minor"/>
    </font>
    <font>
      <sz val="12"/>
      <color rgb="FFFFFFFF"/>
      <name val="Calibri"/>
      <family val="2"/>
      <scheme val="minor"/>
    </font>
    <font>
      <i/>
      <sz val="12"/>
      <color rgb="FF6C7687"/>
      <name val="Calibri"/>
      <family val="2"/>
      <scheme val="minor"/>
    </font>
    <font>
      <b/>
      <sz val="14"/>
      <color rgb="FFFFFFFF"/>
      <name val="Calibri"/>
      <family val="2"/>
      <scheme val="minor"/>
    </font>
    <font>
      <i/>
      <sz val="11"/>
      <color rgb="FF6C7687"/>
      <name val="Calibri"/>
      <family val="2"/>
      <scheme val="minor"/>
    </font>
    <font>
      <sz val="12"/>
      <color rgb="FF6C7687"/>
      <name val="Calibri"/>
      <family val="2"/>
      <scheme val="minor"/>
    </font>
    <font>
      <sz val="12"/>
      <name val="Calibri"/>
      <family val="2"/>
      <scheme val="minor"/>
    </font>
    <font>
      <i/>
      <sz val="12"/>
      <color rgb="FF576475"/>
      <name val="Calibri"/>
      <family val="2"/>
      <scheme val="minor"/>
    </font>
    <font>
      <sz val="18"/>
      <color theme="1"/>
      <name val="Calibri"/>
      <family val="2"/>
      <scheme val="minor"/>
    </font>
    <font>
      <b/>
      <i/>
      <sz val="12"/>
      <color rgb="FF576475"/>
      <name val="Calibri"/>
      <family val="2"/>
      <scheme val="minor"/>
    </font>
    <font>
      <sz val="14"/>
      <color rgb="FF000000"/>
      <name val="Arial"/>
      <family val="2"/>
    </font>
    <font>
      <i/>
      <sz val="16"/>
      <color theme="0"/>
      <name val="Calibri"/>
      <family val="2"/>
      <scheme val="minor"/>
    </font>
    <font>
      <b/>
      <sz val="12"/>
      <color rgb="FFDE0115"/>
      <name val="Calibri"/>
      <family val="2"/>
      <scheme val="minor"/>
    </font>
    <font>
      <b/>
      <sz val="12"/>
      <color rgb="FF002066"/>
      <name val="Calibri"/>
      <family val="2"/>
      <scheme val="minor"/>
    </font>
    <font>
      <sz val="11"/>
      <color theme="1"/>
      <name val="Roboto"/>
      <family val="2"/>
    </font>
    <font>
      <b/>
      <sz val="11"/>
      <color theme="1"/>
      <name val="Roboto"/>
      <family val="2"/>
    </font>
    <font>
      <b/>
      <sz val="11"/>
      <color rgb="FF595959"/>
      <name val="Roboto"/>
      <family val="2"/>
    </font>
    <font>
      <sz val="11"/>
      <color rgb="FF595959"/>
      <name val="Roboto"/>
      <family val="2"/>
    </font>
    <font>
      <b/>
      <sz val="11"/>
      <color theme="0"/>
      <name val="Roboto"/>
      <family val="2"/>
    </font>
    <font>
      <b/>
      <sz val="24"/>
      <color rgb="FF002066"/>
      <name val="Baloo"/>
      <family val="2"/>
    </font>
    <font>
      <sz val="16"/>
      <color rgb="FF002066"/>
      <name val="Baloo"/>
      <family val="4"/>
    </font>
    <font>
      <b/>
      <sz val="10"/>
      <color rgb="FF000000"/>
      <name val="Arial"/>
      <family val="2"/>
    </font>
    <font>
      <sz val="10"/>
      <color rgb="FF000000"/>
      <name val="Arial"/>
      <family val="2"/>
    </font>
    <font>
      <i/>
      <sz val="11"/>
      <color rgb="FF576475"/>
      <name val="Calibri"/>
      <scheme val="minor"/>
    </font>
    <font>
      <sz val="12"/>
      <color rgb="FF000000"/>
      <name val="Calibri"/>
      <scheme val="minor"/>
    </font>
    <font>
      <b/>
      <sz val="14"/>
      <color rgb="FFFFFFFF"/>
      <name val="Calibri"/>
      <scheme val="minor"/>
    </font>
    <font>
      <sz val="12"/>
      <color rgb="FFFFFFFF"/>
      <name val="Calibri"/>
      <scheme val="minor"/>
    </font>
    <font>
      <b/>
      <i/>
      <sz val="12"/>
      <color theme="1"/>
      <name val="Calibri"/>
      <scheme val="minor"/>
    </font>
    <font>
      <b/>
      <i/>
      <sz val="12"/>
      <color rgb="FF576475"/>
      <name val="Calibri"/>
      <scheme val="minor"/>
    </font>
    <font>
      <i/>
      <sz val="12"/>
      <color theme="1"/>
      <name val="Calibri"/>
      <scheme val="minor"/>
    </font>
    <font>
      <i/>
      <sz val="12"/>
      <color rgb="FF576475"/>
      <name val="Calibri"/>
      <scheme val="minor"/>
    </font>
    <font>
      <b/>
      <sz val="12"/>
      <color theme="1"/>
      <name val="Calibri"/>
      <scheme val="minor"/>
    </font>
    <font>
      <sz val="12"/>
      <color rgb="FF576475"/>
      <name val="Calibri"/>
      <scheme val="minor"/>
    </font>
  </fonts>
  <fills count="11">
    <fill>
      <patternFill patternType="none"/>
    </fill>
    <fill>
      <patternFill patternType="gray125"/>
    </fill>
    <fill>
      <patternFill patternType="solid">
        <fgColor rgb="FF002066"/>
        <bgColor indexed="64"/>
      </patternFill>
    </fill>
    <fill>
      <patternFill patternType="solid">
        <fgColor rgb="FFF9F9F9"/>
        <bgColor indexed="64"/>
      </patternFill>
    </fill>
    <fill>
      <patternFill patternType="solid">
        <fgColor rgb="FFDF0414"/>
        <bgColor indexed="64"/>
      </patternFill>
    </fill>
    <fill>
      <patternFill patternType="solid">
        <fgColor theme="8" tint="-0.24994659260841701"/>
        <bgColor indexed="64"/>
      </patternFill>
    </fill>
    <fill>
      <patternFill patternType="solid">
        <fgColor rgb="FFFFFFFF"/>
        <bgColor indexed="64"/>
      </patternFill>
    </fill>
    <fill>
      <patternFill patternType="solid">
        <fgColor rgb="FFDF0014"/>
        <bgColor indexed="64"/>
      </patternFill>
    </fill>
    <fill>
      <patternFill patternType="solid">
        <fgColor rgb="FFFFFF00"/>
        <bgColor indexed="64"/>
      </patternFill>
    </fill>
    <fill>
      <patternFill patternType="solid">
        <fgColor rgb="FFDE0115"/>
        <bgColor indexed="64"/>
      </patternFill>
    </fill>
    <fill>
      <patternFill patternType="solid">
        <fgColor theme="2"/>
        <bgColor indexed="64"/>
      </patternFill>
    </fill>
  </fills>
  <borders count="94">
    <border>
      <left/>
      <right/>
      <top/>
      <bottom/>
      <diagonal/>
    </border>
    <border>
      <left style="thin">
        <color auto="1"/>
      </left>
      <right style="thin">
        <color auto="1"/>
      </right>
      <top style="thin">
        <color auto="1"/>
      </top>
      <bottom style="thin">
        <color auto="1"/>
      </bottom>
      <diagonal/>
    </border>
    <border>
      <left style="medium">
        <color theme="1"/>
      </left>
      <right style="thin">
        <color auto="1"/>
      </right>
      <top style="thin">
        <color auto="1"/>
      </top>
      <bottom style="thin">
        <color auto="1"/>
      </bottom>
      <diagonal/>
    </border>
    <border>
      <left style="thin">
        <color theme="1"/>
      </left>
      <right style="thin">
        <color auto="1"/>
      </right>
      <top style="thin">
        <color auto="1"/>
      </top>
      <bottom style="thin">
        <color auto="1"/>
      </bottom>
      <diagonal/>
    </border>
    <border>
      <left style="thin">
        <color auto="1"/>
      </left>
      <right style="medium">
        <color theme="1"/>
      </right>
      <top style="thin">
        <color auto="1"/>
      </top>
      <bottom style="thin">
        <color auto="1"/>
      </bottom>
      <diagonal/>
    </border>
    <border>
      <left style="medium">
        <color theme="1"/>
      </left>
      <right/>
      <top/>
      <bottom/>
      <diagonal/>
    </border>
    <border>
      <left style="thin">
        <color theme="1"/>
      </left>
      <right/>
      <top/>
      <bottom/>
      <diagonal/>
    </border>
    <border>
      <left/>
      <right style="medium">
        <color theme="1"/>
      </right>
      <top/>
      <bottom/>
      <diagonal/>
    </border>
    <border>
      <left style="medium">
        <color theme="1"/>
      </left>
      <right style="thin">
        <color auto="1"/>
      </right>
      <top style="thin">
        <color auto="1"/>
      </top>
      <bottom style="medium">
        <color theme="1"/>
      </bottom>
      <diagonal/>
    </border>
    <border>
      <left style="thin">
        <color theme="1"/>
      </left>
      <right style="thin">
        <color auto="1"/>
      </right>
      <top style="thin">
        <color auto="1"/>
      </top>
      <bottom style="medium">
        <color theme="1"/>
      </bottom>
      <diagonal/>
    </border>
    <border>
      <left style="thin">
        <color auto="1"/>
      </left>
      <right style="medium">
        <color theme="1"/>
      </right>
      <top style="thin">
        <color auto="1"/>
      </top>
      <bottom style="medium">
        <color theme="1"/>
      </bottom>
      <diagonal/>
    </border>
    <border>
      <left style="thin">
        <color auto="1"/>
      </left>
      <right/>
      <top style="thin">
        <color auto="1"/>
      </top>
      <bottom style="thin">
        <color auto="1"/>
      </bottom>
      <diagonal/>
    </border>
    <border>
      <left style="thin">
        <color auto="1"/>
      </left>
      <right/>
      <top style="thin">
        <color auto="1"/>
      </top>
      <bottom style="medium">
        <color theme="1"/>
      </bottom>
      <diagonal/>
    </border>
    <border>
      <left style="thin">
        <color rgb="FF108000"/>
      </left>
      <right style="thin">
        <color rgb="FF108000"/>
      </right>
      <top style="thin">
        <color rgb="FF108000"/>
      </top>
      <bottom/>
      <diagonal/>
    </border>
    <border>
      <left style="medium">
        <color auto="1"/>
      </left>
      <right style="thin">
        <color rgb="FF108000"/>
      </right>
      <top style="medium">
        <color auto="1"/>
      </top>
      <bottom style="thin">
        <color rgb="FF108000"/>
      </bottom>
      <diagonal/>
    </border>
    <border>
      <left style="thin">
        <color rgb="FF108000"/>
      </left>
      <right style="thin">
        <color rgb="FF108000"/>
      </right>
      <top style="medium">
        <color auto="1"/>
      </top>
      <bottom style="thin">
        <color rgb="FF108000"/>
      </bottom>
      <diagonal/>
    </border>
    <border>
      <left style="thin">
        <color rgb="FF108000"/>
      </left>
      <right style="medium">
        <color auto="1"/>
      </right>
      <top style="medium">
        <color auto="1"/>
      </top>
      <bottom style="thin">
        <color rgb="FF108000"/>
      </bottom>
      <diagonal/>
    </border>
    <border>
      <left style="dotted">
        <color rgb="FFFFFFFF"/>
      </left>
      <right style="dotted">
        <color rgb="FFFFFFFF"/>
      </right>
      <top style="thin">
        <color rgb="FFD9D9D9"/>
      </top>
      <bottom style="thin">
        <color rgb="FFD9D9D9"/>
      </bottom>
      <diagonal/>
    </border>
    <border>
      <left style="dotted">
        <color rgb="FFFFFFFF"/>
      </left>
      <right style="dotted">
        <color rgb="FFFFFFFF"/>
      </right>
      <top style="thin">
        <color rgb="FFD9D9D9"/>
      </top>
      <bottom style="medium">
        <color auto="1"/>
      </bottom>
      <diagonal/>
    </border>
    <border>
      <left style="thin">
        <color rgb="FFF9F9F9"/>
      </left>
      <right style="thin">
        <color rgb="FFF9F9F9"/>
      </right>
      <top style="medium">
        <color auto="1"/>
      </top>
      <bottom style="dotted">
        <color rgb="FFCCCCCC"/>
      </bottom>
      <diagonal/>
    </border>
    <border>
      <left style="thin">
        <color rgb="FFF9F9F9"/>
      </left>
      <right style="medium">
        <color auto="1"/>
      </right>
      <top style="medium">
        <color auto="1"/>
      </top>
      <bottom style="dotted">
        <color rgb="FFCCCCCC"/>
      </bottom>
      <diagonal/>
    </border>
    <border>
      <left style="dotted">
        <color rgb="FFFFFFFF"/>
      </left>
      <right style="medium">
        <color auto="1"/>
      </right>
      <top style="thin">
        <color rgb="FFD9D9D9"/>
      </top>
      <bottom style="thin">
        <color rgb="FFD9D9D9"/>
      </bottom>
      <diagonal/>
    </border>
    <border>
      <left style="dotted">
        <color rgb="FFFFFFFF"/>
      </left>
      <right style="medium">
        <color auto="1"/>
      </right>
      <top style="thin">
        <color rgb="FFD9D9D9"/>
      </top>
      <bottom style="medium">
        <color auto="1"/>
      </bottom>
      <diagonal/>
    </border>
    <border>
      <left style="medium">
        <color auto="1"/>
      </left>
      <right style="thin">
        <color rgb="FFF9F9F9"/>
      </right>
      <top style="medium">
        <color auto="1"/>
      </top>
      <bottom style="dotted">
        <color rgb="FFCCCCCC"/>
      </bottom>
      <diagonal/>
    </border>
    <border>
      <left style="medium">
        <color auto="1"/>
      </left>
      <right style="thin">
        <color rgb="FFFFFFFF"/>
      </right>
      <top style="dotted">
        <color rgb="FFCCCCCC"/>
      </top>
      <bottom style="thin">
        <color rgb="FFD9D9D9"/>
      </bottom>
      <diagonal/>
    </border>
    <border>
      <left style="medium">
        <color auto="1"/>
      </left>
      <right style="thin">
        <color rgb="FFFFFFFF"/>
      </right>
      <top style="thin">
        <color rgb="FFD9D9D9"/>
      </top>
      <bottom style="thin">
        <color rgb="FFD9D9D9"/>
      </bottom>
      <diagonal/>
    </border>
    <border>
      <left style="medium">
        <color auto="1"/>
      </left>
      <right style="thin">
        <color rgb="FFFFFFFF"/>
      </right>
      <top style="thin">
        <color rgb="FFD9D9D9"/>
      </top>
      <bottom style="medium">
        <color auto="1"/>
      </bottom>
      <diagonal/>
    </border>
    <border>
      <left style="medium">
        <color auto="1"/>
      </left>
      <right style="thin">
        <color rgb="FFFFFFFF"/>
      </right>
      <top style="thin">
        <color rgb="FFD9D9D9"/>
      </top>
      <bottom/>
      <diagonal/>
    </border>
    <border>
      <left style="medium">
        <color auto="1"/>
      </left>
      <right style="thin">
        <color rgb="FFECEEF1"/>
      </right>
      <top style="medium">
        <color auto="1"/>
      </top>
      <bottom style="medium">
        <color auto="1"/>
      </bottom>
      <diagonal/>
    </border>
    <border>
      <left style="thin">
        <color rgb="FFECEEF1"/>
      </left>
      <right style="thin">
        <color rgb="FFECEEF1"/>
      </right>
      <top style="medium">
        <color auto="1"/>
      </top>
      <bottom style="medium">
        <color auto="1"/>
      </bottom>
      <diagonal/>
    </border>
    <border>
      <left style="thin">
        <color rgb="FFECEEF1"/>
      </left>
      <right style="medium">
        <color auto="1"/>
      </right>
      <top style="medium">
        <color auto="1"/>
      </top>
      <bottom style="medium">
        <color auto="1"/>
      </bottom>
      <diagonal/>
    </border>
    <border>
      <left style="medium">
        <color auto="1"/>
      </left>
      <right style="thin">
        <color rgb="FFF9F9F9"/>
      </right>
      <top/>
      <bottom style="dotted">
        <color rgb="FFCCCCCC"/>
      </bottom>
      <diagonal/>
    </border>
    <border>
      <left style="thin">
        <color rgb="FFF9F9F9"/>
      </left>
      <right style="thin">
        <color rgb="FFF9F9F9"/>
      </right>
      <top/>
      <bottom style="dotted">
        <color rgb="FFCCCCCC"/>
      </bottom>
      <diagonal/>
    </border>
    <border>
      <left style="thin">
        <color rgb="FFF9F9F9"/>
      </left>
      <right style="medium">
        <color auto="1"/>
      </right>
      <top/>
      <bottom style="dotted">
        <color rgb="FFCCCCCC"/>
      </bottom>
      <diagonal/>
    </border>
    <border>
      <left style="medium">
        <color auto="1"/>
      </left>
      <right style="dotted">
        <color rgb="FFFFFFFF"/>
      </right>
      <top style="thin">
        <color rgb="FFD9D9D9"/>
      </top>
      <bottom style="thin">
        <color rgb="FFD9D9D9"/>
      </bottom>
      <diagonal/>
    </border>
    <border>
      <left style="dotted">
        <color rgb="FFFFFFFF"/>
      </left>
      <right style="medium">
        <color auto="1"/>
      </right>
      <top style="dotted">
        <color rgb="FFCCCCCC"/>
      </top>
      <bottom style="thin">
        <color rgb="FFD9D9D9"/>
      </bottom>
      <diagonal/>
    </border>
    <border>
      <left style="medium">
        <color auto="1"/>
      </left>
      <right style="dotted">
        <color rgb="FFFFFFFF"/>
      </right>
      <top style="dotted">
        <color rgb="FFCCCCCC"/>
      </top>
      <bottom style="thin">
        <color rgb="FFD9D9D9"/>
      </bottom>
      <diagonal/>
    </border>
    <border>
      <left style="medium">
        <color auto="1"/>
      </left>
      <right style="thin">
        <color rgb="FFFFFFFF"/>
      </right>
      <top style="thin">
        <color rgb="FFD9D9D9"/>
      </top>
      <bottom style="thin">
        <color rgb="FFFFFFFF"/>
      </bottom>
      <diagonal/>
    </border>
    <border>
      <left style="thin">
        <color rgb="FFFFFFFF"/>
      </left>
      <right style="thin">
        <color rgb="FFFFFFFF"/>
      </right>
      <top/>
      <bottom style="dotted">
        <color rgb="FFD9D9D9"/>
      </bottom>
      <diagonal/>
    </border>
    <border>
      <left style="medium">
        <color auto="1"/>
      </left>
      <right style="dotted">
        <color rgb="FFFFFFFF"/>
      </right>
      <top style="thin">
        <color rgb="FFD9D9D9"/>
      </top>
      <bottom style="medium">
        <color auto="1"/>
      </bottom>
      <diagonal/>
    </border>
    <border>
      <left style="dotted">
        <color rgb="FFFFFFFF"/>
      </left>
      <right style="medium">
        <color auto="1"/>
      </right>
      <top style="thin">
        <color rgb="FFD9D9D9"/>
      </top>
      <bottom/>
      <diagonal/>
    </border>
    <border>
      <left style="thin">
        <color rgb="FFFFFFFF"/>
      </left>
      <right style="thin">
        <color rgb="FFFFFFFF"/>
      </right>
      <top style="thin">
        <color rgb="FFFFFFFF"/>
      </top>
      <bottom style="thin">
        <color rgb="FFFFFFFF"/>
      </bottom>
      <diagonal/>
    </border>
    <border>
      <left style="medium">
        <color auto="1"/>
      </left>
      <right/>
      <top/>
      <bottom/>
      <diagonal/>
    </border>
    <border>
      <left style="medium">
        <color auto="1"/>
      </left>
      <right style="thin">
        <color rgb="FFF9F9F9"/>
      </right>
      <top/>
      <bottom style="thin">
        <color rgb="FFF9F9F9"/>
      </bottom>
      <diagonal/>
    </border>
    <border>
      <left style="medium">
        <color auto="1"/>
      </left>
      <right style="thin">
        <color rgb="FFF9F9F9"/>
      </right>
      <top style="thin">
        <color rgb="FFF9F9F9"/>
      </top>
      <bottom style="dotted">
        <color rgb="FFCCCCCC"/>
      </bottom>
      <diagonal/>
    </border>
    <border>
      <left style="medium">
        <color theme="1"/>
      </left>
      <right style="thin">
        <color rgb="FFF9F9F9"/>
      </right>
      <top/>
      <bottom style="thin">
        <color rgb="FFF9F9F9"/>
      </bottom>
      <diagonal/>
    </border>
    <border>
      <left style="dotted">
        <color rgb="FFFFFFFF"/>
      </left>
      <right style="medium">
        <color theme="1"/>
      </right>
      <top style="thin">
        <color rgb="FFD9D9D9"/>
      </top>
      <bottom style="thin">
        <color rgb="FFD9D9D9"/>
      </bottom>
      <diagonal/>
    </border>
    <border>
      <left style="medium">
        <color theme="1"/>
      </left>
      <right style="thin">
        <color rgb="FFF9F9F9"/>
      </right>
      <top style="thin">
        <color rgb="FFF9F9F9"/>
      </top>
      <bottom style="dotted">
        <color rgb="FFCCCCCC"/>
      </bottom>
      <diagonal/>
    </border>
    <border>
      <left style="medium">
        <color theme="1"/>
      </left>
      <right style="thin">
        <color rgb="FFF9F9F9"/>
      </right>
      <top style="thin">
        <color rgb="FFF9F9F9"/>
      </top>
      <bottom style="medium">
        <color theme="1"/>
      </bottom>
      <diagonal/>
    </border>
    <border>
      <left style="dotted">
        <color rgb="FFFFFFFF"/>
      </left>
      <right style="dotted">
        <color rgb="FFFFFFFF"/>
      </right>
      <top style="thin">
        <color rgb="FFD9D9D9"/>
      </top>
      <bottom style="medium">
        <color theme="1"/>
      </bottom>
      <diagonal/>
    </border>
    <border>
      <left style="dotted">
        <color rgb="FFFFFFFF"/>
      </left>
      <right style="medium">
        <color theme="1"/>
      </right>
      <top style="thin">
        <color rgb="FFD9D9D9"/>
      </top>
      <bottom style="medium">
        <color theme="1"/>
      </bottom>
      <diagonal/>
    </border>
    <border>
      <left style="thin">
        <color rgb="FF108000"/>
      </left>
      <right style="thin">
        <color rgb="FF108000"/>
      </right>
      <top/>
      <bottom style="thin">
        <color rgb="FF108000"/>
      </bottom>
      <diagonal/>
    </border>
    <border>
      <left style="thin">
        <color rgb="FF108000"/>
      </left>
      <right style="medium">
        <color theme="1"/>
      </right>
      <top/>
      <bottom style="thin">
        <color rgb="FF108000"/>
      </bottom>
      <diagonal/>
    </border>
    <border>
      <left style="medium">
        <color theme="1"/>
      </left>
      <right style="thin">
        <color rgb="FF108000"/>
      </right>
      <top/>
      <bottom style="thin">
        <color rgb="FF108000"/>
      </bottom>
      <diagonal/>
    </border>
    <border>
      <left style="medium">
        <color auto="1"/>
      </left>
      <right style="thin">
        <color rgb="FF108000"/>
      </right>
      <top style="medium">
        <color auto="1"/>
      </top>
      <bottom/>
      <diagonal/>
    </border>
    <border>
      <left style="thin">
        <color rgb="FF108000"/>
      </left>
      <right style="thin">
        <color rgb="FF108000"/>
      </right>
      <top style="medium">
        <color auto="1"/>
      </top>
      <bottom/>
      <diagonal/>
    </border>
    <border>
      <left style="thin">
        <color rgb="FF108000"/>
      </left>
      <right style="medium">
        <color auto="1"/>
      </right>
      <top style="medium">
        <color auto="1"/>
      </top>
      <bottom/>
      <diagonal/>
    </border>
    <border>
      <left style="medium">
        <color auto="1"/>
      </left>
      <right style="thin">
        <color rgb="FFF9F9F9"/>
      </right>
      <top style="thin">
        <color rgb="FFF9F9F9"/>
      </top>
      <bottom style="medium">
        <color auto="1"/>
      </bottom>
      <diagonal/>
    </border>
    <border>
      <left style="medium">
        <color auto="1"/>
      </left>
      <right style="thin">
        <color rgb="FFF9F9F9"/>
      </right>
      <top style="medium">
        <color auto="1"/>
      </top>
      <bottom style="thin">
        <color rgb="FFF9F9F9"/>
      </bottom>
      <diagonal/>
    </border>
    <border>
      <left style="dotted">
        <color rgb="FFFFFFFF"/>
      </left>
      <right style="dotted">
        <color rgb="FFFFFFFF"/>
      </right>
      <top style="medium">
        <color auto="1"/>
      </top>
      <bottom style="thin">
        <color rgb="FFD9D9D9"/>
      </bottom>
      <diagonal/>
    </border>
    <border>
      <left style="dotted">
        <color rgb="FFFFFFFF"/>
      </left>
      <right style="medium">
        <color auto="1"/>
      </right>
      <top style="medium">
        <color auto="1"/>
      </top>
      <bottom style="thin">
        <color rgb="FFD9D9D9"/>
      </bottom>
      <diagonal/>
    </border>
    <border>
      <left style="medium">
        <color auto="1"/>
      </left>
      <right style="thin">
        <color rgb="FF108000"/>
      </right>
      <top style="medium">
        <color auto="1"/>
      </top>
      <bottom style="medium">
        <color auto="1"/>
      </bottom>
      <diagonal/>
    </border>
    <border>
      <left style="thin">
        <color rgb="FF108000"/>
      </left>
      <right style="thin">
        <color rgb="FF108000"/>
      </right>
      <top style="medium">
        <color auto="1"/>
      </top>
      <bottom style="medium">
        <color auto="1"/>
      </bottom>
      <diagonal/>
    </border>
    <border>
      <left style="thin">
        <color rgb="FF108000"/>
      </left>
      <right style="medium">
        <color auto="1"/>
      </right>
      <top style="medium">
        <color auto="1"/>
      </top>
      <bottom style="medium">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right style="medium">
        <color auto="1"/>
      </right>
      <top/>
      <bottom/>
      <diagonal/>
    </border>
    <border>
      <left/>
      <right style="thin">
        <color auto="1"/>
      </right>
      <top/>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rgb="FFCFCDC9"/>
      </left>
      <right style="medium">
        <color rgb="FFCFCDC9"/>
      </right>
      <top style="medium">
        <color rgb="FFCFCDC9"/>
      </top>
      <bottom style="medium">
        <color rgb="FFCFCDC9"/>
      </bottom>
      <diagonal/>
    </border>
    <border>
      <left style="medium">
        <color rgb="FFCFCDC9"/>
      </left>
      <right style="medium">
        <color rgb="FFCFCDC9"/>
      </right>
      <top/>
      <bottom/>
      <diagonal/>
    </border>
    <border>
      <left style="medium">
        <color auto="1"/>
      </left>
      <right style="thin">
        <color auto="1"/>
      </right>
      <top style="medium">
        <color auto="1"/>
      </top>
      <bottom style="medium">
        <color theme="1"/>
      </bottom>
      <diagonal/>
    </border>
    <border>
      <left style="thin">
        <color auto="1"/>
      </left>
      <right/>
      <top style="medium">
        <color auto="1"/>
      </top>
      <bottom style="medium">
        <color theme="1"/>
      </bottom>
      <diagonal/>
    </border>
    <border>
      <left style="thin">
        <color theme="1"/>
      </left>
      <right style="thin">
        <color auto="1"/>
      </right>
      <top style="medium">
        <color auto="1"/>
      </top>
      <bottom style="medium">
        <color theme="1"/>
      </bottom>
      <diagonal/>
    </border>
    <border>
      <left style="thin">
        <color auto="1"/>
      </left>
      <right style="medium">
        <color auto="1"/>
      </right>
      <top style="medium">
        <color auto="1"/>
      </top>
      <bottom style="medium">
        <color theme="1"/>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thin">
        <color auto="1"/>
      </left>
      <right style="thin">
        <color auto="1"/>
      </right>
      <top/>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auto="1"/>
      </left>
      <right/>
      <top style="medium">
        <color auto="1"/>
      </top>
      <bottom/>
      <diagonal/>
    </border>
    <border>
      <left/>
      <right/>
      <top style="medium">
        <color auto="1"/>
      </top>
      <bottom/>
      <diagonal/>
    </border>
    <border>
      <left style="thin">
        <color auto="1"/>
      </left>
      <right/>
      <top style="medium">
        <color auto="1"/>
      </top>
      <bottom/>
      <diagonal/>
    </border>
    <border>
      <left/>
      <right style="medium">
        <color auto="1"/>
      </right>
      <top style="medium">
        <color auto="1"/>
      </top>
      <bottom/>
      <diagonal/>
    </border>
    <border>
      <left style="medium">
        <color theme="1"/>
      </left>
      <right/>
      <top style="medium">
        <color theme="1"/>
      </top>
      <bottom style="medium">
        <color theme="1"/>
      </bottom>
      <diagonal/>
    </border>
    <border>
      <left/>
      <right/>
      <top style="medium">
        <color theme="1"/>
      </top>
      <bottom style="medium">
        <color theme="1"/>
      </bottom>
      <diagonal/>
    </border>
    <border>
      <left/>
      <right style="medium">
        <color theme="1"/>
      </right>
      <top style="medium">
        <color theme="1"/>
      </top>
      <bottom style="medium">
        <color theme="1"/>
      </bottom>
      <diagonal/>
    </border>
  </borders>
  <cellStyleXfs count="6">
    <xf numFmtId="0" fontId="0" fillId="0" borderId="0"/>
    <xf numFmtId="44" fontId="40" fillId="0" borderId="0" applyFont="0" applyFill="0" applyBorder="0" applyAlignment="0" applyProtection="0"/>
    <xf numFmtId="0" fontId="1" fillId="0" borderId="0"/>
    <xf numFmtId="164" fontId="1" fillId="0" borderId="0" applyFont="0" applyFill="0" applyBorder="0" applyAlignment="0" applyProtection="0"/>
    <xf numFmtId="0" fontId="1" fillId="0" borderId="0"/>
    <xf numFmtId="164" fontId="1" fillId="0" borderId="0" applyFont="0" applyFill="0" applyBorder="0" applyAlignment="0" applyProtection="0"/>
  </cellStyleXfs>
  <cellXfs count="232">
    <xf numFmtId="0" fontId="0" fillId="0" borderId="0" xfId="0"/>
    <xf numFmtId="0" fontId="1" fillId="0" borderId="0" xfId="2"/>
    <xf numFmtId="164" fontId="0" fillId="0" borderId="1" xfId="3" applyFont="1" applyBorder="1"/>
    <xf numFmtId="16" fontId="1" fillId="0" borderId="1" xfId="2" applyNumberFormat="1" applyBorder="1"/>
    <xf numFmtId="0" fontId="1" fillId="0" borderId="1" xfId="2" applyBorder="1"/>
    <xf numFmtId="0" fontId="1" fillId="0" borderId="0" xfId="4"/>
    <xf numFmtId="164" fontId="0" fillId="0" borderId="0" xfId="5" applyFont="1"/>
    <xf numFmtId="0" fontId="2" fillId="0" borderId="2" xfId="4" applyFont="1" applyBorder="1" applyAlignment="1">
      <alignment horizontal="left" indent="1"/>
    </xf>
    <xf numFmtId="0" fontId="2" fillId="0" borderId="3" xfId="4" applyFont="1" applyBorder="1" applyAlignment="1">
      <alignment horizontal="left" indent="1"/>
    </xf>
    <xf numFmtId="164" fontId="2" fillId="0" borderId="4" xfId="5" applyFont="1" applyBorder="1"/>
    <xf numFmtId="0" fontId="2" fillId="0" borderId="5" xfId="4" applyFont="1" applyBorder="1" applyAlignment="1">
      <alignment horizontal="left" indent="1"/>
    </xf>
    <xf numFmtId="0" fontId="2" fillId="0" borderId="6" xfId="4" applyFont="1" applyBorder="1" applyAlignment="1">
      <alignment horizontal="left" indent="1"/>
    </xf>
    <xf numFmtId="164" fontId="2" fillId="0" borderId="7" xfId="5" applyFont="1" applyBorder="1"/>
    <xf numFmtId="164" fontId="1" fillId="0" borderId="0" xfId="4" applyNumberFormat="1"/>
    <xf numFmtId="0" fontId="2" fillId="0" borderId="8" xfId="4" applyFont="1" applyBorder="1" applyAlignment="1">
      <alignment horizontal="left" indent="1"/>
    </xf>
    <xf numFmtId="0" fontId="2" fillId="0" borderId="9" xfId="4" applyFont="1" applyBorder="1" applyAlignment="1">
      <alignment horizontal="left" indent="1"/>
    </xf>
    <xf numFmtId="164" fontId="2" fillId="0" borderId="10" xfId="5" applyFont="1" applyBorder="1"/>
    <xf numFmtId="0" fontId="2" fillId="0" borderId="0" xfId="4" applyFont="1"/>
    <xf numFmtId="164" fontId="2" fillId="0" borderId="0" xfId="5" applyFont="1"/>
    <xf numFmtId="164" fontId="2" fillId="0" borderId="0" xfId="4" applyNumberFormat="1" applyFont="1"/>
    <xf numFmtId="44" fontId="0" fillId="0" borderId="0" xfId="1" applyFont="1"/>
    <xf numFmtId="44" fontId="2" fillId="0" borderId="11" xfId="1" applyFont="1" applyBorder="1"/>
    <xf numFmtId="44" fontId="2" fillId="0" borderId="0" xfId="1" applyFont="1" applyBorder="1"/>
    <xf numFmtId="44" fontId="2" fillId="0" borderId="12" xfId="1" applyFont="1" applyBorder="1"/>
    <xf numFmtId="44" fontId="2" fillId="0" borderId="0" xfId="1" applyFont="1"/>
    <xf numFmtId="44" fontId="4" fillId="0" borderId="0" xfId="1" applyFont="1" applyBorder="1"/>
    <xf numFmtId="164" fontId="4" fillId="0" borderId="7" xfId="5" applyFont="1" applyBorder="1"/>
    <xf numFmtId="0" fontId="8" fillId="0" borderId="0" xfId="2" applyFont="1"/>
    <xf numFmtId="0" fontId="9" fillId="0" borderId="0" xfId="0" applyFont="1"/>
    <xf numFmtId="0" fontId="10" fillId="2" borderId="13" xfId="0" applyFont="1" applyFill="1" applyBorder="1" applyAlignment="1">
      <alignment horizontal="left" vertical="center"/>
    </xf>
    <xf numFmtId="0" fontId="11" fillId="0" borderId="0" xfId="0" applyFont="1"/>
    <xf numFmtId="44" fontId="11" fillId="0" borderId="0" xfId="1" applyFont="1" applyAlignment="1"/>
    <xf numFmtId="165" fontId="13" fillId="2" borderId="13" xfId="0" applyNumberFormat="1" applyFont="1" applyFill="1" applyBorder="1" applyAlignment="1">
      <alignment horizontal="right" vertical="center"/>
    </xf>
    <xf numFmtId="166" fontId="14" fillId="2" borderId="13" xfId="0" applyNumberFormat="1" applyFont="1" applyFill="1" applyBorder="1" applyAlignment="1">
      <alignment horizontal="right" vertical="center"/>
    </xf>
    <xf numFmtId="0" fontId="4" fillId="0" borderId="0" xfId="0" applyFont="1"/>
    <xf numFmtId="167" fontId="8" fillId="3" borderId="23" xfId="1" applyNumberFormat="1" applyFont="1" applyFill="1" applyBorder="1" applyAlignment="1">
      <alignment horizontal="left" vertical="center"/>
    </xf>
    <xf numFmtId="167" fontId="17" fillId="0" borderId="24" xfId="1" applyNumberFormat="1" applyFont="1" applyBorder="1" applyAlignment="1">
      <alignment horizontal="left" vertical="center"/>
    </xf>
    <xf numFmtId="167" fontId="17" fillId="0" borderId="25" xfId="1" applyNumberFormat="1" applyFont="1" applyBorder="1" applyAlignment="1">
      <alignment horizontal="left" vertical="center"/>
    </xf>
    <xf numFmtId="167" fontId="17" fillId="0" borderId="26" xfId="1" applyNumberFormat="1" applyFont="1" applyBorder="1" applyAlignment="1">
      <alignment horizontal="left" vertical="center"/>
    </xf>
    <xf numFmtId="167" fontId="17" fillId="0" borderId="27" xfId="1" applyNumberFormat="1" applyFont="1" applyBorder="1" applyAlignment="1">
      <alignment horizontal="left" vertical="center"/>
    </xf>
    <xf numFmtId="167" fontId="11" fillId="0" borderId="0" xfId="1" applyNumberFormat="1" applyFont="1" applyAlignment="1"/>
    <xf numFmtId="167" fontId="5" fillId="4" borderId="28" xfId="1" applyNumberFormat="1" applyFont="1" applyFill="1" applyBorder="1" applyAlignment="1">
      <alignment horizontal="left" vertical="center" wrapText="1"/>
    </xf>
    <xf numFmtId="167" fontId="8" fillId="3" borderId="31" xfId="0" applyNumberFormat="1" applyFont="1" applyFill="1" applyBorder="1" applyAlignment="1">
      <alignment horizontal="left" vertical="center"/>
    </xf>
    <xf numFmtId="167" fontId="17" fillId="0" borderId="34" xfId="0" applyNumberFormat="1" applyFont="1" applyBorder="1" applyAlignment="1">
      <alignment horizontal="left" vertical="center"/>
    </xf>
    <xf numFmtId="167" fontId="17" fillId="0" borderId="36" xfId="0" applyNumberFormat="1" applyFont="1" applyBorder="1" applyAlignment="1">
      <alignment horizontal="left" vertical="center"/>
    </xf>
    <xf numFmtId="167" fontId="17" fillId="0" borderId="37" xfId="0" applyNumberFormat="1" applyFont="1" applyBorder="1" applyAlignment="1">
      <alignment horizontal="left" vertical="center"/>
    </xf>
    <xf numFmtId="167" fontId="17" fillId="0" borderId="39" xfId="0" applyNumberFormat="1" applyFont="1" applyBorder="1" applyAlignment="1">
      <alignment horizontal="left" vertical="center"/>
    </xf>
    <xf numFmtId="0" fontId="24" fillId="0" borderId="0" xfId="0" applyFont="1" applyAlignment="1">
      <alignment vertical="center"/>
    </xf>
    <xf numFmtId="166" fontId="15" fillId="0" borderId="41" xfId="0" applyNumberFormat="1" applyFont="1" applyBorder="1" applyAlignment="1">
      <alignment horizontal="right" vertical="center"/>
    </xf>
    <xf numFmtId="166" fontId="15" fillId="0" borderId="0" xfId="0" applyNumberFormat="1" applyFont="1" applyAlignment="1">
      <alignment horizontal="right" vertical="center"/>
    </xf>
    <xf numFmtId="166" fontId="20" fillId="0" borderId="0" xfId="0" applyNumberFormat="1" applyFont="1" applyAlignment="1">
      <alignment horizontal="right" vertical="center"/>
    </xf>
    <xf numFmtId="0" fontId="24" fillId="0" borderId="0" xfId="0" applyFont="1"/>
    <xf numFmtId="166" fontId="15" fillId="0" borderId="0" xfId="0" applyNumberFormat="1" applyFont="1"/>
    <xf numFmtId="166" fontId="15" fillId="0" borderId="0" xfId="0" applyNumberFormat="1" applyFont="1" applyAlignment="1">
      <alignment vertical="center"/>
    </xf>
    <xf numFmtId="166" fontId="20" fillId="0" borderId="0" xfId="0" applyNumberFormat="1" applyFont="1" applyAlignment="1">
      <alignment vertical="center"/>
    </xf>
    <xf numFmtId="0" fontId="16" fillId="0" borderId="43" xfId="0" applyFont="1" applyBorder="1" applyAlignment="1">
      <alignment vertical="center"/>
    </xf>
    <xf numFmtId="0" fontId="16" fillId="0" borderId="44" xfId="0" applyFont="1" applyBorder="1" applyAlignment="1">
      <alignment vertical="top"/>
    </xf>
    <xf numFmtId="0" fontId="19" fillId="0" borderId="0" xfId="0" applyFont="1" applyAlignment="1">
      <alignment vertical="center"/>
    </xf>
    <xf numFmtId="0" fontId="23" fillId="0" borderId="0" xfId="0" applyFont="1" applyAlignment="1">
      <alignment vertical="center"/>
    </xf>
    <xf numFmtId="0" fontId="13" fillId="0" borderId="0" xfId="0" applyFont="1" applyAlignment="1">
      <alignment horizontal="center" vertical="center"/>
    </xf>
    <xf numFmtId="0" fontId="19" fillId="0" borderId="0" xfId="0" applyFont="1" applyAlignment="1">
      <alignment vertical="top"/>
    </xf>
    <xf numFmtId="0" fontId="8" fillId="0" borderId="45" xfId="0" applyFont="1" applyBorder="1" applyAlignment="1">
      <alignment vertical="center"/>
    </xf>
    <xf numFmtId="0" fontId="16" fillId="0" borderId="45" xfId="0" applyFont="1" applyBorder="1" applyAlignment="1">
      <alignment vertical="center"/>
    </xf>
    <xf numFmtId="0" fontId="16" fillId="0" borderId="47" xfId="0" applyFont="1" applyBorder="1" applyAlignment="1">
      <alignment vertical="top"/>
    </xf>
    <xf numFmtId="0" fontId="2" fillId="0" borderId="48" xfId="0" applyFont="1" applyBorder="1" applyAlignment="1">
      <alignment vertical="top"/>
    </xf>
    <xf numFmtId="49" fontId="19" fillId="5" borderId="51" xfId="0" applyNumberFormat="1" applyFont="1" applyFill="1" applyBorder="1" applyAlignment="1">
      <alignment horizontal="right" vertical="center"/>
    </xf>
    <xf numFmtId="49" fontId="19" fillId="5" borderId="52" xfId="0" applyNumberFormat="1" applyFont="1" applyFill="1" applyBorder="1" applyAlignment="1">
      <alignment horizontal="right" vertical="center"/>
    </xf>
    <xf numFmtId="166" fontId="13" fillId="5" borderId="53" xfId="0" applyNumberFormat="1" applyFont="1" applyFill="1" applyBorder="1" applyAlignment="1">
      <alignment vertical="center"/>
    </xf>
    <xf numFmtId="0" fontId="28" fillId="0" borderId="0" xfId="0" applyFont="1"/>
    <xf numFmtId="0" fontId="10" fillId="2" borderId="54" xfId="0" applyFont="1" applyFill="1" applyBorder="1" applyAlignment="1">
      <alignment horizontal="left" vertical="center"/>
    </xf>
    <xf numFmtId="165" fontId="13" fillId="2" borderId="55" xfId="0" applyNumberFormat="1" applyFont="1" applyFill="1" applyBorder="1" applyAlignment="1">
      <alignment horizontal="right" vertical="center"/>
    </xf>
    <xf numFmtId="166" fontId="14" fillId="2" borderId="56" xfId="0" applyNumberFormat="1" applyFont="1" applyFill="1" applyBorder="1" applyAlignment="1">
      <alignment horizontal="right" vertical="center"/>
    </xf>
    <xf numFmtId="0" fontId="2" fillId="0" borderId="57" xfId="0" applyFont="1" applyBorder="1" applyAlignment="1">
      <alignment vertical="top"/>
    </xf>
    <xf numFmtId="0" fontId="26" fillId="0" borderId="0" xfId="0" applyFont="1" applyAlignment="1">
      <alignment vertical="center"/>
    </xf>
    <xf numFmtId="0" fontId="8" fillId="0" borderId="58" xfId="0" applyFont="1" applyBorder="1" applyAlignment="1">
      <alignment vertical="center"/>
    </xf>
    <xf numFmtId="166" fontId="21" fillId="5" borderId="61" xfId="0" applyNumberFormat="1" applyFont="1" applyFill="1" applyBorder="1" applyAlignment="1">
      <alignment vertical="center"/>
    </xf>
    <xf numFmtId="49" fontId="19" fillId="5" borderId="62" xfId="0" applyNumberFormat="1" applyFont="1" applyFill="1" applyBorder="1" applyAlignment="1">
      <alignment horizontal="right" vertical="center"/>
    </xf>
    <xf numFmtId="49" fontId="19" fillId="5" borderId="63" xfId="0" applyNumberFormat="1" applyFont="1" applyFill="1" applyBorder="1" applyAlignment="1">
      <alignment horizontal="right" vertical="center"/>
    </xf>
    <xf numFmtId="0" fontId="3" fillId="0" borderId="0" xfId="0" applyFont="1" applyAlignment="1">
      <alignment horizontal="center" vertical="center"/>
    </xf>
    <xf numFmtId="0" fontId="2" fillId="0" borderId="64" xfId="0" applyFont="1" applyBorder="1" applyAlignment="1">
      <alignment horizontal="left" indent="1"/>
    </xf>
    <xf numFmtId="44" fontId="2" fillId="0" borderId="1" xfId="1" applyFont="1" applyBorder="1"/>
    <xf numFmtId="0" fontId="2" fillId="0" borderId="1" xfId="0" applyFont="1" applyBorder="1" applyAlignment="1">
      <alignment horizontal="left" indent="1"/>
    </xf>
    <xf numFmtId="44" fontId="2" fillId="0" borderId="65" xfId="1" applyFont="1" applyBorder="1"/>
    <xf numFmtId="0" fontId="2" fillId="0" borderId="42" xfId="0" applyFont="1" applyBorder="1" applyAlignment="1">
      <alignment horizontal="left" indent="1"/>
    </xf>
    <xf numFmtId="0" fontId="2" fillId="0" borderId="0" xfId="0" applyFont="1" applyAlignment="1">
      <alignment horizontal="left" indent="1"/>
    </xf>
    <xf numFmtId="44" fontId="2" fillId="0" borderId="66" xfId="1" applyFont="1" applyBorder="1"/>
    <xf numFmtId="0" fontId="0" fillId="0" borderId="42" xfId="0" applyBorder="1" applyAlignment="1">
      <alignment horizontal="left" indent="2"/>
    </xf>
    <xf numFmtId="44" fontId="0" fillId="0" borderId="67" xfId="1" applyFont="1" applyBorder="1"/>
    <xf numFmtId="0" fontId="0" fillId="0" borderId="0" xfId="0" applyAlignment="1">
      <alignment horizontal="left" indent="1"/>
    </xf>
    <xf numFmtId="44" fontId="0" fillId="0" borderId="66" xfId="1" applyFont="1" applyBorder="1"/>
    <xf numFmtId="0" fontId="30" fillId="0" borderId="68" xfId="0" applyFont="1" applyBorder="1" applyAlignment="1">
      <alignment horizontal="left" indent="1"/>
    </xf>
    <xf numFmtId="44" fontId="30" fillId="0" borderId="69" xfId="1" applyFont="1" applyBorder="1"/>
    <xf numFmtId="0" fontId="31" fillId="0" borderId="70" xfId="0" applyFont="1" applyBorder="1" applyAlignment="1">
      <alignment horizontal="left" indent="1"/>
    </xf>
    <xf numFmtId="44" fontId="31" fillId="0" borderId="71" xfId="1" applyFont="1" applyBorder="1"/>
    <xf numFmtId="44" fontId="2" fillId="0" borderId="11" xfId="1" applyFont="1" applyFill="1" applyBorder="1"/>
    <xf numFmtId="44" fontId="4" fillId="0" borderId="0" xfId="1" applyFont="1" applyFill="1" applyBorder="1"/>
    <xf numFmtId="164" fontId="2" fillId="0" borderId="0" xfId="5" applyFont="1" applyBorder="1"/>
    <xf numFmtId="164" fontId="4" fillId="0" borderId="0" xfId="5" applyFont="1" applyBorder="1"/>
    <xf numFmtId="0" fontId="29" fillId="0" borderId="0" xfId="0" applyFont="1" applyAlignment="1">
      <alignment horizontal="center"/>
    </xf>
    <xf numFmtId="0" fontId="32" fillId="0" borderId="0" xfId="0" applyFont="1"/>
    <xf numFmtId="0" fontId="33" fillId="6" borderId="72" xfId="0" applyFont="1" applyFill="1" applyBorder="1" applyAlignment="1">
      <alignment vertical="top" wrapText="1"/>
    </xf>
    <xf numFmtId="0" fontId="35" fillId="6" borderId="72" xfId="0" applyFont="1" applyFill="1" applyBorder="1" applyAlignment="1">
      <alignment horizontal="left" vertical="top" wrapText="1" indent="1"/>
    </xf>
    <xf numFmtId="0" fontId="33" fillId="6" borderId="72" xfId="0" applyFont="1" applyFill="1" applyBorder="1" applyAlignment="1">
      <alignment horizontal="left" vertical="top" wrapText="1" indent="1"/>
    </xf>
    <xf numFmtId="0" fontId="35" fillId="6" borderId="72" xfId="0" applyFont="1" applyFill="1" applyBorder="1" applyAlignment="1">
      <alignment vertical="top" wrapText="1"/>
    </xf>
    <xf numFmtId="0" fontId="34" fillId="6" borderId="72" xfId="0" applyFont="1" applyFill="1" applyBorder="1" applyAlignment="1">
      <alignment horizontal="left" vertical="top" wrapText="1" indent="1"/>
    </xf>
    <xf numFmtId="0" fontId="35" fillId="6" borderId="73" xfId="0" applyFont="1" applyFill="1" applyBorder="1" applyAlignment="1">
      <alignment horizontal="left" vertical="top" wrapText="1" indent="1"/>
    </xf>
    <xf numFmtId="167" fontId="0" fillId="0" borderId="0" xfId="1" applyNumberFormat="1" applyFont="1"/>
    <xf numFmtId="167" fontId="33" fillId="6" borderId="72" xfId="1" applyNumberFormat="1" applyFont="1" applyFill="1" applyBorder="1" applyAlignment="1">
      <alignment horizontal="center" vertical="top" wrapText="1"/>
    </xf>
    <xf numFmtId="167" fontId="36" fillId="7" borderId="72" xfId="1" applyNumberFormat="1" applyFont="1" applyFill="1" applyBorder="1" applyAlignment="1">
      <alignment horizontal="right" vertical="center" wrapText="1"/>
    </xf>
    <xf numFmtId="0" fontId="36" fillId="7" borderId="72" xfId="0" applyFont="1" applyFill="1" applyBorder="1" applyAlignment="1">
      <alignment horizontal="center" vertical="top" wrapText="1"/>
    </xf>
    <xf numFmtId="0" fontId="0" fillId="0" borderId="0" xfId="0" applyAlignment="1">
      <alignment vertical="center"/>
    </xf>
    <xf numFmtId="0" fontId="37" fillId="0" borderId="0" xfId="0" applyFont="1"/>
    <xf numFmtId="0" fontId="1" fillId="0" borderId="5" xfId="4" applyBorder="1" applyAlignment="1">
      <alignment horizontal="left" indent="2"/>
    </xf>
    <xf numFmtId="0" fontId="1" fillId="0" borderId="6" xfId="4" applyBorder="1" applyAlignment="1">
      <alignment horizontal="left" indent="2"/>
    </xf>
    <xf numFmtId="0" fontId="1" fillId="0" borderId="5" xfId="4" applyBorder="1"/>
    <xf numFmtId="0" fontId="1" fillId="0" borderId="6" xfId="4" applyBorder="1"/>
    <xf numFmtId="0" fontId="2" fillId="0" borderId="74" xfId="4" applyFont="1" applyBorder="1" applyAlignment="1">
      <alignment horizontal="left" indent="1"/>
    </xf>
    <xf numFmtId="44" fontId="2" fillId="0" borderId="75" xfId="1" applyFont="1" applyBorder="1"/>
    <xf numFmtId="0" fontId="2" fillId="0" borderId="76" xfId="4" applyFont="1" applyBorder="1" applyAlignment="1">
      <alignment horizontal="left" indent="1"/>
    </xf>
    <xf numFmtId="164" fontId="2" fillId="0" borderId="77" xfId="5" applyFont="1" applyBorder="1"/>
    <xf numFmtId="0" fontId="2" fillId="8" borderId="42" xfId="4" applyFont="1" applyFill="1" applyBorder="1"/>
    <xf numFmtId="44" fontId="2" fillId="8" borderId="0" xfId="1" applyFont="1" applyFill="1" applyBorder="1"/>
    <xf numFmtId="0" fontId="2" fillId="8" borderId="0" xfId="4" applyFont="1" applyFill="1"/>
    <xf numFmtId="0" fontId="2" fillId="8" borderId="66" xfId="4" applyFont="1" applyFill="1" applyBorder="1"/>
    <xf numFmtId="0" fontId="2" fillId="8" borderId="78" xfId="4" applyFont="1" applyFill="1" applyBorder="1"/>
    <xf numFmtId="44" fontId="39" fillId="8" borderId="79" xfId="1" applyFont="1" applyFill="1" applyBorder="1"/>
    <xf numFmtId="0" fontId="2" fillId="8" borderId="79" xfId="4" applyFont="1" applyFill="1" applyBorder="1"/>
    <xf numFmtId="164" fontId="39" fillId="8" borderId="80" xfId="5" applyFont="1" applyFill="1" applyBorder="1"/>
    <xf numFmtId="44" fontId="1" fillId="0" borderId="0" xfId="4" applyNumberFormat="1"/>
    <xf numFmtId="167" fontId="11" fillId="0" borderId="0" xfId="0" applyNumberFormat="1" applyFont="1"/>
    <xf numFmtId="44" fontId="1" fillId="0" borderId="0" xfId="2" applyNumberFormat="1"/>
    <xf numFmtId="44" fontId="1" fillId="0" borderId="66" xfId="1" applyFont="1" applyBorder="1"/>
    <xf numFmtId="44" fontId="1" fillId="0" borderId="67" xfId="1" applyFont="1" applyBorder="1"/>
    <xf numFmtId="0" fontId="1" fillId="0" borderId="6" xfId="4" applyBorder="1" applyAlignment="1">
      <alignment horizontal="left" indent="1"/>
    </xf>
    <xf numFmtId="164" fontId="1" fillId="0" borderId="7" xfId="5" applyFont="1" applyBorder="1"/>
    <xf numFmtId="164" fontId="1" fillId="0" borderId="0" xfId="5" applyFont="1" applyBorder="1"/>
    <xf numFmtId="44" fontId="1" fillId="0" borderId="0" xfId="1" applyFont="1" applyFill="1" applyBorder="1"/>
    <xf numFmtId="0" fontId="1" fillId="0" borderId="7" xfId="4" applyBorder="1"/>
    <xf numFmtId="0" fontId="1" fillId="0" borderId="5" xfId="4" applyBorder="1" applyAlignment="1">
      <alignment horizontal="left" indent="1"/>
    </xf>
    <xf numFmtId="164" fontId="1" fillId="0" borderId="6" xfId="4" applyNumberFormat="1" applyBorder="1" applyAlignment="1">
      <alignment horizontal="left" indent="1"/>
    </xf>
    <xf numFmtId="0" fontId="1" fillId="0" borderId="81" xfId="2" applyBorder="1"/>
    <xf numFmtId="166" fontId="15" fillId="6" borderId="0" xfId="0" applyNumberFormat="1" applyFont="1" applyFill="1" applyAlignment="1">
      <alignment vertical="center"/>
    </xf>
    <xf numFmtId="0" fontId="6" fillId="2" borderId="1" xfId="2" applyFont="1" applyFill="1" applyBorder="1"/>
    <xf numFmtId="164" fontId="7" fillId="2" borderId="1" xfId="3" applyFont="1" applyFill="1" applyBorder="1"/>
    <xf numFmtId="0" fontId="6" fillId="4" borderId="1" xfId="2" applyFont="1" applyFill="1" applyBorder="1"/>
    <xf numFmtId="0" fontId="10" fillId="4" borderId="14" xfId="0" applyFont="1" applyFill="1" applyBorder="1" applyAlignment="1">
      <alignment horizontal="left" vertical="center"/>
    </xf>
    <xf numFmtId="165" fontId="13" fillId="4" borderId="15" xfId="0" applyNumberFormat="1" applyFont="1" applyFill="1" applyBorder="1" applyAlignment="1">
      <alignment horizontal="right" vertical="center"/>
    </xf>
    <xf numFmtId="166" fontId="14" fillId="4" borderId="16" xfId="0" applyNumberFormat="1" applyFont="1" applyFill="1" applyBorder="1" applyAlignment="1">
      <alignment horizontal="right" vertical="center"/>
    </xf>
    <xf numFmtId="0" fontId="36" fillId="2" borderId="72" xfId="0" applyFont="1" applyFill="1" applyBorder="1" applyAlignment="1">
      <alignment horizontal="center" vertical="center" wrapText="1"/>
    </xf>
    <xf numFmtId="168" fontId="0" fillId="0" borderId="1" xfId="3" applyNumberFormat="1" applyFont="1" applyBorder="1"/>
    <xf numFmtId="167" fontId="34" fillId="10" borderId="72" xfId="1" applyNumberFormat="1" applyFont="1" applyFill="1" applyBorder="1" applyAlignment="1">
      <alignment vertical="center" wrapText="1"/>
    </xf>
    <xf numFmtId="168" fontId="7" fillId="4" borderId="1" xfId="3" applyNumberFormat="1" applyFont="1" applyFill="1" applyBorder="1"/>
    <xf numFmtId="43" fontId="1" fillId="0" borderId="0" xfId="2" applyNumberFormat="1"/>
    <xf numFmtId="169" fontId="0" fillId="0" borderId="1" xfId="3" applyNumberFormat="1" applyFont="1" applyBorder="1"/>
    <xf numFmtId="169" fontId="4" fillId="3" borderId="32" xfId="0" applyNumberFormat="1" applyFont="1" applyFill="1" applyBorder="1" applyAlignment="1">
      <alignment horizontal="right" vertical="center"/>
    </xf>
    <xf numFmtId="169" fontId="4" fillId="3" borderId="33" xfId="0" applyNumberFormat="1" applyFont="1" applyFill="1" applyBorder="1" applyAlignment="1">
      <alignment horizontal="right" vertical="center"/>
    </xf>
    <xf numFmtId="169" fontId="18" fillId="0" borderId="17" xfId="0" applyNumberFormat="1" applyFont="1" applyBorder="1" applyAlignment="1">
      <alignment horizontal="right" vertical="center"/>
    </xf>
    <xf numFmtId="169" fontId="22" fillId="0" borderId="35" xfId="0" applyNumberFormat="1" applyFont="1" applyBorder="1" applyAlignment="1">
      <alignment horizontal="right" vertical="center"/>
    </xf>
    <xf numFmtId="169" fontId="22" fillId="0" borderId="21" xfId="0" applyNumberFormat="1" applyFont="1" applyBorder="1" applyAlignment="1">
      <alignment horizontal="right" vertical="center"/>
    </xf>
    <xf numFmtId="169" fontId="18" fillId="0" borderId="38" xfId="0" applyNumberFormat="1" applyFont="1" applyBorder="1" applyAlignment="1">
      <alignment horizontal="right" vertical="center"/>
    </xf>
    <xf numFmtId="169" fontId="41" fillId="0" borderId="17" xfId="0" applyNumberFormat="1" applyFont="1" applyBorder="1" applyAlignment="1">
      <alignment horizontal="right" vertical="center"/>
    </xf>
    <xf numFmtId="169" fontId="18" fillId="0" borderId="18" xfId="0" applyNumberFormat="1" applyFont="1" applyBorder="1" applyAlignment="1">
      <alignment horizontal="right" vertical="center"/>
    </xf>
    <xf numFmtId="169" fontId="22" fillId="0" borderId="22" xfId="0" applyNumberFormat="1" applyFont="1" applyBorder="1" applyAlignment="1">
      <alignment horizontal="right" vertical="center"/>
    </xf>
    <xf numFmtId="169" fontId="41" fillId="0" borderId="18" xfId="0" applyNumberFormat="1" applyFont="1" applyBorder="1" applyAlignment="1">
      <alignment horizontal="right" vertical="center"/>
    </xf>
    <xf numFmtId="169" fontId="27" fillId="0" borderId="17" xfId="1" quotePrefix="1" applyNumberFormat="1" applyFont="1" applyFill="1" applyBorder="1" applyAlignment="1">
      <alignment horizontal="right" vertical="center"/>
    </xf>
    <xf numFmtId="169" fontId="27" fillId="0" borderId="46" xfId="1" quotePrefix="1" applyNumberFormat="1" applyFont="1" applyFill="1" applyBorder="1" applyAlignment="1">
      <alignment horizontal="right" vertical="center"/>
    </xf>
    <xf numFmtId="169" fontId="25" fillId="0" borderId="17" xfId="1" quotePrefix="1" applyNumberFormat="1" applyFont="1" applyFill="1" applyBorder="1" applyAlignment="1">
      <alignment horizontal="right" vertical="center"/>
    </xf>
    <xf numFmtId="169" fontId="25" fillId="0" borderId="46" xfId="1" quotePrefix="1" applyNumberFormat="1" applyFont="1" applyFill="1" applyBorder="1" applyAlignment="1">
      <alignment horizontal="right" vertical="center"/>
    </xf>
    <xf numFmtId="169" fontId="2" fillId="0" borderId="49" xfId="1" quotePrefix="1" applyNumberFormat="1" applyFont="1" applyFill="1" applyBorder="1" applyAlignment="1">
      <alignment horizontal="right" vertical="center"/>
    </xf>
    <xf numFmtId="169" fontId="2" fillId="0" borderId="50" xfId="1" quotePrefix="1" applyNumberFormat="1" applyFont="1" applyFill="1" applyBorder="1" applyAlignment="1">
      <alignment horizontal="right" vertical="center"/>
    </xf>
    <xf numFmtId="169" fontId="35" fillId="6" borderId="72" xfId="1" applyNumberFormat="1" applyFont="1" applyFill="1" applyBorder="1" applyAlignment="1">
      <alignment horizontal="right" vertical="center" wrapText="1" indent="1"/>
    </xf>
    <xf numFmtId="169" fontId="33" fillId="6" borderId="72" xfId="1" applyNumberFormat="1" applyFont="1" applyFill="1" applyBorder="1" applyAlignment="1">
      <alignment horizontal="right" vertical="center" wrapText="1" indent="1"/>
    </xf>
    <xf numFmtId="169" fontId="34" fillId="10" borderId="72" xfId="1" applyNumberFormat="1" applyFont="1" applyFill="1" applyBorder="1" applyAlignment="1">
      <alignment vertical="center" wrapText="1"/>
    </xf>
    <xf numFmtId="169" fontId="36" fillId="2" borderId="72" xfId="1" applyNumberFormat="1" applyFont="1" applyFill="1" applyBorder="1" applyAlignment="1">
      <alignment horizontal="right" vertical="center" wrapText="1"/>
    </xf>
    <xf numFmtId="169" fontId="35" fillId="6" borderId="72" xfId="1" applyNumberFormat="1" applyFont="1" applyFill="1" applyBorder="1" applyAlignment="1">
      <alignment vertical="center" wrapText="1"/>
    </xf>
    <xf numFmtId="169" fontId="36" fillId="7" borderId="72" xfId="1" applyNumberFormat="1" applyFont="1" applyFill="1" applyBorder="1" applyAlignment="1">
      <alignment horizontal="right" vertical="center" wrapText="1"/>
    </xf>
    <xf numFmtId="169" fontId="4" fillId="3" borderId="19" xfId="1" applyNumberFormat="1" applyFont="1" applyFill="1" applyBorder="1" applyAlignment="1">
      <alignment horizontal="right" vertical="center"/>
    </xf>
    <xf numFmtId="169" fontId="4" fillId="3" borderId="20" xfId="1" applyNumberFormat="1" applyFont="1" applyFill="1" applyBorder="1" applyAlignment="1">
      <alignment horizontal="right" vertical="center"/>
    </xf>
    <xf numFmtId="169" fontId="18" fillId="0" borderId="17" xfId="1" quotePrefix="1" applyNumberFormat="1" applyFont="1" applyBorder="1" applyAlignment="1">
      <alignment horizontal="right" vertical="center"/>
    </xf>
    <xf numFmtId="169" fontId="18" fillId="0" borderId="21" xfId="1" quotePrefix="1" applyNumberFormat="1" applyFont="1" applyBorder="1" applyAlignment="1">
      <alignment horizontal="right" vertical="center"/>
    </xf>
    <xf numFmtId="169" fontId="18" fillId="0" borderId="40" xfId="1" quotePrefix="1" applyNumberFormat="1" applyFont="1" applyBorder="1" applyAlignment="1">
      <alignment horizontal="right" vertical="center"/>
    </xf>
    <xf numFmtId="169" fontId="12" fillId="3" borderId="20" xfId="1" applyNumberFormat="1" applyFont="1" applyFill="1" applyBorder="1" applyAlignment="1">
      <alignment horizontal="right" vertical="center"/>
    </xf>
    <xf numFmtId="169" fontId="18" fillId="0" borderId="18" xfId="1" quotePrefix="1" applyNumberFormat="1" applyFont="1" applyBorder="1" applyAlignment="1">
      <alignment horizontal="right" vertical="center"/>
    </xf>
    <xf numFmtId="169" fontId="18" fillId="0" borderId="22" xfId="1" quotePrefix="1" applyNumberFormat="1" applyFont="1" applyBorder="1" applyAlignment="1">
      <alignment horizontal="right" vertical="center"/>
    </xf>
    <xf numFmtId="169" fontId="11" fillId="0" borderId="0" xfId="1" applyNumberFormat="1" applyFont="1" applyAlignment="1"/>
    <xf numFmtId="169" fontId="5" fillId="4" borderId="29" xfId="1" applyNumberFormat="1" applyFont="1" applyFill="1" applyBorder="1" applyAlignment="1">
      <alignment horizontal="right" vertical="center" wrapText="1"/>
    </xf>
    <xf numFmtId="169" fontId="5" fillId="4" borderId="30" xfId="1" applyNumberFormat="1" applyFont="1" applyFill="1" applyBorder="1" applyAlignment="1">
      <alignment horizontal="right" vertical="center" wrapText="1"/>
    </xf>
    <xf numFmtId="169" fontId="27" fillId="0" borderId="59" xfId="1" quotePrefix="1" applyNumberFormat="1" applyFont="1" applyFill="1" applyBorder="1" applyAlignment="1">
      <alignment horizontal="right" vertical="center"/>
    </xf>
    <xf numFmtId="169" fontId="27" fillId="0" borderId="60" xfId="1" quotePrefix="1" applyNumberFormat="1" applyFont="1" applyFill="1" applyBorder="1" applyAlignment="1">
      <alignment horizontal="right" vertical="center"/>
    </xf>
    <xf numFmtId="169" fontId="25" fillId="0" borderId="21" xfId="1" quotePrefix="1" applyNumberFormat="1" applyFont="1" applyFill="1" applyBorder="1" applyAlignment="1">
      <alignment horizontal="right" vertical="center"/>
    </xf>
    <xf numFmtId="169" fontId="2" fillId="0" borderId="18" xfId="1" quotePrefix="1" applyNumberFormat="1" applyFont="1" applyFill="1" applyBorder="1" applyAlignment="1">
      <alignment horizontal="right" vertical="center"/>
    </xf>
    <xf numFmtId="169" fontId="2" fillId="0" borderId="22" xfId="1" quotePrefix="1" applyNumberFormat="1" applyFont="1" applyFill="1" applyBorder="1" applyAlignment="1">
      <alignment horizontal="right" vertical="center"/>
    </xf>
    <xf numFmtId="0" fontId="42" fillId="0" borderId="0" xfId="0" applyFont="1"/>
    <xf numFmtId="166" fontId="43" fillId="5" borderId="61" xfId="0" applyNumberFormat="1" applyFont="1" applyFill="1" applyBorder="1" applyAlignment="1">
      <alignment vertical="center"/>
    </xf>
    <xf numFmtId="0" fontId="2" fillId="0" borderId="0" xfId="0" applyFont="1" applyAlignment="1">
      <alignment vertical="top"/>
    </xf>
    <xf numFmtId="169" fontId="2" fillId="0" borderId="0" xfId="1" quotePrefix="1" applyNumberFormat="1" applyFont="1" applyFill="1" applyBorder="1" applyAlignment="1">
      <alignment horizontal="right" vertical="center"/>
    </xf>
    <xf numFmtId="0" fontId="45" fillId="0" borderId="58" xfId="0" applyFont="1" applyBorder="1" applyAlignment="1">
      <alignment vertical="center"/>
    </xf>
    <xf numFmtId="0" fontId="47" fillId="0" borderId="43" xfId="0" applyFont="1" applyBorder="1" applyAlignment="1">
      <alignment vertical="center"/>
    </xf>
    <xf numFmtId="0" fontId="47" fillId="0" borderId="44" xfId="0" applyFont="1" applyBorder="1" applyAlignment="1">
      <alignment vertical="top"/>
    </xf>
    <xf numFmtId="0" fontId="49" fillId="0" borderId="57" xfId="0" applyFont="1" applyBorder="1" applyAlignment="1">
      <alignment vertical="top"/>
    </xf>
    <xf numFmtId="169" fontId="49" fillId="0" borderId="18" xfId="1" applyNumberFormat="1" applyFont="1" applyBorder="1" applyAlignment="1">
      <alignment horizontal="right" vertical="center"/>
    </xf>
    <xf numFmtId="169" fontId="49" fillId="0" borderId="22" xfId="1" applyNumberFormat="1" applyFont="1" applyBorder="1" applyAlignment="1">
      <alignment horizontal="right" vertical="center"/>
    </xf>
    <xf numFmtId="49" fontId="44" fillId="5" borderId="62" xfId="0" applyNumberFormat="1" applyFont="1" applyFill="1" applyBorder="1" applyAlignment="1">
      <alignment horizontal="right" vertical="center"/>
    </xf>
    <xf numFmtId="49" fontId="44" fillId="5" borderId="63" xfId="0" applyNumberFormat="1" applyFont="1" applyFill="1" applyBorder="1" applyAlignment="1">
      <alignment horizontal="right" vertical="center"/>
    </xf>
    <xf numFmtId="169" fontId="46" fillId="0" borderId="59" xfId="1" applyNumberFormat="1" applyFont="1" applyBorder="1" applyAlignment="1">
      <alignment horizontal="right" vertical="center"/>
    </xf>
    <xf numFmtId="169" fontId="46" fillId="0" borderId="60" xfId="1" applyNumberFormat="1" applyFont="1" applyBorder="1" applyAlignment="1">
      <alignment horizontal="right" vertical="center"/>
    </xf>
    <xf numFmtId="169" fontId="48" fillId="0" borderId="17" xfId="1" applyNumberFormat="1" applyFont="1" applyBorder="1" applyAlignment="1">
      <alignment horizontal="right" vertical="center"/>
    </xf>
    <xf numFmtId="169" fontId="48" fillId="0" borderId="21" xfId="1" applyNumberFormat="1" applyFont="1" applyBorder="1" applyAlignment="1">
      <alignment horizontal="right" vertical="center"/>
    </xf>
    <xf numFmtId="169" fontId="49" fillId="0" borderId="0" xfId="1" applyNumberFormat="1" applyFont="1" applyBorder="1" applyAlignment="1">
      <alignment horizontal="right" vertical="center"/>
    </xf>
    <xf numFmtId="166" fontId="50" fillId="0" borderId="0" xfId="0" applyNumberFormat="1" applyFont="1" applyAlignment="1">
      <alignment vertical="center"/>
    </xf>
    <xf numFmtId="0" fontId="36" fillId="7" borderId="72" xfId="0" applyFont="1" applyFill="1" applyBorder="1" applyAlignment="1">
      <alignment horizontal="center" vertical="center" wrapText="1"/>
    </xf>
    <xf numFmtId="169" fontId="27" fillId="0" borderId="17" xfId="1" applyNumberFormat="1" applyFont="1" applyFill="1" applyBorder="1" applyAlignment="1">
      <alignment horizontal="right" vertical="center"/>
    </xf>
    <xf numFmtId="169" fontId="1" fillId="0" borderId="0" xfId="2" applyNumberFormat="1"/>
    <xf numFmtId="167" fontId="38" fillId="0" borderId="0" xfId="1" applyNumberFormat="1" applyFont="1" applyAlignment="1"/>
    <xf numFmtId="0" fontId="1" fillId="8" borderId="0" xfId="2" applyFill="1"/>
    <xf numFmtId="0" fontId="5" fillId="2" borderId="11" xfId="2" applyFont="1" applyFill="1" applyBorder="1" applyAlignment="1">
      <alignment horizontal="center"/>
    </xf>
    <xf numFmtId="0" fontId="5" fillId="2" borderId="82" xfId="2" applyFont="1" applyFill="1" applyBorder="1" applyAlignment="1">
      <alignment horizontal="center"/>
    </xf>
    <xf numFmtId="0" fontId="5" fillId="2" borderId="83" xfId="2" applyFont="1" applyFill="1" applyBorder="1" applyAlignment="1">
      <alignment horizontal="center"/>
    </xf>
    <xf numFmtId="0" fontId="5" fillId="4" borderId="11" xfId="2" applyFont="1" applyFill="1" applyBorder="1" applyAlignment="1">
      <alignment horizontal="center"/>
    </xf>
    <xf numFmtId="0" fontId="5" fillId="4" borderId="82" xfId="2" applyFont="1" applyFill="1" applyBorder="1" applyAlignment="1">
      <alignment horizontal="center"/>
    </xf>
    <xf numFmtId="0" fontId="5" fillId="4" borderId="83" xfId="2" applyFont="1" applyFill="1" applyBorder="1" applyAlignment="1">
      <alignment horizontal="center"/>
    </xf>
    <xf numFmtId="0" fontId="1" fillId="0" borderId="0" xfId="4" applyAlignment="1">
      <alignment horizontal="center" vertical="center" wrapText="1"/>
    </xf>
    <xf numFmtId="0" fontId="3" fillId="0" borderId="84" xfId="0" applyFont="1" applyBorder="1" applyAlignment="1">
      <alignment horizontal="center" vertical="center"/>
    </xf>
    <xf numFmtId="0" fontId="3" fillId="0" borderId="85" xfId="0" applyFont="1" applyBorder="1" applyAlignment="1">
      <alignment horizontal="center" vertical="center"/>
    </xf>
    <xf numFmtId="0" fontId="3" fillId="0" borderId="86" xfId="0" applyFont="1" applyBorder="1" applyAlignment="1">
      <alignment horizontal="center" vertical="center"/>
    </xf>
    <xf numFmtId="0" fontId="29" fillId="9" borderId="87" xfId="0" applyFont="1" applyFill="1" applyBorder="1" applyAlignment="1">
      <alignment horizontal="center"/>
    </xf>
    <xf numFmtId="0" fontId="29" fillId="9" borderId="88" xfId="0" applyFont="1" applyFill="1" applyBorder="1" applyAlignment="1">
      <alignment horizontal="center"/>
    </xf>
    <xf numFmtId="0" fontId="29" fillId="2" borderId="89" xfId="0" applyFont="1" applyFill="1" applyBorder="1" applyAlignment="1">
      <alignment horizontal="center"/>
    </xf>
    <xf numFmtId="0" fontId="29" fillId="2" borderId="90" xfId="0" applyFont="1" applyFill="1" applyBorder="1" applyAlignment="1">
      <alignment horizontal="center"/>
    </xf>
    <xf numFmtId="0" fontId="26" fillId="0" borderId="91" xfId="0" applyFont="1" applyBorder="1" applyAlignment="1">
      <alignment horizontal="center" vertical="center"/>
    </xf>
    <xf numFmtId="0" fontId="26" fillId="0" borderId="92" xfId="0" applyFont="1" applyBorder="1" applyAlignment="1">
      <alignment horizontal="center" vertical="center"/>
    </xf>
    <xf numFmtId="0" fontId="26" fillId="0" borderId="93" xfId="0" applyFont="1" applyBorder="1" applyAlignment="1">
      <alignment horizontal="center" vertical="center"/>
    </xf>
  </cellXfs>
  <cellStyles count="6">
    <cellStyle name="Monétaire" xfId="1" builtinId="4"/>
    <cellStyle name="Monétaire 2" xfId="3" xr:uid="{00000000-0005-0000-0000-000007000000}"/>
    <cellStyle name="Monétaire 3" xfId="5" xr:uid="{00000000-0005-0000-0000-000009000000}"/>
    <cellStyle name="Normal" xfId="0" builtinId="0"/>
    <cellStyle name="Normal 2" xfId="2" xr:uid="{00000000-0005-0000-0000-000006000000}"/>
    <cellStyle name="Normal 3" xfId="4" xr:uid="{00000000-0005-0000-0000-000008000000}"/>
  </cellStyles>
  <dxfs count="10">
    <dxf>
      <font>
        <color rgb="FF9C0006"/>
      </font>
      <fill>
        <patternFill>
          <bgColor rgb="FFFFC7CE"/>
        </patternFill>
      </fill>
    </dxf>
    <dxf>
      <font>
        <color rgb="FF9C0006"/>
      </font>
    </dxf>
    <dxf>
      <font>
        <color rgb="FF006100"/>
      </font>
      <fill>
        <patternFill>
          <bgColor rgb="FFC6EFCE"/>
        </patternFill>
      </fill>
    </dxf>
    <dxf>
      <font>
        <color rgb="FF9C0006"/>
      </font>
    </dxf>
    <dxf>
      <font>
        <color rgb="FF006100"/>
      </font>
      <fill>
        <patternFill>
          <bgColor rgb="FFC6EFCE"/>
        </patternFill>
      </fill>
    </dxf>
    <dxf>
      <font>
        <color rgb="FF9C0006"/>
      </font>
    </dxf>
    <dxf>
      <font>
        <color rgb="FF006100"/>
      </font>
      <fill>
        <patternFill>
          <bgColor rgb="FFC6EFCE"/>
        </patternFill>
      </fill>
    </dxf>
    <dxf>
      <font>
        <color rgb="FF9C0006"/>
      </font>
    </dxf>
    <dxf>
      <font>
        <color rgb="FF006100"/>
      </font>
      <fill>
        <patternFill>
          <bgColor rgb="FFC6EF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eetMetadata" Target="metadata.xml"/><Relationship Id="rId1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1"/>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a:t>Plan de trésorerie</a:t>
            </a:r>
          </a:p>
        </c:rich>
      </c:tx>
      <c:overlay val="0"/>
    </c:title>
    <c:autoTitleDeleted val="0"/>
    <c:plotArea>
      <c:layout>
        <c:manualLayout>
          <c:xMode val="edge"/>
          <c:yMode val="edge"/>
          <c:x val="5.3499999999999999E-2"/>
          <c:y val="0.19125"/>
          <c:w val="0.90900000000000003"/>
          <c:h val="0.67449999999999999"/>
        </c:manualLayout>
      </c:layout>
      <c:areaChart>
        <c:grouping val="standard"/>
        <c:varyColors val="1"/>
        <c:ser>
          <c:idx val="2"/>
          <c:order val="2"/>
          <c:tx>
            <c:strRef>
              <c:f>Récapitulatif!$B$3</c:f>
              <c:strCache>
                <c:ptCount val="1"/>
                <c:pt idx="0">
                  <c:v>Solde début de mois</c:v>
                </c:pt>
              </c:strCache>
            </c:strRef>
          </c:tx>
          <c:spPr>
            <a:solidFill>
              <a:schemeClr val="accent3">
                <a:lumMod val="75000"/>
                <a:alpha val="52000"/>
              </a:schemeClr>
            </a:solidFill>
            <a:ln w="38100" cap="flat" cmpd="sng">
              <a:solidFill>
                <a:schemeClr val="tx1">
                  <a:lumMod val="95000"/>
                  <a:lumOff val="5000"/>
                  <a:alpha val="61000"/>
                </a:schemeClr>
              </a:solidFill>
            </a:ln>
            <a:effectLst/>
          </c:spPr>
          <c:val>
            <c:numRef>
              <c:f>Récapitulatif!$C$3:$N$3</c:f>
              <c:numCache>
                <c:formatCode>_-[$$-409]* #\ ##0_ ;_-[$$-409]* \-#\ ##0\ ;_-[$$-409]* "-"??_ ;_-@_ </c:formatCode>
                <c:ptCount val="12"/>
                <c:pt idx="0">
                  <c:v>0</c:v>
                </c:pt>
                <c:pt idx="1">
                  <c:v>0</c:v>
                </c:pt>
                <c:pt idx="2">
                  <c:v>0</c:v>
                </c:pt>
                <c:pt idx="3">
                  <c:v>0</c:v>
                </c:pt>
                <c:pt idx="4">
                  <c:v>0</c:v>
                </c:pt>
                <c:pt idx="5">
                  <c:v>0</c:v>
                </c:pt>
                <c:pt idx="6">
                  <c:v>0</c:v>
                </c:pt>
                <c:pt idx="7">
                  <c:v>0</c:v>
                </c:pt>
                <c:pt idx="8">
                  <c:v>0</c:v>
                </c:pt>
                <c:pt idx="9">
                  <c:v>77.5</c:v>
                </c:pt>
                <c:pt idx="10">
                  <c:v>77.5</c:v>
                </c:pt>
                <c:pt idx="11">
                  <c:v>77.5</c:v>
                </c:pt>
              </c:numCache>
            </c:numRef>
          </c:val>
          <c:extLst>
            <c:ext xmlns:c15="http://schemas.microsoft.com/office/drawing/2012/chart" uri="{02D57815-91ED-43cb-92C2-25804820EDAC}">
              <c15:filteredCategoryTitle>
                <c15:cat>
                  <c:strLit>
                    <c:ptCount val="1"/>
                    <c:pt idx="0">
                      <c:v>#REF!</c:v>
                    </c:pt>
                  </c:strLit>
                </c15:cat>
              </c15:filteredCategoryTitle>
            </c:ext>
            <c:ext xmlns:c16="http://schemas.microsoft.com/office/drawing/2014/chart" uri="{C3380CC4-5D6E-409C-BE32-E72D297353CC}">
              <c16:uniqueId val="{00000002-90D2-4F8E-98BE-C43000B630E8}"/>
            </c:ext>
          </c:extLst>
        </c:ser>
        <c:dLbls>
          <c:showLegendKey val="0"/>
          <c:showVal val="0"/>
          <c:showCatName val="0"/>
          <c:showSerName val="0"/>
          <c:showPercent val="0"/>
          <c:showBubbleSize val="0"/>
        </c:dLbls>
        <c:axId val="24885642"/>
        <c:axId val="62855578"/>
      </c:areaChart>
      <c:lineChart>
        <c:grouping val="standard"/>
        <c:varyColors val="1"/>
        <c:ser>
          <c:idx val="0"/>
          <c:order val="0"/>
          <c:tx>
            <c:strRef>
              <c:f>Récapitulatif!$B$4</c:f>
              <c:strCache>
                <c:ptCount val="1"/>
                <c:pt idx="0">
                  <c:v>Recettes + Recettes projetés</c:v>
                </c:pt>
              </c:strCache>
            </c:strRef>
          </c:tx>
          <c:spPr>
            <a:ln w="19050" cmpd="sng">
              <a:solidFill>
                <a:srgbClr val="6AA84F"/>
              </a:solidFill>
            </a:ln>
            <a:effectLst/>
          </c:spPr>
          <c:marker>
            <c:symbol val="circle"/>
            <c:size val="2"/>
            <c:spPr>
              <a:solidFill>
                <a:srgbClr val="6AA84F"/>
              </a:solidFill>
              <a:ln w="6350" cap="flat" cmpd="sng">
                <a:solidFill>
                  <a:srgbClr val="6AA84F"/>
                </a:solidFill>
              </a:ln>
              <a:effectLst/>
            </c:spPr>
          </c:marker>
          <c:val>
            <c:numRef>
              <c:f>Récapitulatif!$C$4:$N$4</c:f>
              <c:numCache>
                <c:formatCode>_-[$$-409]* #\ ##0_ ;_-[$$-409]* \-#\ ##0\ ;_-[$$-409]* "-"??_ ;_-@_ </c:formatCode>
                <c:ptCount val="12"/>
                <c:pt idx="0">
                  <c:v>0</c:v>
                </c:pt>
                <c:pt idx="1">
                  <c:v>0</c:v>
                </c:pt>
                <c:pt idx="2">
                  <c:v>0</c:v>
                </c:pt>
                <c:pt idx="3">
                  <c:v>0</c:v>
                </c:pt>
                <c:pt idx="4">
                  <c:v>0</c:v>
                </c:pt>
                <c:pt idx="5">
                  <c:v>0</c:v>
                </c:pt>
                <c:pt idx="6">
                  <c:v>0</c:v>
                </c:pt>
                <c:pt idx="7">
                  <c:v>0</c:v>
                </c:pt>
                <c:pt idx="8">
                  <c:v>1552.5</c:v>
                </c:pt>
                <c:pt idx="9">
                  <c:v>0</c:v>
                </c:pt>
                <c:pt idx="10">
                  <c:v>0</c:v>
                </c:pt>
                <c:pt idx="11">
                  <c:v>0</c:v>
                </c:pt>
              </c:numCache>
            </c:numRef>
          </c:val>
          <c:smooth val="0"/>
          <c:extLst>
            <c:ext xmlns:c15="http://schemas.microsoft.com/office/drawing/2012/chart" uri="{02D57815-91ED-43cb-92C2-25804820EDAC}">
              <c15:filteredCategoryTitle>
                <c15:cat>
                  <c:strLit>
                    <c:ptCount val="1"/>
                    <c:pt idx="0">
                      <c:v>#REF!</c:v>
                    </c:pt>
                  </c:strLit>
                </c15:cat>
              </c15:filteredCategoryTitle>
            </c:ext>
            <c:ext xmlns:c16="http://schemas.microsoft.com/office/drawing/2014/chart" uri="{C3380CC4-5D6E-409C-BE32-E72D297353CC}">
              <c16:uniqueId val="{00000000-90D2-4F8E-98BE-C43000B630E8}"/>
            </c:ext>
          </c:extLst>
        </c:ser>
        <c:ser>
          <c:idx val="1"/>
          <c:order val="1"/>
          <c:tx>
            <c:strRef>
              <c:f>Récapitulatif!$B$5</c:f>
              <c:strCache>
                <c:ptCount val="1"/>
                <c:pt idx="0">
                  <c:v>Dépenses + Dépenses projetées</c:v>
                </c:pt>
              </c:strCache>
            </c:strRef>
          </c:tx>
          <c:spPr>
            <a:ln w="9525" cmpd="sng">
              <a:solidFill>
                <a:srgbClr val="DC3912"/>
              </a:solidFill>
            </a:ln>
            <a:effectLst/>
          </c:spPr>
          <c:marker>
            <c:symbol val="circle"/>
            <c:size val="2"/>
            <c:spPr>
              <a:solidFill>
                <a:srgbClr val="DC3912"/>
              </a:solidFill>
              <a:ln w="6350" cap="flat" cmpd="sng">
                <a:solidFill>
                  <a:srgbClr val="DC3912"/>
                </a:solidFill>
              </a:ln>
              <a:effectLst/>
            </c:spPr>
          </c:marker>
          <c:val>
            <c:numRef>
              <c:f>Récapitulatif!$C$5:$N$5</c:f>
              <c:numCache>
                <c:formatCode>_-[$$-409]* #\ ##0_ ;_-[$$-409]* \-#\ ##0\ ;_-[$$-409]* "-"??_ ;_-@_ </c:formatCode>
                <c:ptCount val="12"/>
                <c:pt idx="0">
                  <c:v>0</c:v>
                </c:pt>
                <c:pt idx="1">
                  <c:v>0</c:v>
                </c:pt>
                <c:pt idx="2">
                  <c:v>0</c:v>
                </c:pt>
                <c:pt idx="3">
                  <c:v>0</c:v>
                </c:pt>
                <c:pt idx="4">
                  <c:v>0</c:v>
                </c:pt>
                <c:pt idx="5">
                  <c:v>0</c:v>
                </c:pt>
                <c:pt idx="6">
                  <c:v>0</c:v>
                </c:pt>
                <c:pt idx="7">
                  <c:v>0</c:v>
                </c:pt>
                <c:pt idx="8">
                  <c:v>1475</c:v>
                </c:pt>
                <c:pt idx="9">
                  <c:v>0</c:v>
                </c:pt>
                <c:pt idx="10">
                  <c:v>0</c:v>
                </c:pt>
                <c:pt idx="11">
                  <c:v>0</c:v>
                </c:pt>
              </c:numCache>
            </c:numRef>
          </c:val>
          <c:smooth val="0"/>
          <c:extLst>
            <c:ext xmlns:c15="http://schemas.microsoft.com/office/drawing/2012/chart" uri="{02D57815-91ED-43cb-92C2-25804820EDAC}">
              <c15:filteredCategoryTitle>
                <c15:cat>
                  <c:strLit>
                    <c:ptCount val="1"/>
                    <c:pt idx="0">
                      <c:v>#REF!</c:v>
                    </c:pt>
                  </c:strLit>
                </c15:cat>
              </c15:filteredCategoryTitle>
            </c:ext>
            <c:ext xmlns:c16="http://schemas.microsoft.com/office/drawing/2014/chart" uri="{C3380CC4-5D6E-409C-BE32-E72D297353CC}">
              <c16:uniqueId val="{00000001-90D2-4F8E-98BE-C43000B630E8}"/>
            </c:ext>
          </c:extLst>
        </c:ser>
        <c:dLbls>
          <c:showLegendKey val="0"/>
          <c:showVal val="0"/>
          <c:showCatName val="0"/>
          <c:showSerName val="0"/>
          <c:showPercent val="0"/>
          <c:showBubbleSize val="0"/>
        </c:dLbls>
        <c:marker val="1"/>
        <c:smooth val="0"/>
        <c:axId val="24885642"/>
        <c:axId val="62855578"/>
      </c:lineChart>
      <c:catAx>
        <c:axId val="24885642"/>
        <c:scaling>
          <c:orientation val="minMax"/>
        </c:scaling>
        <c:delete val="0"/>
        <c:axPos val="b"/>
        <c:numFmt formatCode="General" sourceLinked="1"/>
        <c:majorTickMark val="cross"/>
        <c:minorTickMark val="cross"/>
        <c:tickLblPos val="nextTo"/>
        <c:spPr>
          <a:ln w="6350" cap="flat" cmpd="sng"/>
        </c:spPr>
        <c:txPr>
          <a:bodyPr wrap="square"/>
          <a:lstStyle/>
          <a:p>
            <a:pPr>
              <a:defRPr lang="en-US" sz="1100" b="0" u="none" baseline="0">
                <a:solidFill>
                  <a:srgbClr val="434343"/>
                </a:solidFill>
                <a:latin typeface="Calibri"/>
                <a:ea typeface="Calibri"/>
                <a:cs typeface="Calibri"/>
              </a:defRPr>
            </a:pPr>
            <a:endParaRPr lang="en-US"/>
          </a:p>
        </c:txPr>
        <c:crossAx val="62855578"/>
        <c:crosses val="autoZero"/>
        <c:auto val="1"/>
        <c:lblAlgn val="ctr"/>
        <c:lblOffset val="100"/>
        <c:noMultiLvlLbl val="1"/>
      </c:catAx>
      <c:valAx>
        <c:axId val="62855578"/>
        <c:scaling>
          <c:orientation val="minMax"/>
          <c:min val="0"/>
        </c:scaling>
        <c:delete val="0"/>
        <c:axPos val="l"/>
        <c:majorGridlines>
          <c:spPr>
            <a:ln w="6350" cap="flat" cmpd="sng">
              <a:solidFill>
                <a:srgbClr val="B7B7B7"/>
              </a:solidFill>
            </a:ln>
            <a:effectLst/>
          </c:spPr>
        </c:majorGridlines>
        <c:numFmt formatCode="_-[$$-409]* #\ ##0_ ;_-[$$-409]* \-#\ ##0\ ;_-[$$-409]* &quot;-&quot;??_ ;_-@_ " sourceLinked="1"/>
        <c:majorTickMark val="cross"/>
        <c:minorTickMark val="cross"/>
        <c:tickLblPos val="nextTo"/>
        <c:spPr>
          <a:ln w="47625">
            <a:noFill/>
          </a:ln>
          <a:effectLst/>
        </c:spPr>
        <c:txPr>
          <a:bodyPr wrap="square"/>
          <a:lstStyle/>
          <a:p>
            <a:pPr>
              <a:defRPr lang="en-US" sz="1100" b="0" u="none" baseline="0">
                <a:solidFill>
                  <a:srgbClr val="222222"/>
                </a:solidFill>
                <a:latin typeface="Calibri"/>
                <a:ea typeface="Calibri"/>
                <a:cs typeface="Calibri"/>
              </a:defRPr>
            </a:pPr>
            <a:endParaRPr lang="en-US"/>
          </a:p>
        </c:txPr>
        <c:crossAx val="24885642"/>
        <c:crosses val="autoZero"/>
        <c:crossBetween val="between"/>
      </c:valAx>
    </c:plotArea>
    <c:legend>
      <c:legendPos val="t"/>
      <c:overlay val="0"/>
      <c:txPr>
        <a:bodyPr wrap="square"/>
        <a:lstStyle/>
        <a:p>
          <a:pPr>
            <a:defRPr lang="en-US" sz="1100" u="none" baseline="0">
              <a:solidFill>
                <a:srgbClr val="434343"/>
              </a:solidFill>
              <a:latin typeface="Calibri"/>
              <a:ea typeface="Calibri"/>
            </a:defRPr>
          </a:pPr>
          <a:endParaRPr lang="en-US"/>
        </a:p>
      </c:txPr>
    </c:legend>
    <c:plotVisOnly val="1"/>
    <c:dispBlanksAs val="zero"/>
    <c:showDLblsOverMax val="1"/>
  </c:chart>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1"/>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a:t>Réel</a:t>
            </a:r>
          </a:p>
        </c:rich>
      </c:tx>
      <c:overlay val="0"/>
    </c:title>
    <c:autoTitleDeleted val="0"/>
    <c:plotArea>
      <c:layout>
        <c:manualLayout>
          <c:xMode val="edge"/>
          <c:yMode val="edge"/>
          <c:x val="5.3499999999999999E-2"/>
          <c:y val="0.19125"/>
          <c:w val="0.90900000000000003"/>
          <c:h val="0.67449999999999999"/>
        </c:manualLayout>
      </c:layout>
      <c:areaChart>
        <c:grouping val="standard"/>
        <c:varyColors val="1"/>
        <c:ser>
          <c:idx val="2"/>
          <c:order val="2"/>
          <c:tx>
            <c:strRef>
              <c:f>Récapitulatif!$B$9</c:f>
              <c:strCache>
                <c:ptCount val="1"/>
                <c:pt idx="0">
                  <c:v>Solde début de mois</c:v>
                </c:pt>
              </c:strCache>
            </c:strRef>
          </c:tx>
          <c:spPr>
            <a:solidFill>
              <a:schemeClr val="accent3">
                <a:lumMod val="75000"/>
                <a:alpha val="52000"/>
              </a:schemeClr>
            </a:solidFill>
            <a:ln w="38100" cap="flat" cmpd="sng">
              <a:solidFill>
                <a:schemeClr val="tx1">
                  <a:lumMod val="95000"/>
                  <a:lumOff val="5000"/>
                  <a:alpha val="61000"/>
                </a:schemeClr>
              </a:solidFill>
            </a:ln>
            <a:effectLst/>
          </c:spPr>
          <c:val>
            <c:numRef>
              <c:f>Récapitulatif!$C$9:$N$9</c:f>
              <c:numCache>
                <c:formatCode>_-[$$-409]* #\ ##0_ ;_-[$$-409]* \-#\ ##0\ ;_-[$$-409]* "-"??_ ;_-@_ </c:formatCode>
                <c:ptCount val="12"/>
                <c:pt idx="0">
                  <c:v>0</c:v>
                </c:pt>
                <c:pt idx="1">
                  <c:v>0</c:v>
                </c:pt>
                <c:pt idx="2">
                  <c:v>0</c:v>
                </c:pt>
                <c:pt idx="3">
                  <c:v>0</c:v>
                </c:pt>
                <c:pt idx="4">
                  <c:v>0</c:v>
                </c:pt>
                <c:pt idx="5">
                  <c:v>0</c:v>
                </c:pt>
                <c:pt idx="6">
                  <c:v>0</c:v>
                </c:pt>
                <c:pt idx="7">
                  <c:v>0</c:v>
                </c:pt>
                <c:pt idx="8">
                  <c:v>0</c:v>
                </c:pt>
                <c:pt idx="9">
                  <c:v>77.5</c:v>
                </c:pt>
                <c:pt idx="10">
                  <c:v>77.5</c:v>
                </c:pt>
                <c:pt idx="11">
                  <c:v>77.5</c:v>
                </c:pt>
              </c:numCache>
            </c:numRef>
          </c:val>
          <c:extLst>
            <c:ext xmlns:c15="http://schemas.microsoft.com/office/drawing/2012/chart" uri="{02D57815-91ED-43cb-92C2-25804820EDAC}">
              <c15:filteredCategoryTitle>
                <c15:cat>
                  <c:strLit>
                    <c:ptCount val="1"/>
                    <c:pt idx="0">
                      <c:v>#REF!</c:v>
                    </c:pt>
                  </c:strLit>
                </c15:cat>
              </c15:filteredCategoryTitle>
            </c:ext>
            <c:ext xmlns:c16="http://schemas.microsoft.com/office/drawing/2014/chart" uri="{C3380CC4-5D6E-409C-BE32-E72D297353CC}">
              <c16:uniqueId val="{00000000-C08E-4FB4-BA59-670692783420}"/>
            </c:ext>
          </c:extLst>
        </c:ser>
        <c:dLbls>
          <c:showLegendKey val="0"/>
          <c:showVal val="0"/>
          <c:showCatName val="0"/>
          <c:showSerName val="0"/>
          <c:showPercent val="0"/>
          <c:showBubbleSize val="0"/>
        </c:dLbls>
        <c:axId val="24885642"/>
        <c:axId val="62855578"/>
      </c:areaChart>
      <c:lineChart>
        <c:grouping val="standard"/>
        <c:varyColors val="1"/>
        <c:ser>
          <c:idx val="0"/>
          <c:order val="0"/>
          <c:tx>
            <c:strRef>
              <c:f>Récapitulatif!$B$10</c:f>
              <c:strCache>
                <c:ptCount val="1"/>
                <c:pt idx="0">
                  <c:v>Recettes</c:v>
                </c:pt>
              </c:strCache>
            </c:strRef>
          </c:tx>
          <c:spPr>
            <a:ln w="19050" cmpd="sng">
              <a:solidFill>
                <a:srgbClr val="6AA84F"/>
              </a:solidFill>
            </a:ln>
            <a:effectLst/>
          </c:spPr>
          <c:marker>
            <c:symbol val="circle"/>
            <c:size val="2"/>
            <c:spPr>
              <a:solidFill>
                <a:srgbClr val="6AA84F"/>
              </a:solidFill>
              <a:ln w="6350" cap="flat" cmpd="sng">
                <a:solidFill>
                  <a:srgbClr val="6AA84F"/>
                </a:solidFill>
              </a:ln>
              <a:effectLst/>
            </c:spPr>
          </c:marker>
          <c:val>
            <c:numRef>
              <c:f>Récapitulatif!$C$10:$N$10</c:f>
              <c:numCache>
                <c:formatCode>_-[$$-409]* #\ ##0_ ;_-[$$-409]* \-#\ ##0\ ;_-[$$-409]* "-"??_ ;_-@_ </c:formatCode>
                <c:ptCount val="12"/>
                <c:pt idx="0">
                  <c:v>0</c:v>
                </c:pt>
                <c:pt idx="1">
                  <c:v>0</c:v>
                </c:pt>
                <c:pt idx="2">
                  <c:v>0</c:v>
                </c:pt>
                <c:pt idx="3">
                  <c:v>0</c:v>
                </c:pt>
                <c:pt idx="4">
                  <c:v>0</c:v>
                </c:pt>
                <c:pt idx="5">
                  <c:v>0</c:v>
                </c:pt>
                <c:pt idx="6">
                  <c:v>0</c:v>
                </c:pt>
                <c:pt idx="7">
                  <c:v>0</c:v>
                </c:pt>
                <c:pt idx="8">
                  <c:v>1552.5</c:v>
                </c:pt>
                <c:pt idx="9">
                  <c:v>0</c:v>
                </c:pt>
                <c:pt idx="10">
                  <c:v>0</c:v>
                </c:pt>
                <c:pt idx="11">
                  <c:v>0</c:v>
                </c:pt>
              </c:numCache>
            </c:numRef>
          </c:val>
          <c:smooth val="0"/>
          <c:extLst>
            <c:ext xmlns:c15="http://schemas.microsoft.com/office/drawing/2012/chart" uri="{02D57815-91ED-43cb-92C2-25804820EDAC}">
              <c15:filteredCategoryTitle>
                <c15:cat>
                  <c:strLit>
                    <c:ptCount val="1"/>
                    <c:pt idx="0">
                      <c:v>#REF!</c:v>
                    </c:pt>
                  </c:strLit>
                </c15:cat>
              </c15:filteredCategoryTitle>
            </c:ext>
            <c:ext xmlns:c16="http://schemas.microsoft.com/office/drawing/2014/chart" uri="{C3380CC4-5D6E-409C-BE32-E72D297353CC}">
              <c16:uniqueId val="{00000001-C08E-4FB4-BA59-670692783420}"/>
            </c:ext>
          </c:extLst>
        </c:ser>
        <c:ser>
          <c:idx val="1"/>
          <c:order val="1"/>
          <c:tx>
            <c:strRef>
              <c:f>Récapitulatif!$B$11</c:f>
              <c:strCache>
                <c:ptCount val="1"/>
                <c:pt idx="0">
                  <c:v>Dépenses</c:v>
                </c:pt>
              </c:strCache>
            </c:strRef>
          </c:tx>
          <c:spPr>
            <a:ln w="9525" cmpd="sng">
              <a:solidFill>
                <a:srgbClr val="DC3912"/>
              </a:solidFill>
            </a:ln>
            <a:effectLst/>
          </c:spPr>
          <c:marker>
            <c:symbol val="circle"/>
            <c:size val="2"/>
            <c:spPr>
              <a:solidFill>
                <a:srgbClr val="DC3912"/>
              </a:solidFill>
              <a:ln w="6350" cap="flat" cmpd="sng">
                <a:solidFill>
                  <a:srgbClr val="DC3912"/>
                </a:solidFill>
              </a:ln>
              <a:effectLst/>
            </c:spPr>
          </c:marker>
          <c:val>
            <c:numRef>
              <c:f>Récapitulatif!$C$11:$N$11</c:f>
              <c:numCache>
                <c:formatCode>_-[$$-409]* #\ ##0_ ;_-[$$-409]* \-#\ ##0\ ;_-[$$-409]* "-"??_ ;_-@_ </c:formatCode>
                <c:ptCount val="12"/>
                <c:pt idx="0">
                  <c:v>0</c:v>
                </c:pt>
                <c:pt idx="1">
                  <c:v>0</c:v>
                </c:pt>
                <c:pt idx="2">
                  <c:v>0</c:v>
                </c:pt>
                <c:pt idx="3">
                  <c:v>0</c:v>
                </c:pt>
                <c:pt idx="4">
                  <c:v>0</c:v>
                </c:pt>
                <c:pt idx="5">
                  <c:v>0</c:v>
                </c:pt>
                <c:pt idx="6">
                  <c:v>0</c:v>
                </c:pt>
                <c:pt idx="7">
                  <c:v>0</c:v>
                </c:pt>
                <c:pt idx="8">
                  <c:v>1475</c:v>
                </c:pt>
                <c:pt idx="9">
                  <c:v>0</c:v>
                </c:pt>
                <c:pt idx="10">
                  <c:v>0</c:v>
                </c:pt>
                <c:pt idx="11">
                  <c:v>0</c:v>
                </c:pt>
              </c:numCache>
            </c:numRef>
          </c:val>
          <c:smooth val="0"/>
          <c:extLst>
            <c:ext xmlns:c15="http://schemas.microsoft.com/office/drawing/2012/chart" uri="{02D57815-91ED-43cb-92C2-25804820EDAC}">
              <c15:filteredCategoryTitle>
                <c15:cat>
                  <c:strLit>
                    <c:ptCount val="1"/>
                    <c:pt idx="0">
                      <c:v>#REF!</c:v>
                    </c:pt>
                  </c:strLit>
                </c15:cat>
              </c15:filteredCategoryTitle>
            </c:ext>
            <c:ext xmlns:c16="http://schemas.microsoft.com/office/drawing/2014/chart" uri="{C3380CC4-5D6E-409C-BE32-E72D297353CC}">
              <c16:uniqueId val="{00000002-C08E-4FB4-BA59-670692783420}"/>
            </c:ext>
          </c:extLst>
        </c:ser>
        <c:dLbls>
          <c:showLegendKey val="0"/>
          <c:showVal val="0"/>
          <c:showCatName val="0"/>
          <c:showSerName val="0"/>
          <c:showPercent val="0"/>
          <c:showBubbleSize val="0"/>
        </c:dLbls>
        <c:marker val="1"/>
        <c:smooth val="0"/>
        <c:axId val="24885642"/>
        <c:axId val="62855578"/>
      </c:lineChart>
      <c:catAx>
        <c:axId val="24885642"/>
        <c:scaling>
          <c:orientation val="minMax"/>
        </c:scaling>
        <c:delete val="0"/>
        <c:axPos val="b"/>
        <c:numFmt formatCode="General" sourceLinked="1"/>
        <c:majorTickMark val="cross"/>
        <c:minorTickMark val="cross"/>
        <c:tickLblPos val="nextTo"/>
        <c:spPr>
          <a:ln w="6350" cap="flat" cmpd="sng"/>
        </c:spPr>
        <c:txPr>
          <a:bodyPr wrap="square"/>
          <a:lstStyle/>
          <a:p>
            <a:pPr>
              <a:defRPr lang="en-US" sz="1100" b="0" u="none" baseline="0">
                <a:solidFill>
                  <a:srgbClr val="434343"/>
                </a:solidFill>
                <a:latin typeface="Calibri"/>
                <a:ea typeface="Calibri"/>
                <a:cs typeface="Calibri"/>
              </a:defRPr>
            </a:pPr>
            <a:endParaRPr lang="en-US"/>
          </a:p>
        </c:txPr>
        <c:crossAx val="62855578"/>
        <c:crosses val="autoZero"/>
        <c:auto val="1"/>
        <c:lblAlgn val="ctr"/>
        <c:lblOffset val="100"/>
        <c:noMultiLvlLbl val="1"/>
      </c:catAx>
      <c:valAx>
        <c:axId val="62855578"/>
        <c:scaling>
          <c:orientation val="minMax"/>
          <c:min val="0"/>
        </c:scaling>
        <c:delete val="0"/>
        <c:axPos val="l"/>
        <c:majorGridlines>
          <c:spPr>
            <a:ln w="6350" cap="flat" cmpd="sng">
              <a:solidFill>
                <a:srgbClr val="B7B7B7"/>
              </a:solidFill>
            </a:ln>
            <a:effectLst/>
          </c:spPr>
        </c:majorGridlines>
        <c:numFmt formatCode="_-[$$-409]* #\ ##0_ ;_-[$$-409]* \-#\ ##0\ ;_-[$$-409]* &quot;-&quot;??_ ;_-@_ " sourceLinked="1"/>
        <c:majorTickMark val="cross"/>
        <c:minorTickMark val="cross"/>
        <c:tickLblPos val="nextTo"/>
        <c:spPr>
          <a:ln w="47625">
            <a:noFill/>
          </a:ln>
          <a:effectLst/>
        </c:spPr>
        <c:txPr>
          <a:bodyPr wrap="square"/>
          <a:lstStyle/>
          <a:p>
            <a:pPr>
              <a:defRPr lang="en-US" sz="1100" b="0" u="none" baseline="0">
                <a:solidFill>
                  <a:srgbClr val="222222"/>
                </a:solidFill>
                <a:latin typeface="Calibri"/>
                <a:ea typeface="Calibri"/>
                <a:cs typeface="Calibri"/>
              </a:defRPr>
            </a:pPr>
            <a:endParaRPr lang="en-US"/>
          </a:p>
        </c:txPr>
        <c:crossAx val="24885642"/>
        <c:crosses val="autoZero"/>
        <c:crossBetween val="between"/>
      </c:valAx>
    </c:plotArea>
    <c:legend>
      <c:legendPos val="t"/>
      <c:overlay val="0"/>
      <c:txPr>
        <a:bodyPr wrap="square"/>
        <a:lstStyle/>
        <a:p>
          <a:pPr>
            <a:defRPr lang="en-US" sz="1100" u="none" baseline="0">
              <a:solidFill>
                <a:srgbClr val="434343"/>
              </a:solidFill>
              <a:latin typeface="Calibri"/>
              <a:ea typeface="Calibri"/>
            </a:defRPr>
          </a:pPr>
          <a:endParaRPr lang="en-US"/>
        </a:p>
      </c:txPr>
    </c:legend>
    <c:plotVisOnly val="1"/>
    <c:dispBlanksAs val="zero"/>
    <c:showDLblsOverMax val="1"/>
  </c:chart>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3</xdr:col>
      <xdr:colOff>12700</xdr:colOff>
      <xdr:row>14</xdr:row>
      <xdr:rowOff>114300</xdr:rowOff>
    </xdr:to>
    <xdr:pic>
      <xdr:nvPicPr>
        <xdr:cNvPr id="2" name="Image 1">
          <a:extLst>
            <a:ext uri="{FF2B5EF4-FFF2-40B4-BE49-F238E27FC236}">
              <a16:creationId xmlns:a16="http://schemas.microsoft.com/office/drawing/2014/main" id="{82ADD215-817D-6144-8EE2-8D1884AEAB14}"/>
            </a:ext>
          </a:extLst>
        </xdr:cNvPr>
        <xdr:cNvPicPr>
          <a:picLocks noChangeAspect="1"/>
        </xdr:cNvPicPr>
      </xdr:nvPicPr>
      <xdr:blipFill>
        <a:blip xmlns:r="http://schemas.openxmlformats.org/officeDocument/2006/relationships" r:embed="rId1"/>
        <a:stretch>
          <a:fillRect/>
        </a:stretch>
      </xdr:blipFill>
      <xdr:spPr>
        <a:xfrm>
          <a:off x="0" y="0"/>
          <a:ext cx="2295525" cy="2438400"/>
        </a:xfrm>
        <a:prstGeom prst="rect">
          <a:avLst/>
        </a:prstGeom>
      </xdr:spPr>
    </xdr:pic>
    <xdr:clientData/>
  </xdr:twoCellAnchor>
  <xdr:twoCellAnchor>
    <xdr:from>
      <xdr:col>4</xdr:col>
      <xdr:colOff>0</xdr:colOff>
      <xdr:row>4</xdr:row>
      <xdr:rowOff>101600</xdr:rowOff>
    </xdr:from>
    <xdr:to>
      <xdr:col>12</xdr:col>
      <xdr:colOff>152400</xdr:colOff>
      <xdr:row>23</xdr:row>
      <xdr:rowOff>137160</xdr:rowOff>
    </xdr:to>
    <xdr:sp macro="" textlink="">
      <xdr:nvSpPr>
        <xdr:cNvPr id="3" name="ZoneTexte 2">
          <a:extLst>
            <a:ext uri="{FF2B5EF4-FFF2-40B4-BE49-F238E27FC236}">
              <a16:creationId xmlns:a16="http://schemas.microsoft.com/office/drawing/2014/main" id="{F89161E8-44D4-964C-8614-84818D82CF6B}"/>
            </a:ext>
          </a:extLst>
        </xdr:cNvPr>
        <xdr:cNvSpPr txBox="1"/>
      </xdr:nvSpPr>
      <xdr:spPr>
        <a:xfrm>
          <a:off x="3048000" y="809625"/>
          <a:ext cx="6248400" cy="3114675"/>
        </a:xfrm>
        <a:prstGeom prst="rect">
          <a:avLst/>
        </a:prstGeom>
        <a:solidFill>
          <a:schemeClr val="bg1"/>
        </a:solidFill>
        <a:ln w="9525" cmpd="sng">
          <a:solidFill>
            <a:schemeClr val="bg1">
              <a:shade val="50000"/>
            </a:schemeClr>
          </a:solidFill>
        </a:ln>
      </xdr:spPr>
      <xdr:style>
        <a:lnRef idx="0">
          <a:srgbClr val="000000"/>
        </a:lnRef>
        <a:fillRef idx="0">
          <a:srgbClr val="000000"/>
        </a:fillRef>
        <a:effectRef idx="0">
          <a:srgbClr val="000000"/>
        </a:effectRef>
        <a:fontRef idx="minor">
          <a:schemeClr val="tx1"/>
        </a:fontRef>
      </xdr:style>
      <xdr:txBody>
        <a:bodyPr vertOverflow="clip" horzOverflow="clip" wrap="square" rtlCol="0" anchor="t"/>
        <a:lstStyle/>
        <a:p>
          <a:r>
            <a:rPr lang="fr-FR" sz="1100" b="1">
              <a:solidFill>
                <a:schemeClr val="tx1"/>
              </a:solidFill>
            </a:rPr>
            <a:t>Objectif</a:t>
          </a:r>
          <a:r>
            <a:rPr lang="fr-FR" sz="1100" b="1" baseline="0">
              <a:solidFill>
                <a:schemeClr val="tx1"/>
              </a:solidFill>
            </a:rPr>
            <a:t> du fichier :</a:t>
          </a:r>
        </a:p>
        <a:p>
          <a:endParaRPr lang="fr-FR" sz="1100" baseline="0"/>
        </a:p>
        <a:p>
          <a:r>
            <a:rPr lang="fr-FR" sz="1100" baseline="0">
              <a:solidFill>
                <a:schemeClr val="tx1"/>
              </a:solidFill>
            </a:rPr>
            <a:t>Ce fichier a pour but de centraliser les flux de trésorerie et les fichiers utiles aux trésoriers pour effectuer leurs reportings. </a:t>
          </a:r>
        </a:p>
        <a:p>
          <a:endParaRPr lang="fr-FR" sz="1100" baseline="0"/>
        </a:p>
        <a:p>
          <a:r>
            <a:rPr lang="fr-FR" sz="1100" baseline="0">
              <a:solidFill>
                <a:schemeClr val="tx1"/>
              </a:solidFill>
            </a:rPr>
            <a:t>Le fichier se décompose en 4 parties (couleur des onglets) :</a:t>
          </a:r>
        </a:p>
        <a:p>
          <a:r>
            <a:rPr lang="fr-FR" sz="1100" baseline="0">
              <a:solidFill>
                <a:schemeClr val="tx1"/>
              </a:solidFill>
            </a:rPr>
            <a:t>- </a:t>
          </a:r>
          <a:r>
            <a:rPr lang="fr-FR" sz="1100" baseline="0">
              <a:solidFill>
                <a:srgbClr val="002066"/>
              </a:solidFill>
            </a:rPr>
            <a:t>BLEU</a:t>
          </a:r>
          <a:r>
            <a:rPr lang="fr-FR" sz="1100" baseline="0">
              <a:solidFill>
                <a:schemeClr val="tx1"/>
              </a:solidFill>
            </a:rPr>
            <a:t> 3 onglets pour la saisie et le suivi des dépenses. L'onglet de saisi se situe dans "Dépenses recettes bruts", c'est içi que vous allez saisir les différents flux de trésorerie entrants ou sortants, les deux autres automatisés servent à répartir les coûts de manière automatique pour avoir une vue synthétique des différents postes.</a:t>
          </a:r>
        </a:p>
        <a:p>
          <a:r>
            <a:rPr lang="fr-FR" sz="1100" baseline="0">
              <a:solidFill>
                <a:schemeClr val="tx1"/>
              </a:solidFill>
            </a:rPr>
            <a:t>- </a:t>
          </a:r>
          <a:r>
            <a:rPr lang="fr-FR" sz="1100" baseline="0">
              <a:solidFill>
                <a:srgbClr val="FF0000"/>
              </a:solidFill>
            </a:rPr>
            <a:t>ROUGE</a:t>
          </a:r>
          <a:r>
            <a:rPr lang="fr-FR" sz="1100" baseline="0">
              <a:solidFill>
                <a:schemeClr val="tx1"/>
              </a:solidFill>
            </a:rPr>
            <a:t> Un onglet budget prévisionnel ou vous retrouverez une trame de BP organisée par événements et un budget global, les budgets doivent toujours être équilibrés. L'onglet bilan financier similaire au BP à compléter lorsque les événements sont réalisés. Pour finir, un onglet compte de résultat, automatisé pour la partie résultat d'exploitation.</a:t>
          </a:r>
        </a:p>
        <a:p>
          <a:r>
            <a:rPr lang="fr-FR" sz="1100" baseline="0">
              <a:solidFill>
                <a:schemeClr val="tx1"/>
              </a:solidFill>
            </a:rPr>
            <a:t>- </a:t>
          </a:r>
          <a:r>
            <a:rPr lang="fr-FR" sz="1100" baseline="0">
              <a:solidFill>
                <a:srgbClr val="00B050"/>
              </a:solidFill>
            </a:rPr>
            <a:t>VERT</a:t>
          </a:r>
          <a:r>
            <a:rPr lang="fr-FR" sz="1100" baseline="0">
              <a:solidFill>
                <a:schemeClr val="tx1"/>
              </a:solidFill>
            </a:rPr>
            <a:t> Cet onglet est similaire aux onglet automatisés de la partie bleue mais il permet de faire une projection des flux de trésorerie et aussi une combinaision entre le projeté et le réel.</a:t>
          </a:r>
        </a:p>
        <a:p>
          <a:r>
            <a:rPr lang="fr-FR" sz="1100" baseline="0">
              <a:solidFill>
                <a:schemeClr val="tx1"/>
              </a:solidFill>
            </a:rPr>
            <a:t>- </a:t>
          </a:r>
          <a:r>
            <a:rPr lang="fr-FR" sz="1100" baseline="0">
              <a:solidFill>
                <a:srgbClr val="FFFF00"/>
              </a:solidFill>
            </a:rPr>
            <a:t>JAUNE</a:t>
          </a:r>
          <a:r>
            <a:rPr lang="fr-FR" sz="1100" baseline="0">
              <a:solidFill>
                <a:schemeClr val="tx1"/>
              </a:solidFill>
            </a:rPr>
            <a:t>. Un onglet de synthèse présentant le plan de trésorerie (partie verte) et la synthèse des flux de trésorerie de la partie bleue</a:t>
          </a:r>
        </a:p>
        <a:p>
          <a:endParaRPr lang="fr-FR" sz="1100" baseline="0"/>
        </a:p>
      </xdr:txBody>
    </xdr:sp>
    <xdr:clientData/>
  </xdr:twoCellAnchor>
</xdr:wsDr>
</file>

<file path=xl/drawings/drawing2.xml><?xml version="1.0" encoding="utf-8"?>
<xdr:wsDr xmlns:xdr="http://schemas.openxmlformats.org/drawingml/2006/spreadsheetDrawing" xmlns:a="http://schemas.openxmlformats.org/drawingml/2006/main">
  <xdr:oneCellAnchor>
    <xdr:from>
      <xdr:col>1</xdr:col>
      <xdr:colOff>76199</xdr:colOff>
      <xdr:row>15</xdr:row>
      <xdr:rowOff>200025</xdr:rowOff>
    </xdr:from>
    <xdr:ext cx="15497175" cy="3105150"/>
    <xdr:graphicFrame macro="">
      <xdr:nvGraphicFramePr>
        <xdr:cNvPr id="34" name="Chart 1" title="Chart">
          <a:extLst>
            <a:ext uri="{FF2B5EF4-FFF2-40B4-BE49-F238E27FC236}">
              <a16:creationId xmlns:a16="http://schemas.microsoft.com/office/drawing/2014/main" id="{00000000-0008-0000-03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fLocksWithSheet="0"/>
  </xdr:oneCellAnchor>
  <xdr:twoCellAnchor>
    <xdr:from>
      <xdr:col>1</xdr:col>
      <xdr:colOff>114300</xdr:colOff>
      <xdr:row>29</xdr:row>
      <xdr:rowOff>28575</xdr:rowOff>
    </xdr:from>
    <xdr:to>
      <xdr:col>11</xdr:col>
      <xdr:colOff>314325</xdr:colOff>
      <xdr:row>44</xdr:row>
      <xdr:rowOff>133350</xdr:rowOff>
    </xdr:to>
    <xdr:graphicFrame macro="">
      <xdr:nvGraphicFramePr>
        <xdr:cNvPr id="35" name="Graphique 3" title="Chart">
          <a:extLst>
            <a:ext uri="{FF2B5EF4-FFF2-40B4-BE49-F238E27FC236}">
              <a16:creationId xmlns:a16="http://schemas.microsoft.com/office/drawing/2014/main" id="{DA00C09D-A98F-4239-A10B-B18CC983966C}"/>
            </a:ext>
            <a:ext uri="{147F2762-F138-4A5C-976F-8EAC2B608ADB}">
              <a16:predDERef xmlns:a16="http://schemas.microsoft.com/office/drawing/2014/main" pred="{00000000-0008-0000-03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persons/person.xml><?xml version="1.0" encoding="utf-8"?>
<personList xmlns="http://schemas.microsoft.com/office/spreadsheetml/2018/threadedcomments" xmlns:x="http://schemas.openxmlformats.org/spreadsheetml/2006/main">
  <person displayName="Theo SPILERS" id="{EEB18DF3-095D-48BE-A269-686C9D774581}" userId="2406db37c0aa5d19" providerId="Windows Live"/>
  <person displayName="DRY Arthur" id="{78852978-1D03-9049-85E3-61A2BEF0E051}" userId="S::arthur.dry26@em-normandie.fr::75186a0a-0732-4e9b-a147-a7dfc276a9ed" providerId="AD"/>
</personList>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U1" dT="2021-01-04T16:46:28.28" personId="{78852978-1D03-9049-85E3-61A2BEF0E051}" id="{EB4B623D-E01D-7943-B4F6-5684E3819D16}">
    <text>Zone de texte utilisée pour la validation des données des catégories de dépenses
NE PAS SUPPRIMER</text>
  </threadedComment>
  <threadedComment ref="M4" dT="2025-09-17T19:08:26.53" personId="{EEB18DF3-095D-48BE-A269-686C9D774581}" id="{C0390EA1-D9C8-43A1-B526-4D9A227F7C54}">
    <text>Manque à payer X personnes, après adapter en détaillant le nb de prix a 35 et a 5.50</text>
  </threadedComment>
</ThreadedComments>
</file>

<file path=xl/threadedComments/threadedComment2.xml><?xml version="1.0" encoding="utf-8"?>
<ThreadedComments xmlns="http://schemas.microsoft.com/office/spreadsheetml/2018/threadedcomments" xmlns:x="http://schemas.openxmlformats.org/spreadsheetml/2006/main">
  <threadedComment ref="A4" dT="2021-01-15T08:57:54.17" personId="{78852978-1D03-9049-85E3-61A2BEF0E051}" id="{77805286-72D6-BA48-99FD-5D5F9F701650}">
    <text>Partie automatisée en fonction des produits saisis</text>
  </threadedComment>
  <threadedComment ref="A13" dT="2021-01-15T08:59:16.61" personId="{78852978-1D03-9049-85E3-61A2BEF0E051}" id="{B93BD0D1-C719-414B-BF3C-072CF64E4D85}">
    <text>Partie automatisée en fonction des dépenses saisies</text>
  </threadedComment>
  <threadedComment ref="A30" dT="2021-01-15T09:05:03.60" personId="{78852978-1D03-9049-85E3-61A2BEF0E051}" id="{23A91765-0FB5-F94A-8D74-0D903E69129F}">
    <text>Au niveau associatif, ces catégories sont peu utilsées, il faudra les remplir à la main si jamais vous devez y inscrire des sommes</text>
  </threadedComment>
</ThreadedComments>
</file>

<file path=xl/threadedComments/threadedComment3.xml><?xml version="1.0" encoding="utf-8"?>
<ThreadedComments xmlns="http://schemas.microsoft.com/office/spreadsheetml/2018/threadedcomments" xmlns:x="http://schemas.openxmlformats.org/spreadsheetml/2006/main">
  <threadedComment ref="B6" dT="2021-01-04T17:32:21.37" personId="{78852978-1D03-9049-85E3-61A2BEF0E051}" id="{C69441C7-DBB0-704E-8063-286FA1870B0F}">
    <text>Pour un solde théorique plus précis, il faut renseigner en début de l’année N le solde de fin d’année N-1 avec la catégorie « report à nouveau »</text>
  </threadedComment>
</ThreadedComments>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 Id="rId4" Type="http://schemas.microsoft.com/office/2017/10/relationships/threadedComment" Target="../threadedComments/threadedComment1.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6.bin"/><Relationship Id="rId4" Type="http://schemas.microsoft.com/office/2017/10/relationships/threadedComment" Target="../threadedComments/threadedComment2.xml"/></Relationships>
</file>

<file path=xl/worksheets/_rels/sheet9.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7.bin"/><Relationship Id="rId4" Type="http://schemas.microsoft.com/office/2017/10/relationships/threadedComment" Target="../threadedComments/threadedComment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36847C-BDB0-9C45-836E-881DBC3BE338}">
  <sheetPr codeName="Feuil1"/>
  <dimension ref="E2"/>
  <sheetViews>
    <sheetView showGridLines="0" workbookViewId="0">
      <selection activeCell="F27" sqref="F27"/>
    </sheetView>
  </sheetViews>
  <sheetFormatPr baseColWidth="10" defaultColWidth="11.42578125" defaultRowHeight="12.75"/>
  <sheetData>
    <row r="2" spans="5:5" ht="18">
      <c r="E2" s="68" t="s">
        <v>0</v>
      </c>
    </row>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2">
    <tabColor rgb="FFFFFF00"/>
    <outlinePr summaryBelow="0" summaryRight="0"/>
    <pageSetUpPr fitToPage="1"/>
  </sheetPr>
  <dimension ref="A1:O29"/>
  <sheetViews>
    <sheetView showGridLines="0" topLeftCell="A7" zoomScaleNormal="100" workbookViewId="0">
      <selection activeCell="E14" sqref="E14"/>
    </sheetView>
  </sheetViews>
  <sheetFormatPr baseColWidth="10" defaultColWidth="14.42578125" defaultRowHeight="15.75" customHeight="1"/>
  <cols>
    <col min="1" max="1" width="3.140625" style="34" customWidth="1"/>
    <col min="2" max="2" width="27.7109375" style="34" bestFit="1" customWidth="1"/>
    <col min="3" max="15" width="20.7109375" style="34" customWidth="1"/>
    <col min="16" max="16384" width="14.42578125" style="34"/>
  </cols>
  <sheetData>
    <row r="1" spans="1:15" ht="18.95" customHeight="1" thickBot="1">
      <c r="A1" s="58"/>
      <c r="B1" s="73"/>
      <c r="C1" s="73"/>
      <c r="D1" s="73"/>
      <c r="E1" s="73"/>
      <c r="F1" s="73"/>
      <c r="G1" s="73"/>
      <c r="H1" s="73"/>
      <c r="I1" s="73"/>
      <c r="J1" s="73"/>
      <c r="K1" s="73"/>
      <c r="L1" s="73"/>
      <c r="M1" s="73"/>
      <c r="N1" s="73"/>
      <c r="O1" s="73"/>
    </row>
    <row r="2" spans="1:15" ht="15.95" customHeight="1" thickBot="1">
      <c r="A2" s="59"/>
      <c r="B2" s="75" t="s">
        <v>1</v>
      </c>
      <c r="C2" s="76" t="s">
        <v>2</v>
      </c>
      <c r="D2" s="76" t="s">
        <v>3</v>
      </c>
      <c r="E2" s="76" t="s">
        <v>4</v>
      </c>
      <c r="F2" s="76" t="s">
        <v>5</v>
      </c>
      <c r="G2" s="76" t="s">
        <v>6</v>
      </c>
      <c r="H2" s="76" t="s">
        <v>7</v>
      </c>
      <c r="I2" s="76" t="s">
        <v>8</v>
      </c>
      <c r="J2" s="76" t="s">
        <v>9</v>
      </c>
      <c r="K2" s="76" t="s">
        <v>10</v>
      </c>
      <c r="L2" s="76" t="s">
        <v>11</v>
      </c>
      <c r="M2" s="76" t="s">
        <v>12</v>
      </c>
      <c r="N2" s="77" t="s">
        <v>13</v>
      </c>
    </row>
    <row r="3" spans="1:15" ht="15.95" customHeight="1">
      <c r="A3" s="57"/>
      <c r="B3" s="74" t="s">
        <v>14</v>
      </c>
      <c r="C3" s="187">
        <f>'Plan de trésorerie'!C3</f>
        <v>0</v>
      </c>
      <c r="D3" s="187">
        <f>'Plan de trésorerie'!D3</f>
        <v>0</v>
      </c>
      <c r="E3" s="187">
        <f>'Plan de trésorerie'!E3</f>
        <v>0</v>
      </c>
      <c r="F3" s="187">
        <f>'Plan de trésorerie'!F3</f>
        <v>0</v>
      </c>
      <c r="G3" s="187">
        <f>'Plan de trésorerie'!G3</f>
        <v>0</v>
      </c>
      <c r="H3" s="187">
        <f>'Plan de trésorerie'!H3</f>
        <v>0</v>
      </c>
      <c r="I3" s="187">
        <f>'Plan de trésorerie'!I3</f>
        <v>0</v>
      </c>
      <c r="J3" s="187">
        <f>'Plan de trésorerie'!J3</f>
        <v>0</v>
      </c>
      <c r="K3" s="187">
        <f>'Plan de trésorerie'!K3</f>
        <v>0</v>
      </c>
      <c r="L3" s="187">
        <f>'Plan de trésorerie'!L3</f>
        <v>77.5</v>
      </c>
      <c r="M3" s="187">
        <f>'Plan de trésorerie'!M3</f>
        <v>77.5</v>
      </c>
      <c r="N3" s="188">
        <f>'Plan de trésorerie'!N3</f>
        <v>77.5</v>
      </c>
    </row>
    <row r="4" spans="1:15" ht="15.95" customHeight="1">
      <c r="A4" s="60"/>
      <c r="B4" s="55" t="s">
        <v>15</v>
      </c>
      <c r="C4" s="166">
        <f>'Plan de trésorerie'!C4</f>
        <v>0</v>
      </c>
      <c r="D4" s="166">
        <f>'Plan de trésorerie'!D4</f>
        <v>0</v>
      </c>
      <c r="E4" s="166">
        <f>'Plan de trésorerie'!E4</f>
        <v>0</v>
      </c>
      <c r="F4" s="166">
        <f>'Plan de trésorerie'!F4</f>
        <v>0</v>
      </c>
      <c r="G4" s="166">
        <f>'Plan de trésorerie'!G4</f>
        <v>0</v>
      </c>
      <c r="H4" s="166">
        <f>'Plan de trésorerie'!H4</f>
        <v>0</v>
      </c>
      <c r="I4" s="166">
        <f>'Plan de trésorerie'!I4</f>
        <v>0</v>
      </c>
      <c r="J4" s="166">
        <f>'Plan de trésorerie'!J4</f>
        <v>0</v>
      </c>
      <c r="K4" s="166">
        <f>'Plan de trésorerie'!K4</f>
        <v>1552.5</v>
      </c>
      <c r="L4" s="166">
        <f>'Plan de trésorerie'!L4</f>
        <v>0</v>
      </c>
      <c r="M4" s="166">
        <f>'Plan de trésorerie'!M4</f>
        <v>0</v>
      </c>
      <c r="N4" s="189">
        <f>'Plan de trésorerie'!N4</f>
        <v>0</v>
      </c>
    </row>
    <row r="5" spans="1:15" ht="15.95" customHeight="1">
      <c r="A5" s="57"/>
      <c r="B5" s="56" t="s">
        <v>16</v>
      </c>
      <c r="C5" s="166">
        <f>'Plan de trésorerie'!C5</f>
        <v>0</v>
      </c>
      <c r="D5" s="166">
        <f>'Plan de trésorerie'!D5</f>
        <v>0</v>
      </c>
      <c r="E5" s="166">
        <f>'Plan de trésorerie'!E5</f>
        <v>0</v>
      </c>
      <c r="F5" s="166">
        <f>'Plan de trésorerie'!F5</f>
        <v>0</v>
      </c>
      <c r="G5" s="166">
        <f>'Plan de trésorerie'!G5</f>
        <v>0</v>
      </c>
      <c r="H5" s="166">
        <f>'Plan de trésorerie'!H5</f>
        <v>0</v>
      </c>
      <c r="I5" s="166">
        <f>'Plan de trésorerie'!I5</f>
        <v>0</v>
      </c>
      <c r="J5" s="166">
        <f>'Plan de trésorerie'!J5</f>
        <v>0</v>
      </c>
      <c r="K5" s="166">
        <f>'Plan de trésorerie'!K5</f>
        <v>1475</v>
      </c>
      <c r="L5" s="166">
        <f>'Plan de trésorerie'!L5</f>
        <v>0</v>
      </c>
      <c r="M5" s="166">
        <f>'Plan de trésorerie'!M5</f>
        <v>0</v>
      </c>
      <c r="N5" s="189">
        <f>'Plan de trésorerie'!N5</f>
        <v>0</v>
      </c>
    </row>
    <row r="6" spans="1:15" ht="15.95" customHeight="1" thickBot="1">
      <c r="A6" s="57"/>
      <c r="B6" s="72" t="s">
        <v>17</v>
      </c>
      <c r="C6" s="190">
        <f>'Plan de trésorerie'!C6</f>
        <v>0</v>
      </c>
      <c r="D6" s="190">
        <f>'Plan de trésorerie'!D6</f>
        <v>0</v>
      </c>
      <c r="E6" s="190">
        <f>'Plan de trésorerie'!E6</f>
        <v>0</v>
      </c>
      <c r="F6" s="190">
        <f>'Plan de trésorerie'!F6</f>
        <v>0</v>
      </c>
      <c r="G6" s="190">
        <f>'Plan de trésorerie'!G6</f>
        <v>0</v>
      </c>
      <c r="H6" s="190">
        <f>'Plan de trésorerie'!H6</f>
        <v>0</v>
      </c>
      <c r="I6" s="190">
        <f>'Plan de trésorerie'!I6</f>
        <v>0</v>
      </c>
      <c r="J6" s="190">
        <f>'Plan de trésorerie'!J6</f>
        <v>0</v>
      </c>
      <c r="K6" s="190">
        <f>'Plan de trésorerie'!K6</f>
        <v>77.5</v>
      </c>
      <c r="L6" s="190">
        <f>'Plan de trésorerie'!L6</f>
        <v>77.5</v>
      </c>
      <c r="M6" s="190">
        <f>'Plan de trésorerie'!M6</f>
        <v>77.5</v>
      </c>
      <c r="N6" s="191">
        <f>'Plan de trésorerie'!N6</f>
        <v>77.5</v>
      </c>
    </row>
    <row r="7" spans="1:15" ht="15.95" customHeight="1" thickBot="1">
      <c r="A7" s="57"/>
      <c r="B7" s="194"/>
      <c r="C7" s="195"/>
      <c r="D7" s="195"/>
      <c r="E7" s="195"/>
      <c r="F7" s="195"/>
      <c r="G7" s="195"/>
      <c r="H7" s="195"/>
      <c r="I7" s="195"/>
      <c r="J7" s="195"/>
      <c r="K7" s="195"/>
      <c r="L7" s="195"/>
      <c r="M7" s="195"/>
      <c r="N7" s="195"/>
    </row>
    <row r="8" spans="1:15" ht="15.95" customHeight="1" thickBot="1">
      <c r="A8" s="57"/>
      <c r="B8" s="193" t="s">
        <v>18</v>
      </c>
      <c r="C8" s="202" t="s">
        <v>2</v>
      </c>
      <c r="D8" s="202" t="s">
        <v>3</v>
      </c>
      <c r="E8" s="202" t="s">
        <v>4</v>
      </c>
      <c r="F8" s="202" t="s">
        <v>5</v>
      </c>
      <c r="G8" s="202" t="s">
        <v>6</v>
      </c>
      <c r="H8" s="202" t="s">
        <v>7</v>
      </c>
      <c r="I8" s="202" t="s">
        <v>8</v>
      </c>
      <c r="J8" s="202" t="s">
        <v>9</v>
      </c>
      <c r="K8" s="202" t="s">
        <v>10</v>
      </c>
      <c r="L8" s="202" t="s">
        <v>11</v>
      </c>
      <c r="M8" s="202" t="s">
        <v>12</v>
      </c>
      <c r="N8" s="203" t="s">
        <v>13</v>
      </c>
    </row>
    <row r="9" spans="1:15" ht="15.95" customHeight="1">
      <c r="A9" s="57"/>
      <c r="B9" s="196" t="s">
        <v>14</v>
      </c>
      <c r="C9" s="204">
        <f>'Plan de trésorerie'!C3</f>
        <v>0</v>
      </c>
      <c r="D9" s="204">
        <f t="shared" ref="D9:N9" si="0">C12</f>
        <v>0</v>
      </c>
      <c r="E9" s="204">
        <f t="shared" si="0"/>
        <v>0</v>
      </c>
      <c r="F9" s="204">
        <f t="shared" si="0"/>
        <v>0</v>
      </c>
      <c r="G9" s="204">
        <f t="shared" si="0"/>
        <v>0</v>
      </c>
      <c r="H9" s="204">
        <f t="shared" si="0"/>
        <v>0</v>
      </c>
      <c r="I9" s="204">
        <f t="shared" si="0"/>
        <v>0</v>
      </c>
      <c r="J9" s="204">
        <f t="shared" si="0"/>
        <v>0</v>
      </c>
      <c r="K9" s="204">
        <f t="shared" si="0"/>
        <v>0</v>
      </c>
      <c r="L9" s="204">
        <f t="shared" si="0"/>
        <v>77.5</v>
      </c>
      <c r="M9" s="204">
        <f t="shared" si="0"/>
        <v>77.5</v>
      </c>
      <c r="N9" s="205">
        <f t="shared" si="0"/>
        <v>77.5</v>
      </c>
    </row>
    <row r="10" spans="1:15" ht="15.95" customHeight="1">
      <c r="A10" s="57"/>
      <c r="B10" s="197" t="s">
        <v>19</v>
      </c>
      <c r="C10" s="206">
        <f>('Recettes analytique'!C2)-C9</f>
        <v>0</v>
      </c>
      <c r="D10" s="206">
        <f>('Recettes analytique'!D2)</f>
        <v>0</v>
      </c>
      <c r="E10" s="206">
        <f>('Recettes analytique'!E2)</f>
        <v>0</v>
      </c>
      <c r="F10" s="206">
        <f>('Recettes analytique'!F2)</f>
        <v>0</v>
      </c>
      <c r="G10" s="206">
        <f>('Recettes analytique'!G2)</f>
        <v>0</v>
      </c>
      <c r="H10" s="206">
        <f>('Recettes analytique'!H2)</f>
        <v>0</v>
      </c>
      <c r="I10" s="206">
        <f>('Recettes analytique'!I2)</f>
        <v>0</v>
      </c>
      <c r="J10" s="206">
        <f>('Recettes analytique'!J2)</f>
        <v>0</v>
      </c>
      <c r="K10" s="206">
        <f>('Recettes analytique'!K2)</f>
        <v>1552.5</v>
      </c>
      <c r="L10" s="206">
        <f>('Recettes analytique'!L2)</f>
        <v>0</v>
      </c>
      <c r="M10" s="206">
        <f>('Recettes analytique'!M2)</f>
        <v>0</v>
      </c>
      <c r="N10" s="207">
        <f>('Recettes analytique'!N2)</f>
        <v>0</v>
      </c>
    </row>
    <row r="11" spans="1:15" ht="15.95" customHeight="1">
      <c r="A11" s="57"/>
      <c r="B11" s="198" t="s">
        <v>20</v>
      </c>
      <c r="C11" s="206">
        <f>'Dépenses analytique'!C27</f>
        <v>0</v>
      </c>
      <c r="D11" s="206">
        <f>'Dépenses analytique'!D27</f>
        <v>0</v>
      </c>
      <c r="E11" s="206">
        <f>'Dépenses analytique'!E27</f>
        <v>0</v>
      </c>
      <c r="F11" s="206">
        <f>'Dépenses analytique'!F27</f>
        <v>0</v>
      </c>
      <c r="G11" s="206">
        <f>'Dépenses analytique'!G27</f>
        <v>0</v>
      </c>
      <c r="H11" s="206">
        <f>'Dépenses analytique'!H27</f>
        <v>0</v>
      </c>
      <c r="I11" s="206">
        <f>'Dépenses analytique'!I27</f>
        <v>0</v>
      </c>
      <c r="J11" s="206">
        <f>'Dépenses analytique'!J27</f>
        <v>0</v>
      </c>
      <c r="K11" s="206">
        <f>'Dépenses analytique'!K27</f>
        <v>1475</v>
      </c>
      <c r="L11" s="206">
        <f>'Dépenses analytique'!L27</f>
        <v>0</v>
      </c>
      <c r="M11" s="206">
        <f>'Dépenses analytique'!M27</f>
        <v>0</v>
      </c>
      <c r="N11" s="207">
        <f>'Dépenses analytique'!N27</f>
        <v>0</v>
      </c>
    </row>
    <row r="12" spans="1:15" ht="15.95" customHeight="1" thickBot="1">
      <c r="A12" s="192"/>
      <c r="B12" s="199" t="s">
        <v>17</v>
      </c>
      <c r="C12" s="200">
        <f t="shared" ref="C12:N12" si="1">C9+C10-C11</f>
        <v>0</v>
      </c>
      <c r="D12" s="200">
        <f t="shared" si="1"/>
        <v>0</v>
      </c>
      <c r="E12" s="200">
        <f t="shared" si="1"/>
        <v>0</v>
      </c>
      <c r="F12" s="200">
        <f t="shared" si="1"/>
        <v>0</v>
      </c>
      <c r="G12" s="200">
        <f t="shared" si="1"/>
        <v>0</v>
      </c>
      <c r="H12" s="200">
        <f t="shared" si="1"/>
        <v>0</v>
      </c>
      <c r="I12" s="200">
        <f t="shared" si="1"/>
        <v>0</v>
      </c>
      <c r="J12" s="200">
        <f t="shared" si="1"/>
        <v>0</v>
      </c>
      <c r="K12" s="200">
        <f t="shared" si="1"/>
        <v>77.5</v>
      </c>
      <c r="L12" s="200">
        <f t="shared" si="1"/>
        <v>77.5</v>
      </c>
      <c r="M12" s="200">
        <f t="shared" si="1"/>
        <v>77.5</v>
      </c>
      <c r="N12" s="201">
        <f t="shared" si="1"/>
        <v>77.5</v>
      </c>
    </row>
    <row r="13" spans="1:15" ht="15.95" customHeight="1" thickBot="1">
      <c r="A13" s="209"/>
      <c r="B13" s="209"/>
      <c r="C13" s="208"/>
      <c r="D13" s="208"/>
      <c r="E13" s="208"/>
      <c r="F13" s="208"/>
      <c r="G13" s="208"/>
      <c r="H13" s="208"/>
      <c r="I13" s="208"/>
      <c r="J13" s="208"/>
      <c r="K13" s="208"/>
      <c r="L13" s="208"/>
      <c r="M13" s="208"/>
      <c r="N13" s="208"/>
    </row>
    <row r="14" spans="1:15" ht="30" customHeight="1" thickBot="1">
      <c r="A14" s="57"/>
      <c r="B14" s="210" t="s">
        <v>21</v>
      </c>
      <c r="C14" s="108">
        <f>'Compte de résultat'!B42</f>
        <v>77.5</v>
      </c>
      <c r="D14" s="49"/>
      <c r="E14" s="49"/>
      <c r="F14" s="49"/>
      <c r="G14" s="49"/>
      <c r="H14" s="49"/>
      <c r="I14" s="49"/>
      <c r="J14" s="49"/>
      <c r="K14" s="49"/>
      <c r="L14" s="49"/>
      <c r="M14" s="49"/>
      <c r="N14" s="49"/>
      <c r="O14" s="50"/>
    </row>
    <row r="15" spans="1:15" ht="19.5" customHeight="1">
      <c r="A15" s="57"/>
      <c r="B15" s="51"/>
      <c r="C15" s="48"/>
      <c r="D15" s="52"/>
      <c r="E15" s="53"/>
      <c r="F15" s="53"/>
      <c r="G15" s="141"/>
      <c r="H15" s="53"/>
      <c r="I15" s="53"/>
      <c r="J15" s="53"/>
      <c r="K15" s="53"/>
      <c r="L15" s="53"/>
      <c r="M15" s="53"/>
      <c r="N15" s="53"/>
      <c r="O15" s="54"/>
    </row>
    <row r="16" spans="1:15" ht="19.5" customHeight="1">
      <c r="A16" s="57"/>
      <c r="B16" s="51"/>
      <c r="C16" s="48"/>
      <c r="D16" s="52"/>
      <c r="E16" s="53"/>
      <c r="F16" s="53"/>
      <c r="G16" s="141"/>
      <c r="H16" s="53"/>
      <c r="I16" s="53"/>
      <c r="J16" s="53"/>
      <c r="K16" s="53"/>
      <c r="L16" s="53"/>
      <c r="M16" s="53"/>
      <c r="N16" s="53"/>
      <c r="O16" s="54"/>
    </row>
    <row r="17" spans="1:15" ht="19.5" customHeight="1">
      <c r="A17" s="57"/>
      <c r="B17" s="51"/>
      <c r="C17" s="48"/>
      <c r="D17" s="52"/>
      <c r="E17" s="53"/>
      <c r="F17" s="53"/>
      <c r="G17" s="141"/>
      <c r="H17" s="53"/>
      <c r="I17" s="53"/>
      <c r="J17" s="53"/>
      <c r="K17" s="53"/>
      <c r="L17" s="53"/>
      <c r="M17" s="53"/>
      <c r="N17" s="53"/>
      <c r="O17" s="54"/>
    </row>
    <row r="18" spans="1:15" ht="19.5" customHeight="1">
      <c r="A18" s="57"/>
      <c r="B18" s="51"/>
      <c r="C18" s="48"/>
      <c r="D18" s="52"/>
      <c r="E18" s="53"/>
      <c r="F18" s="53"/>
      <c r="G18" s="141"/>
      <c r="H18" s="53"/>
      <c r="I18" s="53"/>
      <c r="J18" s="53"/>
      <c r="K18" s="53"/>
      <c r="L18" s="53"/>
      <c r="M18" s="53"/>
      <c r="N18" s="53"/>
      <c r="O18" s="54"/>
    </row>
    <row r="19" spans="1:15" ht="19.5" customHeight="1">
      <c r="A19" s="57"/>
      <c r="B19" s="47"/>
      <c r="C19" s="48"/>
      <c r="D19" s="53"/>
      <c r="E19" s="53"/>
      <c r="F19" s="53"/>
      <c r="G19" s="141"/>
      <c r="H19" s="53"/>
      <c r="I19" s="53"/>
      <c r="J19" s="53"/>
      <c r="K19" s="53"/>
      <c r="L19" s="53"/>
      <c r="M19" s="53"/>
      <c r="N19" s="53"/>
      <c r="O19" s="54"/>
    </row>
    <row r="20" spans="1:15" ht="19.5" customHeight="1">
      <c r="A20" s="57"/>
      <c r="B20" s="47"/>
      <c r="C20" s="48"/>
      <c r="D20" s="53"/>
      <c r="E20" s="53"/>
      <c r="F20" s="53"/>
      <c r="G20" s="141"/>
      <c r="H20" s="53"/>
      <c r="I20" s="53"/>
      <c r="J20" s="53"/>
      <c r="K20" s="53"/>
      <c r="L20" s="53"/>
      <c r="M20" s="53"/>
      <c r="N20" s="53"/>
      <c r="O20" s="54"/>
    </row>
    <row r="21" spans="1:15" ht="19.5" customHeight="1">
      <c r="A21" s="57"/>
      <c r="B21" s="47"/>
      <c r="C21" s="48"/>
      <c r="D21" s="53"/>
      <c r="E21" s="53"/>
      <c r="F21" s="53"/>
      <c r="G21" s="141"/>
      <c r="H21" s="53"/>
      <c r="I21" s="53"/>
      <c r="J21" s="53"/>
      <c r="K21" s="53"/>
      <c r="L21" s="53"/>
      <c r="M21" s="53"/>
      <c r="N21" s="53"/>
      <c r="O21" s="54"/>
    </row>
    <row r="22" spans="1:15" ht="19.5" customHeight="1">
      <c r="A22" s="57"/>
      <c r="B22" s="47"/>
      <c r="C22" s="48"/>
      <c r="D22" s="53"/>
      <c r="E22" s="53"/>
      <c r="F22" s="53"/>
      <c r="G22" s="141"/>
      <c r="H22" s="53"/>
      <c r="I22" s="53"/>
      <c r="J22" s="53"/>
      <c r="K22" s="53"/>
      <c r="L22" s="53"/>
      <c r="M22" s="53"/>
      <c r="N22" s="53"/>
      <c r="O22" s="54"/>
    </row>
    <row r="23" spans="1:15" ht="19.5" customHeight="1">
      <c r="A23" s="57"/>
      <c r="B23" s="47"/>
      <c r="C23" s="48"/>
      <c r="D23" s="53"/>
      <c r="E23" s="53"/>
      <c r="F23" s="53"/>
      <c r="G23" s="141"/>
      <c r="H23" s="53"/>
      <c r="I23" s="53"/>
      <c r="J23" s="53"/>
      <c r="K23" s="53"/>
      <c r="L23" s="53"/>
      <c r="M23" s="53"/>
      <c r="N23" s="53"/>
      <c r="O23" s="54"/>
    </row>
    <row r="24" spans="1:15" ht="19.5" customHeight="1">
      <c r="A24" s="57"/>
      <c r="B24" s="47"/>
      <c r="C24" s="48"/>
      <c r="D24" s="53"/>
      <c r="E24" s="53"/>
      <c r="F24" s="53"/>
      <c r="G24" s="141"/>
      <c r="H24" s="53"/>
      <c r="I24" s="53"/>
      <c r="J24" s="53"/>
      <c r="K24" s="53"/>
      <c r="L24" s="53"/>
      <c r="M24" s="53"/>
      <c r="N24" s="53"/>
      <c r="O24" s="54"/>
    </row>
    <row r="25" spans="1:15" ht="19.5" customHeight="1">
      <c r="A25" s="57"/>
      <c r="B25" s="47"/>
      <c r="C25" s="48"/>
      <c r="D25" s="53"/>
      <c r="E25" s="53"/>
      <c r="F25" s="53"/>
      <c r="G25" s="141"/>
      <c r="H25" s="53"/>
      <c r="I25" s="53"/>
      <c r="J25" s="53"/>
      <c r="K25" s="53"/>
      <c r="L25" s="53"/>
      <c r="M25" s="53"/>
      <c r="N25" s="53"/>
      <c r="O25" s="54"/>
    </row>
    <row r="26" spans="1:15" ht="19.5" customHeight="1">
      <c r="A26" s="57"/>
      <c r="B26" s="47"/>
      <c r="C26" s="48"/>
      <c r="D26" s="53"/>
      <c r="E26" s="53"/>
      <c r="F26" s="53"/>
      <c r="G26" s="141"/>
      <c r="H26" s="53"/>
      <c r="I26" s="53"/>
      <c r="J26" s="53"/>
      <c r="K26" s="53"/>
      <c r="L26" s="53"/>
      <c r="M26" s="53"/>
      <c r="N26" s="53"/>
      <c r="O26" s="54"/>
    </row>
    <row r="27" spans="1:15" ht="19.5" customHeight="1">
      <c r="A27" s="57"/>
      <c r="B27" s="47"/>
      <c r="C27" s="48"/>
      <c r="D27" s="53"/>
      <c r="E27" s="53"/>
      <c r="F27" s="53"/>
      <c r="G27" s="141"/>
      <c r="H27" s="53"/>
      <c r="I27" s="53"/>
      <c r="J27" s="53"/>
      <c r="K27" s="53"/>
      <c r="L27" s="53"/>
      <c r="M27" s="53"/>
      <c r="N27" s="53"/>
      <c r="O27" s="54"/>
    </row>
    <row r="28" spans="1:15" ht="19.5" customHeight="1">
      <c r="A28" s="57"/>
      <c r="B28" s="47"/>
      <c r="C28" s="48"/>
      <c r="D28" s="53"/>
      <c r="E28" s="53"/>
      <c r="F28" s="53"/>
      <c r="G28" s="141"/>
      <c r="H28" s="53"/>
      <c r="I28" s="53"/>
      <c r="J28" s="53"/>
      <c r="K28" s="53"/>
      <c r="L28" s="53"/>
      <c r="M28" s="53"/>
      <c r="N28" s="53"/>
      <c r="O28" s="54"/>
    </row>
    <row r="29" spans="1:15" ht="19.5" customHeight="1">
      <c r="A29" s="57"/>
      <c r="B29" s="47"/>
      <c r="C29" s="48"/>
      <c r="D29" s="53"/>
      <c r="E29" s="53"/>
      <c r="F29" s="53"/>
      <c r="G29" s="141"/>
      <c r="H29" s="53"/>
      <c r="I29" s="53"/>
      <c r="J29" s="53"/>
      <c r="K29" s="53"/>
      <c r="L29" s="53"/>
      <c r="M29" s="53"/>
      <c r="N29" s="53"/>
      <c r="O29" s="54"/>
    </row>
  </sheetData>
  <sheetProtection formatCells="0" formatColumns="0" formatRows="0" insertColumns="0" insertRows="0" insertHyperlinks="0" deleteColumns="0" deleteRows="0" sort="0" autoFilter="0" pivotTables="0"/>
  <conditionalFormatting sqref="C3:N3 C6:N7 C9:N9 C12:N13">
    <cfRule type="cellIs" dxfId="9" priority="1" operator="lessThan">
      <formula>0</formula>
    </cfRule>
  </conditionalFormatting>
  <pageMargins left="0.7" right="0.7" top="0.75" bottom="0.75" header="0.3" footer="0.3"/>
  <pageSetup paperSize="9" scale="32" fitToHeight="2" orientation="portrait"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DCD824-88C5-514A-93B7-B95A38CB7861}">
  <sheetPr codeName="Feuil3">
    <tabColor rgb="FF002066"/>
    <pageSetUpPr fitToPage="1"/>
  </sheetPr>
  <dimension ref="A1:AO1048576"/>
  <sheetViews>
    <sheetView showGridLines="0" topLeftCell="X1" zoomScale="90" zoomScaleNormal="90" workbookViewId="0">
      <selection activeCell="AI22" sqref="AI22"/>
    </sheetView>
  </sheetViews>
  <sheetFormatPr baseColWidth="10" defaultColWidth="10.85546875" defaultRowHeight="15.75"/>
  <cols>
    <col min="1" max="1" width="11.85546875" style="4" bestFit="1" customWidth="1"/>
    <col min="2" max="2" width="40.7109375" style="4" bestFit="1" customWidth="1"/>
    <col min="3" max="3" width="38.7109375" style="4" bestFit="1" customWidth="1"/>
    <col min="4" max="4" width="32.28515625" style="4" customWidth="1"/>
    <col min="5" max="5" width="10.85546875" style="4"/>
    <col min="6" max="6" width="14.140625" style="2" bestFit="1" customWidth="1"/>
    <col min="7" max="7" width="4.140625" style="1" customWidth="1"/>
    <col min="8" max="8" width="8.140625" style="4" bestFit="1" customWidth="1"/>
    <col min="9" max="9" width="40.28515625" style="4" bestFit="1" customWidth="1"/>
    <col min="10" max="10" width="35.7109375" style="4" bestFit="1" customWidth="1"/>
    <col min="11" max="11" width="22" style="4" bestFit="1" customWidth="1"/>
    <col min="12" max="12" width="10.85546875" style="4" bestFit="1" customWidth="1"/>
    <col min="13" max="13" width="13" style="149" bestFit="1" customWidth="1"/>
    <col min="14" max="14" width="10.85546875" style="1"/>
    <col min="15" max="16" width="12.140625" style="1" bestFit="1" customWidth="1"/>
    <col min="17" max="20" width="10.85546875" style="1"/>
    <col min="21" max="21" width="31.140625" style="1" bestFit="1" customWidth="1"/>
    <col min="22" max="26" width="10.85546875" style="1"/>
    <col min="27" max="27" width="16.85546875" style="1" bestFit="1" customWidth="1"/>
    <col min="28" max="28" width="11.85546875" style="1" bestFit="1" customWidth="1"/>
    <col min="29" max="30" width="10.85546875" style="1"/>
    <col min="31" max="31" width="11" style="1" bestFit="1" customWidth="1"/>
    <col min="32" max="16384" width="10.85546875" style="1"/>
  </cols>
  <sheetData>
    <row r="1" spans="1:41">
      <c r="A1" s="215" t="s">
        <v>20</v>
      </c>
      <c r="B1" s="216"/>
      <c r="C1" s="216"/>
      <c r="D1" s="216"/>
      <c r="E1" s="216"/>
      <c r="F1" s="217"/>
      <c r="H1" s="218" t="s">
        <v>19</v>
      </c>
      <c r="I1" s="219"/>
      <c r="J1" s="219"/>
      <c r="K1" s="219"/>
      <c r="L1" s="219"/>
      <c r="M1" s="220"/>
      <c r="U1" s="27" t="s">
        <v>22</v>
      </c>
      <c r="Y1" s="1" t="s">
        <v>23</v>
      </c>
      <c r="AA1" s="1" t="s">
        <v>24</v>
      </c>
      <c r="AB1" s="1" t="s">
        <v>25</v>
      </c>
      <c r="AC1" s="1" t="s">
        <v>26</v>
      </c>
    </row>
    <row r="2" spans="1:41">
      <c r="A2" s="142" t="s">
        <v>27</v>
      </c>
      <c r="B2" s="142" t="s">
        <v>28</v>
      </c>
      <c r="C2" s="142" t="s">
        <v>29</v>
      </c>
      <c r="D2" s="142" t="s">
        <v>30</v>
      </c>
      <c r="E2" s="142" t="s">
        <v>31</v>
      </c>
      <c r="F2" s="143" t="s">
        <v>32</v>
      </c>
      <c r="H2" s="144" t="s">
        <v>27</v>
      </c>
      <c r="I2" s="144" t="s">
        <v>28</v>
      </c>
      <c r="J2" s="144" t="s">
        <v>29</v>
      </c>
      <c r="K2" s="144" t="s">
        <v>33</v>
      </c>
      <c r="L2" s="144" t="s">
        <v>31</v>
      </c>
      <c r="M2" s="151" t="s">
        <v>32</v>
      </c>
      <c r="U2" s="1" t="s">
        <v>34</v>
      </c>
      <c r="AA2" s="1" t="s">
        <v>35</v>
      </c>
      <c r="AC2" s="1">
        <f>AB2*50</f>
        <v>0</v>
      </c>
    </row>
    <row r="3" spans="1:41">
      <c r="A3" s="3">
        <v>45911</v>
      </c>
      <c r="B3" s="4" t="s">
        <v>36</v>
      </c>
      <c r="C3" s="4" t="s">
        <v>37</v>
      </c>
      <c r="D3" s="4" t="s">
        <v>38</v>
      </c>
      <c r="E3" s="4" t="s">
        <v>39</v>
      </c>
      <c r="F3" s="153">
        <f>50*29.5</f>
        <v>1475</v>
      </c>
      <c r="H3" s="3">
        <v>45887</v>
      </c>
      <c r="I3" s="4" t="s">
        <v>40</v>
      </c>
      <c r="J3" s="4" t="s">
        <v>41</v>
      </c>
      <c r="K3" s="4" t="s">
        <v>42</v>
      </c>
      <c r="L3" s="4" t="s">
        <v>43</v>
      </c>
      <c r="M3" s="153">
        <v>0</v>
      </c>
      <c r="U3" s="1" t="s">
        <v>44</v>
      </c>
      <c r="AA3" s="1" t="s">
        <v>45</v>
      </c>
      <c r="AC3" s="1">
        <f>AB3*20</f>
        <v>0</v>
      </c>
    </row>
    <row r="4" spans="1:41">
      <c r="A4" s="3"/>
      <c r="F4" s="153"/>
      <c r="H4" s="3">
        <v>45910</v>
      </c>
      <c r="I4" s="4" t="s">
        <v>46</v>
      </c>
      <c r="J4" s="4" t="s">
        <v>47</v>
      </c>
      <c r="K4" s="4" t="s">
        <v>47</v>
      </c>
      <c r="L4" s="4" t="s">
        <v>39</v>
      </c>
      <c r="M4" s="153">
        <v>1552.5</v>
      </c>
      <c r="U4" s="1" t="s">
        <v>48</v>
      </c>
      <c r="AA4" s="1" t="s">
        <v>49</v>
      </c>
      <c r="AC4" s="1">
        <f>AB4*10</f>
        <v>0</v>
      </c>
    </row>
    <row r="5" spans="1:41">
      <c r="A5" s="3"/>
      <c r="F5" s="153"/>
      <c r="H5" s="3"/>
      <c r="M5" s="153"/>
      <c r="O5" s="212"/>
      <c r="U5" s="1" t="s">
        <v>50</v>
      </c>
      <c r="AA5" s="1" t="s">
        <v>51</v>
      </c>
      <c r="AB5" s="1">
        <v>8</v>
      </c>
      <c r="AC5" s="1">
        <f>AB5*5</f>
        <v>40</v>
      </c>
      <c r="AD5" s="214"/>
    </row>
    <row r="6" spans="1:41">
      <c r="A6" s="3"/>
      <c r="F6" s="153"/>
      <c r="H6" s="3"/>
      <c r="M6" s="153"/>
      <c r="O6" s="212"/>
      <c r="U6" s="1" t="s">
        <v>52</v>
      </c>
    </row>
    <row r="7" spans="1:41">
      <c r="A7" s="3"/>
      <c r="F7" s="153"/>
      <c r="H7" s="3"/>
      <c r="M7" s="153"/>
      <c r="U7" s="1" t="s">
        <v>53</v>
      </c>
      <c r="AA7" s="1" t="s">
        <v>54</v>
      </c>
      <c r="AB7" s="1">
        <v>6</v>
      </c>
      <c r="AC7" s="1">
        <f>AB7*2</f>
        <v>12</v>
      </c>
      <c r="AD7" s="214"/>
    </row>
    <row r="8" spans="1:41">
      <c r="A8" s="3"/>
      <c r="F8" s="153"/>
      <c r="H8" s="3"/>
      <c r="M8" s="153"/>
      <c r="U8" s="1" t="s">
        <v>55</v>
      </c>
      <c r="AA8" s="1" t="s">
        <v>56</v>
      </c>
      <c r="AB8" s="1">
        <v>18</v>
      </c>
      <c r="AC8" s="1">
        <f>AB8*1</f>
        <v>18</v>
      </c>
      <c r="AD8" s="214"/>
    </row>
    <row r="9" spans="1:41">
      <c r="A9" s="3"/>
      <c r="F9" s="153"/>
      <c r="H9" s="3"/>
      <c r="M9" s="153"/>
      <c r="N9" s="152"/>
      <c r="U9" s="1" t="s">
        <v>57</v>
      </c>
      <c r="AA9" s="1" t="s">
        <v>58</v>
      </c>
      <c r="AB9" s="1">
        <v>10</v>
      </c>
      <c r="AC9" s="1">
        <f>AB9*0.5</f>
        <v>5</v>
      </c>
      <c r="AD9" s="214"/>
    </row>
    <row r="10" spans="1:41">
      <c r="A10" s="3"/>
      <c r="F10" s="153"/>
      <c r="H10" s="3"/>
      <c r="M10" s="153"/>
      <c r="U10" s="1" t="s">
        <v>59</v>
      </c>
      <c r="AA10" s="1" t="s">
        <v>60</v>
      </c>
      <c r="AB10" s="1">
        <v>11</v>
      </c>
      <c r="AC10" s="1">
        <f>AB10*0.2</f>
        <v>2.2000000000000002</v>
      </c>
      <c r="AD10" s="214"/>
    </row>
    <row r="11" spans="1:41">
      <c r="A11" s="3"/>
      <c r="F11" s="153"/>
      <c r="H11" s="3"/>
      <c r="M11" s="153"/>
      <c r="U11" s="1" t="s">
        <v>61</v>
      </c>
      <c r="AA11" s="1" t="s">
        <v>62</v>
      </c>
      <c r="AB11" s="1">
        <v>3</v>
      </c>
      <c r="AC11" s="1">
        <f>AB11*0.1</f>
        <v>0.30000000000000004</v>
      </c>
    </row>
    <row r="12" spans="1:41">
      <c r="A12" s="3"/>
      <c r="F12" s="153"/>
      <c r="H12" s="3"/>
      <c r="M12" s="153"/>
      <c r="U12" s="1" t="s">
        <v>63</v>
      </c>
      <c r="AN12" s="1">
        <f>AM13/61</f>
        <v>2.4918032786885247</v>
      </c>
    </row>
    <row r="13" spans="1:41">
      <c r="A13" s="3"/>
      <c r="F13" s="153"/>
      <c r="H13" s="3"/>
      <c r="M13" s="153"/>
      <c r="N13" s="212"/>
      <c r="O13" s="212"/>
      <c r="U13" s="1" t="s">
        <v>38</v>
      </c>
      <c r="AA13" s="1" t="s">
        <v>64</v>
      </c>
      <c r="AB13" s="1">
        <f>SUM(AB2:AB11)</f>
        <v>56</v>
      </c>
      <c r="AC13" s="1">
        <f>SUM(AC2:AC11)</f>
        <v>77.5</v>
      </c>
      <c r="AK13" s="1">
        <v>38</v>
      </c>
      <c r="AL13" s="1">
        <v>4</v>
      </c>
      <c r="AM13" s="1">
        <f>AK13*AL13</f>
        <v>152</v>
      </c>
      <c r="AO13" s="1">
        <f>AM13/AK14</f>
        <v>0.34782608695652173</v>
      </c>
    </row>
    <row r="14" spans="1:41">
      <c r="A14" s="3"/>
      <c r="F14" s="153"/>
      <c r="H14" s="3"/>
      <c r="M14" s="153"/>
      <c r="N14" s="212"/>
      <c r="O14" s="130"/>
      <c r="U14" s="1" t="s">
        <v>65</v>
      </c>
      <c r="AE14" s="1" t="s">
        <v>66</v>
      </c>
      <c r="AF14" s="1">
        <v>35</v>
      </c>
      <c r="AK14" s="1">
        <f>264+173</f>
        <v>437</v>
      </c>
      <c r="AL14" s="1">
        <v>4</v>
      </c>
      <c r="AM14" s="1">
        <f>AK14*AL14</f>
        <v>1748</v>
      </c>
      <c r="AN14" s="1">
        <f>AM14+AM13</f>
        <v>1900</v>
      </c>
      <c r="AO14" s="1">
        <f>AN14/AK14</f>
        <v>4.3478260869565215</v>
      </c>
    </row>
    <row r="15" spans="1:41">
      <c r="A15" s="3"/>
      <c r="F15" s="153"/>
      <c r="H15" s="3"/>
      <c r="M15" s="153"/>
      <c r="N15" s="212"/>
      <c r="O15" s="130"/>
      <c r="U15" s="1" t="s">
        <v>67</v>
      </c>
      <c r="AE15" s="1" t="s">
        <v>68</v>
      </c>
      <c r="AF15" s="1">
        <v>5.5</v>
      </c>
    </row>
    <row r="16" spans="1:41">
      <c r="A16" s="3"/>
      <c r="F16" s="153"/>
      <c r="H16" s="3"/>
      <c r="M16" s="153"/>
      <c r="U16" s="1" t="s">
        <v>69</v>
      </c>
      <c r="AE16" s="1" t="s">
        <v>70</v>
      </c>
      <c r="AF16" s="1">
        <v>35</v>
      </c>
    </row>
    <row r="17" spans="1:40">
      <c r="A17" s="3"/>
      <c r="F17" s="153"/>
      <c r="H17" s="3"/>
      <c r="M17" s="153"/>
      <c r="U17" s="1" t="s">
        <v>71</v>
      </c>
      <c r="AE17" s="1" t="s">
        <v>72</v>
      </c>
      <c r="AF17" s="1">
        <v>35</v>
      </c>
      <c r="AH17" s="1">
        <v>468</v>
      </c>
      <c r="AI17" s="1">
        <v>3</v>
      </c>
      <c r="AJ17" s="1">
        <f>AH17*AI17</f>
        <v>1404</v>
      </c>
    </row>
    <row r="18" spans="1:40">
      <c r="A18" s="3"/>
      <c r="F18" s="153"/>
      <c r="H18" s="3"/>
      <c r="M18" s="153"/>
      <c r="P18" s="130"/>
      <c r="U18" s="1" t="s">
        <v>73</v>
      </c>
      <c r="AE18" s="1" t="s">
        <v>74</v>
      </c>
      <c r="AF18" s="1">
        <v>35</v>
      </c>
      <c r="AH18" s="1">
        <v>468</v>
      </c>
      <c r="AI18" s="1">
        <v>4</v>
      </c>
      <c r="AJ18" s="1">
        <f>AH18*AI18</f>
        <v>1872</v>
      </c>
      <c r="AN18" s="1">
        <v>43</v>
      </c>
    </row>
    <row r="19" spans="1:40">
      <c r="A19" s="3"/>
      <c r="F19" s="153"/>
      <c r="H19" s="3"/>
      <c r="M19" s="153"/>
      <c r="O19" s="130"/>
      <c r="P19" s="130"/>
      <c r="U19" s="1" t="s">
        <v>75</v>
      </c>
      <c r="AE19" s="1" t="s">
        <v>76</v>
      </c>
      <c r="AF19" s="1">
        <v>35</v>
      </c>
      <c r="AJ19" s="1">
        <f>AJ18-AJ17</f>
        <v>468</v>
      </c>
      <c r="AM19" s="1">
        <v>40</v>
      </c>
      <c r="AN19" s="1">
        <f>AM19*AO13</f>
        <v>13.913043478260869</v>
      </c>
    </row>
    <row r="20" spans="1:40">
      <c r="A20" s="3"/>
      <c r="F20" s="153"/>
      <c r="H20" s="3"/>
      <c r="M20" s="153"/>
      <c r="O20" s="130"/>
      <c r="U20" s="1" t="s">
        <v>77</v>
      </c>
      <c r="AE20" s="1" t="s">
        <v>78</v>
      </c>
      <c r="AF20" s="1">
        <v>35</v>
      </c>
    </row>
    <row r="21" spans="1:40">
      <c r="A21" s="3"/>
      <c r="F21" s="153"/>
      <c r="H21" s="3"/>
      <c r="M21" s="153"/>
      <c r="U21" s="1" t="s">
        <v>79</v>
      </c>
      <c r="AE21" s="1" t="s">
        <v>80</v>
      </c>
      <c r="AF21" s="1">
        <v>5.5</v>
      </c>
    </row>
    <row r="22" spans="1:40">
      <c r="A22" s="3"/>
      <c r="F22" s="153"/>
      <c r="H22" s="3"/>
      <c r="M22" s="153"/>
      <c r="AF22" s="1">
        <f>SUM(AF14:AF21)</f>
        <v>221</v>
      </c>
    </row>
    <row r="23" spans="1:40">
      <c r="A23" s="3"/>
      <c r="F23" s="153"/>
      <c r="H23" s="3"/>
      <c r="M23" s="153"/>
      <c r="AF23" s="1">
        <f>AF22+AC13</f>
        <v>298.5</v>
      </c>
    </row>
    <row r="24" spans="1:40">
      <c r="A24" s="3"/>
      <c r="F24" s="153"/>
      <c r="H24" s="3"/>
      <c r="M24" s="153"/>
    </row>
    <row r="25" spans="1:40">
      <c r="A25" s="3"/>
      <c r="F25" s="153"/>
      <c r="H25" s="3"/>
      <c r="M25" s="153"/>
    </row>
    <row r="26" spans="1:40">
      <c r="A26" s="3"/>
      <c r="F26" s="153"/>
      <c r="H26" s="3"/>
      <c r="M26" s="153"/>
    </row>
    <row r="27" spans="1:40">
      <c r="A27" s="3"/>
      <c r="F27" s="153"/>
      <c r="H27" s="3"/>
      <c r="I27"/>
      <c r="M27" s="153"/>
    </row>
    <row r="28" spans="1:40">
      <c r="A28" s="3"/>
      <c r="F28" s="153"/>
      <c r="H28" s="3"/>
      <c r="M28" s="153"/>
    </row>
    <row r="29" spans="1:40">
      <c r="A29" s="3"/>
      <c r="F29" s="153"/>
      <c r="H29" s="3"/>
      <c r="M29" s="153"/>
    </row>
    <row r="30" spans="1:40">
      <c r="A30" s="3"/>
      <c r="F30" s="153"/>
      <c r="H30" s="3"/>
      <c r="M30" s="153"/>
    </row>
    <row r="31" spans="1:40">
      <c r="A31" s="3"/>
      <c r="F31" s="153"/>
      <c r="H31" s="3"/>
      <c r="M31" s="153"/>
    </row>
    <row r="32" spans="1:40">
      <c r="A32" s="3"/>
      <c r="F32" s="153"/>
      <c r="H32" s="3"/>
      <c r="M32" s="153"/>
    </row>
    <row r="33" spans="1:13">
      <c r="A33" s="3"/>
      <c r="F33" s="153"/>
      <c r="H33" s="3"/>
      <c r="M33" s="153"/>
    </row>
    <row r="34" spans="1:13">
      <c r="A34" s="3"/>
      <c r="F34" s="153"/>
      <c r="H34" s="3"/>
      <c r="M34" s="153"/>
    </row>
    <row r="35" spans="1:13">
      <c r="A35" s="3"/>
      <c r="F35" s="153"/>
      <c r="H35" s="3"/>
      <c r="M35" s="153"/>
    </row>
    <row r="36" spans="1:13">
      <c r="A36" s="3"/>
      <c r="F36" s="153"/>
      <c r="H36" s="3"/>
      <c r="M36" s="153"/>
    </row>
    <row r="37" spans="1:13">
      <c r="A37" s="3"/>
      <c r="F37" s="153"/>
      <c r="H37" s="3"/>
      <c r="M37" s="153"/>
    </row>
    <row r="38" spans="1:13">
      <c r="A38" s="3"/>
      <c r="F38" s="153"/>
      <c r="H38" s="3"/>
      <c r="M38" s="153"/>
    </row>
    <row r="39" spans="1:13">
      <c r="A39" s="3"/>
      <c r="F39" s="153"/>
      <c r="H39" s="3"/>
      <c r="M39" s="153"/>
    </row>
    <row r="40" spans="1:13">
      <c r="A40" s="3"/>
      <c r="F40" s="153"/>
      <c r="H40" s="3"/>
      <c r="M40" s="153"/>
    </row>
    <row r="41" spans="1:13">
      <c r="A41" s="3"/>
      <c r="F41" s="153"/>
      <c r="H41" s="3"/>
      <c r="M41" s="153"/>
    </row>
    <row r="42" spans="1:13">
      <c r="A42" s="3"/>
      <c r="F42" s="153"/>
      <c r="H42" s="3"/>
      <c r="M42" s="153"/>
    </row>
    <row r="43" spans="1:13">
      <c r="A43" s="3"/>
      <c r="F43" s="153"/>
      <c r="H43" s="3"/>
      <c r="M43" s="153"/>
    </row>
    <row r="44" spans="1:13">
      <c r="A44" s="3"/>
      <c r="F44" s="153"/>
      <c r="H44" s="3"/>
      <c r="M44" s="153"/>
    </row>
    <row r="45" spans="1:13">
      <c r="A45" s="3"/>
      <c r="F45" s="153"/>
      <c r="H45" s="3"/>
      <c r="M45" s="153"/>
    </row>
    <row r="46" spans="1:13">
      <c r="A46" s="3"/>
      <c r="F46" s="153"/>
      <c r="H46" s="3"/>
      <c r="M46" s="153"/>
    </row>
    <row r="47" spans="1:13">
      <c r="A47" s="3"/>
      <c r="F47" s="153"/>
      <c r="H47" s="3"/>
      <c r="M47" s="153"/>
    </row>
    <row r="48" spans="1:13">
      <c r="A48" s="3"/>
      <c r="F48" s="153"/>
      <c r="H48" s="3"/>
      <c r="M48" s="153"/>
    </row>
    <row r="49" spans="1:13">
      <c r="A49" s="3"/>
      <c r="F49" s="153"/>
      <c r="H49" s="3"/>
      <c r="M49" s="153"/>
    </row>
    <row r="50" spans="1:13">
      <c r="A50" s="3"/>
      <c r="F50" s="153"/>
      <c r="H50" s="3"/>
      <c r="M50" s="153"/>
    </row>
    <row r="51" spans="1:13">
      <c r="A51" s="3"/>
      <c r="F51" s="153"/>
      <c r="H51" s="3"/>
      <c r="M51" s="153"/>
    </row>
    <row r="52" spans="1:13">
      <c r="A52" s="3"/>
      <c r="F52" s="153"/>
      <c r="H52" s="3"/>
      <c r="M52" s="153"/>
    </row>
    <row r="53" spans="1:13">
      <c r="A53" s="3"/>
      <c r="F53" s="153"/>
      <c r="H53" s="3"/>
      <c r="M53" s="153"/>
    </row>
    <row r="54" spans="1:13">
      <c r="A54" s="3"/>
      <c r="C54" s="140"/>
      <c r="F54" s="153"/>
      <c r="G54" s="130"/>
      <c r="H54" s="3"/>
      <c r="M54" s="153"/>
    </row>
    <row r="55" spans="1:13">
      <c r="A55" s="3"/>
      <c r="F55" s="153"/>
      <c r="G55" s="130"/>
      <c r="H55" s="3"/>
      <c r="M55" s="153"/>
    </row>
    <row r="56" spans="1:13">
      <c r="A56" s="3"/>
      <c r="F56" s="153"/>
      <c r="G56" s="130"/>
      <c r="H56" s="3"/>
      <c r="M56" s="153"/>
    </row>
    <row r="57" spans="1:13">
      <c r="A57" s="3"/>
      <c r="F57" s="153"/>
      <c r="G57" s="130"/>
      <c r="H57" s="3"/>
      <c r="M57" s="153"/>
    </row>
    <row r="58" spans="1:13">
      <c r="A58" s="3"/>
      <c r="F58" s="153"/>
      <c r="G58" s="130"/>
      <c r="H58" s="3"/>
      <c r="M58" s="153"/>
    </row>
    <row r="59" spans="1:13">
      <c r="A59" s="3"/>
      <c r="F59" s="153"/>
      <c r="G59" s="130"/>
      <c r="H59" s="3"/>
      <c r="M59" s="153"/>
    </row>
    <row r="60" spans="1:13">
      <c r="A60" s="3"/>
      <c r="F60" s="153"/>
      <c r="G60" s="130"/>
      <c r="H60" s="3"/>
      <c r="M60" s="153"/>
    </row>
    <row r="61" spans="1:13">
      <c r="A61" s="3"/>
      <c r="F61" s="153"/>
      <c r="G61" s="130"/>
      <c r="H61" s="3"/>
      <c r="M61" s="153"/>
    </row>
    <row r="62" spans="1:13">
      <c r="A62" s="3"/>
      <c r="F62" s="153"/>
      <c r="G62" s="130"/>
      <c r="H62" s="3"/>
      <c r="M62" s="153"/>
    </row>
    <row r="63" spans="1:13">
      <c r="A63" s="3"/>
      <c r="F63" s="153"/>
      <c r="G63" s="130"/>
      <c r="H63" s="3"/>
      <c r="J63"/>
      <c r="M63" s="153"/>
    </row>
    <row r="64" spans="1:13">
      <c r="A64" s="3"/>
      <c r="F64" s="153"/>
      <c r="G64" s="130"/>
      <c r="H64" s="3"/>
      <c r="M64" s="153"/>
    </row>
    <row r="65" spans="1:13">
      <c r="A65" s="3"/>
      <c r="F65" s="153"/>
      <c r="G65" s="130"/>
      <c r="M65" s="153"/>
    </row>
    <row r="66" spans="1:13">
      <c r="A66" s="3"/>
      <c r="F66" s="153"/>
      <c r="G66" s="130"/>
      <c r="M66" s="153"/>
    </row>
    <row r="67" spans="1:13">
      <c r="A67" s="3"/>
      <c r="F67" s="153"/>
      <c r="G67" s="130"/>
      <c r="M67" s="153"/>
    </row>
    <row r="68" spans="1:13">
      <c r="A68" s="3"/>
      <c r="F68" s="153"/>
      <c r="G68" s="130"/>
      <c r="M68" s="153"/>
    </row>
    <row r="69" spans="1:13">
      <c r="A69" s="3"/>
      <c r="F69" s="153"/>
      <c r="G69" s="130"/>
      <c r="M69" s="153"/>
    </row>
    <row r="70" spans="1:13">
      <c r="A70" s="3"/>
      <c r="F70" s="153"/>
      <c r="G70" s="130"/>
      <c r="M70" s="153"/>
    </row>
    <row r="71" spans="1:13">
      <c r="A71" s="3"/>
      <c r="F71" s="153"/>
      <c r="G71" s="130"/>
      <c r="M71" s="153"/>
    </row>
    <row r="72" spans="1:13">
      <c r="A72" s="3"/>
      <c r="F72" s="153"/>
      <c r="G72" s="130"/>
      <c r="M72" s="153"/>
    </row>
    <row r="73" spans="1:13">
      <c r="A73" s="3"/>
      <c r="F73" s="153"/>
      <c r="G73" s="130"/>
      <c r="M73" s="153"/>
    </row>
    <row r="74" spans="1:13">
      <c r="A74" s="3"/>
      <c r="B74"/>
      <c r="F74" s="153"/>
      <c r="G74" s="130"/>
      <c r="M74" s="153"/>
    </row>
    <row r="75" spans="1:13">
      <c r="A75" s="3"/>
      <c r="F75" s="153"/>
      <c r="G75" s="130"/>
      <c r="M75" s="153"/>
    </row>
    <row r="76" spans="1:13">
      <c r="A76" s="3"/>
      <c r="F76" s="153"/>
      <c r="M76" s="153"/>
    </row>
    <row r="77" spans="1:13">
      <c r="A77" s="3"/>
      <c r="F77" s="153"/>
      <c r="M77" s="153"/>
    </row>
    <row r="78" spans="1:13">
      <c r="F78" s="153"/>
      <c r="M78" s="153"/>
    </row>
    <row r="79" spans="1:13">
      <c r="F79" s="153"/>
      <c r="M79" s="153"/>
    </row>
    <row r="80" spans="1:13">
      <c r="F80" s="153"/>
      <c r="M80" s="153"/>
    </row>
    <row r="81" spans="6:13">
      <c r="F81" s="153"/>
      <c r="M81" s="153"/>
    </row>
    <row r="82" spans="6:13">
      <c r="F82" s="153"/>
      <c r="M82" s="153"/>
    </row>
    <row r="83" spans="6:13">
      <c r="F83" s="153"/>
      <c r="M83" s="153"/>
    </row>
    <row r="84" spans="6:13">
      <c r="F84" s="153"/>
      <c r="M84" s="153"/>
    </row>
    <row r="85" spans="6:13">
      <c r="F85" s="153"/>
      <c r="M85" s="153"/>
    </row>
    <row r="86" spans="6:13">
      <c r="F86" s="153"/>
      <c r="M86" s="153"/>
    </row>
    <row r="87" spans="6:13">
      <c r="F87" s="153"/>
      <c r="M87" s="153"/>
    </row>
    <row r="88" spans="6:13">
      <c r="F88" s="153"/>
      <c r="M88" s="153"/>
    </row>
    <row r="89" spans="6:13">
      <c r="F89" s="153"/>
    </row>
    <row r="90" spans="6:13">
      <c r="F90" s="149"/>
    </row>
    <row r="91" spans="6:13">
      <c r="F91" s="149"/>
    </row>
    <row r="92" spans="6:13">
      <c r="F92" s="149"/>
    </row>
    <row r="93" spans="6:13">
      <c r="F93" s="149"/>
    </row>
    <row r="94" spans="6:13">
      <c r="F94" s="149"/>
    </row>
    <row r="95" spans="6:13">
      <c r="F95" s="149"/>
    </row>
    <row r="96" spans="6:13">
      <c r="F96" s="149"/>
    </row>
    <row r="97" spans="6:6">
      <c r="F97" s="149"/>
    </row>
    <row r="98" spans="6:6">
      <c r="F98" s="149"/>
    </row>
    <row r="99" spans="6:6">
      <c r="F99" s="149"/>
    </row>
    <row r="100" spans="6:6">
      <c r="F100" s="149"/>
    </row>
    <row r="101" spans="6:6">
      <c r="F101" s="149"/>
    </row>
    <row r="102" spans="6:6">
      <c r="F102" s="149"/>
    </row>
    <row r="103" spans="6:6">
      <c r="F103" s="149"/>
    </row>
    <row r="104" spans="6:6">
      <c r="F104" s="149"/>
    </row>
    <row r="105" spans="6:6">
      <c r="F105" s="149"/>
    </row>
    <row r="106" spans="6:6">
      <c r="F106" s="149"/>
    </row>
    <row r="107" spans="6:6">
      <c r="F107" s="149"/>
    </row>
    <row r="108" spans="6:6">
      <c r="F108" s="149"/>
    </row>
    <row r="109" spans="6:6">
      <c r="F109" s="149"/>
    </row>
    <row r="110" spans="6:6">
      <c r="F110" s="149"/>
    </row>
    <row r="111" spans="6:6">
      <c r="F111" s="149"/>
    </row>
    <row r="112" spans="6:6">
      <c r="F112" s="149"/>
    </row>
    <row r="113" spans="6:6">
      <c r="F113" s="149"/>
    </row>
    <row r="114" spans="6:6">
      <c r="F114" s="149"/>
    </row>
    <row r="115" spans="6:6">
      <c r="F115" s="149"/>
    </row>
    <row r="116" spans="6:6">
      <c r="F116" s="149"/>
    </row>
    <row r="117" spans="6:6">
      <c r="F117" s="149"/>
    </row>
    <row r="118" spans="6:6">
      <c r="F118" s="149"/>
    </row>
    <row r="119" spans="6:6">
      <c r="F119" s="149"/>
    </row>
    <row r="120" spans="6:6">
      <c r="F120" s="149"/>
    </row>
    <row r="121" spans="6:6">
      <c r="F121" s="149"/>
    </row>
    <row r="122" spans="6:6">
      <c r="F122" s="149"/>
    </row>
    <row r="123" spans="6:6">
      <c r="F123" s="149"/>
    </row>
    <row r="124" spans="6:6">
      <c r="F124" s="149"/>
    </row>
    <row r="125" spans="6:6">
      <c r="F125" s="149"/>
    </row>
    <row r="126" spans="6:6">
      <c r="F126" s="149"/>
    </row>
    <row r="127" spans="6:6">
      <c r="F127" s="149"/>
    </row>
    <row r="128" spans="6:6">
      <c r="F128" s="149"/>
    </row>
    <row r="129" spans="6:6">
      <c r="F129" s="149"/>
    </row>
    <row r="130" spans="6:6">
      <c r="F130" s="149"/>
    </row>
    <row r="131" spans="6:6">
      <c r="F131" s="149"/>
    </row>
    <row r="132" spans="6:6">
      <c r="F132" s="149"/>
    </row>
    <row r="133" spans="6:6">
      <c r="F133" s="149"/>
    </row>
    <row r="134" spans="6:6">
      <c r="F134" s="149"/>
    </row>
    <row r="135" spans="6:6">
      <c r="F135" s="149"/>
    </row>
    <row r="136" spans="6:6">
      <c r="F136" s="149"/>
    </row>
    <row r="137" spans="6:6">
      <c r="F137" s="149"/>
    </row>
    <row r="138" spans="6:6">
      <c r="F138" s="149"/>
    </row>
    <row r="139" spans="6:6">
      <c r="F139" s="149"/>
    </row>
    <row r="140" spans="6:6">
      <c r="F140" s="149"/>
    </row>
    <row r="141" spans="6:6">
      <c r="F141" s="149"/>
    </row>
    <row r="142" spans="6:6">
      <c r="F142" s="149"/>
    </row>
    <row r="143" spans="6:6">
      <c r="F143" s="149"/>
    </row>
    <row r="144" spans="6:6">
      <c r="F144" s="149"/>
    </row>
    <row r="145" spans="6:6">
      <c r="F145" s="149"/>
    </row>
    <row r="146" spans="6:6">
      <c r="F146" s="149"/>
    </row>
    <row r="147" spans="6:6">
      <c r="F147" s="149"/>
    </row>
    <row r="148" spans="6:6">
      <c r="F148" s="149"/>
    </row>
    <row r="149" spans="6:6">
      <c r="F149" s="149"/>
    </row>
    <row r="150" spans="6:6">
      <c r="F150" s="149"/>
    </row>
    <row r="151" spans="6:6">
      <c r="F151" s="149"/>
    </row>
    <row r="152" spans="6:6">
      <c r="F152" s="149"/>
    </row>
    <row r="153" spans="6:6">
      <c r="F153" s="149"/>
    </row>
    <row r="154" spans="6:6">
      <c r="F154" s="149"/>
    </row>
    <row r="155" spans="6:6">
      <c r="F155" s="149"/>
    </row>
    <row r="156" spans="6:6">
      <c r="F156" s="149"/>
    </row>
    <row r="157" spans="6:6">
      <c r="F157" s="149"/>
    </row>
    <row r="158" spans="6:6">
      <c r="F158" s="149"/>
    </row>
    <row r="159" spans="6:6">
      <c r="F159" s="149"/>
    </row>
    <row r="160" spans="6:6">
      <c r="F160" s="149"/>
    </row>
    <row r="161" spans="6:6">
      <c r="F161" s="149"/>
    </row>
    <row r="162" spans="6:6">
      <c r="F162" s="149"/>
    </row>
    <row r="163" spans="6:6">
      <c r="F163" s="149"/>
    </row>
    <row r="164" spans="6:6">
      <c r="F164" s="149"/>
    </row>
    <row r="165" spans="6:6">
      <c r="F165" s="149"/>
    </row>
    <row r="166" spans="6:6">
      <c r="F166" s="149"/>
    </row>
    <row r="167" spans="6:6">
      <c r="F167" s="149"/>
    </row>
    <row r="168" spans="6:6">
      <c r="F168" s="149"/>
    </row>
    <row r="169" spans="6:6">
      <c r="F169" s="149"/>
    </row>
    <row r="170" spans="6:6">
      <c r="F170" s="149"/>
    </row>
    <row r="171" spans="6:6">
      <c r="F171" s="149"/>
    </row>
    <row r="172" spans="6:6">
      <c r="F172" s="149"/>
    </row>
    <row r="173" spans="6:6">
      <c r="F173" s="149"/>
    </row>
    <row r="174" spans="6:6">
      <c r="F174" s="149"/>
    </row>
    <row r="175" spans="6:6">
      <c r="F175" s="149"/>
    </row>
    <row r="176" spans="6:6">
      <c r="F176" s="149"/>
    </row>
    <row r="177" spans="6:6">
      <c r="F177" s="149"/>
    </row>
    <row r="178" spans="6:6">
      <c r="F178" s="149"/>
    </row>
    <row r="179" spans="6:6">
      <c r="F179" s="149"/>
    </row>
    <row r="180" spans="6:6">
      <c r="F180" s="149"/>
    </row>
    <row r="181" spans="6:6">
      <c r="F181" s="149"/>
    </row>
    <row r="182" spans="6:6">
      <c r="F182" s="149"/>
    </row>
    <row r="183" spans="6:6">
      <c r="F183" s="149"/>
    </row>
    <row r="184" spans="6:6">
      <c r="F184" s="149"/>
    </row>
    <row r="185" spans="6:6">
      <c r="F185" s="149"/>
    </row>
    <row r="186" spans="6:6">
      <c r="F186" s="149"/>
    </row>
    <row r="187" spans="6:6">
      <c r="F187" s="149"/>
    </row>
    <row r="188" spans="6:6">
      <c r="F188" s="149"/>
    </row>
    <row r="189" spans="6:6">
      <c r="F189" s="149"/>
    </row>
    <row r="190" spans="6:6">
      <c r="F190" s="149"/>
    </row>
    <row r="191" spans="6:6">
      <c r="F191" s="149"/>
    </row>
    <row r="192" spans="6:6">
      <c r="F192" s="149"/>
    </row>
    <row r="193" spans="6:6">
      <c r="F193" s="149"/>
    </row>
    <row r="194" spans="6:6">
      <c r="F194" s="149"/>
    </row>
    <row r="195" spans="6:6">
      <c r="F195" s="149"/>
    </row>
    <row r="196" spans="6:6">
      <c r="F196" s="149"/>
    </row>
    <row r="197" spans="6:6">
      <c r="F197" s="149"/>
    </row>
    <row r="198" spans="6:6">
      <c r="F198" s="149"/>
    </row>
    <row r="199" spans="6:6">
      <c r="F199" s="149"/>
    </row>
    <row r="200" spans="6:6">
      <c r="F200" s="149"/>
    </row>
    <row r="201" spans="6:6">
      <c r="F201" s="149"/>
    </row>
    <row r="202" spans="6:6">
      <c r="F202" s="149"/>
    </row>
    <row r="203" spans="6:6">
      <c r="F203" s="149"/>
    </row>
    <row r="204" spans="6:6">
      <c r="F204" s="149"/>
    </row>
    <row r="205" spans="6:6">
      <c r="F205" s="149"/>
    </row>
    <row r="206" spans="6:6">
      <c r="F206" s="149"/>
    </row>
    <row r="207" spans="6:6">
      <c r="F207" s="149"/>
    </row>
    <row r="208" spans="6:6">
      <c r="F208" s="149"/>
    </row>
    <row r="209" spans="6:6">
      <c r="F209" s="149"/>
    </row>
    <row r="210" spans="6:6">
      <c r="F210" s="149"/>
    </row>
    <row r="211" spans="6:6">
      <c r="F211" s="149"/>
    </row>
    <row r="212" spans="6:6">
      <c r="F212" s="149"/>
    </row>
    <row r="213" spans="6:6">
      <c r="F213" s="149"/>
    </row>
    <row r="214" spans="6:6">
      <c r="F214" s="149"/>
    </row>
    <row r="215" spans="6:6">
      <c r="F215" s="149"/>
    </row>
    <row r="216" spans="6:6">
      <c r="F216" s="149"/>
    </row>
    <row r="217" spans="6:6">
      <c r="F217" s="149"/>
    </row>
    <row r="218" spans="6:6">
      <c r="F218" s="149"/>
    </row>
    <row r="219" spans="6:6">
      <c r="F219" s="149"/>
    </row>
    <row r="220" spans="6:6">
      <c r="F220" s="149"/>
    </row>
    <row r="221" spans="6:6">
      <c r="F221" s="149"/>
    </row>
    <row r="222" spans="6:6">
      <c r="F222" s="149"/>
    </row>
    <row r="223" spans="6:6">
      <c r="F223" s="149"/>
    </row>
    <row r="224" spans="6:6">
      <c r="F224" s="149"/>
    </row>
    <row r="225" spans="6:6">
      <c r="F225" s="149"/>
    </row>
    <row r="226" spans="6:6">
      <c r="F226" s="149"/>
    </row>
    <row r="227" spans="6:6">
      <c r="F227" s="149"/>
    </row>
    <row r="228" spans="6:6">
      <c r="F228" s="149"/>
    </row>
    <row r="229" spans="6:6">
      <c r="F229" s="149"/>
    </row>
    <row r="230" spans="6:6">
      <c r="F230" s="149"/>
    </row>
    <row r="231" spans="6:6">
      <c r="F231" s="149"/>
    </row>
    <row r="232" spans="6:6">
      <c r="F232" s="149"/>
    </row>
    <row r="233" spans="6:6">
      <c r="F233" s="149"/>
    </row>
    <row r="234" spans="6:6">
      <c r="F234" s="149"/>
    </row>
    <row r="235" spans="6:6">
      <c r="F235" s="149"/>
    </row>
    <row r="236" spans="6:6">
      <c r="F236" s="149"/>
    </row>
    <row r="237" spans="6:6">
      <c r="F237" s="149"/>
    </row>
    <row r="238" spans="6:6">
      <c r="F238" s="149"/>
    </row>
    <row r="239" spans="6:6">
      <c r="F239" s="149"/>
    </row>
    <row r="240" spans="6:6">
      <c r="F240" s="149"/>
    </row>
    <row r="241" spans="6:6">
      <c r="F241" s="149"/>
    </row>
    <row r="242" spans="6:6">
      <c r="F242" s="149"/>
    </row>
    <row r="243" spans="6:6">
      <c r="F243" s="149"/>
    </row>
    <row r="244" spans="6:6">
      <c r="F244" s="149"/>
    </row>
    <row r="245" spans="6:6">
      <c r="F245" s="149"/>
    </row>
    <row r="246" spans="6:6">
      <c r="F246" s="149"/>
    </row>
    <row r="247" spans="6:6">
      <c r="F247" s="149"/>
    </row>
    <row r="248" spans="6:6">
      <c r="F248" s="149"/>
    </row>
    <row r="249" spans="6:6">
      <c r="F249" s="149"/>
    </row>
    <row r="250" spans="6:6">
      <c r="F250" s="149"/>
    </row>
    <row r="251" spans="6:6">
      <c r="F251" s="149"/>
    </row>
    <row r="252" spans="6:6">
      <c r="F252" s="149"/>
    </row>
    <row r="253" spans="6:6">
      <c r="F253" s="149"/>
    </row>
    <row r="254" spans="6:6">
      <c r="F254" s="149"/>
    </row>
    <row r="255" spans="6:6">
      <c r="F255" s="149"/>
    </row>
    <row r="256" spans="6:6">
      <c r="F256" s="149"/>
    </row>
    <row r="257" spans="6:6">
      <c r="F257" s="149"/>
    </row>
    <row r="258" spans="6:6">
      <c r="F258" s="149"/>
    </row>
    <row r="259" spans="6:6">
      <c r="F259" s="149"/>
    </row>
    <row r="260" spans="6:6">
      <c r="F260" s="149"/>
    </row>
    <row r="261" spans="6:6">
      <c r="F261" s="149"/>
    </row>
    <row r="262" spans="6:6">
      <c r="F262" s="149"/>
    </row>
    <row r="263" spans="6:6">
      <c r="F263" s="149"/>
    </row>
    <row r="264" spans="6:6">
      <c r="F264" s="149"/>
    </row>
    <row r="265" spans="6:6">
      <c r="F265" s="149"/>
    </row>
    <row r="266" spans="6:6">
      <c r="F266" s="149"/>
    </row>
    <row r="267" spans="6:6">
      <c r="F267" s="149"/>
    </row>
    <row r="268" spans="6:6">
      <c r="F268" s="149"/>
    </row>
    <row r="269" spans="6:6">
      <c r="F269" s="149"/>
    </row>
    <row r="270" spans="6:6">
      <c r="F270" s="149"/>
    </row>
    <row r="271" spans="6:6">
      <c r="F271" s="149"/>
    </row>
    <row r="272" spans="6:6">
      <c r="F272" s="149"/>
    </row>
    <row r="273" spans="6:6">
      <c r="F273" s="149"/>
    </row>
    <row r="274" spans="6:6">
      <c r="F274" s="149"/>
    </row>
    <row r="275" spans="6:6">
      <c r="F275" s="149"/>
    </row>
    <row r="276" spans="6:6">
      <c r="F276" s="149"/>
    </row>
    <row r="277" spans="6:6">
      <c r="F277" s="149"/>
    </row>
    <row r="278" spans="6:6">
      <c r="F278" s="149"/>
    </row>
    <row r="279" spans="6:6">
      <c r="F279" s="149"/>
    </row>
    <row r="280" spans="6:6">
      <c r="F280" s="149"/>
    </row>
    <row r="281" spans="6:6">
      <c r="F281" s="149"/>
    </row>
    <row r="1048576" spans="4:4">
      <c r="D1048576" s="4" t="s">
        <v>79</v>
      </c>
    </row>
  </sheetData>
  <sortState xmlns:xlrd2="http://schemas.microsoft.com/office/spreadsheetml/2017/richdata2" ref="U2:U21">
    <sortCondition ref="U2:U21"/>
  </sortState>
  <mergeCells count="2">
    <mergeCell ref="A1:F1"/>
    <mergeCell ref="H1:M1"/>
  </mergeCells>
  <dataValidations count="3">
    <dataValidation type="list" allowBlank="1" showInputMessage="1" showErrorMessage="1" sqref="L2 L62:L1048576" xr:uid="{00000000-0002-0000-0200-000000000000}">
      <formula1>"CB, Espèce, Virement"</formula1>
    </dataValidation>
    <dataValidation type="list" allowBlank="1" showInputMessage="1" showErrorMessage="1" sqref="L3:L61 E2:E1048576" xr:uid="{00000000-0002-0000-0200-000001000000}">
      <formula1>"CB, Espèce, Virement, Chèque"</formula1>
    </dataValidation>
    <dataValidation type="list" allowBlank="1" showInputMessage="1" showErrorMessage="1" sqref="D1:D1048576" xr:uid="{00000000-0002-0000-0200-000002000000}">
      <formula1>$U$2:$U$21</formula1>
    </dataValidation>
  </dataValidations>
  <pageMargins left="0.7" right="0.7" top="0.75" bottom="0.75" header="0.3" footer="0.3"/>
  <pageSetup paperSize="9" scale="31" orientation="portrait" horizontalDpi="200" verticalDpi="200"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200-000003000000}">
          <x14:formula1>
            <xm:f>'Recettes analytique'!$B$3:$B$10</xm:f>
          </x14:formula1>
          <xm:sqref>J3:J8 K1:K1048576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4">
    <tabColor rgb="FF002066"/>
    <outlinePr summaryBelow="0" summaryRight="0"/>
    <pageSetUpPr fitToPage="1"/>
  </sheetPr>
  <dimension ref="B1:O27"/>
  <sheetViews>
    <sheetView showGridLines="0" zoomScaleNormal="100" workbookViewId="0">
      <pane ySplit="1" topLeftCell="A2" activePane="bottomLeft" state="frozen"/>
      <selection activeCell="J7" sqref="J7"/>
      <selection pane="bottomLeft" activeCell="E2" sqref="E2"/>
    </sheetView>
  </sheetViews>
  <sheetFormatPr baseColWidth="10" defaultColWidth="14.42578125" defaultRowHeight="15.75" customHeight="1"/>
  <cols>
    <col min="1" max="1" width="2.28515625" style="30" customWidth="1"/>
    <col min="2" max="2" width="47.42578125" style="30" customWidth="1"/>
    <col min="3" max="14" width="20.7109375" style="30" customWidth="1"/>
    <col min="15" max="15" width="18" style="30" bestFit="1" customWidth="1"/>
    <col min="16" max="16384" width="14.42578125" style="30"/>
  </cols>
  <sheetData>
    <row r="1" spans="2:15" s="28" customFormat="1" ht="38.25" customHeight="1" thickBot="1">
      <c r="B1" s="29" t="s">
        <v>20</v>
      </c>
      <c r="C1" s="32">
        <v>36526</v>
      </c>
      <c r="D1" s="32">
        <v>36557</v>
      </c>
      <c r="E1" s="32">
        <v>36586</v>
      </c>
      <c r="F1" s="32">
        <v>36617</v>
      </c>
      <c r="G1" s="32">
        <v>36647</v>
      </c>
      <c r="H1" s="32">
        <v>36678</v>
      </c>
      <c r="I1" s="32">
        <v>36708</v>
      </c>
      <c r="J1" s="32">
        <v>36739</v>
      </c>
      <c r="K1" s="32">
        <v>36770</v>
      </c>
      <c r="L1" s="32">
        <v>36800</v>
      </c>
      <c r="M1" s="32">
        <v>36831</v>
      </c>
      <c r="N1" s="32">
        <v>36861</v>
      </c>
      <c r="O1" s="33" t="s">
        <v>81</v>
      </c>
    </row>
    <row r="2" spans="2:15" ht="38.25" customHeight="1">
      <c r="B2" s="35" t="s">
        <v>82</v>
      </c>
      <c r="C2" s="176">
        <f t="shared" ref="C2:N2" si="0">SUM(C3:C8)</f>
        <v>0</v>
      </c>
      <c r="D2" s="176">
        <f t="shared" si="0"/>
        <v>0</v>
      </c>
      <c r="E2" s="176">
        <f t="shared" si="0"/>
        <v>0</v>
      </c>
      <c r="F2" s="176">
        <f t="shared" si="0"/>
        <v>0</v>
      </c>
      <c r="G2" s="176">
        <f t="shared" si="0"/>
        <v>0</v>
      </c>
      <c r="H2" s="176">
        <f t="shared" si="0"/>
        <v>0</v>
      </c>
      <c r="I2" s="176">
        <f t="shared" si="0"/>
        <v>0</v>
      </c>
      <c r="J2" s="176">
        <f t="shared" si="0"/>
        <v>0</v>
      </c>
      <c r="K2" s="176">
        <f t="shared" si="0"/>
        <v>0</v>
      </c>
      <c r="L2" s="176">
        <f t="shared" si="0"/>
        <v>0</v>
      </c>
      <c r="M2" s="176">
        <f t="shared" si="0"/>
        <v>0</v>
      </c>
      <c r="N2" s="176">
        <f t="shared" si="0"/>
        <v>0</v>
      </c>
      <c r="O2" s="177">
        <f>SUM(C2:N2)</f>
        <v>0</v>
      </c>
    </row>
    <row r="3" spans="2:15" ht="19.5" customHeight="1">
      <c r="B3" s="36" t="s">
        <v>65</v>
      </c>
      <c r="C3" s="178" cm="1">
        <f t="array" ref="C3">SUMPRODUCT((Type_Dépenses=$B3)*(MONTH(Date_Dépenses)=MONTH(C$1))*(Montant_Dépenses))</f>
        <v>0</v>
      </c>
      <c r="D3" s="178" cm="1">
        <f t="array" ref="D3">SUMPRODUCT((Type_Dépenses=$B3)*(MONTH(Date_Dépenses)=MONTH(D$1))*(Montant_Dépenses))</f>
        <v>0</v>
      </c>
      <c r="E3" s="178" cm="1">
        <f t="array" ref="E3">SUMPRODUCT((Type_Dépenses=$B3)*(MONTH(Date_Dépenses)=MONTH(E$1))*(Montant_Dépenses))</f>
        <v>0</v>
      </c>
      <c r="F3" s="178" cm="1">
        <f t="array" ref="F3">SUMPRODUCT((Type_Dépenses=$B3)*(MONTH(Date_Dépenses)=MONTH(F$1))*(Montant_Dépenses))</f>
        <v>0</v>
      </c>
      <c r="G3" s="178" cm="1">
        <f t="array" ref="G3">SUMPRODUCT((Type_Dépenses=$B3)*(MONTH(Date_Dépenses)=MONTH(G$1))*(Montant_Dépenses))</f>
        <v>0</v>
      </c>
      <c r="H3" s="178" cm="1">
        <f t="array" ref="H3">SUMPRODUCT((Type_Dépenses=$B3)*(MONTH(Date_Dépenses)=MONTH(H$1))*(Montant_Dépenses))</f>
        <v>0</v>
      </c>
      <c r="I3" s="178" cm="1">
        <f t="array" ref="I3">SUMPRODUCT((Type_Dépenses=$B3)*(MONTH(Date_Dépenses)=MONTH(I$1))*(Montant_Dépenses))</f>
        <v>0</v>
      </c>
      <c r="J3" s="178" cm="1">
        <f t="array" ref="J3">SUMPRODUCT((Type_Dépenses=$B3)*(MONTH(Date_Dépenses)=MONTH(J$1))*(Montant_Dépenses))</f>
        <v>0</v>
      </c>
      <c r="K3" s="178" cm="1">
        <f t="array" ref="K3">SUMPRODUCT((Type_Dépenses=$B3)*(MONTH(Date_Dépenses)=MONTH(K$1))*(Montant_Dépenses))</f>
        <v>0</v>
      </c>
      <c r="L3" s="178" cm="1">
        <f t="array" ref="L3">SUMPRODUCT((Type_Dépenses=$B3)*(MONTH(Date_Dépenses)=MONTH(L$1))*(Montant_Dépenses))</f>
        <v>0</v>
      </c>
      <c r="M3" s="178" cm="1">
        <f t="array" ref="M3">SUMPRODUCT((Type_Dépenses=$B3)*(MONTH(Date_Dépenses)=MONTH(M$1))*(Montant_Dépenses))</f>
        <v>0</v>
      </c>
      <c r="N3" s="178" cm="1">
        <f t="array" ref="N3">SUMPRODUCT((Type_Dépenses=$B3)*(MONTH(Date_Dépenses)=MONTH(N$1))*(Montant_Dépenses))</f>
        <v>0</v>
      </c>
      <c r="O3" s="179">
        <f t="shared" ref="O3:O25" si="1">SUM(C3:N3)</f>
        <v>0</v>
      </c>
    </row>
    <row r="4" spans="2:15" ht="19.5" customHeight="1">
      <c r="B4" s="37" t="s">
        <v>55</v>
      </c>
      <c r="C4" s="178" cm="1">
        <f t="array" ref="C4">SUMPRODUCT((Type_Dépenses=$B4)*(MONTH(Date_Dépenses)=MONTH(C$1))*(Montant_Dépenses))</f>
        <v>0</v>
      </c>
      <c r="D4" s="178" cm="1">
        <f t="array" ref="D4">SUMPRODUCT((Type_Dépenses=$B4)*(MONTH(Date_Dépenses)=MONTH(D$1))*(Montant_Dépenses))</f>
        <v>0</v>
      </c>
      <c r="E4" s="178" cm="1">
        <f t="array" ref="E4">SUMPRODUCT((Type_Dépenses=$B4)*(MONTH(Date_Dépenses)=MONTH(E$1))*(Montant_Dépenses))</f>
        <v>0</v>
      </c>
      <c r="F4" s="178" cm="1">
        <f t="array" ref="F4">SUMPRODUCT((Type_Dépenses=$B4)*(MONTH(Date_Dépenses)=MONTH(F$1))*(Montant_Dépenses))</f>
        <v>0</v>
      </c>
      <c r="G4" s="178" cm="1">
        <f t="array" ref="G4">SUMPRODUCT((Type_Dépenses=$B4)*(MONTH(Date_Dépenses)=MONTH(G$1))*(Montant_Dépenses))</f>
        <v>0</v>
      </c>
      <c r="H4" s="178" cm="1">
        <f t="array" ref="H4">SUMPRODUCT((Type_Dépenses=$B4)*(MONTH(Date_Dépenses)=MONTH(H$1))*(Montant_Dépenses))</f>
        <v>0</v>
      </c>
      <c r="I4" s="178" cm="1">
        <f t="array" ref="I4">SUMPRODUCT((Type_Dépenses=$B4)*(MONTH(Date_Dépenses)=MONTH(I$1))*(Montant_Dépenses))</f>
        <v>0</v>
      </c>
      <c r="J4" s="178" cm="1">
        <f t="array" ref="J4">SUMPRODUCT((Type_Dépenses=$B4)*(MONTH(Date_Dépenses)=MONTH(J$1))*(Montant_Dépenses))</f>
        <v>0</v>
      </c>
      <c r="K4" s="178" cm="1">
        <f t="array" ref="K4">SUMPRODUCT((Type_Dépenses=$B4)*(MONTH(Date_Dépenses)=MONTH(K$1))*(Montant_Dépenses))</f>
        <v>0</v>
      </c>
      <c r="L4" s="178" cm="1">
        <f t="array" ref="L4">SUMPRODUCT((Type_Dépenses=$B4)*(MONTH(Date_Dépenses)=MONTH(L$1))*(Montant_Dépenses))</f>
        <v>0</v>
      </c>
      <c r="M4" s="178" cm="1">
        <f t="array" ref="M4">SUMPRODUCT((Type_Dépenses=$B4)*(MONTH(Date_Dépenses)=MONTH(M$1))*(Montant_Dépenses))</f>
        <v>0</v>
      </c>
      <c r="N4" s="178" cm="1">
        <f t="array" ref="N4">SUMPRODUCT((Type_Dépenses=$B4)*(MONTH(Date_Dépenses)=MONTH(N$1))*(Montant_Dépenses))</f>
        <v>0</v>
      </c>
      <c r="O4" s="179">
        <f t="shared" si="1"/>
        <v>0</v>
      </c>
    </row>
    <row r="5" spans="2:15" ht="19.5" customHeight="1">
      <c r="B5" s="37" t="s">
        <v>59</v>
      </c>
      <c r="C5" s="178" cm="1">
        <f t="array" ref="C5">SUMPRODUCT((Type_Dépenses=$B5)*(MONTH(Date_Dépenses)=MONTH(C$1))*(Montant_Dépenses))</f>
        <v>0</v>
      </c>
      <c r="D5" s="178" cm="1">
        <f t="array" ref="D5">SUMPRODUCT((Type_Dépenses=$B5)*(MONTH(Date_Dépenses)=MONTH(D$1))*(Montant_Dépenses))</f>
        <v>0</v>
      </c>
      <c r="E5" s="178" cm="1">
        <f t="array" ref="E5">SUMPRODUCT((Type_Dépenses=$B5)*(MONTH(Date_Dépenses)=MONTH(E$1))*(Montant_Dépenses))</f>
        <v>0</v>
      </c>
      <c r="F5" s="178" cm="1">
        <f t="array" ref="F5">SUMPRODUCT((Type_Dépenses=$B5)*(MONTH(Date_Dépenses)=MONTH(F$1))*(Montant_Dépenses))</f>
        <v>0</v>
      </c>
      <c r="G5" s="178" cm="1">
        <f t="array" ref="G5">SUMPRODUCT((Type_Dépenses=$B5)*(MONTH(Date_Dépenses)=MONTH(G$1))*(Montant_Dépenses))</f>
        <v>0</v>
      </c>
      <c r="H5" s="178" cm="1">
        <f t="array" ref="H5">SUMPRODUCT((Type_Dépenses=$B5)*(MONTH(Date_Dépenses)=MONTH(H$1))*(Montant_Dépenses))</f>
        <v>0</v>
      </c>
      <c r="I5" s="178" cm="1">
        <f t="array" ref="I5">SUMPRODUCT((Type_Dépenses=$B5)*(MONTH(Date_Dépenses)=MONTH(I$1))*(Montant_Dépenses))</f>
        <v>0</v>
      </c>
      <c r="J5" s="178" cm="1">
        <f t="array" ref="J5">SUMPRODUCT((Type_Dépenses=$B5)*(MONTH(Date_Dépenses)=MONTH(J$1))*(Montant_Dépenses))</f>
        <v>0</v>
      </c>
      <c r="K5" s="178" cm="1">
        <f t="array" ref="K5">SUMPRODUCT((Type_Dépenses=$B5)*(MONTH(Date_Dépenses)=MONTH(K$1))*(Montant_Dépenses))</f>
        <v>0</v>
      </c>
      <c r="L5" s="178" cm="1">
        <f t="array" ref="L5">SUMPRODUCT((Type_Dépenses=$B5)*(MONTH(Date_Dépenses)=MONTH(L$1))*(Montant_Dépenses))</f>
        <v>0</v>
      </c>
      <c r="M5" s="178" cm="1">
        <f t="array" ref="M5">SUMPRODUCT((Type_Dépenses=$B5)*(MONTH(Date_Dépenses)=MONTH(M$1))*(Montant_Dépenses))</f>
        <v>0</v>
      </c>
      <c r="N5" s="178" cm="1">
        <f t="array" ref="N5">SUMPRODUCT((Type_Dépenses=$B5)*(MONTH(Date_Dépenses)=MONTH(N$1))*(Montant_Dépenses))</f>
        <v>0</v>
      </c>
      <c r="O5" s="179">
        <f t="shared" si="1"/>
        <v>0</v>
      </c>
    </row>
    <row r="6" spans="2:15" ht="19.5" customHeight="1">
      <c r="B6" s="36" t="s">
        <v>73</v>
      </c>
      <c r="C6" s="178" cm="1">
        <f t="array" ref="C6">SUMPRODUCT((Type_Dépenses=$B6)*(MONTH(Date_Dépenses)=MONTH(C$1))*(Montant_Dépenses))</f>
        <v>0</v>
      </c>
      <c r="D6" s="178" cm="1">
        <f t="array" ref="D6">SUMPRODUCT((Type_Dépenses=$B6)*(MONTH(Date_Dépenses)=MONTH(D$1))*(Montant_Dépenses))</f>
        <v>0</v>
      </c>
      <c r="E6" s="178" cm="1">
        <f t="array" ref="E6">SUMPRODUCT((Type_Dépenses=$B6)*(MONTH(Date_Dépenses)=MONTH(E$1))*(Montant_Dépenses))</f>
        <v>0</v>
      </c>
      <c r="F6" s="178" cm="1">
        <f t="array" ref="F6">SUMPRODUCT((Type_Dépenses=$B6)*(MONTH(Date_Dépenses)=MONTH(F$1))*(Montant_Dépenses))</f>
        <v>0</v>
      </c>
      <c r="G6" s="178" cm="1">
        <f t="array" ref="G6">SUMPRODUCT((Type_Dépenses=$B6)*(MONTH(Date_Dépenses)=MONTH(G$1))*(Montant_Dépenses))</f>
        <v>0</v>
      </c>
      <c r="H6" s="178" cm="1">
        <f t="array" ref="H6">SUMPRODUCT((Type_Dépenses=$B6)*(MONTH(Date_Dépenses)=MONTH(H$1))*(Montant_Dépenses))</f>
        <v>0</v>
      </c>
      <c r="I6" s="178" cm="1">
        <f t="array" ref="I6">SUMPRODUCT((Type_Dépenses=$B6)*(MONTH(Date_Dépenses)=MONTH(I$1))*(Montant_Dépenses))</f>
        <v>0</v>
      </c>
      <c r="J6" s="178" cm="1">
        <f t="array" ref="J6">SUMPRODUCT((Type_Dépenses=$B6)*(MONTH(Date_Dépenses)=MONTH(J$1))*(Montant_Dépenses))</f>
        <v>0</v>
      </c>
      <c r="K6" s="178" cm="1">
        <f t="array" ref="K6">SUMPRODUCT((Type_Dépenses=$B6)*(MONTH(Date_Dépenses)=MONTH(K$1))*(Montant_Dépenses))</f>
        <v>0</v>
      </c>
      <c r="L6" s="178" cm="1">
        <f t="array" ref="L6">SUMPRODUCT((Type_Dépenses=$B6)*(MONTH(Date_Dépenses)=MONTH(L$1))*(Montant_Dépenses))</f>
        <v>0</v>
      </c>
      <c r="M6" s="178" cm="1">
        <f t="array" ref="M6">SUMPRODUCT((Type_Dépenses=$B6)*(MONTH(Date_Dépenses)=MONTH(M$1))*(Montant_Dépenses))</f>
        <v>0</v>
      </c>
      <c r="N6" s="178" cm="1">
        <f t="array" ref="N6">SUMPRODUCT((Type_Dépenses=$B6)*(MONTH(Date_Dépenses)=MONTH(N$1))*(Montant_Dépenses))</f>
        <v>0</v>
      </c>
      <c r="O6" s="179">
        <f t="shared" ref="O6:O8" si="2">SUM(C6:N6)</f>
        <v>0</v>
      </c>
    </row>
    <row r="7" spans="2:15" ht="19.5" customHeight="1">
      <c r="B7" s="36" t="s">
        <v>77</v>
      </c>
      <c r="C7" s="178" cm="1">
        <f t="array" ref="C7">SUMPRODUCT((Type_Dépenses=$B7)*(MONTH(Date_Dépenses)=MONTH(C$1))*(Montant_Dépenses))</f>
        <v>0</v>
      </c>
      <c r="D7" s="178" cm="1">
        <f t="array" ref="D7">SUMPRODUCT((Type_Dépenses=$B7)*(MONTH(Date_Dépenses)=MONTH(D$1))*(Montant_Dépenses))</f>
        <v>0</v>
      </c>
      <c r="E7" s="178" cm="1">
        <f t="array" ref="E7">SUMPRODUCT((Type_Dépenses=$B7)*(MONTH(Date_Dépenses)=MONTH(E$1))*(Montant_Dépenses))</f>
        <v>0</v>
      </c>
      <c r="F7" s="178" cm="1">
        <f t="array" ref="F7">SUMPRODUCT((Type_Dépenses=$B7)*(MONTH(Date_Dépenses)=MONTH(F$1))*(Montant_Dépenses))</f>
        <v>0</v>
      </c>
      <c r="G7" s="178" cm="1">
        <f t="array" ref="G7">SUMPRODUCT((Type_Dépenses=$B7)*(MONTH(Date_Dépenses)=MONTH(G$1))*(Montant_Dépenses))</f>
        <v>0</v>
      </c>
      <c r="H7" s="178" cm="1">
        <f t="array" ref="H7">SUMPRODUCT((Type_Dépenses=$B7)*(MONTH(Date_Dépenses)=MONTH(H$1))*(Montant_Dépenses))</f>
        <v>0</v>
      </c>
      <c r="I7" s="178" cm="1">
        <f t="array" ref="I7">SUMPRODUCT((Type_Dépenses=$B7)*(MONTH(Date_Dépenses)=MONTH(I$1))*(Montant_Dépenses))</f>
        <v>0</v>
      </c>
      <c r="J7" s="178" cm="1">
        <f t="array" ref="J7">SUMPRODUCT((Type_Dépenses=$B7)*(MONTH(Date_Dépenses)=MONTH(J$1))*(Montant_Dépenses))</f>
        <v>0</v>
      </c>
      <c r="K7" s="178" cm="1">
        <f t="array" ref="K7">SUMPRODUCT((Type_Dépenses=$B7)*(MONTH(Date_Dépenses)=MONTH(K$1))*(Montant_Dépenses))</f>
        <v>0</v>
      </c>
      <c r="L7" s="178" cm="1">
        <f t="array" ref="L7">SUMPRODUCT((Type_Dépenses=$B7)*(MONTH(Date_Dépenses)=MONTH(L$1))*(Montant_Dépenses))</f>
        <v>0</v>
      </c>
      <c r="M7" s="178" cm="1">
        <f t="array" ref="M7">SUMPRODUCT((Type_Dépenses=$B7)*(MONTH(Date_Dépenses)=MONTH(M$1))*(Montant_Dépenses))</f>
        <v>0</v>
      </c>
      <c r="N7" s="178" cm="1">
        <f t="array" ref="N7">SUMPRODUCT((Type_Dépenses=$B7)*(MONTH(Date_Dépenses)=MONTH(N$1))*(Montant_Dépenses))</f>
        <v>0</v>
      </c>
      <c r="O7" s="179">
        <f t="shared" ref="O7" si="3">SUM(C7:N7)</f>
        <v>0</v>
      </c>
    </row>
    <row r="8" spans="2:15" ht="19.5" customHeight="1" thickBot="1">
      <c r="B8" s="36" t="s">
        <v>52</v>
      </c>
      <c r="C8" s="178" cm="1">
        <f t="array" ref="C8">SUMPRODUCT((Type_Dépenses=$B8)*(MONTH(Date_Dépenses)=MONTH(C$1))*(Montant_Dépenses))</f>
        <v>0</v>
      </c>
      <c r="D8" s="178" cm="1">
        <f t="array" ref="D8">SUMPRODUCT((Type_Dépenses=$B8)*(MONTH(Date_Dépenses)=MONTH(D$1))*(Montant_Dépenses))</f>
        <v>0</v>
      </c>
      <c r="E8" s="178" cm="1">
        <f t="array" ref="E8">SUMPRODUCT((Type_Dépenses=$B8)*(MONTH(Date_Dépenses)=MONTH(E$1))*(Montant_Dépenses))</f>
        <v>0</v>
      </c>
      <c r="F8" s="178" cm="1">
        <f t="array" ref="F8">SUMPRODUCT((Type_Dépenses=$B8)*(MONTH(Date_Dépenses)=MONTH(F$1))*(Montant_Dépenses))</f>
        <v>0</v>
      </c>
      <c r="G8" s="178" cm="1">
        <f t="array" ref="G8">SUMPRODUCT((Type_Dépenses=$B8)*(MONTH(Date_Dépenses)=MONTH(G$1))*(Montant_Dépenses))</f>
        <v>0</v>
      </c>
      <c r="H8" s="178" cm="1">
        <f t="array" ref="H8">SUMPRODUCT((Type_Dépenses=$B8)*(MONTH(Date_Dépenses)=MONTH(H$1))*(Montant_Dépenses))</f>
        <v>0</v>
      </c>
      <c r="I8" s="178" cm="1">
        <f t="array" ref="I8">SUMPRODUCT((Type_Dépenses=$B8)*(MONTH(Date_Dépenses)=MONTH(I$1))*(Montant_Dépenses))</f>
        <v>0</v>
      </c>
      <c r="J8" s="178" cm="1">
        <f t="array" ref="J8">SUMPRODUCT((Type_Dépenses=$B8)*(MONTH(Date_Dépenses)=MONTH(J$1))*(Montant_Dépenses))</f>
        <v>0</v>
      </c>
      <c r="K8" s="178" cm="1">
        <f t="array" ref="K8">SUMPRODUCT((Type_Dépenses=$B8)*(MONTH(Date_Dépenses)=MONTH(K$1))*(Montant_Dépenses))</f>
        <v>0</v>
      </c>
      <c r="L8" s="178" cm="1">
        <f t="array" ref="L8">SUMPRODUCT((Type_Dépenses=$B8)*(MONTH(Date_Dépenses)=MONTH(L$1))*(Montant_Dépenses))</f>
        <v>0</v>
      </c>
      <c r="M8" s="178" cm="1">
        <f t="array" ref="M8">SUMPRODUCT((Type_Dépenses=$B8)*(MONTH(Date_Dépenses)=MONTH(M$1))*(Montant_Dépenses))</f>
        <v>0</v>
      </c>
      <c r="N8" s="178" cm="1">
        <f t="array" ref="N8">SUMPRODUCT((Type_Dépenses=$B8)*(MONTH(Date_Dépenses)=MONTH(N$1))*(Montant_Dépenses))</f>
        <v>0</v>
      </c>
      <c r="O8" s="180">
        <f t="shared" si="2"/>
        <v>0</v>
      </c>
    </row>
    <row r="9" spans="2:15" ht="38.25" customHeight="1">
      <c r="B9" s="35" t="s">
        <v>83</v>
      </c>
      <c r="C9" s="176">
        <f t="shared" ref="C9:N9" si="4">SUM(C10:C13)</f>
        <v>0</v>
      </c>
      <c r="D9" s="176">
        <f t="shared" si="4"/>
        <v>0</v>
      </c>
      <c r="E9" s="176">
        <f t="shared" si="4"/>
        <v>0</v>
      </c>
      <c r="F9" s="176">
        <f t="shared" si="4"/>
        <v>0</v>
      </c>
      <c r="G9" s="176">
        <f t="shared" si="4"/>
        <v>0</v>
      </c>
      <c r="H9" s="176">
        <f t="shared" si="4"/>
        <v>0</v>
      </c>
      <c r="I9" s="176">
        <f t="shared" si="4"/>
        <v>0</v>
      </c>
      <c r="J9" s="176">
        <f t="shared" si="4"/>
        <v>0</v>
      </c>
      <c r="K9" s="176">
        <f t="shared" si="4"/>
        <v>0</v>
      </c>
      <c r="L9" s="176">
        <f t="shared" si="4"/>
        <v>0</v>
      </c>
      <c r="M9" s="176">
        <f t="shared" si="4"/>
        <v>0</v>
      </c>
      <c r="N9" s="176">
        <f t="shared" si="4"/>
        <v>0</v>
      </c>
      <c r="O9" s="181">
        <f t="shared" si="1"/>
        <v>0</v>
      </c>
    </row>
    <row r="10" spans="2:15" ht="19.5" customHeight="1">
      <c r="B10" s="36" t="s">
        <v>67</v>
      </c>
      <c r="C10" s="178" cm="1">
        <f t="array" ref="C10">SUMPRODUCT((Type_Dépenses=$B10)*(MONTH(Date_Dépenses)=MONTH(C$1))*(Montant_Dépenses))</f>
        <v>0</v>
      </c>
      <c r="D10" s="178" cm="1">
        <f t="array" ref="D10">SUMPRODUCT((Type_Dépenses=$B10)*(MONTH(Date_Dépenses)=MONTH(D$1))*(Montant_Dépenses))</f>
        <v>0</v>
      </c>
      <c r="E10" s="178" cm="1">
        <f t="array" ref="E10">SUMPRODUCT((Type_Dépenses=$B10)*(MONTH(Date_Dépenses)=MONTH(E$1))*(Montant_Dépenses))</f>
        <v>0</v>
      </c>
      <c r="F10" s="178" cm="1">
        <f t="array" ref="F10">SUMPRODUCT((Type_Dépenses=$B10)*(MONTH(Date_Dépenses)=MONTH(F$1))*(Montant_Dépenses))</f>
        <v>0</v>
      </c>
      <c r="G10" s="178" cm="1">
        <f t="array" ref="G10">SUMPRODUCT((Type_Dépenses=$B10)*(MONTH(Date_Dépenses)=MONTH(G$1))*(Montant_Dépenses))</f>
        <v>0</v>
      </c>
      <c r="H10" s="178" cm="1">
        <f t="array" ref="H10">SUMPRODUCT((Type_Dépenses=$B10)*(MONTH(Date_Dépenses)=MONTH(H$1))*(Montant_Dépenses))</f>
        <v>0</v>
      </c>
      <c r="I10" s="178" cm="1">
        <f t="array" ref="I10">SUMPRODUCT((Type_Dépenses=$B10)*(MONTH(Date_Dépenses)=MONTH(I$1))*(Montant_Dépenses))</f>
        <v>0</v>
      </c>
      <c r="J10" s="178" cm="1">
        <f t="array" ref="J10">SUMPRODUCT((Type_Dépenses=$B10)*(MONTH(Date_Dépenses)=MONTH(J$1))*(Montant_Dépenses))</f>
        <v>0</v>
      </c>
      <c r="K10" s="178" cm="1">
        <f t="array" ref="K10">SUMPRODUCT((Type_Dépenses=$B10)*(MONTH(Date_Dépenses)=MONTH(K$1))*(Montant_Dépenses))</f>
        <v>0</v>
      </c>
      <c r="L10" s="178" cm="1">
        <f t="array" ref="L10">SUMPRODUCT((Type_Dépenses=$B10)*(MONTH(Date_Dépenses)=MONTH(L$1))*(Montant_Dépenses))</f>
        <v>0</v>
      </c>
      <c r="M10" s="178" cm="1">
        <f t="array" ref="M10">SUMPRODUCT((Type_Dépenses=$B10)*(MONTH(Date_Dépenses)=MONTH(M$1))*(Montant_Dépenses))</f>
        <v>0</v>
      </c>
      <c r="N10" s="178" cm="1">
        <f t="array" ref="N10">SUMPRODUCT((Type_Dépenses=$B10)*(MONTH(Date_Dépenses)=MONTH(N$1))*(Montant_Dépenses))</f>
        <v>0</v>
      </c>
      <c r="O10" s="179">
        <f t="shared" si="1"/>
        <v>0</v>
      </c>
    </row>
    <row r="11" spans="2:15" ht="19.5" customHeight="1">
      <c r="B11" s="37" t="s">
        <v>71</v>
      </c>
      <c r="C11" s="178" cm="1">
        <f t="array" ref="C11">SUMPRODUCT((Type_Dépenses=$B11)*(MONTH(Date_Dépenses)=MONTH(C$1))*(Montant_Dépenses))</f>
        <v>0</v>
      </c>
      <c r="D11" s="178" cm="1">
        <f t="array" ref="D11">SUMPRODUCT((Type_Dépenses=$B11)*(MONTH(Date_Dépenses)=MONTH(D$1))*(Montant_Dépenses))</f>
        <v>0</v>
      </c>
      <c r="E11" s="178" cm="1">
        <f t="array" ref="E11">SUMPRODUCT((Type_Dépenses=$B11)*(MONTH(Date_Dépenses)=MONTH(E$1))*(Montant_Dépenses))</f>
        <v>0</v>
      </c>
      <c r="F11" s="178" cm="1">
        <f t="array" ref="F11">SUMPRODUCT((Type_Dépenses=$B11)*(MONTH(Date_Dépenses)=MONTH(F$1))*(Montant_Dépenses))</f>
        <v>0</v>
      </c>
      <c r="G11" s="178" cm="1">
        <f t="array" ref="G11">SUMPRODUCT((Type_Dépenses=$B11)*(MONTH(Date_Dépenses)=MONTH(G$1))*(Montant_Dépenses))</f>
        <v>0</v>
      </c>
      <c r="H11" s="178" cm="1">
        <f t="array" ref="H11">SUMPRODUCT((Type_Dépenses=$B11)*(MONTH(Date_Dépenses)=MONTH(H$1))*(Montant_Dépenses))</f>
        <v>0</v>
      </c>
      <c r="I11" s="178" cm="1">
        <f t="array" ref="I11">SUMPRODUCT((Type_Dépenses=$B11)*(MONTH(Date_Dépenses)=MONTH(I$1))*(Montant_Dépenses))</f>
        <v>0</v>
      </c>
      <c r="J11" s="178" cm="1">
        <f t="array" ref="J11">SUMPRODUCT((Type_Dépenses=$B11)*(MONTH(Date_Dépenses)=MONTH(J$1))*(Montant_Dépenses))</f>
        <v>0</v>
      </c>
      <c r="K11" s="178" cm="1">
        <f t="array" ref="K11">SUMPRODUCT((Type_Dépenses=$B11)*(MONTH(Date_Dépenses)=MONTH(K$1))*(Montant_Dépenses))</f>
        <v>0</v>
      </c>
      <c r="L11" s="178" cm="1">
        <f t="array" ref="L11">SUMPRODUCT((Type_Dépenses=$B11)*(MONTH(Date_Dépenses)=MONTH(L$1))*(Montant_Dépenses))</f>
        <v>0</v>
      </c>
      <c r="M11" s="178" cm="1">
        <f t="array" ref="M11">SUMPRODUCT((Type_Dépenses=$B11)*(MONTH(Date_Dépenses)=MONTH(M$1))*(Montant_Dépenses))</f>
        <v>0</v>
      </c>
      <c r="N11" s="178" cm="1">
        <f t="array" ref="N11">SUMPRODUCT((Type_Dépenses=$B11)*(MONTH(Date_Dépenses)=MONTH(N$1))*(Montant_Dépenses))</f>
        <v>0</v>
      </c>
      <c r="O11" s="179">
        <f t="shared" si="1"/>
        <v>0</v>
      </c>
    </row>
    <row r="12" spans="2:15" ht="19.5" customHeight="1">
      <c r="B12" s="37" t="s">
        <v>57</v>
      </c>
      <c r="C12" s="178" cm="1">
        <f t="array" ref="C12">SUMPRODUCT((Type_Dépenses=$B12)*(MONTH(Date_Dépenses)=MONTH(C$1))*(Montant_Dépenses))</f>
        <v>0</v>
      </c>
      <c r="D12" s="178" cm="1">
        <f t="array" ref="D12">SUMPRODUCT((Type_Dépenses=$B12)*(MONTH(Date_Dépenses)=MONTH(D$1))*(Montant_Dépenses))</f>
        <v>0</v>
      </c>
      <c r="E12" s="178" cm="1">
        <f t="array" ref="E12">SUMPRODUCT((Type_Dépenses=$B12)*(MONTH(Date_Dépenses)=MONTH(E$1))*(Montant_Dépenses))</f>
        <v>0</v>
      </c>
      <c r="F12" s="178" cm="1">
        <f t="array" ref="F12">SUMPRODUCT((Type_Dépenses=$B12)*(MONTH(Date_Dépenses)=MONTH(F$1))*(Montant_Dépenses))</f>
        <v>0</v>
      </c>
      <c r="G12" s="178" cm="1">
        <f t="array" ref="G12">SUMPRODUCT((Type_Dépenses=$B12)*(MONTH(Date_Dépenses)=MONTH(G$1))*(Montant_Dépenses))</f>
        <v>0</v>
      </c>
      <c r="H12" s="178" cm="1">
        <f t="array" ref="H12">SUMPRODUCT((Type_Dépenses=$B12)*(MONTH(Date_Dépenses)=MONTH(H$1))*(Montant_Dépenses))</f>
        <v>0</v>
      </c>
      <c r="I12" s="178" cm="1">
        <f t="array" ref="I12">SUMPRODUCT((Type_Dépenses=$B12)*(MONTH(Date_Dépenses)=MONTH(I$1))*(Montant_Dépenses))</f>
        <v>0</v>
      </c>
      <c r="J12" s="178" cm="1">
        <f t="array" ref="J12">SUMPRODUCT((Type_Dépenses=$B12)*(MONTH(Date_Dépenses)=MONTH(J$1))*(Montant_Dépenses))</f>
        <v>0</v>
      </c>
      <c r="K12" s="178" cm="1">
        <f t="array" ref="K12">SUMPRODUCT((Type_Dépenses=$B12)*(MONTH(Date_Dépenses)=MONTH(K$1))*(Montant_Dépenses))</f>
        <v>0</v>
      </c>
      <c r="L12" s="178" cm="1">
        <f t="array" ref="L12">SUMPRODUCT((Type_Dépenses=$B12)*(MONTH(Date_Dépenses)=MONTH(L$1))*(Montant_Dépenses))</f>
        <v>0</v>
      </c>
      <c r="M12" s="178" cm="1">
        <f t="array" ref="M12">SUMPRODUCT((Type_Dépenses=$B12)*(MONTH(Date_Dépenses)=MONTH(M$1))*(Montant_Dépenses))</f>
        <v>0</v>
      </c>
      <c r="N12" s="178" cm="1">
        <f t="array" ref="N12">SUMPRODUCT((Type_Dépenses=$B12)*(MONTH(Date_Dépenses)=MONTH(N$1))*(Montant_Dépenses))</f>
        <v>0</v>
      </c>
      <c r="O12" s="179">
        <f t="shared" ref="O12" si="5">SUM(C12:N12)</f>
        <v>0</v>
      </c>
    </row>
    <row r="13" spans="2:15" ht="19.5" customHeight="1" thickBot="1">
      <c r="B13" s="38" t="s">
        <v>50</v>
      </c>
      <c r="C13" s="182" cm="1">
        <f t="array" ref="C13">SUMPRODUCT((Type_Dépenses=$B13)*(MONTH(Date_Dépenses)=MONTH(C$1))*(Montant_Dépenses))</f>
        <v>0</v>
      </c>
      <c r="D13" s="182" cm="1">
        <f t="array" ref="D13">SUMPRODUCT((Type_Dépenses=$B13)*(MONTH(Date_Dépenses)=MONTH(D$1))*(Montant_Dépenses))</f>
        <v>0</v>
      </c>
      <c r="E13" s="182" cm="1">
        <f t="array" ref="E13">SUMPRODUCT((Type_Dépenses=$B13)*(MONTH(Date_Dépenses)=MONTH(E$1))*(Montant_Dépenses))</f>
        <v>0</v>
      </c>
      <c r="F13" s="182" cm="1">
        <f t="array" ref="F13">SUMPRODUCT((Type_Dépenses=$B13)*(MONTH(Date_Dépenses)=MONTH(F$1))*(Montant_Dépenses))</f>
        <v>0</v>
      </c>
      <c r="G13" s="182" cm="1">
        <f t="array" ref="G13">SUMPRODUCT((Type_Dépenses=$B13)*(MONTH(Date_Dépenses)=MONTH(G$1))*(Montant_Dépenses))</f>
        <v>0</v>
      </c>
      <c r="H13" s="182" cm="1">
        <f t="array" ref="H13">SUMPRODUCT((Type_Dépenses=$B13)*(MONTH(Date_Dépenses)=MONTH(H$1))*(Montant_Dépenses))</f>
        <v>0</v>
      </c>
      <c r="I13" s="182" cm="1">
        <f t="array" ref="I13">SUMPRODUCT((Type_Dépenses=$B13)*(MONTH(Date_Dépenses)=MONTH(I$1))*(Montant_Dépenses))</f>
        <v>0</v>
      </c>
      <c r="J13" s="182" cm="1">
        <f t="array" ref="J13">SUMPRODUCT((Type_Dépenses=$B13)*(MONTH(Date_Dépenses)=MONTH(J$1))*(Montant_Dépenses))</f>
        <v>0</v>
      </c>
      <c r="K13" s="182" cm="1">
        <f t="array" ref="K13">SUMPRODUCT((Type_Dépenses=$B13)*(MONTH(Date_Dépenses)=MONTH(K$1))*(Montant_Dépenses))</f>
        <v>0</v>
      </c>
      <c r="L13" s="182" cm="1">
        <f t="array" ref="L13">SUMPRODUCT((Type_Dépenses=$B13)*(MONTH(Date_Dépenses)=MONTH(L$1))*(Montant_Dépenses))</f>
        <v>0</v>
      </c>
      <c r="M13" s="182" cm="1">
        <f t="array" ref="M13">SUMPRODUCT((Type_Dépenses=$B13)*(MONTH(Date_Dépenses)=MONTH(M$1))*(Montant_Dépenses))</f>
        <v>0</v>
      </c>
      <c r="N13" s="182" cm="1">
        <f t="array" ref="N13">SUMPRODUCT((Type_Dépenses=$B13)*(MONTH(Date_Dépenses)=MONTH(N$1))*(Montant_Dépenses))</f>
        <v>0</v>
      </c>
      <c r="O13" s="183">
        <f t="shared" si="1"/>
        <v>0</v>
      </c>
    </row>
    <row r="14" spans="2:15" ht="38.25" customHeight="1">
      <c r="B14" s="35" t="s">
        <v>84</v>
      </c>
      <c r="C14" s="176">
        <f t="shared" ref="C14:N14" si="6">SUM(C15:C18)</f>
        <v>0</v>
      </c>
      <c r="D14" s="176">
        <f t="shared" si="6"/>
        <v>0</v>
      </c>
      <c r="E14" s="176">
        <f t="shared" si="6"/>
        <v>0</v>
      </c>
      <c r="F14" s="176">
        <f t="shared" si="6"/>
        <v>0</v>
      </c>
      <c r="G14" s="176">
        <f t="shared" si="6"/>
        <v>0</v>
      </c>
      <c r="H14" s="176">
        <f t="shared" si="6"/>
        <v>0</v>
      </c>
      <c r="I14" s="176">
        <f t="shared" si="6"/>
        <v>0</v>
      </c>
      <c r="J14" s="176">
        <f t="shared" si="6"/>
        <v>0</v>
      </c>
      <c r="K14" s="176">
        <f t="shared" si="6"/>
        <v>1475</v>
      </c>
      <c r="L14" s="176">
        <f t="shared" si="6"/>
        <v>0</v>
      </c>
      <c r="M14" s="176">
        <f t="shared" si="6"/>
        <v>0</v>
      </c>
      <c r="N14" s="176">
        <f t="shared" si="6"/>
        <v>0</v>
      </c>
      <c r="O14" s="181">
        <f t="shared" si="1"/>
        <v>1475</v>
      </c>
    </row>
    <row r="15" spans="2:15" ht="19.5" customHeight="1">
      <c r="B15" s="37" t="s">
        <v>75</v>
      </c>
      <c r="C15" s="178" cm="1">
        <f t="array" ref="C15">SUMPRODUCT((Type_Dépenses=$B15)*(MONTH(Date_Dépenses)=MONTH(C$1))*(Montant_Dépenses))</f>
        <v>0</v>
      </c>
      <c r="D15" s="178" cm="1">
        <f t="array" ref="D15">SUMPRODUCT((Type_Dépenses=$B15)*(MONTH(Date_Dépenses)=MONTH(D$1))*(Montant_Dépenses))</f>
        <v>0</v>
      </c>
      <c r="E15" s="178" cm="1">
        <f t="array" ref="E15">SUMPRODUCT((Type_Dépenses=$B15)*(MONTH(Date_Dépenses)=MONTH(E$1))*(Montant_Dépenses))</f>
        <v>0</v>
      </c>
      <c r="F15" s="178" cm="1">
        <f t="array" ref="F15">SUMPRODUCT((Type_Dépenses=$B15)*(MONTH(Date_Dépenses)=MONTH(F$1))*(Montant_Dépenses))</f>
        <v>0</v>
      </c>
      <c r="G15" s="178" cm="1">
        <f t="array" ref="G15">SUMPRODUCT((Type_Dépenses=$B15)*(MONTH(Date_Dépenses)=MONTH(G$1))*(Montant_Dépenses))</f>
        <v>0</v>
      </c>
      <c r="H15" s="178" cm="1">
        <f t="array" ref="H15">SUMPRODUCT((Type_Dépenses=$B15)*(MONTH(Date_Dépenses)=MONTH(H$1))*(Montant_Dépenses))</f>
        <v>0</v>
      </c>
      <c r="I15" s="178" cm="1">
        <f t="array" ref="I15">SUMPRODUCT((Type_Dépenses=$B15)*(MONTH(Date_Dépenses)=MONTH(I$1))*(Montant_Dépenses))</f>
        <v>0</v>
      </c>
      <c r="J15" s="178" cm="1">
        <f t="array" ref="J15">SUMPRODUCT((Type_Dépenses=$B15)*(MONTH(Date_Dépenses)=MONTH(J$1))*(Montant_Dépenses))</f>
        <v>0</v>
      </c>
      <c r="K15" s="178" cm="1">
        <f t="array" ref="K15">SUMPRODUCT((Type_Dépenses=$B15)*(MONTH(Date_Dépenses)=MONTH(K$1))*(Montant_Dépenses))</f>
        <v>0</v>
      </c>
      <c r="L15" s="178" cm="1">
        <f t="array" ref="L15">SUMPRODUCT((Type_Dépenses=$B15)*(MONTH(Date_Dépenses)=MONTH(L$1))*(Montant_Dépenses))</f>
        <v>0</v>
      </c>
      <c r="M15" s="178" cm="1">
        <f t="array" ref="M15">SUMPRODUCT((Type_Dépenses=$B15)*(MONTH(Date_Dépenses)=MONTH(M$1))*(Montant_Dépenses))</f>
        <v>0</v>
      </c>
      <c r="N15" s="178" cm="1">
        <f t="array" ref="N15">SUMPRODUCT((Type_Dépenses=$B15)*(MONTH(Date_Dépenses)=MONTH(N$1))*(Montant_Dépenses))</f>
        <v>0</v>
      </c>
      <c r="O15" s="179">
        <f t="shared" si="1"/>
        <v>0</v>
      </c>
    </row>
    <row r="16" spans="2:15" ht="19.5" customHeight="1">
      <c r="B16" s="37" t="s">
        <v>69</v>
      </c>
      <c r="C16" s="178" cm="1">
        <f t="array" ref="C16">SUMPRODUCT((Type_Dépenses=$B16)*(MONTH(Date_Dépenses)=MONTH(C$1))*(Montant_Dépenses))</f>
        <v>0</v>
      </c>
      <c r="D16" s="178" cm="1">
        <f t="array" ref="D16">SUMPRODUCT((Type_Dépenses=$B16)*(MONTH(Date_Dépenses)=MONTH(D$1))*(Montant_Dépenses))</f>
        <v>0</v>
      </c>
      <c r="E16" s="178" cm="1">
        <f t="array" ref="E16">SUMPRODUCT((Type_Dépenses=$B16)*(MONTH(Date_Dépenses)=MONTH(E$1))*(Montant_Dépenses))</f>
        <v>0</v>
      </c>
      <c r="F16" s="178" cm="1">
        <f t="array" ref="F16">SUMPRODUCT((Type_Dépenses=$B16)*(MONTH(Date_Dépenses)=MONTH(F$1))*(Montant_Dépenses))</f>
        <v>0</v>
      </c>
      <c r="G16" s="178" cm="1">
        <f t="array" ref="G16">SUMPRODUCT((Type_Dépenses=$B16)*(MONTH(Date_Dépenses)=MONTH(G$1))*(Montant_Dépenses))</f>
        <v>0</v>
      </c>
      <c r="H16" s="178" cm="1">
        <f t="array" ref="H16">SUMPRODUCT((Type_Dépenses=$B16)*(MONTH(Date_Dépenses)=MONTH(H$1))*(Montant_Dépenses))</f>
        <v>0</v>
      </c>
      <c r="I16" s="178" cm="1">
        <f t="array" ref="I16">SUMPRODUCT((Type_Dépenses=$B16)*(MONTH(Date_Dépenses)=MONTH(I$1))*(Montant_Dépenses))</f>
        <v>0</v>
      </c>
      <c r="J16" s="178" cm="1">
        <f t="array" ref="J16">SUMPRODUCT((Type_Dépenses=$B16)*(MONTH(Date_Dépenses)=MONTH(J$1))*(Montant_Dépenses))</f>
        <v>0</v>
      </c>
      <c r="K16" s="178" cm="1">
        <f t="array" ref="K16">SUMPRODUCT((Type_Dépenses=$B16)*(MONTH(Date_Dépenses)=MONTH(K$1))*(Montant_Dépenses))</f>
        <v>0</v>
      </c>
      <c r="L16" s="178" cm="1">
        <f t="array" ref="L16">SUMPRODUCT((Type_Dépenses=$B16)*(MONTH(Date_Dépenses)=MONTH(L$1))*(Montant_Dépenses))</f>
        <v>0</v>
      </c>
      <c r="M16" s="178" cm="1">
        <f t="array" ref="M16">SUMPRODUCT((Type_Dépenses=$B16)*(MONTH(Date_Dépenses)=MONTH(M$1))*(Montant_Dépenses))</f>
        <v>0</v>
      </c>
      <c r="N16" s="178" cm="1">
        <f t="array" ref="N16">SUMPRODUCT((Type_Dépenses=$B16)*(MONTH(Date_Dépenses)=MONTH(N$1))*(Montant_Dépenses))</f>
        <v>0</v>
      </c>
      <c r="O16" s="179">
        <f t="shared" si="1"/>
        <v>0</v>
      </c>
    </row>
    <row r="17" spans="2:15" ht="19.5" customHeight="1">
      <c r="B17" s="37" t="s">
        <v>38</v>
      </c>
      <c r="C17" s="178" cm="1">
        <f t="array" ref="C17">SUMPRODUCT((Type_Dépenses=$B17)*(MONTH(Date_Dépenses)=MONTH(C$1))*(Montant_Dépenses))</f>
        <v>0</v>
      </c>
      <c r="D17" s="178" cm="1">
        <f t="array" ref="D17">SUMPRODUCT((Type_Dépenses=$B17)*(MONTH(Date_Dépenses)=MONTH(D$1))*(Montant_Dépenses))</f>
        <v>0</v>
      </c>
      <c r="E17" s="178" cm="1">
        <f t="array" ref="E17">SUMPRODUCT((Type_Dépenses=$B17)*(MONTH(Date_Dépenses)=MONTH(E$1))*(Montant_Dépenses))</f>
        <v>0</v>
      </c>
      <c r="F17" s="178" cm="1">
        <f t="array" ref="F17">SUMPRODUCT((Type_Dépenses=$B17)*(MONTH(Date_Dépenses)=MONTH(F$1))*(Montant_Dépenses))</f>
        <v>0</v>
      </c>
      <c r="G17" s="178" cm="1">
        <f t="array" ref="G17">SUMPRODUCT((Type_Dépenses=$B17)*(MONTH(Date_Dépenses)=MONTH(G$1))*(Montant_Dépenses))</f>
        <v>0</v>
      </c>
      <c r="H17" s="178" cm="1">
        <f t="array" ref="H17">SUMPRODUCT((Type_Dépenses=$B17)*(MONTH(Date_Dépenses)=MONTH(H$1))*(Montant_Dépenses))</f>
        <v>0</v>
      </c>
      <c r="I17" s="178" cm="1">
        <f t="array" ref="I17">SUMPRODUCT((Type_Dépenses=$B17)*(MONTH(Date_Dépenses)=MONTH(I$1))*(Montant_Dépenses))</f>
        <v>0</v>
      </c>
      <c r="J17" s="178" cm="1">
        <f t="array" ref="J17">SUMPRODUCT((Type_Dépenses=$B17)*(MONTH(Date_Dépenses)=MONTH(J$1))*(Montant_Dépenses))</f>
        <v>0</v>
      </c>
      <c r="K17" s="178" cm="1">
        <f t="array" ref="K17">SUMPRODUCT((Type_Dépenses=$B17)*(MONTH(Date_Dépenses)=MONTH(K$1))*(Montant_Dépenses))</f>
        <v>1475</v>
      </c>
      <c r="L17" s="178" cm="1">
        <f t="array" ref="L17">SUMPRODUCT((Type_Dépenses=$B17)*(MONTH(Date_Dépenses)=MONTH(L$1))*(Montant_Dépenses))</f>
        <v>0</v>
      </c>
      <c r="M17" s="178" cm="1">
        <f t="array" ref="M17">SUMPRODUCT((Type_Dépenses=$B17)*(MONTH(Date_Dépenses)=MONTH(M$1))*(Montant_Dépenses))</f>
        <v>0</v>
      </c>
      <c r="N17" s="178" cm="1">
        <f t="array" ref="N17">SUMPRODUCT((Type_Dépenses=$B17)*(MONTH(Date_Dépenses)=MONTH(N$1))*(Montant_Dépenses))</f>
        <v>0</v>
      </c>
      <c r="O17" s="179">
        <f t="shared" ref="O17" si="7">SUM(C17:N17)</f>
        <v>1475</v>
      </c>
    </row>
    <row r="18" spans="2:15" ht="19.5" customHeight="1" thickBot="1">
      <c r="B18" s="38" t="s">
        <v>44</v>
      </c>
      <c r="C18" s="182" cm="1">
        <f t="array" ref="C18">SUMPRODUCT((Type_Dépenses=$B18)*(MONTH(Date_Dépenses)=MONTH(C$1))*(Montant_Dépenses))</f>
        <v>0</v>
      </c>
      <c r="D18" s="182" cm="1">
        <f t="array" ref="D18">SUMPRODUCT((Type_Dépenses=$B18)*(MONTH(Date_Dépenses)=MONTH(D$1))*(Montant_Dépenses))</f>
        <v>0</v>
      </c>
      <c r="E18" s="182" cm="1">
        <f t="array" ref="E18">SUMPRODUCT((Type_Dépenses=$B18)*(MONTH(Date_Dépenses)=MONTH(E$1))*(Montant_Dépenses))</f>
        <v>0</v>
      </c>
      <c r="F18" s="182" cm="1">
        <f t="array" ref="F18">SUMPRODUCT((Type_Dépenses=$B18)*(MONTH(Date_Dépenses)=MONTH(F$1))*(Montant_Dépenses))</f>
        <v>0</v>
      </c>
      <c r="G18" s="182" cm="1">
        <f t="array" ref="G18">SUMPRODUCT((Type_Dépenses=$B18)*(MONTH(Date_Dépenses)=MONTH(G$1))*(Montant_Dépenses))</f>
        <v>0</v>
      </c>
      <c r="H18" s="182" cm="1">
        <f t="array" ref="H18">SUMPRODUCT((Type_Dépenses=$B18)*(MONTH(Date_Dépenses)=MONTH(H$1))*(Montant_Dépenses))</f>
        <v>0</v>
      </c>
      <c r="I18" s="182" cm="1">
        <f t="array" ref="I18">SUMPRODUCT((Type_Dépenses=$B18)*(MONTH(Date_Dépenses)=MONTH(I$1))*(Montant_Dépenses))</f>
        <v>0</v>
      </c>
      <c r="J18" s="182" cm="1">
        <f t="array" ref="J18">SUMPRODUCT((Type_Dépenses=$B18)*(MONTH(Date_Dépenses)=MONTH(J$1))*(Montant_Dépenses))</f>
        <v>0</v>
      </c>
      <c r="K18" s="182" cm="1">
        <f t="array" ref="K18">SUMPRODUCT((Type_Dépenses=$B18)*(MONTH(Date_Dépenses)=MONTH(K$1))*(Montant_Dépenses))</f>
        <v>0</v>
      </c>
      <c r="L18" s="182" cm="1">
        <f t="array" ref="L18">SUMPRODUCT((Type_Dépenses=$B18)*(MONTH(Date_Dépenses)=MONTH(L$1))*(Montant_Dépenses))</f>
        <v>0</v>
      </c>
      <c r="M18" s="182" cm="1">
        <f t="array" ref="M18">SUMPRODUCT((Type_Dépenses=$B18)*(MONTH(Date_Dépenses)=MONTH(M$1))*(Montant_Dépenses))</f>
        <v>0</v>
      </c>
      <c r="N18" s="182" cm="1">
        <f t="array" ref="N18">SUMPRODUCT((Type_Dépenses=$B18)*(MONTH(Date_Dépenses)=MONTH(N$1))*(Montant_Dépenses))</f>
        <v>0</v>
      </c>
      <c r="O18" s="183">
        <f t="shared" si="1"/>
        <v>0</v>
      </c>
    </row>
    <row r="19" spans="2:15" ht="38.25" customHeight="1">
      <c r="B19" s="35" t="s">
        <v>85</v>
      </c>
      <c r="C19" s="176">
        <f t="shared" ref="C19:N19" si="8">SUM(C20:C25)</f>
        <v>0</v>
      </c>
      <c r="D19" s="176">
        <f t="shared" si="8"/>
        <v>0</v>
      </c>
      <c r="E19" s="176">
        <f t="shared" si="8"/>
        <v>0</v>
      </c>
      <c r="F19" s="176">
        <f t="shared" si="8"/>
        <v>0</v>
      </c>
      <c r="G19" s="176">
        <f t="shared" si="8"/>
        <v>0</v>
      </c>
      <c r="H19" s="176">
        <f t="shared" si="8"/>
        <v>0</v>
      </c>
      <c r="I19" s="176">
        <f t="shared" si="8"/>
        <v>0</v>
      </c>
      <c r="J19" s="176">
        <f t="shared" si="8"/>
        <v>0</v>
      </c>
      <c r="K19" s="176">
        <f t="shared" si="8"/>
        <v>0</v>
      </c>
      <c r="L19" s="176">
        <f t="shared" si="8"/>
        <v>0</v>
      </c>
      <c r="M19" s="176">
        <f t="shared" si="8"/>
        <v>0</v>
      </c>
      <c r="N19" s="176">
        <f t="shared" si="8"/>
        <v>0</v>
      </c>
      <c r="O19" s="181">
        <f t="shared" si="1"/>
        <v>0</v>
      </c>
    </row>
    <row r="20" spans="2:15" ht="19.5" customHeight="1">
      <c r="B20" s="36" t="s">
        <v>34</v>
      </c>
      <c r="C20" s="178" cm="1">
        <f t="array" ref="C20">SUMPRODUCT((Type_Dépenses=$B20)*(MONTH(Date_Dépenses)=MONTH(C$1))*(Montant_Dépenses))</f>
        <v>0</v>
      </c>
      <c r="D20" s="178" cm="1">
        <f t="array" ref="D20">SUMPRODUCT((Type_Dépenses=$B20)*(MONTH(Date_Dépenses)=MONTH(D$1))*(Montant_Dépenses))</f>
        <v>0</v>
      </c>
      <c r="E20" s="178" cm="1">
        <f t="array" ref="E20">SUMPRODUCT((Type_Dépenses=$B20)*(MONTH(Date_Dépenses)=MONTH(E$1))*(Montant_Dépenses))</f>
        <v>0</v>
      </c>
      <c r="F20" s="178" cm="1">
        <f t="array" ref="F20">SUMPRODUCT((Type_Dépenses=$B20)*(MONTH(Date_Dépenses)=MONTH(F$1))*(Montant_Dépenses))</f>
        <v>0</v>
      </c>
      <c r="G20" s="178" cm="1">
        <f t="array" ref="G20">SUMPRODUCT((Type_Dépenses=$B20)*(MONTH(Date_Dépenses)=MONTH(G$1))*(Montant_Dépenses))</f>
        <v>0</v>
      </c>
      <c r="H20" s="178" cm="1">
        <f t="array" ref="H20">SUMPRODUCT((Type_Dépenses=$B20)*(MONTH(Date_Dépenses)=MONTH(H$1))*(Montant_Dépenses))</f>
        <v>0</v>
      </c>
      <c r="I20" s="178" cm="1">
        <f t="array" ref="I20">SUMPRODUCT((Type_Dépenses=$B20)*(MONTH(Date_Dépenses)=MONTH(I$1))*(Montant_Dépenses))</f>
        <v>0</v>
      </c>
      <c r="J20" s="178" cm="1">
        <f t="array" ref="J20">SUMPRODUCT((Type_Dépenses=$B20)*(MONTH(Date_Dépenses)=MONTH(J$1))*(Montant_Dépenses))</f>
        <v>0</v>
      </c>
      <c r="K20" s="178" cm="1">
        <f t="array" ref="K20">SUMPRODUCT((Type_Dépenses=$B20)*(MONTH(Date_Dépenses)=MONTH(K$1))*(Montant_Dépenses))</f>
        <v>0</v>
      </c>
      <c r="L20" s="178" cm="1">
        <f t="array" ref="L20">SUMPRODUCT((Type_Dépenses=$B20)*(MONTH(Date_Dépenses)=MONTH(L$1))*(Montant_Dépenses))</f>
        <v>0</v>
      </c>
      <c r="M20" s="178" cm="1">
        <f t="array" ref="M20">SUMPRODUCT((Type_Dépenses=$B20)*(MONTH(Date_Dépenses)=MONTH(M$1))*(Montant_Dépenses))</f>
        <v>0</v>
      </c>
      <c r="N20" s="178" cm="1">
        <f t="array" ref="N20">SUMPRODUCT((Type_Dépenses=$B20)*(MONTH(Date_Dépenses)=MONTH(N$1))*(Montant_Dépenses))</f>
        <v>0</v>
      </c>
      <c r="O20" s="179">
        <f t="shared" si="1"/>
        <v>0</v>
      </c>
    </row>
    <row r="21" spans="2:15" ht="19.5" customHeight="1">
      <c r="B21" s="37" t="s">
        <v>63</v>
      </c>
      <c r="C21" s="178" cm="1">
        <f t="array" ref="C21">SUMPRODUCT((Type_Dépenses=$B21)*(MONTH(Date_Dépenses)=MONTH(C$1))*(Montant_Dépenses))</f>
        <v>0</v>
      </c>
      <c r="D21" s="178" cm="1">
        <f t="array" ref="D21">SUMPRODUCT((Type_Dépenses=$B21)*(MONTH(Date_Dépenses)=MONTH(D$1))*(Montant_Dépenses))</f>
        <v>0</v>
      </c>
      <c r="E21" s="178" cm="1">
        <f t="array" ref="E21">SUMPRODUCT((Type_Dépenses=$B21)*(MONTH(Date_Dépenses)=MONTH(E$1))*(Montant_Dépenses))</f>
        <v>0</v>
      </c>
      <c r="F21" s="178" cm="1">
        <f t="array" ref="F21">SUMPRODUCT((Type_Dépenses=$B21)*(MONTH(Date_Dépenses)=MONTH(F$1))*(Montant_Dépenses))</f>
        <v>0</v>
      </c>
      <c r="G21" s="178" cm="1">
        <f t="array" ref="G21">SUMPRODUCT((Type_Dépenses=$B21)*(MONTH(Date_Dépenses)=MONTH(G$1))*(Montant_Dépenses))</f>
        <v>0</v>
      </c>
      <c r="H21" s="178" cm="1">
        <f t="array" ref="H21">SUMPRODUCT((Type_Dépenses=$B21)*(MONTH(Date_Dépenses)=MONTH(H$1))*(Montant_Dépenses))</f>
        <v>0</v>
      </c>
      <c r="I21" s="178" cm="1">
        <f t="array" ref="I21">SUMPRODUCT((Type_Dépenses=$B21)*(MONTH(Date_Dépenses)=MONTH(I$1))*(Montant_Dépenses))</f>
        <v>0</v>
      </c>
      <c r="J21" s="178" cm="1">
        <f t="array" ref="J21">SUMPRODUCT((Type_Dépenses=$B21)*(MONTH(Date_Dépenses)=MONTH(J$1))*(Montant_Dépenses))</f>
        <v>0</v>
      </c>
      <c r="K21" s="178" cm="1">
        <f t="array" ref="K21">SUMPRODUCT((Type_Dépenses=$B21)*(MONTH(Date_Dépenses)=MONTH(K$1))*(Montant_Dépenses))</f>
        <v>0</v>
      </c>
      <c r="L21" s="178" cm="1">
        <f t="array" ref="L21">SUMPRODUCT((Type_Dépenses=$B21)*(MONTH(Date_Dépenses)=MONTH(L$1))*(Montant_Dépenses))</f>
        <v>0</v>
      </c>
      <c r="M21" s="178" cm="1">
        <f t="array" ref="M21">SUMPRODUCT((Type_Dépenses=$B21)*(MONTH(Date_Dépenses)=MONTH(M$1))*(Montant_Dépenses))</f>
        <v>0</v>
      </c>
      <c r="N21" s="178" cm="1">
        <f t="array" ref="N21">SUMPRODUCT((Type_Dépenses=$B21)*(MONTH(Date_Dépenses)=MONTH(N$1))*(Montant_Dépenses))</f>
        <v>0</v>
      </c>
      <c r="O21" s="179">
        <f t="shared" si="1"/>
        <v>0</v>
      </c>
    </row>
    <row r="22" spans="2:15" ht="19.5" customHeight="1">
      <c r="B22" s="37" t="s">
        <v>61</v>
      </c>
      <c r="C22" s="178" cm="1">
        <f t="array" ref="C22">SUMPRODUCT((Type_Dépenses=$B22)*(MONTH(Date_Dépenses)=MONTH(C$1))*(Montant_Dépenses))</f>
        <v>0</v>
      </c>
      <c r="D22" s="178" cm="1">
        <f t="array" ref="D22">SUMPRODUCT((Type_Dépenses=$B22)*(MONTH(Date_Dépenses)=MONTH(D$1))*(Montant_Dépenses))</f>
        <v>0</v>
      </c>
      <c r="E22" s="178" cm="1">
        <f t="array" ref="E22">SUMPRODUCT((Type_Dépenses=$B22)*(MONTH(Date_Dépenses)=MONTH(E$1))*(Montant_Dépenses))</f>
        <v>0</v>
      </c>
      <c r="F22" s="178" cm="1">
        <f t="array" ref="F22">SUMPRODUCT((Type_Dépenses=$B22)*(MONTH(Date_Dépenses)=MONTH(F$1))*(Montant_Dépenses))</f>
        <v>0</v>
      </c>
      <c r="G22" s="178" cm="1">
        <f t="array" ref="G22">SUMPRODUCT((Type_Dépenses=$B22)*(MONTH(Date_Dépenses)=MONTH(G$1))*(Montant_Dépenses))</f>
        <v>0</v>
      </c>
      <c r="H22" s="178" cm="1">
        <f t="array" ref="H22">SUMPRODUCT((Type_Dépenses=$B22)*(MONTH(Date_Dépenses)=MONTH(H$1))*(Montant_Dépenses))</f>
        <v>0</v>
      </c>
      <c r="I22" s="178" cm="1">
        <f t="array" ref="I22">SUMPRODUCT((Type_Dépenses=$B22)*(MONTH(Date_Dépenses)=MONTH(I$1))*(Montant_Dépenses))</f>
        <v>0</v>
      </c>
      <c r="J22" s="178" cm="1">
        <f t="array" ref="J22">SUMPRODUCT((Type_Dépenses=$B22)*(MONTH(Date_Dépenses)=MONTH(J$1))*(Montant_Dépenses))</f>
        <v>0</v>
      </c>
      <c r="K22" s="178" cm="1">
        <f t="array" ref="K22">SUMPRODUCT((Type_Dépenses=$B22)*(MONTH(Date_Dépenses)=MONTH(K$1))*(Montant_Dépenses))</f>
        <v>0</v>
      </c>
      <c r="L22" s="178" cm="1">
        <f t="array" ref="L22">SUMPRODUCT((Type_Dépenses=$B22)*(MONTH(Date_Dépenses)=MONTH(L$1))*(Montant_Dépenses))</f>
        <v>0</v>
      </c>
      <c r="M22" s="178" cm="1">
        <f t="array" ref="M22">SUMPRODUCT((Type_Dépenses=$B22)*(MONTH(Date_Dépenses)=MONTH(M$1))*(Montant_Dépenses))</f>
        <v>0</v>
      </c>
      <c r="N22" s="178" cm="1">
        <f t="array" ref="N22">SUMPRODUCT((Type_Dépenses=$B22)*(MONTH(Date_Dépenses)=MONTH(N$1))*(Montant_Dépenses))</f>
        <v>0</v>
      </c>
      <c r="O22" s="179">
        <f t="shared" si="1"/>
        <v>0</v>
      </c>
    </row>
    <row r="23" spans="2:15" ht="19.5" customHeight="1">
      <c r="B23" s="39" t="s">
        <v>53</v>
      </c>
      <c r="C23" s="178" cm="1">
        <f t="array" ref="C23">SUMPRODUCT((Type_Dépenses=$B23)*(MONTH(Date_Dépenses)=MONTH(C$1))*(Montant_Dépenses))</f>
        <v>0</v>
      </c>
      <c r="D23" s="178" cm="1">
        <f t="array" ref="D23">SUMPRODUCT((Type_Dépenses=$B23)*(MONTH(Date_Dépenses)=MONTH(D$1))*(Montant_Dépenses))</f>
        <v>0</v>
      </c>
      <c r="E23" s="178" cm="1">
        <f t="array" ref="E23">SUMPRODUCT((Type_Dépenses=$B23)*(MONTH(Date_Dépenses)=MONTH(E$1))*(Montant_Dépenses))</f>
        <v>0</v>
      </c>
      <c r="F23" s="178" cm="1">
        <f t="array" ref="F23">SUMPRODUCT((Type_Dépenses=$B23)*(MONTH(Date_Dépenses)=MONTH(F$1))*(Montant_Dépenses))</f>
        <v>0</v>
      </c>
      <c r="G23" s="178" cm="1">
        <f t="array" ref="G23">SUMPRODUCT((Type_Dépenses=$B23)*(MONTH(Date_Dépenses)=MONTH(G$1))*(Montant_Dépenses))</f>
        <v>0</v>
      </c>
      <c r="H23" s="178" cm="1">
        <f t="array" ref="H23">SUMPRODUCT((Type_Dépenses=$B23)*(MONTH(Date_Dépenses)=MONTH(H$1))*(Montant_Dépenses))</f>
        <v>0</v>
      </c>
      <c r="I23" s="178" cm="1">
        <f t="array" ref="I23">SUMPRODUCT((Type_Dépenses=$B23)*(MONTH(Date_Dépenses)=MONTH(I$1))*(Montant_Dépenses))</f>
        <v>0</v>
      </c>
      <c r="J23" s="178" cm="1">
        <f t="array" ref="J23">SUMPRODUCT((Type_Dépenses=$B23)*(MONTH(Date_Dépenses)=MONTH(J$1))*(Montant_Dépenses))</f>
        <v>0</v>
      </c>
      <c r="K23" s="178" cm="1">
        <f t="array" ref="K23">SUMPRODUCT((Type_Dépenses=$B23)*(MONTH(Date_Dépenses)=MONTH(K$1))*(Montant_Dépenses))</f>
        <v>0</v>
      </c>
      <c r="L23" s="178" cm="1">
        <f t="array" ref="L23">SUMPRODUCT((Type_Dépenses=$B23)*(MONTH(Date_Dépenses)=MONTH(L$1))*(Montant_Dépenses))</f>
        <v>0</v>
      </c>
      <c r="M23" s="178" cm="1">
        <f t="array" ref="M23">SUMPRODUCT((Type_Dépenses=$B23)*(MONTH(Date_Dépenses)=MONTH(M$1))*(Montant_Dépenses))</f>
        <v>0</v>
      </c>
      <c r="N23" s="178" cm="1">
        <f t="array" ref="N23">SUMPRODUCT((Type_Dépenses=$B23)*(MONTH(Date_Dépenses)=MONTH(N$1))*(Montant_Dépenses))</f>
        <v>0</v>
      </c>
      <c r="O23" s="179">
        <f t="shared" si="1"/>
        <v>0</v>
      </c>
    </row>
    <row r="24" spans="2:15" ht="19.5" customHeight="1">
      <c r="B24" s="39" t="s">
        <v>79</v>
      </c>
      <c r="C24" s="178" cm="1">
        <f t="array" ref="C24">SUMPRODUCT((Type_Dépenses=$B24)*(MONTH(Date_Dépenses)=MONTH(C$1))*(Montant_Dépenses))</f>
        <v>0</v>
      </c>
      <c r="D24" s="178" cm="1">
        <f t="array" ref="D24">SUMPRODUCT((Type_Dépenses=$B24)*(MONTH(Date_Dépenses)=MONTH(D$1))*(Montant_Dépenses))</f>
        <v>0</v>
      </c>
      <c r="E24" s="178" cm="1">
        <f t="array" ref="E24">SUMPRODUCT((Type_Dépenses=$B24)*(MONTH(Date_Dépenses)=MONTH(E$1))*(Montant_Dépenses))</f>
        <v>0</v>
      </c>
      <c r="F24" s="178" cm="1">
        <f t="array" ref="F24">SUMPRODUCT((Type_Dépenses=$B24)*(MONTH(Date_Dépenses)=MONTH(F$1))*(Montant_Dépenses))</f>
        <v>0</v>
      </c>
      <c r="G24" s="178" cm="1">
        <f t="array" ref="G24">SUMPRODUCT((Type_Dépenses=$B24)*(MONTH(Date_Dépenses)=MONTH(G$1))*(Montant_Dépenses))</f>
        <v>0</v>
      </c>
      <c r="H24" s="178" cm="1">
        <f t="array" ref="H24">SUMPRODUCT((Type_Dépenses=$B24)*(MONTH(Date_Dépenses)=MONTH(H$1))*(Montant_Dépenses))</f>
        <v>0</v>
      </c>
      <c r="I24" s="178" cm="1">
        <f t="array" ref="I24">SUMPRODUCT((Type_Dépenses=$B24)*(MONTH(Date_Dépenses)=MONTH(I$1))*(Montant_Dépenses))</f>
        <v>0</v>
      </c>
      <c r="J24" s="178" cm="1">
        <f t="array" ref="J24">SUMPRODUCT((Type_Dépenses=$B24)*(MONTH(Date_Dépenses)=MONTH(J$1))*(Montant_Dépenses))</f>
        <v>0</v>
      </c>
      <c r="K24" s="178" cm="1">
        <f t="array" ref="K24">SUMPRODUCT((Type_Dépenses=$B24)*(MONTH(Date_Dépenses)=MONTH(K$1))*(Montant_Dépenses))</f>
        <v>0</v>
      </c>
      <c r="L24" s="178" cm="1">
        <f t="array" ref="L24">SUMPRODUCT((Type_Dépenses=$B24)*(MONTH(Date_Dépenses)=MONTH(L$1))*(Montant_Dépenses))</f>
        <v>0</v>
      </c>
      <c r="M24" s="178" cm="1">
        <f t="array" ref="M24">SUMPRODUCT((Type_Dépenses=$B24)*(MONTH(Date_Dépenses)=MONTH(M$1))*(Montant_Dépenses))</f>
        <v>0</v>
      </c>
      <c r="N24" s="178" cm="1">
        <f t="array" ref="N24">SUMPRODUCT((Type_Dépenses=$B24)*(MONTH(Date_Dépenses)=MONTH(N$1))*(Montant_Dépenses))</f>
        <v>0</v>
      </c>
      <c r="O24" s="179">
        <f t="shared" si="1"/>
        <v>0</v>
      </c>
    </row>
    <row r="25" spans="2:15" ht="19.5" customHeight="1" thickBot="1">
      <c r="B25" s="38" t="s">
        <v>48</v>
      </c>
      <c r="C25" s="182" cm="1">
        <f t="array" ref="C25">SUMPRODUCT((Type_Dépenses=$B25)*(MONTH(Date_Dépenses)=MONTH(C$1))*(Montant_Dépenses))</f>
        <v>0</v>
      </c>
      <c r="D25" s="182" cm="1">
        <f t="array" ref="D25">SUMPRODUCT((Type_Dépenses=$B25)*(MONTH(Date_Dépenses)=MONTH(D$1))*(Montant_Dépenses))</f>
        <v>0</v>
      </c>
      <c r="E25" s="182" cm="1">
        <f t="array" ref="E25">SUMPRODUCT((Type_Dépenses=$B25)*(MONTH(Date_Dépenses)=MONTH(E$1))*(Montant_Dépenses))</f>
        <v>0</v>
      </c>
      <c r="F25" s="182" cm="1">
        <f t="array" ref="F25">SUMPRODUCT((Type_Dépenses=$B25)*(MONTH(Date_Dépenses)=MONTH(F$1))*(Montant_Dépenses))</f>
        <v>0</v>
      </c>
      <c r="G25" s="182" cm="1">
        <f t="array" ref="G25">SUMPRODUCT((Type_Dépenses=$B25)*(MONTH(Date_Dépenses)=MONTH(G$1))*(Montant_Dépenses))</f>
        <v>0</v>
      </c>
      <c r="H25" s="182" cm="1">
        <f t="array" ref="H25">SUMPRODUCT((Type_Dépenses=$B25)*(MONTH(Date_Dépenses)=MONTH(H$1))*(Montant_Dépenses))</f>
        <v>0</v>
      </c>
      <c r="I25" s="182" cm="1">
        <f t="array" ref="I25">SUMPRODUCT((Type_Dépenses=$B25)*(MONTH(Date_Dépenses)=MONTH(I$1))*(Montant_Dépenses))</f>
        <v>0</v>
      </c>
      <c r="J25" s="182" cm="1">
        <f t="array" ref="J25">SUMPRODUCT((Type_Dépenses=$B25)*(MONTH(Date_Dépenses)=MONTH(J$1))*(Montant_Dépenses))</f>
        <v>0</v>
      </c>
      <c r="K25" s="182" cm="1">
        <f t="array" ref="K25">SUMPRODUCT((Type_Dépenses=$B25)*(MONTH(Date_Dépenses)=MONTH(K$1))*(Montant_Dépenses))</f>
        <v>0</v>
      </c>
      <c r="L25" s="182" cm="1">
        <f t="array" ref="L25">SUMPRODUCT((Type_Dépenses=$B25)*(MONTH(Date_Dépenses)=MONTH(L$1))*(Montant_Dépenses))</f>
        <v>0</v>
      </c>
      <c r="M25" s="182" cm="1">
        <f t="array" ref="M25">SUMPRODUCT((Type_Dépenses=$B25)*(MONTH(Date_Dépenses)=MONTH(M$1))*(Montant_Dépenses))</f>
        <v>0</v>
      </c>
      <c r="N25" s="182" cm="1">
        <f t="array" ref="N25">SUMPRODUCT((Type_Dépenses=$B25)*(MONTH(Date_Dépenses)=MONTH(N$1))*(Montant_Dépenses))</f>
        <v>0</v>
      </c>
      <c r="O25" s="183">
        <f t="shared" si="1"/>
        <v>0</v>
      </c>
    </row>
    <row r="26" spans="2:15" ht="9.9499999999999993" customHeight="1" thickBot="1">
      <c r="B26" s="40"/>
      <c r="C26" s="184"/>
      <c r="D26" s="184"/>
      <c r="E26" s="184"/>
      <c r="F26" s="184"/>
      <c r="G26" s="184"/>
      <c r="H26" s="184"/>
      <c r="I26" s="184"/>
      <c r="J26" s="184"/>
      <c r="K26" s="184"/>
      <c r="L26" s="184"/>
      <c r="M26" s="184"/>
      <c r="N26" s="184"/>
      <c r="O26" s="184"/>
    </row>
    <row r="27" spans="2:15" s="31" customFormat="1" ht="30" customHeight="1" thickBot="1">
      <c r="B27" s="41" t="s">
        <v>86</v>
      </c>
      <c r="C27" s="185">
        <f t="shared" ref="C27:O27" si="9">SUM(C2,C9,C14,C19)</f>
        <v>0</v>
      </c>
      <c r="D27" s="185">
        <f t="shared" si="9"/>
        <v>0</v>
      </c>
      <c r="E27" s="185">
        <f t="shared" si="9"/>
        <v>0</v>
      </c>
      <c r="F27" s="185">
        <f t="shared" si="9"/>
        <v>0</v>
      </c>
      <c r="G27" s="185">
        <f t="shared" si="9"/>
        <v>0</v>
      </c>
      <c r="H27" s="185">
        <f t="shared" si="9"/>
        <v>0</v>
      </c>
      <c r="I27" s="185">
        <f t="shared" si="9"/>
        <v>0</v>
      </c>
      <c r="J27" s="185">
        <f t="shared" si="9"/>
        <v>0</v>
      </c>
      <c r="K27" s="185">
        <f t="shared" si="9"/>
        <v>1475</v>
      </c>
      <c r="L27" s="185">
        <f t="shared" si="9"/>
        <v>0</v>
      </c>
      <c r="M27" s="185">
        <f t="shared" si="9"/>
        <v>0</v>
      </c>
      <c r="N27" s="185">
        <f t="shared" si="9"/>
        <v>0</v>
      </c>
      <c r="O27" s="186">
        <f t="shared" si="9"/>
        <v>1475</v>
      </c>
    </row>
  </sheetData>
  <conditionalFormatting sqref="O2">
    <cfRule type="cellIs" dxfId="8" priority="6" operator="lessThan">
      <formula>#REF!</formula>
    </cfRule>
    <cfRule type="cellIs" dxfId="7" priority="7" operator="greaterThan">
      <formula>#REF!</formula>
    </cfRule>
  </conditionalFormatting>
  <conditionalFormatting sqref="O9">
    <cfRule type="cellIs" dxfId="6" priority="5" operator="lessThan">
      <formula>#REF!</formula>
    </cfRule>
    <cfRule type="cellIs" dxfId="5" priority="8" operator="greaterThan">
      <formula>#REF!</formula>
    </cfRule>
  </conditionalFormatting>
  <conditionalFormatting sqref="O14">
    <cfRule type="cellIs" dxfId="4" priority="3" operator="lessThan">
      <formula>#REF!</formula>
    </cfRule>
    <cfRule type="cellIs" dxfId="3" priority="4" operator="greaterThan">
      <formula>#REF!</formula>
    </cfRule>
  </conditionalFormatting>
  <conditionalFormatting sqref="O19">
    <cfRule type="cellIs" dxfId="2" priority="1" operator="lessThan">
      <formula>#REF!</formula>
    </cfRule>
    <cfRule type="cellIs" dxfId="1" priority="2" operator="greaterThan">
      <formula>#REF!</formula>
    </cfRule>
  </conditionalFormatting>
  <pageMargins left="0.7" right="0.7" top="0.75" bottom="0.75" header="0.3" footer="0.3"/>
  <pageSetup paperSize="9" scale="28" fitToHeight="0" orientation="portrait" r:id="rId1"/>
  <ignoredErrors>
    <ignoredError sqref="C9:I9 C19:N19 L14:N14 J9:N9 J14:K14 D14:H14 C14 I14" formula="1"/>
  </ignoredError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5">
    <tabColor rgb="FF002066"/>
    <outlinePr summaryBelow="0" summaryRight="0"/>
    <pageSetUpPr fitToPage="1"/>
  </sheetPr>
  <dimension ref="B1:O10"/>
  <sheetViews>
    <sheetView showGridLines="0" zoomScaleNormal="100" workbookViewId="0">
      <selection activeCell="C2" sqref="C2"/>
    </sheetView>
  </sheetViews>
  <sheetFormatPr baseColWidth="10" defaultColWidth="14.42578125" defaultRowHeight="15.75" customHeight="1"/>
  <cols>
    <col min="1" max="1" width="2.28515625" style="34" customWidth="1"/>
    <col min="2" max="2" width="47.42578125" style="34" customWidth="1"/>
    <col min="3" max="14" width="20.7109375" style="34" customWidth="1"/>
    <col min="15" max="15" width="25.7109375" style="34" customWidth="1"/>
    <col min="16" max="16384" width="14.42578125" style="34"/>
  </cols>
  <sheetData>
    <row r="1" spans="2:15" ht="38.25" customHeight="1">
      <c r="B1" s="145" t="s">
        <v>19</v>
      </c>
      <c r="C1" s="146">
        <v>36526</v>
      </c>
      <c r="D1" s="146">
        <v>36557</v>
      </c>
      <c r="E1" s="146">
        <v>36586</v>
      </c>
      <c r="F1" s="146">
        <v>36617</v>
      </c>
      <c r="G1" s="146">
        <v>36647</v>
      </c>
      <c r="H1" s="146">
        <v>36678</v>
      </c>
      <c r="I1" s="146">
        <v>36708</v>
      </c>
      <c r="J1" s="146">
        <v>36739</v>
      </c>
      <c r="K1" s="146">
        <v>36770</v>
      </c>
      <c r="L1" s="146">
        <v>36800</v>
      </c>
      <c r="M1" s="146">
        <v>36831</v>
      </c>
      <c r="N1" s="146">
        <v>36861</v>
      </c>
      <c r="O1" s="147" t="s">
        <v>81</v>
      </c>
    </row>
    <row r="2" spans="2:15" ht="38.25" customHeight="1">
      <c r="B2" s="42" t="s">
        <v>87</v>
      </c>
      <c r="C2" s="154">
        <f>SUM(C3:C10)</f>
        <v>0</v>
      </c>
      <c r="D2" s="154">
        <f t="shared" ref="D2:N2" si="0">SUM(D3:D10)</f>
        <v>0</v>
      </c>
      <c r="E2" s="154">
        <f t="shared" si="0"/>
        <v>0</v>
      </c>
      <c r="F2" s="154">
        <f t="shared" si="0"/>
        <v>0</v>
      </c>
      <c r="G2" s="154">
        <f t="shared" si="0"/>
        <v>0</v>
      </c>
      <c r="H2" s="154">
        <f t="shared" si="0"/>
        <v>0</v>
      </c>
      <c r="I2" s="154">
        <f t="shared" si="0"/>
        <v>0</v>
      </c>
      <c r="J2" s="154">
        <f t="shared" si="0"/>
        <v>0</v>
      </c>
      <c r="K2" s="154">
        <f t="shared" si="0"/>
        <v>1552.5</v>
      </c>
      <c r="L2" s="154">
        <f t="shared" si="0"/>
        <v>0</v>
      </c>
      <c r="M2" s="154">
        <f t="shared" si="0"/>
        <v>0</v>
      </c>
      <c r="N2" s="154">
        <f t="shared" si="0"/>
        <v>0</v>
      </c>
      <c r="O2" s="155">
        <f>SUM(C2:N2)</f>
        <v>1552.5</v>
      </c>
    </row>
    <row r="3" spans="2:15" ht="19.5" customHeight="1">
      <c r="B3" s="43" t="s">
        <v>42</v>
      </c>
      <c r="C3" s="156" cm="1">
        <f t="array" ref="C3">SUMPRODUCT((Type_Recettes=$B3)*(MONTH(Date_Recettes)=MONTH(C$1))*(Montant_Recettes))</f>
        <v>0</v>
      </c>
      <c r="D3" s="156" cm="1">
        <f t="array" ref="D3">SUMPRODUCT((Type_Recettes=$B3)*(MONTH(Date_Recettes)=MONTH(D$1))*(Montant_Recettes))</f>
        <v>0</v>
      </c>
      <c r="E3" s="156" cm="1">
        <f t="array" ref="E3">SUMPRODUCT((Type_Recettes=$B3)*(MONTH(Date_Recettes)=MONTH(E$1))*(Montant_Recettes))</f>
        <v>0</v>
      </c>
      <c r="F3" s="156" cm="1">
        <f t="array" ref="F3">SUMPRODUCT((Type_Recettes=$B3)*(MONTH(Date_Recettes)=MONTH(F$1))*(Montant_Recettes))</f>
        <v>0</v>
      </c>
      <c r="G3" s="156" cm="1">
        <f t="array" ref="G3">SUMPRODUCT((Type_Recettes=$B3)*(MONTH(Date_Recettes)=MONTH(G$1))*(Montant_Recettes))</f>
        <v>0</v>
      </c>
      <c r="H3" s="156" cm="1">
        <f t="array" ref="H3">SUMPRODUCT((Type_Recettes=$B3)*(MONTH(Date_Recettes)=MONTH(H$1))*(Montant_Recettes))</f>
        <v>0</v>
      </c>
      <c r="I3" s="156" cm="1">
        <f t="array" ref="I3">SUMPRODUCT((Type_Recettes=$B3)*(MONTH(Date_Recettes)=MONTH(I$1))*(Montant_Recettes))</f>
        <v>0</v>
      </c>
      <c r="J3" s="156" cm="1">
        <f t="array" ref="J3">SUMPRODUCT((Type_Recettes=$B3)*(MONTH(Date_Recettes)=MONTH(J$1))*(Montant_Recettes))</f>
        <v>0</v>
      </c>
      <c r="K3" s="156" cm="1">
        <f t="array" ref="K3">SUMPRODUCT((Type_Recettes=$B3)*(MONTH(Date_Recettes)=MONTH(K$1))*(Montant_Recettes))</f>
        <v>0</v>
      </c>
      <c r="L3" s="156" cm="1">
        <f t="array" ref="L3">SUMPRODUCT((Type_Recettes=$B3)*(MONTH(Date_Recettes)=MONTH(L$1))*(Montant_Recettes))</f>
        <v>0</v>
      </c>
      <c r="M3" s="156" cm="1">
        <f t="array" ref="M3">SUMPRODUCT((Type_Recettes=$B3)*(MONTH(Date_Recettes)=MONTH(M$1))*(Montant_Recettes))</f>
        <v>0</v>
      </c>
      <c r="N3" s="156" cm="1">
        <f t="array" ref="N3">SUMPRODUCT((Type_Recettes=$B3)*(MONTH(Date_Recettes)=MONTH(N$1))*(Montant_Recettes))</f>
        <v>0</v>
      </c>
      <c r="O3" s="157">
        <f>SUM(C3:N3)</f>
        <v>0</v>
      </c>
    </row>
    <row r="4" spans="2:15" ht="19.5" customHeight="1">
      <c r="B4" s="43" t="s">
        <v>88</v>
      </c>
      <c r="C4" s="156" cm="1">
        <f t="array" ref="C4">SUMPRODUCT((Type_Recettes=$B4)*(MONTH(Date_Recettes)=MONTH(C$1))*(Montant_Recettes))</f>
        <v>0</v>
      </c>
      <c r="D4" s="156" cm="1">
        <f t="array" ref="D4">SUMPRODUCT((Type_Recettes=$B4)*(MONTH(Date_Recettes)=MONTH(D$1))*(Montant_Recettes))</f>
        <v>0</v>
      </c>
      <c r="E4" s="156" cm="1">
        <f t="array" ref="E4">SUMPRODUCT((Type_Recettes=$B4)*(MONTH(Date_Recettes)=MONTH(E$1))*(Montant_Recettes))</f>
        <v>0</v>
      </c>
      <c r="F4" s="156" cm="1">
        <f t="array" ref="F4">SUMPRODUCT((Type_Recettes=$B4)*(MONTH(Date_Recettes)=MONTH(F$1))*(Montant_Recettes))</f>
        <v>0</v>
      </c>
      <c r="G4" s="156" cm="1">
        <f t="array" ref="G4">SUMPRODUCT((Type_Recettes=$B4)*(MONTH(Date_Recettes)=MONTH(G$1))*(Montant_Recettes))</f>
        <v>0</v>
      </c>
      <c r="H4" s="156" cm="1">
        <f t="array" ref="H4">SUMPRODUCT((Type_Recettes=$B4)*(MONTH(Date_Recettes)=MONTH(H$1))*(Montant_Recettes))</f>
        <v>0</v>
      </c>
      <c r="I4" s="156" cm="1">
        <f t="array" ref="I4">SUMPRODUCT((Type_Recettes=$B4)*(MONTH(Date_Recettes)=MONTH(I$1))*(Montant_Recettes))</f>
        <v>0</v>
      </c>
      <c r="J4" s="156" cm="1">
        <f t="array" ref="J4">SUMPRODUCT((Type_Recettes=$B4)*(MONTH(Date_Recettes)=MONTH(J$1))*(Montant_Recettes))</f>
        <v>0</v>
      </c>
      <c r="K4" s="156" cm="1">
        <f t="array" ref="K4">SUMPRODUCT((Type_Recettes=$B4)*(MONTH(Date_Recettes)=MONTH(K$1))*(Montant_Recettes))</f>
        <v>0</v>
      </c>
      <c r="L4" s="156" cm="1">
        <f t="array" ref="L4">SUMPRODUCT((Type_Recettes=$B4)*(MONTH(Date_Recettes)=MONTH(L$1))*(Montant_Recettes))</f>
        <v>0</v>
      </c>
      <c r="M4" s="156" cm="1">
        <f t="array" ref="M4">SUMPRODUCT((Type_Recettes=$B4)*(MONTH(Date_Recettes)=MONTH(M$1))*(Montant_Recettes))</f>
        <v>0</v>
      </c>
      <c r="N4" s="156" cm="1">
        <f t="array" ref="N4">SUMPRODUCT((Type_Recettes=$B4)*(MONTH(Date_Recettes)=MONTH(N$1))*(Montant_Recettes))</f>
        <v>0</v>
      </c>
      <c r="O4" s="158">
        <f t="shared" ref="O4:O10" si="1">SUM(C4:N4)</f>
        <v>0</v>
      </c>
    </row>
    <row r="5" spans="2:15" ht="19.5" customHeight="1">
      <c r="B5" s="44" t="s">
        <v>89</v>
      </c>
      <c r="C5" s="156" cm="1">
        <f t="array" ref="C5">SUMPRODUCT((Type_Recettes=$B5)*(MONTH(Date_Recettes)=MONTH(C$1))*(Montant_Recettes))</f>
        <v>0</v>
      </c>
      <c r="D5" s="156" cm="1">
        <f t="array" ref="D5">SUMPRODUCT((Type_Recettes=$B5)*(MONTH(Date_Recettes)=MONTH(D$1))*(Montant_Recettes))</f>
        <v>0</v>
      </c>
      <c r="E5" s="156" cm="1">
        <f t="array" ref="E5">SUMPRODUCT((Type_Recettes=$B5)*(MONTH(Date_Recettes)=MONTH(E$1))*(Montant_Recettes))</f>
        <v>0</v>
      </c>
      <c r="F5" s="156" cm="1">
        <f t="array" ref="F5">SUMPRODUCT((Type_Recettes=$B5)*(MONTH(Date_Recettes)=MONTH(F$1))*(Montant_Recettes))</f>
        <v>0</v>
      </c>
      <c r="G5" s="156" cm="1">
        <f t="array" ref="G5">SUMPRODUCT((Type_Recettes=$B5)*(MONTH(Date_Recettes)=MONTH(G$1))*(Montant_Recettes))</f>
        <v>0</v>
      </c>
      <c r="H5" s="156" cm="1">
        <f t="array" ref="H5">SUMPRODUCT((Type_Recettes=$B5)*(MONTH(Date_Recettes)=MONTH(H$1))*(Montant_Recettes))</f>
        <v>0</v>
      </c>
      <c r="I5" s="156" cm="1">
        <f t="array" ref="I5">SUMPRODUCT((Type_Recettes=$B5)*(MONTH(Date_Recettes)=MONTH(I$1))*(Montant_Recettes))</f>
        <v>0</v>
      </c>
      <c r="J5" s="156" cm="1">
        <f t="array" ref="J5">SUMPRODUCT((Type_Recettes=$B5)*(MONTH(Date_Recettes)=MONTH(J$1))*(Montant_Recettes))</f>
        <v>0</v>
      </c>
      <c r="K5" s="156" cm="1">
        <f t="array" ref="K5">SUMPRODUCT((Type_Recettes=$B5)*(MONTH(Date_Recettes)=MONTH(K$1))*(Montant_Recettes))</f>
        <v>0</v>
      </c>
      <c r="L5" s="156" cm="1">
        <f t="array" ref="L5">SUMPRODUCT((Type_Recettes=$B5)*(MONTH(Date_Recettes)=MONTH(L$1))*(Montant_Recettes))</f>
        <v>0</v>
      </c>
      <c r="M5" s="156" cm="1">
        <f t="array" ref="M5">SUMPRODUCT((Type_Recettes=$B5)*(MONTH(Date_Recettes)=MONTH(M$1))*(Montant_Recettes))</f>
        <v>0</v>
      </c>
      <c r="N5" s="156" cm="1">
        <f t="array" ref="N5">SUMPRODUCT((Type_Recettes=$B5)*(MONTH(Date_Recettes)=MONTH(N$1))*(Montant_Recettes))</f>
        <v>0</v>
      </c>
      <c r="O5" s="158">
        <f t="shared" si="1"/>
        <v>0</v>
      </c>
    </row>
    <row r="6" spans="2:15" ht="19.5" customHeight="1">
      <c r="B6" s="43" t="s">
        <v>47</v>
      </c>
      <c r="C6" s="156" cm="1">
        <f t="array" ref="C6">SUMPRODUCT((Type_Recettes=$B6)*(MONTH(Date_Recettes)=MONTH(C$1))*(Montant_Recettes))</f>
        <v>0</v>
      </c>
      <c r="D6" s="156" cm="1">
        <f t="array" ref="D6">SUMPRODUCT((Type_Recettes=$B6)*(MONTH(Date_Recettes)=MONTH(D$1))*(Montant_Recettes))</f>
        <v>0</v>
      </c>
      <c r="E6" s="156" cm="1">
        <f t="array" ref="E6">SUMPRODUCT((Type_Recettes=$B6)*(MONTH(Date_Recettes)=MONTH(E$1))*(Montant_Recettes))</f>
        <v>0</v>
      </c>
      <c r="F6" s="156" cm="1">
        <f t="array" ref="F6">SUMPRODUCT((Type_Recettes=$B6)*(MONTH(Date_Recettes)=MONTH(F$1))*(Montant_Recettes))</f>
        <v>0</v>
      </c>
      <c r="G6" s="156" cm="1">
        <f t="array" ref="G6">SUMPRODUCT((Type_Recettes=$B6)*(MONTH(Date_Recettes)=MONTH(G$1))*(Montant_Recettes))</f>
        <v>0</v>
      </c>
      <c r="H6" s="156" cm="1">
        <f t="array" ref="H6">SUMPRODUCT((Type_Recettes=$B6)*(MONTH(Date_Recettes)=MONTH(H$1))*(Montant_Recettes))</f>
        <v>0</v>
      </c>
      <c r="I6" s="156" cm="1">
        <f t="array" ref="I6">SUMPRODUCT((Type_Recettes=$B6)*(MONTH(Date_Recettes)=MONTH(I$1))*(Montant_Recettes))</f>
        <v>0</v>
      </c>
      <c r="J6" s="156" cm="1">
        <f t="array" ref="J6">SUMPRODUCT((Type_Recettes=$B6)*(MONTH(Date_Recettes)=MONTH(J$1))*(Montant_Recettes))</f>
        <v>0</v>
      </c>
      <c r="K6" s="156" cm="1">
        <f t="array" ref="K6">SUMPRODUCT((Type_Recettes=$B6)*(MONTH(Date_Recettes)=MONTH(K$1))*(Montant_Recettes))</f>
        <v>1552.5</v>
      </c>
      <c r="L6" s="156" cm="1">
        <f t="array" ref="L6">SUMPRODUCT((Type_Recettes=$B6)*(MONTH(Date_Recettes)=MONTH(L$1))*(Montant_Recettes))</f>
        <v>0</v>
      </c>
      <c r="M6" s="156" cm="1">
        <f t="array" ref="M6">SUMPRODUCT((Type_Recettes=$B6)*(MONTH(Date_Recettes)=MONTH(M$1))*(Montant_Recettes))</f>
        <v>0</v>
      </c>
      <c r="N6" s="156" cm="1">
        <f t="array" ref="N6">SUMPRODUCT((Type_Recettes=$B6)*(MONTH(Date_Recettes)=MONTH(N$1))*(Montant_Recettes))</f>
        <v>0</v>
      </c>
      <c r="O6" s="158">
        <f t="shared" si="1"/>
        <v>1552.5</v>
      </c>
    </row>
    <row r="7" spans="2:15" ht="19.5" customHeight="1">
      <c r="B7" s="45" t="s">
        <v>90</v>
      </c>
      <c r="C7" s="159" cm="1">
        <f t="array" ref="C7">SUMPRODUCT((Type_Recettes=$B7)*(MONTH(Date_Recettes)=MONTH(C$1))*(Montant_Recettes))</f>
        <v>0</v>
      </c>
      <c r="D7" s="159" cm="1">
        <f t="array" ref="D7">SUMPRODUCT((Type_Recettes=$B7)*(MONTH(Date_Recettes)=MONTH(D$1))*(Montant_Recettes))</f>
        <v>0</v>
      </c>
      <c r="E7" s="159" cm="1">
        <f t="array" ref="E7">SUMPRODUCT((Type_Recettes=$B7)*(MONTH(Date_Recettes)=MONTH(E$1))*(Montant_Recettes))</f>
        <v>0</v>
      </c>
      <c r="F7" s="159" cm="1">
        <f t="array" ref="F7">SUMPRODUCT((Type_Recettes=$B7)*(MONTH(Date_Recettes)=MONTH(F$1))*(Montant_Recettes))</f>
        <v>0</v>
      </c>
      <c r="G7" s="159" cm="1">
        <f t="array" ref="G7">SUMPRODUCT((Type_Recettes=$B7)*(MONTH(Date_Recettes)=MONTH(G$1))*(Montant_Recettes))</f>
        <v>0</v>
      </c>
      <c r="H7" s="159" cm="1">
        <f t="array" ref="H7">SUMPRODUCT((Type_Recettes=$B7)*(MONTH(Date_Recettes)=MONTH(H$1))*(Montant_Recettes))</f>
        <v>0</v>
      </c>
      <c r="I7" s="159" cm="1">
        <f t="array" ref="I7">SUMPRODUCT((Type_Recettes=$B7)*(MONTH(Date_Recettes)=MONTH(I$1))*(Montant_Recettes))</f>
        <v>0</v>
      </c>
      <c r="J7" s="159" cm="1">
        <f t="array" ref="J7">SUMPRODUCT((Type_Recettes=$B7)*(MONTH(Date_Recettes)=MONTH(J$1))*(Montant_Recettes))</f>
        <v>0</v>
      </c>
      <c r="K7" s="159" cm="1">
        <f t="array" ref="K7">SUMPRODUCT((Type_Recettes=$B7)*(MONTH(Date_Recettes)=MONTH(K$1))*(Montant_Recettes))</f>
        <v>0</v>
      </c>
      <c r="L7" s="159" cm="1">
        <f t="array" ref="L7">SUMPRODUCT((Type_Recettes=$B7)*(MONTH(Date_Recettes)=MONTH(L$1))*(Montant_Recettes))</f>
        <v>0</v>
      </c>
      <c r="M7" s="159" cm="1">
        <f t="array" ref="M7">SUMPRODUCT((Type_Recettes=$B7)*(MONTH(Date_Recettes)=MONTH(M$1))*(Montant_Recettes))</f>
        <v>0</v>
      </c>
      <c r="N7" s="159" cm="1">
        <f t="array" ref="N7">SUMPRODUCT((Type_Recettes=$B7)*(MONTH(Date_Recettes)=MONTH(N$1))*(Montant_Recettes))</f>
        <v>0</v>
      </c>
      <c r="O7" s="158">
        <f t="shared" si="1"/>
        <v>0</v>
      </c>
    </row>
    <row r="8" spans="2:15" ht="19.5" customHeight="1">
      <c r="B8" s="43" t="s">
        <v>91</v>
      </c>
      <c r="C8" s="156" cm="1">
        <f t="array" ref="C8">SUMPRODUCT((Type_Recettes=$B8)*(MONTH(Date_Recettes)=MONTH(C$1))*(Montant_Recettes))</f>
        <v>0</v>
      </c>
      <c r="D8" s="156" cm="1">
        <f t="array" ref="D8">SUMPRODUCT((Type_Recettes=$B8)*(MONTH(Date_Recettes)=MONTH(D$1))*(Montant_Recettes))</f>
        <v>0</v>
      </c>
      <c r="E8" s="156" cm="1">
        <f t="array" ref="E8">SUMPRODUCT((Type_Recettes=$B8)*(MONTH(Date_Recettes)=MONTH(E$1))*(Montant_Recettes))</f>
        <v>0</v>
      </c>
      <c r="F8" s="156" cm="1">
        <f t="array" ref="F8">SUMPRODUCT((Type_Recettes=$B8)*(MONTH(Date_Recettes)=MONTH(F$1))*(Montant_Recettes))</f>
        <v>0</v>
      </c>
      <c r="G8" s="156" cm="1">
        <f t="array" ref="G8">SUMPRODUCT((Type_Recettes=$B8)*(MONTH(Date_Recettes)=MONTH(G$1))*(Montant_Recettes))</f>
        <v>0</v>
      </c>
      <c r="H8" s="156" cm="1">
        <f t="array" ref="H8">SUMPRODUCT((Type_Recettes=$B8)*(MONTH(Date_Recettes)=MONTH(H$1))*(Montant_Recettes))</f>
        <v>0</v>
      </c>
      <c r="I8" s="156" cm="1">
        <f t="array" ref="I8">SUMPRODUCT((Type_Recettes=$B8)*(MONTH(Date_Recettes)=MONTH(I$1))*(Montant_Recettes))</f>
        <v>0</v>
      </c>
      <c r="J8" s="156" cm="1">
        <f t="array" ref="J8">SUMPRODUCT((Type_Recettes=$B8)*(MONTH(Date_Recettes)=MONTH(J$1))*(Montant_Recettes))</f>
        <v>0</v>
      </c>
      <c r="K8" s="156" cm="1">
        <f t="array" ref="K8">SUMPRODUCT((Type_Recettes=$B8)*(MONTH(Date_Recettes)=MONTH(K$1))*(Montant_Recettes))</f>
        <v>0</v>
      </c>
      <c r="L8" s="156" cm="1">
        <f t="array" ref="L8">SUMPRODUCT((Type_Recettes=$B8)*(MONTH(Date_Recettes)=MONTH(L$1))*(Montant_Recettes))</f>
        <v>0</v>
      </c>
      <c r="M8" s="156" cm="1">
        <f t="array" ref="M8">SUMPRODUCT((Type_Recettes=$B8)*(MONTH(Date_Recettes)=MONTH(M$1))*(Montant_Recettes))</f>
        <v>0</v>
      </c>
      <c r="N8" s="156" cm="1">
        <f t="array" ref="N8">SUMPRODUCT((Type_Recettes=$B8)*(MONTH(Date_Recettes)=MONTH(N$1))*(Montant_Recettes))</f>
        <v>0</v>
      </c>
      <c r="O8" s="158">
        <f t="shared" si="1"/>
        <v>0</v>
      </c>
    </row>
    <row r="9" spans="2:15" ht="19.5" customHeight="1">
      <c r="B9" s="43" t="s">
        <v>92</v>
      </c>
      <c r="C9" s="156" cm="1">
        <f t="array" ref="C9">SUMPRODUCT((Type_Recettes=$B9)*(MONTH(Date_Recettes)=MONTH(C$1))*(Montant_Recettes))</f>
        <v>0</v>
      </c>
      <c r="D9" s="156" cm="1">
        <f t="array" ref="D9">SUMPRODUCT((Type_Recettes=$B9)*(MONTH(Date_Recettes)=MONTH(D$1))*(Montant_Recettes))</f>
        <v>0</v>
      </c>
      <c r="E9" s="156" cm="1">
        <f t="array" ref="E9">SUMPRODUCT((Type_Recettes=$B9)*(MONTH(Date_Recettes)=MONTH(E$1))*(Montant_Recettes))</f>
        <v>0</v>
      </c>
      <c r="F9" s="156" cm="1">
        <f t="array" ref="F9">SUMPRODUCT((Type_Recettes=$B9)*(MONTH(Date_Recettes)=MONTH(F$1))*(Montant_Recettes))</f>
        <v>0</v>
      </c>
      <c r="G9" s="156" cm="1">
        <f t="array" ref="G9">SUMPRODUCT((Type_Recettes=$B9)*(MONTH(Date_Recettes)=MONTH(G$1))*(Montant_Recettes))</f>
        <v>0</v>
      </c>
      <c r="H9" s="156" cm="1">
        <f t="array" ref="H9">SUMPRODUCT((Type_Recettes=$B9)*(MONTH(Date_Recettes)=MONTH(H$1))*(Montant_Recettes))</f>
        <v>0</v>
      </c>
      <c r="I9" s="156" cm="1">
        <f t="array" ref="I9">SUMPRODUCT((Type_Recettes=$B9)*(MONTH(Date_Recettes)=MONTH(I$1))*(Montant_Recettes))</f>
        <v>0</v>
      </c>
      <c r="J9" s="156" cm="1">
        <f t="array" ref="J9">SUMPRODUCT((Type_Recettes=$B9)*(MONTH(Date_Recettes)=MONTH(J$1))*(Montant_Recettes))</f>
        <v>0</v>
      </c>
      <c r="K9" s="156" cm="1">
        <f t="array" ref="K9">SUMPRODUCT((Type_Recettes=$B9)*(MONTH(Date_Recettes)=MONTH(K$1))*(Montant_Recettes))</f>
        <v>0</v>
      </c>
      <c r="L9" s="156" cm="1">
        <f t="array" ref="L9">SUMPRODUCT((Type_Recettes=$B9)*(MONTH(Date_Recettes)=MONTH(L$1))*(Montant_Recettes))</f>
        <v>0</v>
      </c>
      <c r="M9" s="156" cm="1">
        <f t="array" ref="M9">SUMPRODUCT((Type_Recettes=$B9)*(MONTH(Date_Recettes)=MONTH(M$1))*(Montant_Recettes))</f>
        <v>0</v>
      </c>
      <c r="N9" s="156" cm="1">
        <f t="array" ref="N9">SUMPRODUCT((Type_Recettes=$B9)*(MONTH(Date_Recettes)=MONTH(N$1))*(Montant_Recettes))</f>
        <v>0</v>
      </c>
      <c r="O9" s="158">
        <f t="shared" si="1"/>
        <v>0</v>
      </c>
    </row>
    <row r="10" spans="2:15" ht="19.5" customHeight="1" thickBot="1">
      <c r="B10" s="46" t="s">
        <v>93</v>
      </c>
      <c r="C10" s="161" cm="1">
        <f t="array" ref="C10">SUMPRODUCT((Type_Recettes=$B10)*(MONTH(Date_Recettes)=MONTH(C$1))*(Montant_Recettes))</f>
        <v>0</v>
      </c>
      <c r="D10" s="161" cm="1">
        <f t="array" ref="D10">SUMPRODUCT((Type_Recettes=$B10)*(MONTH(Date_Recettes)=MONTH(D$1))*(Montant_Recettes))</f>
        <v>0</v>
      </c>
      <c r="E10" s="161" cm="1">
        <f t="array" ref="E10">SUMPRODUCT((Type_Recettes=$B10)*(MONTH(Date_Recettes)=MONTH(E$1))*(Montant_Recettes))</f>
        <v>0</v>
      </c>
      <c r="F10" s="161" cm="1">
        <f t="array" ref="F10">SUMPRODUCT((Type_Recettes=$B10)*(MONTH(Date_Recettes)=MONTH(F$1))*(Montant_Recettes))</f>
        <v>0</v>
      </c>
      <c r="G10" s="161" cm="1">
        <f t="array" ref="G10">SUMPRODUCT((Type_Recettes=$B10)*(MONTH(Date_Recettes)=MONTH(G$1))*(Montant_Recettes))</f>
        <v>0</v>
      </c>
      <c r="H10" s="161" cm="1">
        <f t="array" ref="H10">SUMPRODUCT((Type_Recettes=$B10)*(MONTH(Date_Recettes)=MONTH(H$1))*(Montant_Recettes))</f>
        <v>0</v>
      </c>
      <c r="I10" s="161" cm="1">
        <f t="array" ref="I10">SUMPRODUCT((Type_Recettes=$B10)*(MONTH(Date_Recettes)=MONTH(I$1))*(Montant_Recettes))</f>
        <v>0</v>
      </c>
      <c r="J10" s="161" cm="1">
        <f t="array" ref="J10">SUMPRODUCT((Type_Recettes=$B10)*(MONTH(Date_Recettes)=MONTH(J$1))*(Montant_Recettes))</f>
        <v>0</v>
      </c>
      <c r="K10" s="161" cm="1">
        <f t="array" ref="K10">SUMPRODUCT((Type_Recettes=$B10)*(MONTH(Date_Recettes)=MONTH(K$1))*(Montant_Recettes))</f>
        <v>0</v>
      </c>
      <c r="L10" s="161" cm="1">
        <f t="array" ref="L10">SUMPRODUCT((Type_Recettes=$B10)*(MONTH(Date_Recettes)=MONTH(L$1))*(Montant_Recettes))</f>
        <v>0</v>
      </c>
      <c r="M10" s="161" cm="1">
        <f t="array" ref="M10">SUMPRODUCT((Type_Recettes=$B10)*(MONTH(Date_Recettes)=MONTH(M$1))*(Montant_Recettes))</f>
        <v>0</v>
      </c>
      <c r="N10" s="161" cm="1">
        <f t="array" ref="N10">SUMPRODUCT((Type_Recettes=$B10)*(MONTH(Date_Recettes)=MONTH(N$1))*(Montant_Recettes))</f>
        <v>0</v>
      </c>
      <c r="O10" s="162">
        <f t="shared" si="1"/>
        <v>0</v>
      </c>
    </row>
  </sheetData>
  <pageMargins left="0.7" right="0.7" top="0.75" bottom="0.75" header="0.3" footer="0.3"/>
  <pageSetup paperSize="9" scale="27"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361026-96FB-5D49-AD79-162513C6413B}">
  <sheetPr codeName="Feuil6">
    <tabColor rgb="FFFF0000"/>
  </sheetPr>
  <dimension ref="B1:K60"/>
  <sheetViews>
    <sheetView showGridLines="0" workbookViewId="0">
      <selection activeCell="C10" sqref="C10"/>
    </sheetView>
  </sheetViews>
  <sheetFormatPr baseColWidth="10" defaultColWidth="11.140625" defaultRowHeight="15.75"/>
  <cols>
    <col min="1" max="1" width="2.7109375" style="5" customWidth="1"/>
    <col min="2" max="2" width="32.28515625" style="5" bestFit="1" customWidth="1"/>
    <col min="3" max="3" width="14" style="20" bestFit="1" customWidth="1"/>
    <col min="4" max="4" width="21.42578125" style="5" bestFit="1" customWidth="1"/>
    <col min="5" max="5" width="15.28515625" style="6" customWidth="1"/>
    <col min="6" max="6" width="12.7109375" style="6" customWidth="1"/>
    <col min="7" max="7" width="11.140625" style="5"/>
    <col min="8" max="11" width="20.85546875" style="5" customWidth="1"/>
    <col min="12" max="16384" width="11.140625" style="5"/>
  </cols>
  <sheetData>
    <row r="1" spans="2:11" ht="16.5" thickBot="1"/>
    <row r="2" spans="2:11" ht="21.75" thickBot="1">
      <c r="B2" s="222" t="s">
        <v>94</v>
      </c>
      <c r="C2" s="223"/>
      <c r="D2" s="223"/>
      <c r="E2" s="224"/>
      <c r="F2" s="78"/>
      <c r="H2" s="222" t="s">
        <v>95</v>
      </c>
      <c r="I2" s="223"/>
      <c r="J2" s="223"/>
      <c r="K2" s="224"/>
    </row>
    <row r="3" spans="2:11" ht="8.1" customHeight="1" thickBot="1">
      <c r="B3" s="78"/>
      <c r="C3" s="78"/>
      <c r="D3" s="78"/>
      <c r="E3" s="78"/>
      <c r="F3" s="78"/>
      <c r="H3" s="78"/>
      <c r="I3" s="78"/>
      <c r="J3" s="78"/>
      <c r="K3" s="78"/>
    </row>
    <row r="4" spans="2:11" ht="21">
      <c r="B4" s="225" t="s">
        <v>96</v>
      </c>
      <c r="C4" s="226"/>
      <c r="D4" s="227" t="s">
        <v>97</v>
      </c>
      <c r="E4" s="228"/>
      <c r="F4" s="98"/>
      <c r="H4" s="225" t="s">
        <v>96</v>
      </c>
      <c r="I4" s="226"/>
      <c r="J4" s="227" t="s">
        <v>97</v>
      </c>
      <c r="K4" s="228"/>
    </row>
    <row r="5" spans="2:11">
      <c r="B5" s="7" t="s">
        <v>98</v>
      </c>
      <c r="C5" s="21" t="s">
        <v>99</v>
      </c>
      <c r="D5" s="8" t="s">
        <v>98</v>
      </c>
      <c r="E5" s="9" t="s">
        <v>99</v>
      </c>
      <c r="F5" s="96"/>
      <c r="H5" s="79" t="s">
        <v>98</v>
      </c>
      <c r="I5" s="80" t="s">
        <v>99</v>
      </c>
      <c r="J5" s="81" t="s">
        <v>98</v>
      </c>
      <c r="K5" s="82" t="s">
        <v>99</v>
      </c>
    </row>
    <row r="6" spans="2:11" ht="6.95" customHeight="1">
      <c r="B6" s="10"/>
      <c r="C6" s="22"/>
      <c r="D6" s="11"/>
      <c r="E6" s="12"/>
      <c r="F6" s="96"/>
      <c r="H6" s="83"/>
      <c r="I6" s="22"/>
      <c r="J6" s="84"/>
      <c r="K6" s="85"/>
    </row>
    <row r="7" spans="2:11">
      <c r="B7" s="79" t="s">
        <v>100</v>
      </c>
      <c r="C7" s="80">
        <f>SUM(C8:C9)</f>
        <v>0</v>
      </c>
      <c r="D7" s="8" t="s">
        <v>101</v>
      </c>
      <c r="E7" s="9">
        <f>'Plan de trésorerie'!D3</f>
        <v>0</v>
      </c>
      <c r="F7" s="96"/>
      <c r="H7" s="79" t="s">
        <v>102</v>
      </c>
      <c r="I7" s="80">
        <f>SUM(I8:I12)</f>
        <v>0</v>
      </c>
      <c r="J7" s="81" t="s">
        <v>103</v>
      </c>
      <c r="K7" s="82">
        <v>0</v>
      </c>
    </row>
    <row r="8" spans="2:11">
      <c r="B8" s="86"/>
      <c r="C8" s="87"/>
      <c r="D8" s="115"/>
      <c r="E8" s="26"/>
      <c r="F8" s="97"/>
      <c r="H8" s="86" t="s">
        <v>104</v>
      </c>
      <c r="I8" s="87">
        <v>0</v>
      </c>
      <c r="J8" s="88"/>
      <c r="K8" s="131"/>
    </row>
    <row r="9" spans="2:11">
      <c r="B9" s="86"/>
      <c r="C9" s="132"/>
      <c r="D9" s="8" t="s">
        <v>105</v>
      </c>
      <c r="E9" s="9"/>
      <c r="F9" s="96"/>
      <c r="H9" s="86" t="s">
        <v>106</v>
      </c>
      <c r="I9" s="132">
        <v>0</v>
      </c>
      <c r="J9" s="81" t="s">
        <v>107</v>
      </c>
      <c r="K9" s="82">
        <v>0</v>
      </c>
    </row>
    <row r="10" spans="2:11">
      <c r="B10" s="7" t="s">
        <v>108</v>
      </c>
      <c r="C10" s="94">
        <f>SUM(C11:C13)</f>
        <v>0</v>
      </c>
      <c r="D10" s="133"/>
      <c r="E10" s="134"/>
      <c r="F10" s="135"/>
      <c r="H10" s="86" t="s">
        <v>109</v>
      </c>
      <c r="I10" s="87">
        <v>0</v>
      </c>
      <c r="J10" s="88"/>
      <c r="K10" s="131"/>
    </row>
    <row r="11" spans="2:11">
      <c r="B11" s="112"/>
      <c r="C11" s="95"/>
      <c r="D11" s="8" t="s">
        <v>90</v>
      </c>
      <c r="E11" s="9">
        <f>SUM(E12:E13)</f>
        <v>0</v>
      </c>
      <c r="F11" s="96"/>
      <c r="H11" s="86" t="s">
        <v>110</v>
      </c>
      <c r="I11" s="87">
        <v>0</v>
      </c>
      <c r="J11" s="81" t="s">
        <v>111</v>
      </c>
      <c r="K11" s="82">
        <v>0</v>
      </c>
    </row>
    <row r="12" spans="2:11">
      <c r="B12" s="112"/>
      <c r="C12" s="95"/>
      <c r="D12" s="113"/>
      <c r="E12" s="26"/>
      <c r="F12" s="97"/>
      <c r="H12" s="86" t="s">
        <v>112</v>
      </c>
      <c r="I12" s="132">
        <v>0</v>
      </c>
      <c r="J12"/>
      <c r="K12" s="89"/>
    </row>
    <row r="13" spans="2:11">
      <c r="B13" s="112"/>
      <c r="C13" s="95"/>
      <c r="D13" s="113"/>
      <c r="E13" s="26"/>
      <c r="F13" s="97"/>
      <c r="G13" s="13"/>
      <c r="H13" s="86"/>
      <c r="I13" s="87"/>
      <c r="J13" s="81" t="s">
        <v>113</v>
      </c>
      <c r="K13" s="82">
        <v>0</v>
      </c>
    </row>
    <row r="14" spans="2:11">
      <c r="B14" s="7" t="s">
        <v>114</v>
      </c>
      <c r="C14" s="94">
        <f>SUM(C15:C16)</f>
        <v>0</v>
      </c>
      <c r="D14" s="115"/>
      <c r="E14" s="26"/>
      <c r="F14" s="135"/>
      <c r="H14" s="86"/>
      <c r="I14" s="87"/>
      <c r="J14" s="88"/>
      <c r="K14" s="131"/>
    </row>
    <row r="15" spans="2:11" ht="16.5" thickBot="1">
      <c r="B15" s="112"/>
      <c r="C15" s="95"/>
      <c r="D15" s="8" t="s">
        <v>115</v>
      </c>
      <c r="E15" s="9">
        <f>SUM(E16:E18)</f>
        <v>0</v>
      </c>
      <c r="F15" s="97"/>
      <c r="H15" s="90" t="s">
        <v>116</v>
      </c>
      <c r="I15" s="91">
        <f>SUM(I7)</f>
        <v>0</v>
      </c>
      <c r="J15" s="92" t="s">
        <v>117</v>
      </c>
      <c r="K15" s="93">
        <f>SUM(K7,K9,K11,K13)</f>
        <v>0</v>
      </c>
    </row>
    <row r="16" spans="2:11">
      <c r="B16" s="112"/>
      <c r="C16" s="95"/>
      <c r="D16" s="113"/>
      <c r="E16" s="134"/>
      <c r="F16" s="96"/>
    </row>
    <row r="17" spans="2:10">
      <c r="B17" s="7" t="s">
        <v>118</v>
      </c>
      <c r="C17" s="94">
        <f>SUM(C18:C20)</f>
        <v>0</v>
      </c>
      <c r="D17" s="113"/>
      <c r="E17" s="26"/>
      <c r="F17" s="135"/>
    </row>
    <row r="18" spans="2:10">
      <c r="B18" s="112"/>
      <c r="C18" s="95"/>
      <c r="D18" s="113"/>
      <c r="E18" s="134"/>
      <c r="F18" s="97"/>
      <c r="G18" s="221"/>
      <c r="H18" s="221"/>
      <c r="I18" s="221"/>
      <c r="J18" s="221"/>
    </row>
    <row r="19" spans="2:10">
      <c r="B19" s="112"/>
      <c r="D19" s="8" t="s">
        <v>119</v>
      </c>
      <c r="E19" s="9">
        <f>SUM(E20:E21)</f>
        <v>0</v>
      </c>
      <c r="F19" s="5"/>
      <c r="G19" s="221"/>
      <c r="H19" s="221"/>
      <c r="I19" s="221"/>
      <c r="J19" s="221"/>
    </row>
    <row r="20" spans="2:10">
      <c r="B20" s="112"/>
      <c r="D20" s="113"/>
      <c r="E20" s="134"/>
      <c r="F20" s="96"/>
      <c r="G20" s="221"/>
      <c r="H20" s="221"/>
      <c r="I20" s="221"/>
      <c r="J20" s="221"/>
    </row>
    <row r="21" spans="2:10">
      <c r="B21" s="112"/>
      <c r="D21" s="113"/>
      <c r="E21" s="134"/>
      <c r="F21" s="135"/>
      <c r="G21" s="221"/>
      <c r="H21" s="221"/>
      <c r="I21" s="221"/>
      <c r="J21" s="221"/>
    </row>
    <row r="22" spans="2:10">
      <c r="B22" s="7" t="s">
        <v>120</v>
      </c>
      <c r="C22" s="94">
        <f>SUM(C23:C24)</f>
        <v>0</v>
      </c>
      <c r="D22" s="8" t="s">
        <v>121</v>
      </c>
      <c r="E22" s="9">
        <f>SUM(E23:E25)</f>
        <v>0</v>
      </c>
      <c r="F22" s="135"/>
      <c r="G22" s="221"/>
      <c r="H22" s="221"/>
      <c r="I22" s="221"/>
      <c r="J22" s="221"/>
    </row>
    <row r="23" spans="2:10">
      <c r="B23" s="112"/>
      <c r="C23" s="136"/>
      <c r="D23" s="113"/>
      <c r="E23" s="134"/>
      <c r="F23" s="97"/>
      <c r="G23" s="221"/>
      <c r="H23" s="221"/>
      <c r="I23" s="221"/>
      <c r="J23" s="221"/>
    </row>
    <row r="24" spans="2:10">
      <c r="B24" s="112"/>
      <c r="C24" s="95"/>
      <c r="D24" s="113"/>
      <c r="E24" s="134"/>
      <c r="F24" s="96"/>
      <c r="G24" s="221"/>
      <c r="H24" s="221"/>
      <c r="I24" s="221"/>
      <c r="J24" s="221"/>
    </row>
    <row r="25" spans="2:10" ht="16.5" thickBot="1">
      <c r="B25" s="114"/>
      <c r="C25" s="95"/>
      <c r="D25" s="113"/>
      <c r="E25" s="134"/>
      <c r="F25" s="135"/>
      <c r="G25" s="221"/>
      <c r="H25" s="221"/>
      <c r="I25" s="221"/>
      <c r="J25" s="221"/>
    </row>
    <row r="26" spans="2:10" ht="16.5" thickBot="1">
      <c r="B26" s="116" t="s">
        <v>116</v>
      </c>
      <c r="C26" s="117">
        <f>SUM(C10,C7,C14,C22)</f>
        <v>0</v>
      </c>
      <c r="D26" s="118" t="s">
        <v>117</v>
      </c>
      <c r="E26" s="119">
        <f>SUM(E23,E19,E15,E11,E9,E7)</f>
        <v>0</v>
      </c>
      <c r="F26" s="97"/>
      <c r="G26" s="221"/>
      <c r="H26" s="221"/>
      <c r="I26" s="221"/>
      <c r="J26" s="221"/>
    </row>
    <row r="27" spans="2:10">
      <c r="B27" s="120"/>
      <c r="C27" s="121">
        <f>E26-C26</f>
        <v>0</v>
      </c>
      <c r="D27" s="122"/>
      <c r="E27" s="123"/>
      <c r="F27" s="97"/>
      <c r="G27" s="221"/>
      <c r="H27" s="221"/>
      <c r="I27" s="221"/>
      <c r="J27" s="221"/>
    </row>
    <row r="28" spans="2:10" ht="16.5" thickBot="1">
      <c r="B28" s="124" t="s">
        <v>122</v>
      </c>
      <c r="C28" s="125">
        <f>C26+C27</f>
        <v>0</v>
      </c>
      <c r="D28" s="126"/>
      <c r="E28" s="127">
        <f>E26+E27</f>
        <v>0</v>
      </c>
      <c r="F28" s="97"/>
      <c r="G28" s="221"/>
      <c r="H28" s="221"/>
      <c r="I28" s="221"/>
      <c r="J28" s="221"/>
    </row>
    <row r="29" spans="2:10">
      <c r="D29" s="13"/>
      <c r="F29" s="97"/>
    </row>
    <row r="30" spans="2:10">
      <c r="F30" s="5"/>
    </row>
    <row r="31" spans="2:10">
      <c r="B31" s="17"/>
      <c r="C31" s="24"/>
      <c r="D31" s="17"/>
      <c r="E31" s="17"/>
      <c r="F31" s="97"/>
    </row>
    <row r="32" spans="2:10">
      <c r="F32" s="97"/>
    </row>
    <row r="33" spans="4:6">
      <c r="F33" s="135"/>
    </row>
    <row r="34" spans="4:6">
      <c r="F34" s="135"/>
    </row>
    <row r="35" spans="4:6">
      <c r="D35" s="17"/>
      <c r="E35" s="18"/>
      <c r="F35" s="135"/>
    </row>
    <row r="36" spans="4:6">
      <c r="F36" s="5"/>
    </row>
    <row r="37" spans="4:6">
      <c r="F37" s="97"/>
    </row>
    <row r="38" spans="4:6">
      <c r="F38" s="97"/>
    </row>
    <row r="39" spans="4:6">
      <c r="F39" s="135"/>
    </row>
    <row r="40" spans="4:6">
      <c r="F40" s="135"/>
    </row>
    <row r="41" spans="4:6">
      <c r="F41" s="135"/>
    </row>
    <row r="42" spans="4:6">
      <c r="F42" s="135"/>
    </row>
    <row r="43" spans="4:6">
      <c r="F43" s="135"/>
    </row>
    <row r="44" spans="4:6">
      <c r="F44" s="135"/>
    </row>
    <row r="45" spans="4:6">
      <c r="F45" s="135"/>
    </row>
    <row r="46" spans="4:6">
      <c r="F46" s="135"/>
    </row>
    <row r="47" spans="4:6">
      <c r="F47" s="135"/>
    </row>
    <row r="48" spans="4:6">
      <c r="F48" s="135"/>
    </row>
    <row r="49" spans="6:9">
      <c r="F49" s="135"/>
    </row>
    <row r="50" spans="6:9">
      <c r="F50" s="135"/>
      <c r="H50" s="17"/>
      <c r="I50" s="19"/>
    </row>
    <row r="51" spans="6:9">
      <c r="F51" s="96"/>
      <c r="I51" s="13"/>
    </row>
    <row r="52" spans="6:9" ht="9.9499999999999993" customHeight="1">
      <c r="F52" s="17"/>
    </row>
    <row r="56" spans="6:9">
      <c r="F56" s="17"/>
    </row>
    <row r="60" spans="6:9" ht="16.5" thickBot="1">
      <c r="F60" s="18"/>
    </row>
  </sheetData>
  <mergeCells count="7">
    <mergeCell ref="G18:J28"/>
    <mergeCell ref="B2:E2"/>
    <mergeCell ref="H2:K2"/>
    <mergeCell ref="H4:I4"/>
    <mergeCell ref="J4:K4"/>
    <mergeCell ref="B4:C4"/>
    <mergeCell ref="D4:E4"/>
  </mergeCells>
  <pageMargins left="0.7" right="0.7" top="0.75" bottom="0.75" header="0.3" footer="0.3"/>
  <pageSetup paperSize="9" orientation="portrait" horizontalDpi="200" verticalDpi="2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C18115-AF7C-5148-A2F2-B2597490CC56}">
  <sheetPr codeName="Feuil7">
    <tabColor rgb="FFFF0000"/>
  </sheetPr>
  <dimension ref="B1:K60"/>
  <sheetViews>
    <sheetView showGridLines="0" workbookViewId="0">
      <selection activeCell="D9" sqref="D9"/>
    </sheetView>
  </sheetViews>
  <sheetFormatPr baseColWidth="10" defaultColWidth="11.140625" defaultRowHeight="15.75"/>
  <cols>
    <col min="1" max="1" width="2.7109375" style="5" customWidth="1"/>
    <col min="2" max="2" width="32.28515625" style="5" bestFit="1" customWidth="1"/>
    <col min="3" max="3" width="14" style="20" bestFit="1" customWidth="1"/>
    <col min="4" max="4" width="21.42578125" style="5" bestFit="1" customWidth="1"/>
    <col min="5" max="5" width="20.28515625" style="6" customWidth="1"/>
    <col min="6" max="6" width="12.7109375" style="6" customWidth="1"/>
    <col min="7" max="7" width="11.140625" style="5"/>
    <col min="8" max="11" width="20.85546875" style="5" customWidth="1"/>
    <col min="12" max="16384" width="11.140625" style="5"/>
  </cols>
  <sheetData>
    <row r="1" spans="2:11" ht="16.5" thickBot="1"/>
    <row r="2" spans="2:11" ht="21.75" thickBot="1">
      <c r="B2" s="222" t="s">
        <v>123</v>
      </c>
      <c r="C2" s="223"/>
      <c r="D2" s="223"/>
      <c r="E2" s="224"/>
      <c r="F2" s="78"/>
      <c r="H2" s="222" t="s">
        <v>124</v>
      </c>
      <c r="I2" s="223"/>
      <c r="J2" s="223"/>
      <c r="K2" s="224"/>
    </row>
    <row r="3" spans="2:11" ht="8.1" customHeight="1" thickBot="1">
      <c r="B3" s="78"/>
      <c r="C3" s="78"/>
      <c r="D3" s="78"/>
      <c r="E3" s="78"/>
      <c r="F3" s="78"/>
      <c r="H3" s="78"/>
      <c r="I3" s="78"/>
      <c r="J3" s="78"/>
      <c r="K3" s="78"/>
    </row>
    <row r="4" spans="2:11" ht="21">
      <c r="B4" s="225" t="s">
        <v>96</v>
      </c>
      <c r="C4" s="226"/>
      <c r="D4" s="227" t="s">
        <v>97</v>
      </c>
      <c r="E4" s="228"/>
      <c r="F4" s="98"/>
      <c r="H4" s="225" t="s">
        <v>96</v>
      </c>
      <c r="I4" s="226"/>
      <c r="J4" s="227" t="s">
        <v>97</v>
      </c>
      <c r="K4" s="228"/>
    </row>
    <row r="5" spans="2:11">
      <c r="B5" s="7" t="s">
        <v>98</v>
      </c>
      <c r="C5" s="21" t="s">
        <v>99</v>
      </c>
      <c r="D5" s="8" t="s">
        <v>98</v>
      </c>
      <c r="E5" s="9" t="s">
        <v>99</v>
      </c>
      <c r="F5" s="96"/>
      <c r="H5" s="79" t="s">
        <v>98</v>
      </c>
      <c r="I5" s="80" t="s">
        <v>99</v>
      </c>
      <c r="J5" s="81" t="s">
        <v>98</v>
      </c>
      <c r="K5" s="82" t="s">
        <v>99</v>
      </c>
    </row>
    <row r="6" spans="2:11" ht="6.95" customHeight="1">
      <c r="B6" s="10"/>
      <c r="C6" s="22"/>
      <c r="D6" s="11"/>
      <c r="E6" s="12"/>
      <c r="F6" s="96"/>
      <c r="H6" s="83"/>
      <c r="I6" s="22"/>
      <c r="J6" s="84"/>
      <c r="K6" s="85"/>
    </row>
    <row r="7" spans="2:11">
      <c r="B7" s="7" t="s">
        <v>108</v>
      </c>
      <c r="C7" s="94">
        <f>SUM(C8:C11)</f>
        <v>0</v>
      </c>
      <c r="D7" s="8" t="s">
        <v>101</v>
      </c>
      <c r="E7" s="9">
        <f>Récapitulatif!D3</f>
        <v>0</v>
      </c>
      <c r="F7" s="96"/>
      <c r="H7" s="79" t="s">
        <v>102</v>
      </c>
      <c r="I7" s="80">
        <f>SUM(I8:I12)</f>
        <v>0</v>
      </c>
      <c r="J7" s="81" t="s">
        <v>103</v>
      </c>
      <c r="K7" s="82">
        <v>0</v>
      </c>
    </row>
    <row r="8" spans="2:11">
      <c r="B8" s="112"/>
      <c r="C8" s="95"/>
      <c r="D8" s="115"/>
      <c r="E8" s="26"/>
      <c r="F8" s="97"/>
      <c r="H8" s="86" t="s">
        <v>104</v>
      </c>
      <c r="I8" s="87">
        <v>0</v>
      </c>
      <c r="J8" s="88"/>
      <c r="K8" s="131"/>
    </row>
    <row r="9" spans="2:11">
      <c r="B9" s="112"/>
      <c r="C9" s="136"/>
      <c r="D9" s="8" t="s">
        <v>105</v>
      </c>
      <c r="E9" s="9"/>
      <c r="F9" s="96"/>
      <c r="H9" s="86" t="s">
        <v>106</v>
      </c>
      <c r="I9" s="132">
        <v>0</v>
      </c>
      <c r="J9" s="81" t="s">
        <v>107</v>
      </c>
      <c r="K9" s="82">
        <v>0</v>
      </c>
    </row>
    <row r="10" spans="2:11">
      <c r="B10" s="112"/>
      <c r="C10" s="95"/>
      <c r="D10" s="133"/>
      <c r="E10" s="134"/>
      <c r="F10" s="135"/>
      <c r="H10" s="86" t="s">
        <v>109</v>
      </c>
      <c r="I10" s="87">
        <v>0</v>
      </c>
      <c r="J10" s="88"/>
      <c r="K10" s="131"/>
    </row>
    <row r="11" spans="2:11">
      <c r="B11" s="112"/>
      <c r="C11" s="95"/>
      <c r="D11" s="8" t="s">
        <v>125</v>
      </c>
      <c r="E11" s="9">
        <f>SUM(E12:E14)</f>
        <v>0</v>
      </c>
      <c r="F11" s="96"/>
      <c r="H11" s="86" t="s">
        <v>110</v>
      </c>
      <c r="I11" s="87">
        <v>0</v>
      </c>
      <c r="J11" s="81" t="s">
        <v>111</v>
      </c>
      <c r="K11" s="82">
        <v>0</v>
      </c>
    </row>
    <row r="12" spans="2:11">
      <c r="B12" s="114"/>
      <c r="C12" s="95"/>
      <c r="D12" s="113"/>
      <c r="E12" s="26"/>
      <c r="F12" s="97"/>
      <c r="H12" s="86" t="s">
        <v>112</v>
      </c>
      <c r="I12" s="132">
        <v>0</v>
      </c>
      <c r="J12"/>
      <c r="K12" s="89"/>
    </row>
    <row r="13" spans="2:11">
      <c r="B13" s="7" t="s">
        <v>114</v>
      </c>
      <c r="C13" s="94">
        <f>SUM(C14:C16)</f>
        <v>0</v>
      </c>
      <c r="D13" s="113"/>
      <c r="E13" s="26"/>
      <c r="F13" s="97"/>
      <c r="G13" s="13"/>
      <c r="H13" s="86"/>
      <c r="I13" s="87"/>
      <c r="J13" s="81" t="s">
        <v>113</v>
      </c>
      <c r="K13" s="82">
        <v>0</v>
      </c>
    </row>
    <row r="14" spans="2:11">
      <c r="B14" s="112"/>
      <c r="C14" s="95"/>
      <c r="D14" s="113"/>
      <c r="E14" s="134"/>
      <c r="F14" s="135"/>
      <c r="H14" s="86"/>
      <c r="I14" s="87"/>
      <c r="J14" s="88"/>
      <c r="K14" s="131"/>
    </row>
    <row r="15" spans="2:11" ht="16.5" thickBot="1">
      <c r="B15" s="112"/>
      <c r="C15" s="95"/>
      <c r="D15" s="115"/>
      <c r="E15" s="26"/>
      <c r="F15" s="97"/>
      <c r="H15" s="90" t="s">
        <v>116</v>
      </c>
      <c r="I15" s="91">
        <f>SUM(I7)</f>
        <v>0</v>
      </c>
      <c r="J15" s="92" t="s">
        <v>117</v>
      </c>
      <c r="K15" s="93">
        <f>SUM(K7,K9,K11,K13)</f>
        <v>0</v>
      </c>
    </row>
    <row r="16" spans="2:11">
      <c r="B16" s="112"/>
      <c r="C16" s="95"/>
      <c r="D16" s="8" t="s">
        <v>115</v>
      </c>
      <c r="E16" s="9">
        <f>SUM(E17:E19)</f>
        <v>0</v>
      </c>
      <c r="F16" s="96"/>
    </row>
    <row r="17" spans="2:7">
      <c r="B17" s="7" t="s">
        <v>126</v>
      </c>
      <c r="C17" s="94">
        <f>SUM(C18:C20)</f>
        <v>0</v>
      </c>
      <c r="D17" s="113"/>
      <c r="E17" s="134"/>
      <c r="F17" s="135"/>
    </row>
    <row r="18" spans="2:7">
      <c r="B18" s="112"/>
      <c r="C18" s="95"/>
      <c r="D18" s="113"/>
      <c r="E18" s="26"/>
      <c r="F18" s="97"/>
    </row>
    <row r="19" spans="2:7">
      <c r="B19" s="112"/>
      <c r="C19" s="95"/>
      <c r="D19" s="133"/>
      <c r="E19" s="137"/>
      <c r="F19" s="5"/>
      <c r="G19" s="128"/>
    </row>
    <row r="20" spans="2:7">
      <c r="B20" s="114"/>
      <c r="C20" s="95"/>
      <c r="D20" s="8" t="s">
        <v>92</v>
      </c>
      <c r="E20" s="9">
        <f>SUM(E21:E22)</f>
        <v>0</v>
      </c>
      <c r="F20" s="96"/>
    </row>
    <row r="21" spans="2:7">
      <c r="B21" s="7" t="s">
        <v>127</v>
      </c>
      <c r="C21" s="94">
        <f>SUM(C22:C24)</f>
        <v>0</v>
      </c>
      <c r="D21" s="113"/>
      <c r="E21" s="134"/>
      <c r="F21" s="135"/>
    </row>
    <row r="22" spans="2:7">
      <c r="B22" s="112"/>
      <c r="C22" s="95"/>
      <c r="D22" s="113"/>
      <c r="E22" s="134"/>
      <c r="F22" s="135"/>
    </row>
    <row r="23" spans="2:7">
      <c r="B23" s="112"/>
      <c r="C23" s="95"/>
      <c r="D23" s="115"/>
      <c r="E23" s="26"/>
      <c r="F23" s="97"/>
    </row>
    <row r="24" spans="2:7">
      <c r="B24" s="112"/>
      <c r="C24" s="136"/>
      <c r="D24" s="8" t="s">
        <v>88</v>
      </c>
      <c r="E24" s="9">
        <f>+SUM(E25:E27)</f>
        <v>0</v>
      </c>
      <c r="F24" s="96"/>
    </row>
    <row r="25" spans="2:7">
      <c r="B25" s="138"/>
      <c r="C25" s="136"/>
      <c r="D25" s="113"/>
      <c r="E25" s="134"/>
      <c r="F25" s="135"/>
    </row>
    <row r="26" spans="2:7">
      <c r="B26" s="7"/>
      <c r="C26" s="94">
        <f>SUM(C27)</f>
        <v>0</v>
      </c>
      <c r="D26" s="113"/>
      <c r="E26" s="26"/>
      <c r="F26" s="97"/>
    </row>
    <row r="27" spans="2:7">
      <c r="B27" s="112"/>
      <c r="C27" s="95"/>
      <c r="D27" s="113"/>
      <c r="E27" s="26"/>
      <c r="F27" s="97"/>
    </row>
    <row r="28" spans="2:7">
      <c r="B28" s="112"/>
      <c r="C28" s="95"/>
      <c r="D28" s="115"/>
      <c r="E28" s="26"/>
      <c r="F28" s="97"/>
    </row>
    <row r="29" spans="2:7">
      <c r="B29" s="7"/>
      <c r="C29" s="94"/>
      <c r="D29" s="115"/>
      <c r="E29" s="26"/>
      <c r="F29" s="97"/>
    </row>
    <row r="30" spans="2:7">
      <c r="B30" s="112"/>
      <c r="C30" s="136"/>
      <c r="D30" s="133"/>
      <c r="E30" s="137"/>
      <c r="F30" s="5"/>
    </row>
    <row r="31" spans="2:7">
      <c r="B31" s="7"/>
      <c r="C31" s="94">
        <f>SUM(C32:C33)</f>
        <v>0</v>
      </c>
      <c r="D31" s="133"/>
      <c r="E31" s="26"/>
      <c r="F31" s="97"/>
    </row>
    <row r="32" spans="2:7">
      <c r="B32" s="112"/>
      <c r="C32" s="136"/>
      <c r="D32" s="133"/>
      <c r="E32" s="26"/>
      <c r="F32" s="97"/>
    </row>
    <row r="33" spans="2:6">
      <c r="B33" s="112"/>
      <c r="C33" s="95"/>
      <c r="D33" s="133"/>
      <c r="E33" s="134"/>
      <c r="F33" s="135"/>
    </row>
    <row r="34" spans="2:6">
      <c r="B34" s="114"/>
      <c r="C34" s="95"/>
      <c r="D34" s="133"/>
      <c r="E34" s="134"/>
      <c r="F34" s="135"/>
    </row>
    <row r="35" spans="2:6">
      <c r="B35" s="7" t="s">
        <v>120</v>
      </c>
      <c r="C35" s="94">
        <f>SUM(C36:C37)</f>
        <v>0</v>
      </c>
      <c r="D35" s="133"/>
      <c r="E35" s="134"/>
      <c r="F35" s="135"/>
    </row>
    <row r="36" spans="2:6">
      <c r="B36" s="112"/>
      <c r="C36" s="136"/>
      <c r="D36" s="133"/>
      <c r="E36" s="137"/>
      <c r="F36" s="5"/>
    </row>
    <row r="37" spans="2:6">
      <c r="B37" s="112"/>
      <c r="C37" s="95"/>
      <c r="D37" s="115"/>
      <c r="E37" s="26"/>
      <c r="F37" s="97"/>
    </row>
    <row r="38" spans="2:6">
      <c r="B38" s="114"/>
      <c r="C38" s="95"/>
      <c r="D38" s="115"/>
      <c r="E38" s="26"/>
      <c r="F38" s="97"/>
    </row>
    <row r="39" spans="2:6">
      <c r="B39" s="7" t="s">
        <v>128</v>
      </c>
      <c r="C39" s="94">
        <f>SUM(C40:C41)</f>
        <v>0</v>
      </c>
      <c r="D39" s="133"/>
      <c r="E39" s="134"/>
      <c r="F39" s="135"/>
    </row>
    <row r="40" spans="2:6">
      <c r="B40" s="112"/>
      <c r="C40" s="136"/>
      <c r="D40" s="139"/>
      <c r="E40" s="134"/>
      <c r="F40" s="135"/>
    </row>
    <row r="41" spans="2:6">
      <c r="B41" s="112"/>
      <c r="C41" s="136"/>
      <c r="D41" s="139"/>
      <c r="E41" s="134"/>
      <c r="F41" s="135"/>
    </row>
    <row r="42" spans="2:6">
      <c r="B42" s="112"/>
      <c r="C42" s="136"/>
      <c r="D42" s="139"/>
      <c r="E42" s="134"/>
      <c r="F42" s="135"/>
    </row>
    <row r="43" spans="2:6">
      <c r="B43" s="7" t="s">
        <v>38</v>
      </c>
      <c r="C43" s="94">
        <f>C44</f>
        <v>0</v>
      </c>
      <c r="D43" s="139"/>
      <c r="E43" s="134"/>
      <c r="F43" s="135"/>
    </row>
    <row r="44" spans="2:6">
      <c r="B44" s="112"/>
      <c r="C44" s="136"/>
      <c r="D44" s="139"/>
      <c r="E44" s="134"/>
      <c r="F44" s="135"/>
    </row>
    <row r="45" spans="2:6">
      <c r="B45" s="112"/>
      <c r="C45" s="136"/>
      <c r="D45" s="139"/>
      <c r="E45" s="134"/>
      <c r="F45" s="135"/>
    </row>
    <row r="46" spans="2:6">
      <c r="B46" s="7"/>
      <c r="C46" s="94">
        <f>C47</f>
        <v>0</v>
      </c>
      <c r="D46" s="139"/>
      <c r="E46" s="134"/>
      <c r="F46" s="135"/>
    </row>
    <row r="47" spans="2:6">
      <c r="B47" s="112"/>
      <c r="C47" s="136"/>
      <c r="D47" s="139"/>
      <c r="E47" s="134"/>
      <c r="F47" s="135"/>
    </row>
    <row r="48" spans="2:6">
      <c r="B48" s="112"/>
      <c r="C48" s="136"/>
      <c r="D48" s="139"/>
      <c r="E48" s="134"/>
      <c r="F48" s="135"/>
    </row>
    <row r="49" spans="2:9">
      <c r="B49" s="7"/>
      <c r="C49" s="94"/>
      <c r="D49" s="139"/>
      <c r="E49" s="134"/>
      <c r="F49" s="135"/>
    </row>
    <row r="50" spans="2:9">
      <c r="B50" s="114"/>
      <c r="C50" s="25"/>
      <c r="D50" s="139"/>
      <c r="E50" s="134"/>
      <c r="F50" s="135"/>
      <c r="H50" s="17"/>
      <c r="I50" s="19"/>
    </row>
    <row r="51" spans="2:9" ht="16.5" thickBot="1">
      <c r="B51" s="14" t="s">
        <v>116</v>
      </c>
      <c r="C51" s="23">
        <f>SUM(C29,C31,C13,C7,C17,C21,C26,C35,C39,C43,C46,C49)</f>
        <v>0</v>
      </c>
      <c r="D51" s="15" t="s">
        <v>117</v>
      </c>
      <c r="E51" s="16">
        <f>SUM(E24,E20,E16,E11,E9,E7)</f>
        <v>0</v>
      </c>
      <c r="F51" s="96"/>
      <c r="I51" s="13"/>
    </row>
    <row r="52" spans="2:9" ht="9.9499999999999993" customHeight="1">
      <c r="B52" s="17"/>
      <c r="C52" s="24"/>
      <c r="D52" s="17"/>
      <c r="E52" s="17"/>
      <c r="F52" s="17"/>
    </row>
    <row r="54" spans="2:9">
      <c r="D54" s="13"/>
    </row>
    <row r="56" spans="2:9">
      <c r="B56" s="17"/>
      <c r="C56" s="24"/>
      <c r="D56" s="17"/>
      <c r="E56" s="17"/>
      <c r="F56" s="17"/>
    </row>
    <row r="60" spans="2:9">
      <c r="B60" s="17"/>
      <c r="C60" s="24"/>
      <c r="D60" s="17"/>
      <c r="E60" s="18"/>
      <c r="F60" s="18"/>
    </row>
  </sheetData>
  <mergeCells count="6">
    <mergeCell ref="B2:E2"/>
    <mergeCell ref="H2:K2"/>
    <mergeCell ref="B4:C4"/>
    <mergeCell ref="D4:E4"/>
    <mergeCell ref="H4:I4"/>
    <mergeCell ref="J4:K4"/>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13B22A-A08B-544D-ACB7-5CFF3F792A06}">
  <sheetPr codeName="Feuil8">
    <tabColor rgb="FFFF0000"/>
    <pageSetUpPr fitToPage="1"/>
  </sheetPr>
  <dimension ref="A1:C42"/>
  <sheetViews>
    <sheetView showGridLines="0" tabSelected="1" zoomScaleNormal="100" workbookViewId="0">
      <selection activeCell="G3" sqref="G3"/>
    </sheetView>
  </sheetViews>
  <sheetFormatPr baseColWidth="10" defaultColWidth="11.42578125" defaultRowHeight="12.75"/>
  <cols>
    <col min="1" max="1" width="60.28515625" customWidth="1"/>
    <col min="2" max="2" width="19" style="106" customWidth="1"/>
    <col min="3" max="3" width="19.7109375" style="106" customWidth="1"/>
  </cols>
  <sheetData>
    <row r="1" spans="1:3" ht="30">
      <c r="A1" s="111" t="s">
        <v>129</v>
      </c>
      <c r="B1" s="213" t="s">
        <v>130</v>
      </c>
    </row>
    <row r="2" spans="1:3" ht="13.5" thickBot="1"/>
    <row r="3" spans="1:3" ht="30.75" thickBot="1">
      <c r="A3" s="99"/>
      <c r="B3" s="107" t="s">
        <v>131</v>
      </c>
      <c r="C3" s="107" t="s">
        <v>132</v>
      </c>
    </row>
    <row r="4" spans="1:3" ht="15.75" thickBot="1">
      <c r="A4" s="100" t="s">
        <v>133</v>
      </c>
      <c r="B4" s="150"/>
      <c r="C4" s="150"/>
    </row>
    <row r="5" spans="1:3" ht="15.75" thickBot="1">
      <c r="A5" s="101" t="s">
        <v>134</v>
      </c>
      <c r="B5" s="170">
        <f>'Recettes analytique'!O8</f>
        <v>0</v>
      </c>
      <c r="C5" s="170"/>
    </row>
    <row r="6" spans="1:3" ht="15.75" thickBot="1">
      <c r="A6" s="101" t="s">
        <v>90</v>
      </c>
      <c r="B6" s="170">
        <f>'Recettes analytique'!O7</f>
        <v>0</v>
      </c>
      <c r="C6" s="170"/>
    </row>
    <row r="7" spans="1:3" ht="15.75" thickBot="1">
      <c r="A7" s="101" t="s">
        <v>88</v>
      </c>
      <c r="B7" s="170">
        <f>'Recettes analytique'!O4</f>
        <v>0</v>
      </c>
      <c r="C7" s="170"/>
    </row>
    <row r="8" spans="1:3" ht="15.75" thickBot="1">
      <c r="A8" s="101" t="s">
        <v>89</v>
      </c>
      <c r="B8" s="170">
        <f>'Recettes analytique'!O5</f>
        <v>0</v>
      </c>
      <c r="C8" s="170"/>
    </row>
    <row r="9" spans="1:3" ht="15.75" thickBot="1">
      <c r="A9" s="101" t="s">
        <v>135</v>
      </c>
      <c r="B9" s="170">
        <f>'Recettes analytique'!O9</f>
        <v>0</v>
      </c>
      <c r="C9" s="170"/>
    </row>
    <row r="10" spans="1:3" ht="15.75" thickBot="1">
      <c r="A10" s="101" t="s">
        <v>136</v>
      </c>
      <c r="B10" s="170">
        <f>'Recettes analytique'!O6</f>
        <v>1552.5</v>
      </c>
      <c r="C10" s="170"/>
    </row>
    <row r="11" spans="1:3" ht="15.75" thickBot="1">
      <c r="A11" s="105" t="s">
        <v>137</v>
      </c>
      <c r="B11" s="170">
        <f>SUM('Recettes analytique'!O10)</f>
        <v>0</v>
      </c>
      <c r="C11" s="170"/>
    </row>
    <row r="12" spans="1:3" ht="15.75" thickBot="1">
      <c r="A12" s="102" t="s">
        <v>81</v>
      </c>
      <c r="B12" s="171">
        <f>SUM(B5:B10)</f>
        <v>1552.5</v>
      </c>
      <c r="C12" s="171">
        <f>SUM(C5:C10)</f>
        <v>0</v>
      </c>
    </row>
    <row r="13" spans="1:3" ht="15.75" thickBot="1">
      <c r="A13" s="100" t="s">
        <v>138</v>
      </c>
      <c r="B13" s="172"/>
      <c r="C13" s="172"/>
    </row>
    <row r="14" spans="1:3" ht="15.75" thickBot="1">
      <c r="A14" s="101" t="s">
        <v>139</v>
      </c>
      <c r="B14" s="170">
        <f>-SUM('Dépenses analytique'!O4,'Dépenses analytique'!O5,'Dépenses analytique'!O6,'Dépenses analytique'!O7,'Dépenses analytique'!O11,'Dépenses analytique'!O12,'Dépenses analytique'!O16,'Dépenses analytique'!O17,'Dépenses analytique'!O21)</f>
        <v>-1475</v>
      </c>
      <c r="C14" s="170"/>
    </row>
    <row r="15" spans="1:3" ht="30.75" thickBot="1">
      <c r="A15" s="101" t="s">
        <v>140</v>
      </c>
      <c r="B15" s="170">
        <f>-SUM('Dépenses analytique'!O22)</f>
        <v>0</v>
      </c>
      <c r="C15" s="170"/>
    </row>
    <row r="16" spans="1:3" ht="15.75" thickBot="1">
      <c r="A16" s="101" t="s">
        <v>141</v>
      </c>
      <c r="B16" s="170">
        <f>-SUM('Dépenses analytique'!O3,'Dépenses analytique'!O10,'Dépenses analytique'!O15)</f>
        <v>0</v>
      </c>
      <c r="C16" s="170"/>
    </row>
    <row r="17" spans="1:3" ht="30.75" thickBot="1">
      <c r="A17" s="101" t="s">
        <v>142</v>
      </c>
      <c r="B17" s="170">
        <f>-SUM('Dépenses analytique'!O23,'Dépenses analytique'!O20)</f>
        <v>0</v>
      </c>
      <c r="C17" s="170"/>
    </row>
    <row r="18" spans="1:3" ht="15.75" thickBot="1">
      <c r="A18" s="101" t="s">
        <v>143</v>
      </c>
      <c r="B18" s="170">
        <f>-SUM('Dépenses analytique'!O24)</f>
        <v>0</v>
      </c>
      <c r="C18" s="170"/>
    </row>
    <row r="19" spans="1:3" ht="15.75" thickBot="1">
      <c r="A19" s="101" t="s">
        <v>144</v>
      </c>
      <c r="B19" s="170">
        <f>-SUM('Dépenses analytique'!O8,'Dépenses analytique'!O13,'Dépenses analytique'!O18,'Dépenses analytique'!O25)</f>
        <v>0</v>
      </c>
      <c r="C19" s="170"/>
    </row>
    <row r="20" spans="1:3" ht="15.75" thickBot="1">
      <c r="A20" s="102" t="s">
        <v>81</v>
      </c>
      <c r="B20" s="171">
        <f>SUM(B14:B19)</f>
        <v>-1475</v>
      </c>
      <c r="C20" s="171">
        <f>SUM(C14:C17)</f>
        <v>0</v>
      </c>
    </row>
    <row r="21" spans="1:3" s="110" customFormat="1" ht="21" customHeight="1" thickBot="1">
      <c r="A21" s="148" t="s">
        <v>145</v>
      </c>
      <c r="B21" s="173">
        <f>B12+B20</f>
        <v>77.5</v>
      </c>
      <c r="C21" s="173">
        <f>C12+C20</f>
        <v>0</v>
      </c>
    </row>
    <row r="22" spans="1:3" ht="15.75" thickBot="1">
      <c r="A22" s="103"/>
      <c r="B22" s="174"/>
      <c r="C22" s="174"/>
    </row>
    <row r="23" spans="1:3" ht="15.75" thickBot="1">
      <c r="A23" s="100" t="s">
        <v>146</v>
      </c>
      <c r="B23" s="172"/>
      <c r="C23" s="172"/>
    </row>
    <row r="24" spans="1:3" ht="15.75" thickBot="1">
      <c r="A24" s="101" t="s">
        <v>147</v>
      </c>
      <c r="B24" s="170"/>
      <c r="C24" s="170"/>
    </row>
    <row r="25" spans="1:3" ht="15.75" thickBot="1">
      <c r="A25" s="101" t="s">
        <v>148</v>
      </c>
      <c r="B25" s="170"/>
      <c r="C25" s="170"/>
    </row>
    <row r="26" spans="1:3" ht="15.75" thickBot="1">
      <c r="A26" s="104" t="s">
        <v>81</v>
      </c>
      <c r="B26" s="171">
        <f>SUM(B24:B25)</f>
        <v>0</v>
      </c>
      <c r="C26" s="171">
        <f>SUM(C24:C25)</f>
        <v>0</v>
      </c>
    </row>
    <row r="27" spans="1:3" ht="15.75" thickBot="1">
      <c r="A27" s="100" t="s">
        <v>149</v>
      </c>
      <c r="B27" s="172"/>
      <c r="C27" s="172"/>
    </row>
    <row r="28" spans="1:3" ht="15.75" thickBot="1">
      <c r="A28" s="101" t="s">
        <v>150</v>
      </c>
      <c r="B28" s="170">
        <v>0</v>
      </c>
      <c r="C28" s="170"/>
    </row>
    <row r="29" spans="1:3" ht="15.75" thickBot="1">
      <c r="A29" s="102" t="s">
        <v>81</v>
      </c>
      <c r="B29" s="171">
        <f>B28</f>
        <v>0</v>
      </c>
      <c r="C29" s="171">
        <f>C28</f>
        <v>0</v>
      </c>
    </row>
    <row r="30" spans="1:3" s="110" customFormat="1" ht="21" customHeight="1" thickBot="1">
      <c r="A30" s="148" t="s">
        <v>151</v>
      </c>
      <c r="B30" s="173">
        <f>B26+B29</f>
        <v>0</v>
      </c>
      <c r="C30" s="173">
        <f>C26+C29</f>
        <v>0</v>
      </c>
    </row>
    <row r="31" spans="1:3" ht="15.75" thickBot="1">
      <c r="A31" s="103"/>
      <c r="B31" s="174"/>
      <c r="C31" s="174"/>
    </row>
    <row r="32" spans="1:3" ht="15.75" thickBot="1">
      <c r="A32" s="100" t="s">
        <v>152</v>
      </c>
      <c r="B32" s="172"/>
      <c r="C32" s="172"/>
    </row>
    <row r="33" spans="1:3" ht="15.75" thickBot="1">
      <c r="A33" s="101" t="s">
        <v>153</v>
      </c>
      <c r="B33" s="170"/>
      <c r="C33" s="170"/>
    </row>
    <row r="34" spans="1:3" ht="15.75" thickBot="1">
      <c r="A34" s="101" t="s">
        <v>154</v>
      </c>
      <c r="B34" s="170"/>
      <c r="C34" s="170"/>
    </row>
    <row r="35" spans="1:3" ht="15.75" thickBot="1">
      <c r="A35" s="102" t="s">
        <v>81</v>
      </c>
      <c r="B35" s="171">
        <f>SUM(B33:B34)</f>
        <v>0</v>
      </c>
      <c r="C35" s="171">
        <f>SUM(C33:C34)</f>
        <v>0</v>
      </c>
    </row>
    <row r="36" spans="1:3" ht="15.75" thickBot="1">
      <c r="A36" s="100" t="s">
        <v>155</v>
      </c>
      <c r="B36" s="172"/>
      <c r="C36" s="172"/>
    </row>
    <row r="37" spans="1:3" ht="15.75" thickBot="1">
      <c r="A37" s="101" t="s">
        <v>156</v>
      </c>
      <c r="B37" s="170"/>
      <c r="C37" s="170"/>
    </row>
    <row r="38" spans="1:3" ht="15.75" thickBot="1">
      <c r="A38" s="101" t="s">
        <v>157</v>
      </c>
      <c r="B38" s="170"/>
      <c r="C38" s="170"/>
    </row>
    <row r="39" spans="1:3" ht="15.75" thickBot="1">
      <c r="A39" s="102" t="s">
        <v>81</v>
      </c>
      <c r="B39" s="171">
        <f>SUM(B37:B38)</f>
        <v>0</v>
      </c>
      <c r="C39" s="171">
        <f>SUM(C37:C38)</f>
        <v>0</v>
      </c>
    </row>
    <row r="40" spans="1:3" s="110" customFormat="1" ht="21" customHeight="1" thickBot="1">
      <c r="A40" s="148" t="s">
        <v>158</v>
      </c>
      <c r="B40" s="173">
        <f>B35+B39</f>
        <v>0</v>
      </c>
      <c r="C40" s="173">
        <f>C35+C39</f>
        <v>0</v>
      </c>
    </row>
    <row r="41" spans="1:3" ht="6" customHeight="1" thickBot="1">
      <c r="A41" s="103"/>
      <c r="B41" s="174"/>
      <c r="C41" s="174"/>
    </row>
    <row r="42" spans="1:3" ht="21" customHeight="1" thickBot="1">
      <c r="A42" s="109" t="s">
        <v>21</v>
      </c>
      <c r="B42" s="175">
        <f>B21+B30+B40</f>
        <v>77.5</v>
      </c>
      <c r="C42" s="175">
        <f>C21+C30+C40</f>
        <v>0</v>
      </c>
    </row>
  </sheetData>
  <pageMargins left="0.7" right="0.7" top="0.75" bottom="0.75" header="0.3" footer="0.3"/>
  <pageSetup paperSize="9" scale="73" fitToHeight="0" orientation="portrait" r:id="rId1"/>
  <legacy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7A7ABD-9BE1-2E4A-A077-D67BFF4B3381}">
  <sheetPr codeName="Feuil9">
    <tabColor rgb="FF92D050"/>
    <pageSetUpPr fitToPage="1"/>
  </sheetPr>
  <dimension ref="B1:P24"/>
  <sheetViews>
    <sheetView showGridLines="0" zoomScaleNormal="100" workbookViewId="0">
      <selection activeCell="F4" sqref="F4"/>
    </sheetView>
  </sheetViews>
  <sheetFormatPr baseColWidth="10" defaultColWidth="14.42578125" defaultRowHeight="15.75" customHeight="1"/>
  <cols>
    <col min="1" max="1" width="2.28515625" style="30" customWidth="1"/>
    <col min="2" max="2" width="47.42578125" style="30" customWidth="1"/>
    <col min="3" max="14" width="20.7109375" style="30" customWidth="1"/>
    <col min="15" max="15" width="18" style="30" bestFit="1" customWidth="1"/>
    <col min="16" max="16384" width="14.42578125" style="30"/>
  </cols>
  <sheetData>
    <row r="1" spans="2:16" ht="27.95" customHeight="1" thickBot="1">
      <c r="B1" s="229" t="s">
        <v>159</v>
      </c>
      <c r="C1" s="230"/>
      <c r="D1" s="230"/>
      <c r="E1" s="230"/>
      <c r="F1" s="230"/>
      <c r="G1" s="230"/>
      <c r="H1" s="230"/>
      <c r="I1" s="230"/>
      <c r="J1" s="230"/>
      <c r="K1" s="230"/>
      <c r="L1" s="230"/>
      <c r="M1" s="230"/>
      <c r="N1" s="231"/>
    </row>
    <row r="2" spans="2:16" ht="15.75" customHeight="1">
      <c r="B2" s="67"/>
      <c r="C2" s="65" t="s">
        <v>2</v>
      </c>
      <c r="D2" s="65" t="s">
        <v>3</v>
      </c>
      <c r="E2" s="65" t="s">
        <v>4</v>
      </c>
      <c r="F2" s="65" t="s">
        <v>5</v>
      </c>
      <c r="G2" s="65" t="s">
        <v>6</v>
      </c>
      <c r="H2" s="65" t="s">
        <v>7</v>
      </c>
      <c r="I2" s="65" t="s">
        <v>8</v>
      </c>
      <c r="J2" s="65" t="s">
        <v>9</v>
      </c>
      <c r="K2" s="65" t="s">
        <v>10</v>
      </c>
      <c r="L2" s="65" t="s">
        <v>11</v>
      </c>
      <c r="M2" s="65" t="s">
        <v>12</v>
      </c>
      <c r="N2" s="66" t="s">
        <v>13</v>
      </c>
    </row>
    <row r="3" spans="2:16" ht="15.75" customHeight="1">
      <c r="B3" s="61" t="s">
        <v>14</v>
      </c>
      <c r="C3" s="164">
        <f>'Recettes analytique'!O3</f>
        <v>0</v>
      </c>
      <c r="D3" s="211">
        <f>C6</f>
        <v>0</v>
      </c>
      <c r="E3" s="164">
        <f t="shared" ref="E3:M3" si="0">D6</f>
        <v>0</v>
      </c>
      <c r="F3" s="164">
        <f t="shared" si="0"/>
        <v>0</v>
      </c>
      <c r="G3" s="164">
        <f t="shared" si="0"/>
        <v>0</v>
      </c>
      <c r="H3" s="164">
        <f t="shared" si="0"/>
        <v>0</v>
      </c>
      <c r="I3" s="164">
        <f t="shared" si="0"/>
        <v>0</v>
      </c>
      <c r="J3" s="164">
        <f t="shared" si="0"/>
        <v>0</v>
      </c>
      <c r="K3" s="164">
        <f t="shared" si="0"/>
        <v>0</v>
      </c>
      <c r="L3" s="164">
        <f t="shared" si="0"/>
        <v>77.5</v>
      </c>
      <c r="M3" s="164">
        <f t="shared" si="0"/>
        <v>77.5</v>
      </c>
      <c r="N3" s="165">
        <f>M6</f>
        <v>77.5</v>
      </c>
      <c r="P3" s="129"/>
    </row>
    <row r="4" spans="2:16" ht="15.75" customHeight="1">
      <c r="B4" s="62" t="s">
        <v>15</v>
      </c>
      <c r="C4" s="166">
        <f>'Recettes analytique'!C2+'Plan de trésorerie'!C16</f>
        <v>0</v>
      </c>
      <c r="D4" s="166">
        <f>'Recettes analytique'!D2+'Plan de trésorerie'!D16</f>
        <v>0</v>
      </c>
      <c r="E4" s="166">
        <f>'Recettes analytique'!E2+'Plan de trésorerie'!E16</f>
        <v>0</v>
      </c>
      <c r="F4" s="166">
        <f>'Recettes analytique'!F2+'Plan de trésorerie'!F16</f>
        <v>0</v>
      </c>
      <c r="G4" s="166">
        <f>'Recettes analytique'!G2+'Plan de trésorerie'!G16</f>
        <v>0</v>
      </c>
      <c r="H4" s="166">
        <f>'Recettes analytique'!H2+'Plan de trésorerie'!H16</f>
        <v>0</v>
      </c>
      <c r="I4" s="166">
        <f>'Recettes analytique'!I2+'Plan de trésorerie'!I16</f>
        <v>0</v>
      </c>
      <c r="J4" s="166">
        <f>'Recettes analytique'!J2+'Plan de trésorerie'!J16</f>
        <v>0</v>
      </c>
      <c r="K4" s="166">
        <f>'Recettes analytique'!K2+'Plan de trésorerie'!K16</f>
        <v>1552.5</v>
      </c>
      <c r="L4" s="166">
        <f>'Recettes analytique'!L2+'Plan de trésorerie'!L16</f>
        <v>0</v>
      </c>
      <c r="M4" s="166">
        <f>'Recettes analytique'!M2+'Plan de trésorerie'!M16</f>
        <v>0</v>
      </c>
      <c r="N4" s="167">
        <f>'Recettes analytique'!N2+'Plan de trésorerie'!N16</f>
        <v>0</v>
      </c>
      <c r="O4" s="129"/>
    </row>
    <row r="5" spans="2:16" ht="15.75" customHeight="1">
      <c r="B5" s="63" t="s">
        <v>16</v>
      </c>
      <c r="C5" s="166">
        <f>'Dépenses analytique'!C27+'Plan de trésorerie'!C9</f>
        <v>0</v>
      </c>
      <c r="D5" s="166">
        <f>'Dépenses analytique'!D27+'Plan de trésorerie'!D9</f>
        <v>0</v>
      </c>
      <c r="E5" s="166">
        <f>'Dépenses analytique'!E27+'Plan de trésorerie'!E9</f>
        <v>0</v>
      </c>
      <c r="F5" s="166">
        <f>'Dépenses analytique'!F27+'Plan de trésorerie'!F9</f>
        <v>0</v>
      </c>
      <c r="G5" s="166">
        <f>'Dépenses analytique'!G27+'Plan de trésorerie'!G9</f>
        <v>0</v>
      </c>
      <c r="H5" s="166">
        <f>'Dépenses analytique'!H27+'Plan de trésorerie'!H9</f>
        <v>0</v>
      </c>
      <c r="I5" s="166">
        <f>'Dépenses analytique'!I27+'Plan de trésorerie'!I9</f>
        <v>0</v>
      </c>
      <c r="J5" s="166">
        <f>'Dépenses analytique'!J27+'Plan de trésorerie'!J9</f>
        <v>0</v>
      </c>
      <c r="K5" s="166">
        <f>'Dépenses analytique'!K27+'Plan de trésorerie'!K9</f>
        <v>1475</v>
      </c>
      <c r="L5" s="166">
        <f>'Dépenses analytique'!L27+'Plan de trésorerie'!L9</f>
        <v>0</v>
      </c>
      <c r="M5" s="166">
        <f>'Dépenses analytique'!M27+'Plan de trésorerie'!M9</f>
        <v>0</v>
      </c>
      <c r="N5" s="167">
        <f>'Dépenses analytique'!N27+'Plan de trésorerie'!N9</f>
        <v>0</v>
      </c>
      <c r="O5" s="129"/>
    </row>
    <row r="6" spans="2:16" ht="17.100000000000001" customHeight="1" thickBot="1">
      <c r="B6" s="64" t="s">
        <v>17</v>
      </c>
      <c r="C6" s="168">
        <f>C4-C5</f>
        <v>0</v>
      </c>
      <c r="D6" s="168">
        <f>D3+D4-D5</f>
        <v>0</v>
      </c>
      <c r="E6" s="168">
        <f t="shared" ref="E6:N6" si="1">D6+E4-E5</f>
        <v>0</v>
      </c>
      <c r="F6" s="168">
        <f t="shared" si="1"/>
        <v>0</v>
      </c>
      <c r="G6" s="168">
        <f t="shared" si="1"/>
        <v>0</v>
      </c>
      <c r="H6" s="168">
        <f t="shared" si="1"/>
        <v>0</v>
      </c>
      <c r="I6" s="168">
        <f t="shared" si="1"/>
        <v>0</v>
      </c>
      <c r="J6" s="168">
        <f t="shared" si="1"/>
        <v>0</v>
      </c>
      <c r="K6" s="168">
        <f t="shared" si="1"/>
        <v>77.5</v>
      </c>
      <c r="L6" s="168">
        <f t="shared" si="1"/>
        <v>77.5</v>
      </c>
      <c r="M6" s="168">
        <f t="shared" si="1"/>
        <v>77.5</v>
      </c>
      <c r="N6" s="169">
        <f t="shared" si="1"/>
        <v>77.5</v>
      </c>
    </row>
    <row r="7" spans="2:16" ht="15.75" customHeight="1" thickBot="1"/>
    <row r="8" spans="2:16" s="28" customFormat="1" ht="38.25" customHeight="1">
      <c r="B8" s="69" t="s">
        <v>160</v>
      </c>
      <c r="C8" s="70">
        <v>36526</v>
      </c>
      <c r="D8" s="70">
        <v>36557</v>
      </c>
      <c r="E8" s="70">
        <v>36586</v>
      </c>
      <c r="F8" s="70">
        <v>36617</v>
      </c>
      <c r="G8" s="70">
        <v>36647</v>
      </c>
      <c r="H8" s="70">
        <v>36678</v>
      </c>
      <c r="I8" s="70">
        <v>36708</v>
      </c>
      <c r="J8" s="70">
        <v>36739</v>
      </c>
      <c r="K8" s="70">
        <v>36770</v>
      </c>
      <c r="L8" s="70">
        <v>36800</v>
      </c>
      <c r="M8" s="70">
        <v>36831</v>
      </c>
      <c r="N8" s="70">
        <v>36861</v>
      </c>
      <c r="O8" s="71" t="s">
        <v>81</v>
      </c>
    </row>
    <row r="9" spans="2:16" ht="27.95" customHeight="1">
      <c r="B9" s="42" t="s">
        <v>86</v>
      </c>
      <c r="C9" s="154">
        <f t="shared" ref="C9:O9" si="2">SUM(C10,C11,C12,C13)</f>
        <v>0</v>
      </c>
      <c r="D9" s="154">
        <f t="shared" si="2"/>
        <v>0</v>
      </c>
      <c r="E9" s="154">
        <f t="shared" si="2"/>
        <v>0</v>
      </c>
      <c r="F9" s="154">
        <f t="shared" si="2"/>
        <v>0</v>
      </c>
      <c r="G9" s="154">
        <f t="shared" si="2"/>
        <v>0</v>
      </c>
      <c r="H9" s="154">
        <f t="shared" si="2"/>
        <v>0</v>
      </c>
      <c r="I9" s="154">
        <f t="shared" si="2"/>
        <v>0</v>
      </c>
      <c r="J9" s="154">
        <f t="shared" si="2"/>
        <v>0</v>
      </c>
      <c r="K9" s="154">
        <f t="shared" si="2"/>
        <v>0</v>
      </c>
      <c r="L9" s="154">
        <f t="shared" si="2"/>
        <v>0</v>
      </c>
      <c r="M9" s="154">
        <f t="shared" si="2"/>
        <v>0</v>
      </c>
      <c r="N9" s="154">
        <f t="shared" si="2"/>
        <v>0</v>
      </c>
      <c r="O9" s="155">
        <f t="shared" si="2"/>
        <v>0</v>
      </c>
    </row>
    <row r="10" spans="2:16" ht="18.95" customHeight="1">
      <c r="B10" s="43" t="s">
        <v>161</v>
      </c>
      <c r="C10" s="156">
        <v>0</v>
      </c>
      <c r="D10" s="156">
        <v>0</v>
      </c>
      <c r="E10" s="156">
        <v>0</v>
      </c>
      <c r="F10" s="156">
        <v>0</v>
      </c>
      <c r="G10" s="156">
        <v>0</v>
      </c>
      <c r="H10" s="156">
        <v>0</v>
      </c>
      <c r="I10" s="156">
        <v>0</v>
      </c>
      <c r="J10" s="156">
        <v>0</v>
      </c>
      <c r="K10" s="156">
        <v>0</v>
      </c>
      <c r="L10" s="156"/>
      <c r="M10" s="156">
        <v>0</v>
      </c>
      <c r="N10" s="156">
        <v>0</v>
      </c>
      <c r="O10" s="157">
        <f>SUM(C10:N10)</f>
        <v>0</v>
      </c>
    </row>
    <row r="11" spans="2:16" ht="19.5" customHeight="1">
      <c r="B11" s="43" t="s">
        <v>162</v>
      </c>
      <c r="C11" s="156">
        <v>0</v>
      </c>
      <c r="D11" s="156">
        <v>0</v>
      </c>
      <c r="E11" s="156">
        <v>0</v>
      </c>
      <c r="F11" s="156">
        <v>0</v>
      </c>
      <c r="G11" s="156">
        <v>0</v>
      </c>
      <c r="H11" s="156">
        <v>0</v>
      </c>
      <c r="I11" s="156">
        <v>0</v>
      </c>
      <c r="J11" s="156">
        <v>0</v>
      </c>
      <c r="K11" s="156">
        <v>0</v>
      </c>
      <c r="L11" s="156"/>
      <c r="M11" s="156">
        <v>0</v>
      </c>
      <c r="N11" s="156">
        <v>0</v>
      </c>
      <c r="O11" s="158">
        <f>SUM(C11:N11)</f>
        <v>0</v>
      </c>
    </row>
    <row r="12" spans="2:16" ht="19.5" customHeight="1">
      <c r="B12" s="44" t="s">
        <v>163</v>
      </c>
      <c r="C12" s="156">
        <v>0</v>
      </c>
      <c r="D12" s="156">
        <v>0</v>
      </c>
      <c r="E12" s="156">
        <v>0</v>
      </c>
      <c r="F12" s="156">
        <v>0</v>
      </c>
      <c r="G12" s="156">
        <v>0</v>
      </c>
      <c r="H12" s="156">
        <v>0</v>
      </c>
      <c r="I12" s="156">
        <v>0</v>
      </c>
      <c r="J12" s="156">
        <v>0</v>
      </c>
      <c r="K12" s="156">
        <v>0</v>
      </c>
      <c r="L12" s="156"/>
      <c r="M12" s="156">
        <v>0</v>
      </c>
      <c r="N12" s="156">
        <v>0</v>
      </c>
      <c r="O12" s="158">
        <f t="shared" ref="O12" si="3">SUM(C12:N12)</f>
        <v>0</v>
      </c>
    </row>
    <row r="13" spans="2:16" ht="19.5" customHeight="1" thickBot="1">
      <c r="B13" s="46" t="s">
        <v>164</v>
      </c>
      <c r="C13" s="163">
        <v>0</v>
      </c>
      <c r="D13" s="163">
        <v>0</v>
      </c>
      <c r="E13" s="163">
        <v>0</v>
      </c>
      <c r="F13" s="163">
        <v>0</v>
      </c>
      <c r="G13" s="163">
        <v>0</v>
      </c>
      <c r="H13" s="163">
        <v>0</v>
      </c>
      <c r="I13" s="163">
        <v>0</v>
      </c>
      <c r="J13" s="163">
        <v>0</v>
      </c>
      <c r="K13" s="163">
        <v>0</v>
      </c>
      <c r="L13" s="163"/>
      <c r="M13" s="163">
        <v>0</v>
      </c>
      <c r="N13" s="163">
        <v>0</v>
      </c>
      <c r="O13" s="162">
        <f>SUM(C13:N13)</f>
        <v>0</v>
      </c>
    </row>
    <row r="14" spans="2:16" ht="19.5" customHeight="1" thickBot="1"/>
    <row r="15" spans="2:16" ht="38.25" customHeight="1">
      <c r="B15" s="145" t="s">
        <v>165</v>
      </c>
      <c r="C15" s="146">
        <v>36526</v>
      </c>
      <c r="D15" s="146">
        <v>36557</v>
      </c>
      <c r="E15" s="146">
        <v>36586</v>
      </c>
      <c r="F15" s="146">
        <v>36617</v>
      </c>
      <c r="G15" s="146">
        <v>36647</v>
      </c>
      <c r="H15" s="146">
        <v>36678</v>
      </c>
      <c r="I15" s="146">
        <v>36708</v>
      </c>
      <c r="J15" s="146">
        <v>36739</v>
      </c>
      <c r="K15" s="146">
        <v>36770</v>
      </c>
      <c r="L15" s="146">
        <v>36800</v>
      </c>
      <c r="M15" s="146">
        <v>36831</v>
      </c>
      <c r="N15" s="146">
        <v>36861</v>
      </c>
      <c r="O15" s="147" t="s">
        <v>81</v>
      </c>
    </row>
    <row r="16" spans="2:16" ht="27.95" customHeight="1">
      <c r="B16" s="42" t="s">
        <v>87</v>
      </c>
      <c r="C16" s="154">
        <f t="shared" ref="C16:N16" si="4">SUM(C17:C24)</f>
        <v>0</v>
      </c>
      <c r="D16" s="154">
        <f t="shared" si="4"/>
        <v>0</v>
      </c>
      <c r="E16" s="154">
        <f t="shared" si="4"/>
        <v>0</v>
      </c>
      <c r="F16" s="154">
        <f t="shared" si="4"/>
        <v>0</v>
      </c>
      <c r="G16" s="154">
        <f t="shared" si="4"/>
        <v>0</v>
      </c>
      <c r="H16" s="154">
        <f t="shared" si="4"/>
        <v>0</v>
      </c>
      <c r="I16" s="154">
        <f t="shared" si="4"/>
        <v>0</v>
      </c>
      <c r="J16" s="154">
        <f t="shared" si="4"/>
        <v>0</v>
      </c>
      <c r="K16" s="154">
        <f t="shared" si="4"/>
        <v>0</v>
      </c>
      <c r="L16" s="154">
        <f t="shared" si="4"/>
        <v>0</v>
      </c>
      <c r="M16" s="154">
        <f t="shared" si="4"/>
        <v>0</v>
      </c>
      <c r="N16" s="154">
        <f t="shared" si="4"/>
        <v>0</v>
      </c>
      <c r="O16" s="155">
        <f t="shared" ref="O16:O24" si="5">SUM(C16:N16)</f>
        <v>0</v>
      </c>
    </row>
    <row r="17" spans="2:15" ht="18.95" customHeight="1">
      <c r="B17" s="43" t="s">
        <v>42</v>
      </c>
      <c r="C17" s="156">
        <v>0</v>
      </c>
      <c r="D17" s="156">
        <v>0</v>
      </c>
      <c r="E17" s="156">
        <v>0</v>
      </c>
      <c r="F17" s="156">
        <v>0</v>
      </c>
      <c r="G17" s="156">
        <v>0</v>
      </c>
      <c r="H17" s="156">
        <v>0</v>
      </c>
      <c r="I17" s="156">
        <v>0</v>
      </c>
      <c r="J17" s="156">
        <v>0</v>
      </c>
      <c r="K17" s="156">
        <v>0</v>
      </c>
      <c r="L17" s="156">
        <v>0</v>
      </c>
      <c r="M17" s="156">
        <v>0</v>
      </c>
      <c r="N17" s="156">
        <v>0</v>
      </c>
      <c r="O17" s="157">
        <f t="shared" si="5"/>
        <v>0</v>
      </c>
    </row>
    <row r="18" spans="2:15" ht="18.95" customHeight="1">
      <c r="B18" s="43" t="s">
        <v>88</v>
      </c>
      <c r="C18" s="156">
        <v>0</v>
      </c>
      <c r="D18" s="156">
        <v>0</v>
      </c>
      <c r="E18" s="156">
        <v>0</v>
      </c>
      <c r="F18" s="156">
        <v>0</v>
      </c>
      <c r="G18" s="156">
        <v>0</v>
      </c>
      <c r="H18" s="156">
        <v>0</v>
      </c>
      <c r="I18" s="156">
        <v>0</v>
      </c>
      <c r="J18" s="156">
        <v>0</v>
      </c>
      <c r="K18" s="156">
        <v>0</v>
      </c>
      <c r="L18" s="156">
        <v>0</v>
      </c>
      <c r="M18" s="156">
        <v>0</v>
      </c>
      <c r="N18" s="156">
        <v>0</v>
      </c>
      <c r="O18" s="158">
        <f t="shared" si="5"/>
        <v>0</v>
      </c>
    </row>
    <row r="19" spans="2:15" ht="18.95" customHeight="1">
      <c r="B19" s="44" t="s">
        <v>89</v>
      </c>
      <c r="C19" s="156">
        <v>0</v>
      </c>
      <c r="D19" s="156">
        <v>0</v>
      </c>
      <c r="E19" s="156">
        <v>0</v>
      </c>
      <c r="F19" s="156">
        <v>0</v>
      </c>
      <c r="G19" s="156">
        <v>0</v>
      </c>
      <c r="H19" s="156">
        <v>0</v>
      </c>
      <c r="I19" s="156">
        <v>0</v>
      </c>
      <c r="J19" s="156">
        <v>0</v>
      </c>
      <c r="K19" s="156">
        <v>0</v>
      </c>
      <c r="L19" s="156">
        <v>0</v>
      </c>
      <c r="M19" s="156">
        <v>0</v>
      </c>
      <c r="N19" s="156">
        <v>0</v>
      </c>
      <c r="O19" s="158">
        <f t="shared" si="5"/>
        <v>0</v>
      </c>
    </row>
    <row r="20" spans="2:15" ht="18.95" customHeight="1">
      <c r="B20" s="43" t="s">
        <v>47</v>
      </c>
      <c r="C20" s="156">
        <v>0</v>
      </c>
      <c r="D20" s="156">
        <v>0</v>
      </c>
      <c r="E20" s="156">
        <v>0</v>
      </c>
      <c r="F20" s="156">
        <v>0</v>
      </c>
      <c r="G20" s="156">
        <v>0</v>
      </c>
      <c r="H20" s="156">
        <v>0</v>
      </c>
      <c r="I20" s="156">
        <v>0</v>
      </c>
      <c r="J20" s="156">
        <v>0</v>
      </c>
      <c r="K20" s="156">
        <v>0</v>
      </c>
      <c r="L20" s="156">
        <v>0</v>
      </c>
      <c r="M20" s="156">
        <v>0</v>
      </c>
      <c r="N20" s="156">
        <v>0</v>
      </c>
      <c r="O20" s="158">
        <f t="shared" si="5"/>
        <v>0</v>
      </c>
    </row>
    <row r="21" spans="2:15" ht="18.95" customHeight="1">
      <c r="B21" s="45" t="s">
        <v>90</v>
      </c>
      <c r="C21" s="159">
        <v>0</v>
      </c>
      <c r="D21" s="159">
        <v>0</v>
      </c>
      <c r="E21" s="159">
        <v>0</v>
      </c>
      <c r="F21" s="159">
        <v>0</v>
      </c>
      <c r="G21" s="159">
        <v>0</v>
      </c>
      <c r="H21" s="159">
        <v>0</v>
      </c>
      <c r="I21" s="159">
        <v>0</v>
      </c>
      <c r="J21" s="159">
        <v>0</v>
      </c>
      <c r="K21" s="159">
        <v>0</v>
      </c>
      <c r="L21" s="160">
        <v>0</v>
      </c>
      <c r="M21" s="159">
        <v>0</v>
      </c>
      <c r="N21" s="159">
        <v>0</v>
      </c>
      <c r="O21" s="158">
        <f t="shared" si="5"/>
        <v>0</v>
      </c>
    </row>
    <row r="22" spans="2:15" ht="18.95" customHeight="1">
      <c r="B22" s="43" t="s">
        <v>91</v>
      </c>
      <c r="C22" s="156">
        <v>0</v>
      </c>
      <c r="D22" s="156">
        <v>0</v>
      </c>
      <c r="E22" s="156">
        <v>0</v>
      </c>
      <c r="F22" s="156">
        <v>0</v>
      </c>
      <c r="G22" s="156">
        <v>0</v>
      </c>
      <c r="H22" s="156">
        <v>0</v>
      </c>
      <c r="I22" s="156">
        <v>0</v>
      </c>
      <c r="J22" s="156">
        <v>0</v>
      </c>
      <c r="K22" s="156">
        <v>0</v>
      </c>
      <c r="L22" s="156">
        <v>0</v>
      </c>
      <c r="M22" s="156">
        <v>0</v>
      </c>
      <c r="N22" s="156">
        <v>0</v>
      </c>
      <c r="O22" s="158">
        <f t="shared" si="5"/>
        <v>0</v>
      </c>
    </row>
    <row r="23" spans="2:15" ht="18.95" customHeight="1">
      <c r="B23" s="43" t="s">
        <v>92</v>
      </c>
      <c r="C23" s="156">
        <v>0</v>
      </c>
      <c r="D23" s="156">
        <v>0</v>
      </c>
      <c r="E23" s="156">
        <v>0</v>
      </c>
      <c r="F23" s="156">
        <v>0</v>
      </c>
      <c r="G23" s="156">
        <v>0</v>
      </c>
      <c r="H23" s="156">
        <v>0</v>
      </c>
      <c r="I23" s="156">
        <v>0</v>
      </c>
      <c r="J23" s="156">
        <v>0</v>
      </c>
      <c r="K23" s="156">
        <v>0</v>
      </c>
      <c r="L23" s="156">
        <v>0</v>
      </c>
      <c r="M23" s="156">
        <v>0</v>
      </c>
      <c r="N23" s="156">
        <v>0</v>
      </c>
      <c r="O23" s="158">
        <f t="shared" si="5"/>
        <v>0</v>
      </c>
    </row>
    <row r="24" spans="2:15" ht="18.95" customHeight="1" thickBot="1">
      <c r="B24" s="46" t="s">
        <v>93</v>
      </c>
      <c r="C24" s="161">
        <v>0</v>
      </c>
      <c r="D24" s="161">
        <v>0</v>
      </c>
      <c r="E24" s="161">
        <v>0</v>
      </c>
      <c r="F24" s="161">
        <v>0</v>
      </c>
      <c r="G24" s="161">
        <v>0</v>
      </c>
      <c r="H24" s="161">
        <v>0</v>
      </c>
      <c r="I24" s="161">
        <v>0</v>
      </c>
      <c r="J24" s="161">
        <v>0</v>
      </c>
      <c r="K24" s="161">
        <v>0</v>
      </c>
      <c r="L24" s="161">
        <v>0</v>
      </c>
      <c r="M24" s="161">
        <v>0</v>
      </c>
      <c r="N24" s="161">
        <v>0</v>
      </c>
      <c r="O24" s="162">
        <f t="shared" si="5"/>
        <v>0</v>
      </c>
    </row>
  </sheetData>
  <mergeCells count="1">
    <mergeCell ref="B1:N1"/>
  </mergeCells>
  <conditionalFormatting sqref="C3:N3 C6:N6">
    <cfRule type="cellIs" dxfId="0" priority="1" operator="lessThan">
      <formula>0</formula>
    </cfRule>
  </conditionalFormatting>
  <pageMargins left="0.7" right="0.7" top="0.75" bottom="0.75" header="0.3" footer="0.3"/>
  <pageSetup paperSize="9" scale="28" fitToHeight="0"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6C35F577AB739D488137ACB03C05B933" ma:contentTypeVersion="16" ma:contentTypeDescription="Crée un document." ma:contentTypeScope="" ma:versionID="82193633b49b8a4c54b26a974e2a1ada">
  <xsd:schema xmlns:xsd="http://www.w3.org/2001/XMLSchema" xmlns:xs="http://www.w3.org/2001/XMLSchema" xmlns:p="http://schemas.microsoft.com/office/2006/metadata/properties" xmlns:ns2="f856636d-28e1-46f5-88cf-0408612ba46a" xmlns:ns3="13eb1ae2-3395-48e3-a123-7407a40abcaf" targetNamespace="http://schemas.microsoft.com/office/2006/metadata/properties" ma:root="true" ma:fieldsID="43ef5b9974d3e7691a558a68aca4545f" ns2:_="" ns3:_="">
    <xsd:import namespace="f856636d-28e1-46f5-88cf-0408612ba46a"/>
    <xsd:import namespace="13eb1ae2-3395-48e3-a123-7407a40abcaf"/>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3:SharedWithUsers" minOccurs="0"/>
                <xsd:element ref="ns3:SharedWithDetails" minOccurs="0"/>
                <xsd:element ref="ns2:MediaServiceDateTaken" minOccurs="0"/>
                <xsd:element ref="ns2:MediaLengthInSeconds" minOccurs="0"/>
                <xsd:element ref="ns2:MediaServiceAutoTags" minOccurs="0"/>
                <xsd:element ref="ns2:MediaServiceOCR" minOccurs="0"/>
                <xsd:element ref="ns2:MediaServiceGenerationTime" minOccurs="0"/>
                <xsd:element ref="ns2:MediaServiceEventHashCode" minOccurs="0"/>
                <xsd:element ref="ns2:MediaServiceLocation"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856636d-28e1-46f5-88cf-0408612ba46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DateTaken" ma:index="14" nillable="true" ma:displayName="MediaServiceDateTaken" ma:hidden="true" ma:internalName="MediaServiceDateTaken"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MediaServiceAutoTags" ma:index="16" nillable="true" ma:displayName="Tags" ma:internalName="MediaServiceAutoTags"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Location" ma:index="20" nillable="true" ma:displayName="Location" ma:internalName="MediaServiceLocation" ma:readOnly="true">
      <xsd:simpleType>
        <xsd:restriction base="dms:Text"/>
      </xsd:simpleType>
    </xsd:element>
    <xsd:element name="lcf76f155ced4ddcb4097134ff3c332f" ma:index="22" nillable="true" ma:taxonomy="true" ma:internalName="lcf76f155ced4ddcb4097134ff3c332f" ma:taxonomyFieldName="MediaServiceImageTags" ma:displayName="Balises d’images" ma:readOnly="false" ma:fieldId="{5cf76f15-5ced-4ddc-b409-7134ff3c332f}" ma:taxonomyMulti="true" ma:sspId="a7bd99a9-2a28-42c7-8490-6b314b9225c9"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13eb1ae2-3395-48e3-a123-7407a40abcaf" elementFormDefault="qualified">
    <xsd:import namespace="http://schemas.microsoft.com/office/2006/documentManagement/types"/>
    <xsd:import namespace="http://schemas.microsoft.com/office/infopath/2007/PartnerControls"/>
    <xsd:element name="SharedWithUsers" ma:index="12" nillable="true" ma:displayName="Partagé avec"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Partagé avec détails" ma:internalName="SharedWithDetails" ma:readOnly="true">
      <xsd:simpleType>
        <xsd:restriction base="dms:Note">
          <xsd:maxLength value="255"/>
        </xsd:restriction>
      </xsd:simpleType>
    </xsd:element>
    <xsd:element name="TaxCatchAll" ma:index="23" nillable="true" ma:displayName="Taxonomy Catch All Column" ma:hidden="true" ma:list="{bf4bc35b-dfb5-49ac-b0da-338dd5f5bf58}" ma:internalName="TaxCatchAll" ma:showField="CatchAllData" ma:web="13eb1ae2-3395-48e3-a123-7407a40abca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13eb1ae2-3395-48e3-a123-7407a40abcaf" xsi:nil="true"/>
    <lcf76f155ced4ddcb4097134ff3c332f xmlns="f856636d-28e1-46f5-88cf-0408612ba46a">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25CD60EE-65A1-4727-9F0B-6940E2EE172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856636d-28e1-46f5-88cf-0408612ba46a"/>
    <ds:schemaRef ds:uri="13eb1ae2-3395-48e3-a123-7407a40abca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7538778D-38DE-4F52-A15A-0CDDA6DC53D3}">
  <ds:schemaRefs>
    <ds:schemaRef ds:uri="http://schemas.microsoft.com/sharepoint/v3/contenttype/forms"/>
  </ds:schemaRefs>
</ds:datastoreItem>
</file>

<file path=customXml/itemProps3.xml><?xml version="1.0" encoding="utf-8"?>
<ds:datastoreItem xmlns:ds="http://schemas.openxmlformats.org/officeDocument/2006/customXml" ds:itemID="{69972B61-E880-4F51-BB9A-C0471B3E949F}">
  <ds:schemaRefs>
    <ds:schemaRef ds:uri="http://schemas.microsoft.com/office/2006/documentManagement/types"/>
    <ds:schemaRef ds:uri="http://purl.org/dc/dcmitype/"/>
    <ds:schemaRef ds:uri="http://schemas.openxmlformats.org/package/2006/metadata/core-properties"/>
    <ds:schemaRef ds:uri="http://schemas.microsoft.com/office/infopath/2007/PartnerControls"/>
    <ds:schemaRef ds:uri="f856636d-28e1-46f5-88cf-0408612ba46a"/>
    <ds:schemaRef ds:uri="http://purl.org/dc/terms/"/>
    <ds:schemaRef ds:uri="http://purl.org/dc/elements/1.1/"/>
    <ds:schemaRef ds:uri="13eb1ae2-3395-48e3-a123-7407a40abcaf"/>
    <ds:schemaRef ds:uri="http://schemas.microsoft.com/office/2006/metadata/propertie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9</vt:i4>
      </vt:variant>
      <vt:variant>
        <vt:lpstr>Plages nommées</vt:lpstr>
      </vt:variant>
      <vt:variant>
        <vt:i4>11</vt:i4>
      </vt:variant>
    </vt:vector>
  </HeadingPairs>
  <TitlesOfParts>
    <vt:vector size="20" baseType="lpstr">
      <vt:lpstr>Explication du fichier</vt:lpstr>
      <vt:lpstr>Récapitulatif</vt:lpstr>
      <vt:lpstr>Dépenses recettes bruts</vt:lpstr>
      <vt:lpstr>Dépenses analytique</vt:lpstr>
      <vt:lpstr>Recettes analytique</vt:lpstr>
      <vt:lpstr>Budget prévisionnel</vt:lpstr>
      <vt:lpstr>Bilan financier</vt:lpstr>
      <vt:lpstr>Compte de résultat</vt:lpstr>
      <vt:lpstr>Plan de trésorerie</vt:lpstr>
      <vt:lpstr>Date_Dépenses</vt:lpstr>
      <vt:lpstr>Date_Recettes</vt:lpstr>
      <vt:lpstr>Montant_Dépenses</vt:lpstr>
      <vt:lpstr>Montant_Recettes</vt:lpstr>
      <vt:lpstr>Type_Dépenses</vt:lpstr>
      <vt:lpstr>Type_Recettes</vt:lpstr>
      <vt:lpstr>'Compte de résultat'!Zone_d_impression</vt:lpstr>
      <vt:lpstr>'Dépenses analytique'!Zone_d_impression</vt:lpstr>
      <vt:lpstr>'Dépenses recettes bruts'!Zone_d_impression</vt:lpstr>
      <vt:lpstr>'Plan de trésorerie'!Zone_d_impression</vt:lpstr>
      <vt:lpstr>Récapitulatif!Zone_d_impression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David Huin</dc:creator>
  <cp:keywords/>
  <dc:description/>
  <cp:lastModifiedBy>joel colpin</cp:lastModifiedBy>
  <cp:revision/>
  <dcterms:created xsi:type="dcterms:W3CDTF">2018-12-10T12:40:15Z</dcterms:created>
  <dcterms:modified xsi:type="dcterms:W3CDTF">2025-09-20T12:37:01Z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0x0101006C35F577AB739D488137ACB03C05B933</vt:lpwstr>
  </property>
  <property fmtid="{D5CDD505-2E9C-101B-9397-08002B2CF9AE}" pid="3" name="MediaServiceImageTags">
    <vt:lpwstr/>
  </property>
</Properties>
</file>