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C32EB91-67A5-4DC7-A863-E3016DF05495}" xr6:coauthVersionLast="47" xr6:coauthVersionMax="47" xr10:uidLastSave="{00000000-0000-0000-0000-000000000000}"/>
  <bookViews>
    <workbookView xWindow="-120" yWindow="-120" windowWidth="29040" windowHeight="15720" xr2:uid="{CAD3185F-F36A-4A2F-A667-B2573E60AF6B}"/>
  </bookViews>
  <sheets>
    <sheet name="Tirage_poules" sheetId="1" r:id="rId1"/>
    <sheet name="A LIRE Explications" sheetId="13" r:id="rId2"/>
    <sheet name="Poule A" sheetId="2" state="hidden" r:id="rId3"/>
    <sheet name="Poule B" sheetId="3" state="hidden" r:id="rId4"/>
    <sheet name="Poule C" sheetId="4" state="hidden" r:id="rId5"/>
    <sheet name="Poule D" sheetId="5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8" i="5" l="1"/>
  <c r="P18" i="5"/>
  <c r="O18" i="5"/>
  <c r="N18" i="5"/>
  <c r="M18" i="5"/>
  <c r="L18" i="5"/>
  <c r="P16" i="5"/>
  <c r="O16" i="5"/>
  <c r="Q15" i="5"/>
  <c r="N15" i="5"/>
  <c r="M14" i="5"/>
  <c r="L14" i="5"/>
  <c r="Q13" i="5"/>
  <c r="P13" i="5"/>
  <c r="O12" i="5"/>
  <c r="M12" i="5"/>
  <c r="N11" i="5"/>
  <c r="L11" i="5"/>
  <c r="Q10" i="5"/>
  <c r="M10" i="5"/>
  <c r="P9" i="5"/>
  <c r="N9" i="5"/>
  <c r="O8" i="5"/>
  <c r="L8" i="5"/>
  <c r="N7" i="5"/>
  <c r="M7" i="5"/>
  <c r="Q6" i="5"/>
  <c r="O6" i="5"/>
  <c r="P5" i="5"/>
  <c r="L5" i="5"/>
  <c r="O4" i="5"/>
  <c r="N4" i="5"/>
  <c r="P3" i="5"/>
  <c r="M3" i="5"/>
  <c r="Q2" i="5"/>
  <c r="L2" i="5"/>
  <c r="Q18" i="4"/>
  <c r="P18" i="4"/>
  <c r="O18" i="4"/>
  <c r="N18" i="4"/>
  <c r="M18" i="4"/>
  <c r="L18" i="4"/>
  <c r="P16" i="4"/>
  <c r="O16" i="4"/>
  <c r="Q15" i="4"/>
  <c r="N15" i="4"/>
  <c r="M14" i="4"/>
  <c r="L14" i="4"/>
  <c r="Q13" i="4"/>
  <c r="P13" i="4"/>
  <c r="O12" i="4"/>
  <c r="M12" i="4"/>
  <c r="N11" i="4"/>
  <c r="L11" i="4"/>
  <c r="Q10" i="4"/>
  <c r="M10" i="4"/>
  <c r="P9" i="4"/>
  <c r="N9" i="4"/>
  <c r="O8" i="4"/>
  <c r="L8" i="4"/>
  <c r="N7" i="4"/>
  <c r="M7" i="4"/>
  <c r="Q6" i="4"/>
  <c r="O6" i="4"/>
  <c r="P5" i="4"/>
  <c r="L5" i="4"/>
  <c r="O4" i="4"/>
  <c r="N4" i="4"/>
  <c r="P3" i="4"/>
  <c r="M3" i="4"/>
  <c r="Q2" i="4"/>
  <c r="L2" i="4"/>
  <c r="Q18" i="3"/>
  <c r="P18" i="3"/>
  <c r="O18" i="3"/>
  <c r="N18" i="3"/>
  <c r="M18" i="3"/>
  <c r="L18" i="3"/>
  <c r="P16" i="3"/>
  <c r="O16" i="3"/>
  <c r="Q15" i="3"/>
  <c r="N15" i="3"/>
  <c r="M14" i="3"/>
  <c r="L14" i="3"/>
  <c r="Q13" i="3"/>
  <c r="P13" i="3"/>
  <c r="O12" i="3"/>
  <c r="M12" i="3"/>
  <c r="N11" i="3"/>
  <c r="L11" i="3"/>
  <c r="Q10" i="3"/>
  <c r="M10" i="3"/>
  <c r="P9" i="3"/>
  <c r="N9" i="3"/>
  <c r="O8" i="3"/>
  <c r="L8" i="3"/>
  <c r="N7" i="3"/>
  <c r="M7" i="3"/>
  <c r="Q6" i="3"/>
  <c r="O6" i="3"/>
  <c r="P5" i="3"/>
  <c r="L5" i="3"/>
  <c r="O4" i="3"/>
  <c r="N4" i="3"/>
  <c r="P3" i="3"/>
  <c r="M3" i="3"/>
  <c r="Q2" i="3"/>
  <c r="L2" i="3"/>
  <c r="Q18" i="2"/>
  <c r="P18" i="2"/>
  <c r="O18" i="2"/>
  <c r="N18" i="2"/>
  <c r="L18" i="2"/>
  <c r="M18" i="2"/>
  <c r="Q15" i="2"/>
  <c r="P5" i="2"/>
  <c r="O16" i="2"/>
  <c r="O12" i="2"/>
  <c r="O8" i="2"/>
  <c r="O4" i="2"/>
  <c r="Q13" i="2"/>
  <c r="P13" i="2"/>
  <c r="Q10" i="2"/>
  <c r="Q6" i="2"/>
  <c r="O6" i="2"/>
  <c r="Q2" i="2"/>
  <c r="P16" i="2"/>
  <c r="P9" i="2"/>
  <c r="P3" i="2"/>
  <c r="N11" i="2"/>
  <c r="N7" i="2"/>
  <c r="N15" i="2"/>
  <c r="N9" i="2"/>
  <c r="N4" i="2"/>
  <c r="M14" i="2"/>
  <c r="M12" i="2"/>
  <c r="M10" i="2"/>
  <c r="M7" i="2"/>
  <c r="M3" i="2"/>
  <c r="L14" i="2"/>
  <c r="L11" i="2"/>
  <c r="L8" i="2"/>
  <c r="L5" i="2"/>
  <c r="L2" i="2"/>
  <c r="I2" i="1"/>
  <c r="I10" i="1"/>
  <c r="K10" i="1"/>
  <c r="I9" i="1"/>
  <c r="K9" i="1"/>
  <c r="I8" i="1"/>
  <c r="K8" i="1"/>
  <c r="J2" i="1"/>
  <c r="B2" i="3" s="1"/>
  <c r="G14" i="3" s="1"/>
  <c r="K2" i="1"/>
  <c r="B2" i="4"/>
  <c r="G14" i="4" s="1"/>
  <c r="B2" i="5"/>
  <c r="G14" i="5" s="1"/>
  <c r="I3" i="1"/>
  <c r="J3" i="1"/>
  <c r="B3" i="3" s="1"/>
  <c r="G12" i="3" s="1"/>
  <c r="K3" i="1"/>
  <c r="B3" i="4"/>
  <c r="G12" i="4" s="1"/>
  <c r="B3" i="5"/>
  <c r="G12" i="5" s="1"/>
  <c r="I4" i="1"/>
  <c r="J4" i="1"/>
  <c r="B4" i="3" s="1"/>
  <c r="I11" i="3" s="1"/>
  <c r="K4" i="1"/>
  <c r="B4" i="4"/>
  <c r="G15" i="4" s="1"/>
  <c r="B4" i="5"/>
  <c r="I11" i="5" s="1"/>
  <c r="I5" i="1"/>
  <c r="J5" i="1"/>
  <c r="B5" i="3" s="1"/>
  <c r="I12" i="3" s="1"/>
  <c r="K5" i="1"/>
  <c r="B5" i="4"/>
  <c r="G16" i="4" s="1"/>
  <c r="B5" i="5"/>
  <c r="I12" i="5" s="1"/>
  <c r="I6" i="1"/>
  <c r="J6" i="1"/>
  <c r="B6" i="3" s="1"/>
  <c r="I16" i="3" s="1"/>
  <c r="K6" i="1"/>
  <c r="B6" i="4"/>
  <c r="G13" i="4" s="1"/>
  <c r="B6" i="5"/>
  <c r="I16" i="5" s="1"/>
  <c r="I7" i="1"/>
  <c r="J7" i="1"/>
  <c r="B7" i="3" s="1"/>
  <c r="I15" i="3" s="1"/>
  <c r="K7" i="1"/>
  <c r="B7" i="4"/>
  <c r="I15" i="4" s="1"/>
  <c r="B7" i="5"/>
  <c r="I13" i="5" s="1"/>
  <c r="H3" i="1"/>
  <c r="G21" i="2" s="1"/>
  <c r="H4" i="1"/>
  <c r="G22" i="2" s="1"/>
  <c r="H5" i="1"/>
  <c r="G23" i="2" s="1"/>
  <c r="H6" i="1"/>
  <c r="B6" i="2" s="1"/>
  <c r="H7" i="1"/>
  <c r="G25" i="2" s="1"/>
  <c r="H2" i="1"/>
  <c r="B2" i="2" s="1"/>
  <c r="Q17" i="5" l="1"/>
  <c r="Q19" i="5" s="1"/>
  <c r="G23" i="5"/>
  <c r="G25" i="4"/>
  <c r="G21" i="4"/>
  <c r="G23" i="3"/>
  <c r="G24" i="2"/>
  <c r="G20" i="3"/>
  <c r="G22" i="3"/>
  <c r="G24" i="4"/>
  <c r="G20" i="5"/>
  <c r="G22" i="5"/>
  <c r="G25" i="3"/>
  <c r="G21" i="3"/>
  <c r="G23" i="4"/>
  <c r="G25" i="5"/>
  <c r="G21" i="5"/>
  <c r="G20" i="2"/>
  <c r="G24" i="3"/>
  <c r="G20" i="4"/>
  <c r="G22" i="4"/>
  <c r="G24" i="5"/>
  <c r="M17" i="4"/>
  <c r="M19" i="4" s="1"/>
  <c r="M17" i="5"/>
  <c r="M19" i="5" s="1"/>
  <c r="P17" i="4"/>
  <c r="P19" i="4" s="1"/>
  <c r="Q17" i="4"/>
  <c r="Q19" i="4" s="1"/>
  <c r="O17" i="4"/>
  <c r="L17" i="4"/>
  <c r="P17" i="3"/>
  <c r="P19" i="3" s="1"/>
  <c r="L17" i="3"/>
  <c r="L19" i="3" s="1"/>
  <c r="N17" i="3"/>
  <c r="N19" i="3" s="1"/>
  <c r="G3" i="5"/>
  <c r="O17" i="5"/>
  <c r="O19" i="5" s="1"/>
  <c r="N17" i="5"/>
  <c r="G7" i="5"/>
  <c r="L17" i="5"/>
  <c r="P17" i="5"/>
  <c r="P19" i="5" s="1"/>
  <c r="N17" i="4"/>
  <c r="I9" i="4"/>
  <c r="Q17" i="3"/>
  <c r="Q19" i="3" s="1"/>
  <c r="O17" i="3"/>
  <c r="O19" i="3" s="1"/>
  <c r="M17" i="3"/>
  <c r="M19" i="3" s="1"/>
  <c r="I2" i="5"/>
  <c r="I10" i="5"/>
  <c r="I15" i="5"/>
  <c r="I6" i="5"/>
  <c r="G9" i="5"/>
  <c r="G4" i="5"/>
  <c r="G15" i="5"/>
  <c r="G10" i="5"/>
  <c r="I14" i="5"/>
  <c r="G8" i="5"/>
  <c r="G2" i="5"/>
  <c r="G11" i="5"/>
  <c r="G5" i="5"/>
  <c r="I3" i="4"/>
  <c r="I5" i="4"/>
  <c r="I16" i="4"/>
  <c r="I8" i="4"/>
  <c r="I4" i="4"/>
  <c r="I12" i="4"/>
  <c r="G6" i="4"/>
  <c r="I7" i="4"/>
  <c r="I11" i="4"/>
  <c r="I2" i="3"/>
  <c r="I6" i="3"/>
  <c r="I13" i="3"/>
  <c r="I10" i="3"/>
  <c r="I14" i="3"/>
  <c r="I6" i="4"/>
  <c r="I13" i="4"/>
  <c r="G13" i="5"/>
  <c r="I2" i="4"/>
  <c r="I10" i="4"/>
  <c r="I14" i="4"/>
  <c r="G6" i="5"/>
  <c r="G16" i="5"/>
  <c r="I3" i="5"/>
  <c r="I4" i="5"/>
  <c r="I5" i="5"/>
  <c r="I7" i="5"/>
  <c r="I8" i="5"/>
  <c r="I9" i="5"/>
  <c r="G2" i="3"/>
  <c r="G3" i="3"/>
  <c r="G4" i="3"/>
  <c r="G5" i="3"/>
  <c r="G6" i="3"/>
  <c r="G7" i="3"/>
  <c r="G8" i="3"/>
  <c r="G9" i="3"/>
  <c r="G10" i="3"/>
  <c r="G11" i="3"/>
  <c r="G13" i="3"/>
  <c r="G15" i="3"/>
  <c r="G16" i="3"/>
  <c r="I3" i="3"/>
  <c r="I4" i="3"/>
  <c r="I5" i="3"/>
  <c r="I7" i="3"/>
  <c r="I8" i="3"/>
  <c r="I9" i="3"/>
  <c r="G2" i="4"/>
  <c r="G3" i="4"/>
  <c r="G4" i="4"/>
  <c r="G5" i="4"/>
  <c r="G7" i="4"/>
  <c r="G8" i="4"/>
  <c r="G9" i="4"/>
  <c r="G10" i="4"/>
  <c r="G11" i="4"/>
  <c r="L19" i="5"/>
  <c r="N19" i="4"/>
  <c r="O19" i="4"/>
  <c r="L19" i="4"/>
  <c r="B5" i="2"/>
  <c r="G6" i="2" s="1"/>
  <c r="I3" i="2"/>
  <c r="B3" i="2"/>
  <c r="G3" i="2" s="1"/>
  <c r="B7" i="2"/>
  <c r="I15" i="2" s="1"/>
  <c r="B4" i="2"/>
  <c r="G4" i="2" s="1"/>
  <c r="Q17" i="2"/>
  <c r="Q19" i="2" s="1"/>
  <c r="P17" i="2"/>
  <c r="P19" i="2" s="1"/>
  <c r="M17" i="2"/>
  <c r="M19" i="2" s="1"/>
  <c r="N17" i="2"/>
  <c r="N19" i="2" s="1"/>
  <c r="O17" i="2"/>
  <c r="O19" i="2" s="1"/>
  <c r="L17" i="2"/>
  <c r="L19" i="2" s="1"/>
  <c r="G2" i="2"/>
  <c r="G14" i="2"/>
  <c r="I5" i="2"/>
  <c r="G11" i="2"/>
  <c r="Q20" i="4" l="1"/>
  <c r="N20" i="4"/>
  <c r="O20" i="4"/>
  <c r="M20" i="4"/>
  <c r="P20" i="4"/>
  <c r="L20" i="4"/>
  <c r="N20" i="3"/>
  <c r="O20" i="3"/>
  <c r="M20" i="3"/>
  <c r="P20" i="3"/>
  <c r="Q20" i="3"/>
  <c r="L20" i="3"/>
  <c r="I24" i="3" s="1"/>
  <c r="S12" i="1" s="1"/>
  <c r="Q20" i="2"/>
  <c r="O20" i="2"/>
  <c r="L20" i="2"/>
  <c r="P20" i="2"/>
  <c r="N20" i="2"/>
  <c r="M20" i="2"/>
  <c r="N19" i="5"/>
  <c r="N20" i="5" s="1"/>
  <c r="I8" i="2"/>
  <c r="G15" i="2"/>
  <c r="I14" i="2"/>
  <c r="I7" i="2"/>
  <c r="G10" i="2"/>
  <c r="G7" i="2"/>
  <c r="G12" i="2"/>
  <c r="I9" i="2"/>
  <c r="G5" i="2"/>
  <c r="I10" i="2"/>
  <c r="I4" i="2"/>
  <c r="I13" i="2"/>
  <c r="I11" i="2"/>
  <c r="G8" i="2"/>
  <c r="I6" i="2"/>
  <c r="G13" i="2"/>
  <c r="I16" i="2"/>
  <c r="G9" i="2"/>
  <c r="I2" i="2"/>
  <c r="I12" i="2"/>
  <c r="G16" i="2"/>
  <c r="I26" i="3" l="1"/>
  <c r="S18" i="1" s="1"/>
  <c r="AA14" i="1" s="1"/>
  <c r="I25" i="3"/>
  <c r="S15" i="1" s="1"/>
  <c r="I27" i="3"/>
  <c r="S21" i="1" s="1"/>
  <c r="AA16" i="1" s="1"/>
  <c r="I23" i="3"/>
  <c r="S9" i="1" s="1"/>
  <c r="AA8" i="1" s="1"/>
  <c r="I22" i="2"/>
  <c r="S5" i="1" s="1"/>
  <c r="AA7" i="1" s="1"/>
  <c r="I25" i="2"/>
  <c r="S14" i="1" s="1"/>
  <c r="I24" i="2"/>
  <c r="S11" i="1" s="1"/>
  <c r="I26" i="2"/>
  <c r="S17" i="1" s="1"/>
  <c r="AA15" i="1" s="1"/>
  <c r="I27" i="2"/>
  <c r="S20" i="1" s="1"/>
  <c r="AA17" i="1" s="1"/>
  <c r="I23" i="4"/>
  <c r="I22" i="4"/>
  <c r="I22" i="3"/>
  <c r="S6" i="1" s="1"/>
  <c r="AA6" i="1" s="1"/>
  <c r="M20" i="5"/>
  <c r="P20" i="5"/>
  <c r="Q20" i="5"/>
  <c r="L20" i="5"/>
  <c r="O20" i="5"/>
  <c r="I23" i="2"/>
  <c r="S8" i="1" s="1"/>
  <c r="AA9" i="1" s="1"/>
  <c r="AA12" i="1" l="1"/>
  <c r="AA13" i="1"/>
  <c r="AA10" i="1"/>
  <c r="AA11" i="1"/>
  <c r="I22" i="5"/>
  <c r="I23" i="5"/>
</calcChain>
</file>

<file path=xl/sharedStrings.xml><?xml version="1.0" encoding="utf-8"?>
<sst xmlns="http://schemas.openxmlformats.org/spreadsheetml/2006/main" count="113" uniqueCount="29">
  <si>
    <t>Poule1</t>
  </si>
  <si>
    <t>Poule2</t>
  </si>
  <si>
    <t>N°</t>
  </si>
  <si>
    <t>NOMS</t>
  </si>
  <si>
    <t>Contre</t>
  </si>
  <si>
    <t>Tirage</t>
  </si>
  <si>
    <t>&gt;&gt;&gt;&gt;</t>
  </si>
  <si>
    <t>Total Points</t>
  </si>
  <si>
    <t>NOM du joueur 1</t>
  </si>
  <si>
    <t>NOM du joueur 2</t>
  </si>
  <si>
    <t>Classement</t>
  </si>
  <si>
    <t xml:space="preserve">Sur la feuille Tirage_poules </t>
  </si>
  <si>
    <t>Ensuite cliquer sur le bouton Tirage et tous les tirages sont effectués</t>
  </si>
  <si>
    <t>Les différents boutons donnent accés directement  a la feuille voulue</t>
  </si>
  <si>
    <t>Attention les boutons effacer sont à utiliser que si vous etes sur de vouloir tout supprimer</t>
  </si>
  <si>
    <t xml:space="preserve">Sur les feuilles de Poule </t>
  </si>
  <si>
    <t>Le calcul se fait automatiquement</t>
  </si>
  <si>
    <t>Sur toutes les feuilles vous avez un bouton "Retour tirage" qui vous renvoie sur la feuille Tirage_poules</t>
  </si>
  <si>
    <t>Diff but  +  -</t>
  </si>
  <si>
    <t>Les 2 premiers</t>
  </si>
  <si>
    <t>Poule A</t>
  </si>
  <si>
    <t>Poule D</t>
  </si>
  <si>
    <t>Poule C</t>
  </si>
  <si>
    <t>Poule B</t>
  </si>
  <si>
    <t>SCORE</t>
  </si>
  <si>
    <t xml:space="preserve">Remplir les cellules colonne "Noms"avec les noms </t>
  </si>
  <si>
    <t>Matchs de classement</t>
  </si>
  <si>
    <t>Classement final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</si>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</sst>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0070C0"/>
      </left>
      <right/>
      <top style="double">
        <color rgb="FF0070C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8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0" fillId="8" borderId="1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0" borderId="0" xfId="0" applyFont="1"/>
    <xf numFmtId="0" fontId="7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9" fillId="0" borderId="21" xfId="0" applyFont="1" applyBorder="1"/>
    <xf numFmtId="0" fontId="9" fillId="0" borderId="0" xfId="0" applyFont="1"/>
    <xf numFmtId="0" fontId="2" fillId="3" borderId="0" xfId="0" applyFont="1" applyFill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9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9</xdr:row>
          <xdr:rowOff>228600</xdr:rowOff>
        </xdr:from>
        <xdr:to>
          <xdr:col>17</xdr:col>
          <xdr:colOff>390525</xdr:colOff>
          <xdr:row>13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8</xdr:row>
          <xdr:rowOff>295275</xdr:rowOff>
        </xdr:from>
        <xdr:to>
          <xdr:col>7</xdr:col>
          <xdr:colOff>2305050</xdr:colOff>
          <xdr:row>11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314325</xdr:colOff>
          <xdr:row>9</xdr:row>
          <xdr:rowOff>38100</xdr:rowOff>
        </xdr:from>
        <xdr:to>
          <xdr:col>9</xdr:col>
          <xdr:colOff>2143125</xdr:colOff>
          <xdr:row>11</xdr:row>
          <xdr:rowOff>276225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15</xdr:row>
          <xdr:rowOff>219075</xdr:rowOff>
        </xdr:from>
        <xdr:to>
          <xdr:col>9</xdr:col>
          <xdr:colOff>2124075</xdr:colOff>
          <xdr:row>18</xdr:row>
          <xdr:rowOff>38100</xdr:rowOff>
        </xdr:to>
        <xdr:sp macro="" textlink="">
          <xdr:nvSpPr>
            <xdr:cNvPr id="1038" name="CommandButton1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15</xdr:row>
          <xdr:rowOff>228600</xdr:rowOff>
        </xdr:from>
        <xdr:to>
          <xdr:col>7</xdr:col>
          <xdr:colOff>2190750</xdr:colOff>
          <xdr:row>18</xdr:row>
          <xdr:rowOff>9525</xdr:rowOff>
        </xdr:to>
        <xdr:sp macro="" textlink="">
          <xdr:nvSpPr>
            <xdr:cNvPr id="1039" name="CommandButton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15</xdr:row>
          <xdr:rowOff>47625</xdr:rowOff>
        </xdr:from>
        <xdr:to>
          <xdr:col>10</xdr:col>
          <xdr:colOff>685800</xdr:colOff>
          <xdr:row>17</xdr:row>
          <xdr:rowOff>104775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14</xdr:row>
          <xdr:rowOff>190500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</xdr:row>
          <xdr:rowOff>114300</xdr:rowOff>
        </xdr:from>
        <xdr:to>
          <xdr:col>1</xdr:col>
          <xdr:colOff>1495425</xdr:colOff>
          <xdr:row>14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7.emf"/><Relationship Id="rId4" Type="http://schemas.openxmlformats.org/officeDocument/2006/relationships/control" Target="../activeX/activeX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7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sheetPr codeName="Feuil1"/>
  <dimension ref="A1:AA26"/>
  <sheetViews>
    <sheetView showGridLines="0" tabSelected="1" zoomScale="80" zoomScaleNormal="80" workbookViewId="0">
      <selection activeCell="V8" sqref="V8"/>
    </sheetView>
  </sheetViews>
  <sheetFormatPr baseColWidth="10" defaultColWidth="6.7109375" defaultRowHeight="26.25" x14ac:dyDescent="0.25"/>
  <cols>
    <col min="1" max="1" width="6.7109375" style="13"/>
    <col min="2" max="2" width="27.7109375" customWidth="1"/>
    <col min="3" max="3" width="3.7109375" customWidth="1"/>
    <col min="4" max="4" width="4.85546875" style="1" hidden="1" customWidth="1"/>
    <col min="5" max="5" width="8" style="1" hidden="1" customWidth="1"/>
    <col min="6" max="6" width="4.85546875" style="1" hidden="1" customWidth="1"/>
    <col min="7" max="7" width="3.7109375" customWidth="1"/>
    <col min="8" max="8" width="40.7109375" style="1" customWidth="1"/>
    <col min="9" max="9" width="2.140625" style="1" customWidth="1"/>
    <col min="10" max="10" width="40.7109375" style="1" customWidth="1"/>
    <col min="11" max="11" width="2.140625" style="1" customWidth="1"/>
    <col min="12" max="12" width="5.7109375" style="1" customWidth="1"/>
    <col min="18" max="18" width="18.28515625" customWidth="1"/>
    <col min="19" max="19" width="31.140625" customWidth="1"/>
    <col min="26" max="26" width="6.7109375" style="62"/>
    <col min="27" max="27" width="36.42578125" customWidth="1"/>
  </cols>
  <sheetData>
    <row r="1" spans="1:27" ht="36.75" customHeight="1" thickTop="1" thickBot="1" x14ac:dyDescent="0.35">
      <c r="A1" s="16" t="s">
        <v>2</v>
      </c>
      <c r="B1" s="16" t="s">
        <v>3</v>
      </c>
      <c r="H1" s="17" t="s">
        <v>0</v>
      </c>
      <c r="I1" s="7"/>
      <c r="J1" s="18" t="s">
        <v>1</v>
      </c>
      <c r="K1" s="47"/>
      <c r="L1" s="49"/>
    </row>
    <row r="2" spans="1:27" ht="30" customHeight="1" thickTop="1" thickBot="1" x14ac:dyDescent="0.3">
      <c r="A2" s="14">
        <v>1</v>
      </c>
      <c r="B2" s="11"/>
      <c r="D2" s="2">
        <v>9</v>
      </c>
      <c r="E2" s="3"/>
      <c r="F2" s="3">
        <v>11</v>
      </c>
      <c r="H2" s="8">
        <f t="shared" ref="H2:J7" si="0">IFERROR(VLOOKUP(D2,$A$2:$B$48,2,0),"")</f>
        <v>0</v>
      </c>
      <c r="I2" s="9" t="str">
        <f t="shared" si="0"/>
        <v/>
      </c>
      <c r="J2" s="8">
        <f t="shared" si="0"/>
        <v>0</v>
      </c>
      <c r="K2" s="48" t="str">
        <f>IFERROR(VLOOKUP(#REF!,$A$2:$B$48,2,0),"")</f>
        <v/>
      </c>
      <c r="L2" s="19"/>
      <c r="S2" s="63" t="s">
        <v>26</v>
      </c>
      <c r="T2" s="63"/>
      <c r="Z2" s="63" t="s">
        <v>27</v>
      </c>
      <c r="AA2" s="63"/>
    </row>
    <row r="3" spans="1:27" ht="30" customHeight="1" thickTop="1" thickBot="1" x14ac:dyDescent="0.3">
      <c r="A3" s="15">
        <v>2</v>
      </c>
      <c r="B3" s="11"/>
      <c r="D3" s="4">
        <v>7</v>
      </c>
      <c r="E3" s="5"/>
      <c r="F3" s="5">
        <v>12</v>
      </c>
      <c r="H3" s="10">
        <f t="shared" si="0"/>
        <v>0</v>
      </c>
      <c r="I3" s="9" t="str">
        <f t="shared" si="0"/>
        <v/>
      </c>
      <c r="J3" s="10">
        <f t="shared" si="0"/>
        <v>0</v>
      </c>
      <c r="K3" s="48" t="str">
        <f>IFERROR(VLOOKUP(#REF!,$A$2:$B$48,2,0),"")</f>
        <v/>
      </c>
      <c r="L3" s="19"/>
      <c r="S3" s="63"/>
      <c r="T3" s="63"/>
      <c r="Z3" s="63"/>
      <c r="AA3" s="63"/>
    </row>
    <row r="4" spans="1:27" ht="30" customHeight="1" thickTop="1" thickBot="1" x14ac:dyDescent="0.35">
      <c r="A4" s="15">
        <v>3</v>
      </c>
      <c r="B4" s="11"/>
      <c r="D4" s="4">
        <v>4</v>
      </c>
      <c r="E4" s="5"/>
      <c r="F4" s="5">
        <v>8</v>
      </c>
      <c r="H4" s="10">
        <f t="shared" si="0"/>
        <v>0</v>
      </c>
      <c r="I4" s="9" t="str">
        <f t="shared" si="0"/>
        <v/>
      </c>
      <c r="J4" s="10">
        <f t="shared" si="0"/>
        <v>0</v>
      </c>
      <c r="K4" s="48" t="str">
        <f>IFERROR(VLOOKUP(#REF!,$A$2:$B$48,2,0),"")</f>
        <v/>
      </c>
      <c r="L4" s="19"/>
      <c r="T4" s="65" t="s">
        <v>28</v>
      </c>
    </row>
    <row r="5" spans="1:27" ht="30" customHeight="1" thickTop="1" thickBot="1" x14ac:dyDescent="0.4">
      <c r="A5" s="15">
        <v>4</v>
      </c>
      <c r="B5" s="11"/>
      <c r="D5" s="4">
        <v>10</v>
      </c>
      <c r="E5" s="5"/>
      <c r="F5" s="5">
        <v>6</v>
      </c>
      <c r="H5" s="10">
        <f t="shared" si="0"/>
        <v>0</v>
      </c>
      <c r="I5" s="9" t="str">
        <f t="shared" si="0"/>
        <v/>
      </c>
      <c r="J5" s="10">
        <f t="shared" si="0"/>
        <v>0</v>
      </c>
      <c r="K5" s="48" t="str">
        <f>IFERROR(VLOOKUP(#REF!,$A$2:$B$48,2,0),"")</f>
        <v/>
      </c>
      <c r="L5" s="19"/>
      <c r="S5" s="50">
        <f>'Poule A'!I22</f>
        <v>0</v>
      </c>
      <c r="T5" s="50"/>
    </row>
    <row r="6" spans="1:27" ht="30" customHeight="1" thickTop="1" thickBot="1" x14ac:dyDescent="0.4">
      <c r="A6" s="15">
        <v>5</v>
      </c>
      <c r="B6" s="11"/>
      <c r="D6" s="4">
        <v>1</v>
      </c>
      <c r="E6" s="5"/>
      <c r="F6" s="5">
        <v>3</v>
      </c>
      <c r="H6" s="10">
        <f t="shared" si="0"/>
        <v>0</v>
      </c>
      <c r="I6" s="9" t="str">
        <f t="shared" si="0"/>
        <v/>
      </c>
      <c r="J6" s="10">
        <f t="shared" si="0"/>
        <v>0</v>
      </c>
      <c r="K6" s="48" t="str">
        <f>IFERROR(VLOOKUP(#REF!,$A$2:$B$48,2,0),"")</f>
        <v/>
      </c>
      <c r="L6" s="19"/>
      <c r="S6" s="50">
        <f>'Poule B'!I22</f>
        <v>0</v>
      </c>
      <c r="T6" s="50"/>
      <c r="Z6" s="62">
        <v>1</v>
      </c>
      <c r="AA6" s="64">
        <f>IF(T5&gt;T6,S5,S6)</f>
        <v>0</v>
      </c>
    </row>
    <row r="7" spans="1:27" ht="30" customHeight="1" thickTop="1" thickBot="1" x14ac:dyDescent="0.4">
      <c r="A7" s="15">
        <v>6</v>
      </c>
      <c r="B7" s="11"/>
      <c r="D7" s="4">
        <v>5</v>
      </c>
      <c r="E7" s="5"/>
      <c r="F7" s="5">
        <v>2</v>
      </c>
      <c r="H7" s="10">
        <f t="shared" si="0"/>
        <v>0</v>
      </c>
      <c r="I7" s="9" t="str">
        <f t="shared" si="0"/>
        <v/>
      </c>
      <c r="J7" s="10">
        <f t="shared" si="0"/>
        <v>0</v>
      </c>
      <c r="K7" s="48" t="str">
        <f>IFERROR(VLOOKUP(#REF!,$A$2:$B$48,2,0),"")</f>
        <v/>
      </c>
      <c r="L7" s="19"/>
      <c r="S7" s="51"/>
      <c r="T7" s="51"/>
      <c r="Z7" s="62">
        <v>2</v>
      </c>
      <c r="AA7" s="64">
        <f>IF(T6&lt;T5,S6,S5)</f>
        <v>0</v>
      </c>
    </row>
    <row r="8" spans="1:27" ht="30" customHeight="1" thickTop="1" thickBot="1" x14ac:dyDescent="0.4">
      <c r="A8" s="15">
        <v>7</v>
      </c>
      <c r="B8" s="11"/>
      <c r="D8" s="4"/>
      <c r="E8" s="5"/>
      <c r="F8" s="5"/>
      <c r="H8" s="12"/>
      <c r="I8" s="12" t="str">
        <f>IFERROR(VLOOKUP(E10,$A$2:$B$48,2,0),"")</f>
        <v/>
      </c>
      <c r="J8" s="12"/>
      <c r="K8" s="12" t="str">
        <f>IFERROR(VLOOKUP(#REF!,$A$2:$B$48,2,0),"")</f>
        <v/>
      </c>
      <c r="L8"/>
      <c r="S8" s="50">
        <f>'Poule A'!I23</f>
        <v>0</v>
      </c>
      <c r="T8" s="50"/>
      <c r="Z8" s="62">
        <v>3</v>
      </c>
      <c r="AA8" s="64">
        <f>IF(T8&gt;T9,S8,S9)</f>
        <v>0</v>
      </c>
    </row>
    <row r="9" spans="1:27" ht="30" customHeight="1" thickTop="1" thickBot="1" x14ac:dyDescent="0.4">
      <c r="A9" s="15">
        <v>8</v>
      </c>
      <c r="B9" s="11"/>
      <c r="D9" s="4"/>
      <c r="E9" s="5"/>
      <c r="F9" s="5"/>
      <c r="I9" s="1" t="str">
        <f>IFERROR(VLOOKUP(E11,$A$2:$B$48,2,0),"")</f>
        <v/>
      </c>
      <c r="K9" s="1" t="str">
        <f>IFERROR(VLOOKUP(#REF!,$A$2:$B$48,2,0),"")</f>
        <v/>
      </c>
      <c r="S9" s="50">
        <f>'Poule B'!I23</f>
        <v>0</v>
      </c>
      <c r="T9" s="50"/>
      <c r="Z9" s="62">
        <v>4</v>
      </c>
      <c r="AA9" s="64">
        <f>IF(T9&lt;T8,S9,S8)</f>
        <v>0</v>
      </c>
    </row>
    <row r="10" spans="1:27" ht="30" customHeight="1" thickTop="1" thickBot="1" x14ac:dyDescent="0.4">
      <c r="A10" s="15">
        <v>9</v>
      </c>
      <c r="B10" s="11"/>
      <c r="D10" s="4"/>
      <c r="E10" s="5"/>
      <c r="F10" s="5"/>
      <c r="I10" s="1" t="str">
        <f>IFERROR(VLOOKUP(E12,$A$2:$B$48,2,0),"")</f>
        <v/>
      </c>
      <c r="K10" s="1" t="str">
        <f>IFERROR(VLOOKUP(#REF!,$A$2:$B$48,2,0),"")</f>
        <v/>
      </c>
      <c r="S10" s="51"/>
      <c r="T10" s="51"/>
      <c r="Z10" s="62">
        <v>5</v>
      </c>
      <c r="AA10" s="64">
        <f>IF(T11&gt;T12,S11,S12)</f>
        <v>0</v>
      </c>
    </row>
    <row r="11" spans="1:27" ht="30" customHeight="1" thickTop="1" thickBot="1" x14ac:dyDescent="0.4">
      <c r="A11" s="15">
        <v>10</v>
      </c>
      <c r="B11" s="11"/>
      <c r="D11" s="4"/>
      <c r="E11" s="5"/>
      <c r="F11" s="5"/>
      <c r="S11" s="50">
        <f>'Poule A'!I24</f>
        <v>0</v>
      </c>
      <c r="T11" s="50"/>
      <c r="Z11" s="62">
        <v>6</v>
      </c>
      <c r="AA11" s="64">
        <f>IF(T12&lt;T11,S12,S11)</f>
        <v>0</v>
      </c>
    </row>
    <row r="12" spans="1:27" ht="30" customHeight="1" thickTop="1" thickBot="1" x14ac:dyDescent="0.4">
      <c r="A12" s="15">
        <v>11</v>
      </c>
      <c r="B12" s="11"/>
      <c r="D12" s="4"/>
      <c r="E12" s="5"/>
      <c r="F12" s="5"/>
      <c r="S12" s="50">
        <f>'Poule B'!I24</f>
        <v>0</v>
      </c>
      <c r="T12" s="50"/>
      <c r="Z12" s="62">
        <v>7</v>
      </c>
      <c r="AA12" s="64">
        <f>IF(T14&gt;T15,S14,S15)</f>
        <v>0</v>
      </c>
    </row>
    <row r="13" spans="1:27" ht="30" customHeight="1" thickTop="1" thickBot="1" x14ac:dyDescent="0.4">
      <c r="A13" s="15">
        <v>12</v>
      </c>
      <c r="B13" s="11"/>
      <c r="D13" s="4"/>
      <c r="E13" s="5"/>
      <c r="F13" s="5"/>
      <c r="S13" s="51"/>
      <c r="T13" s="51"/>
      <c r="Z13" s="62">
        <v>8</v>
      </c>
      <c r="AA13" s="64">
        <f>IF(T15&lt;T14,S15,S14)</f>
        <v>0</v>
      </c>
    </row>
    <row r="14" spans="1:27" ht="30" customHeight="1" thickTop="1" thickBot="1" x14ac:dyDescent="0.4">
      <c r="A14" s="20"/>
      <c r="B14" s="21"/>
      <c r="C14" s="46"/>
      <c r="D14" s="5"/>
      <c r="E14" s="5"/>
      <c r="F14" s="5"/>
      <c r="G14" s="1"/>
      <c r="I14"/>
      <c r="J14"/>
      <c r="K14"/>
      <c r="L14"/>
      <c r="S14" s="50">
        <f>'Poule A'!I25</f>
        <v>0</v>
      </c>
      <c r="T14" s="50"/>
      <c r="Z14" s="62">
        <v>9</v>
      </c>
      <c r="AA14" s="64">
        <f>IF(T17&gt;T18,S17,S18)</f>
        <v>0</v>
      </c>
    </row>
    <row r="15" spans="1:27" ht="30" customHeight="1" thickTop="1" thickBot="1" x14ac:dyDescent="0.4">
      <c r="C15" s="46"/>
      <c r="D15" s="5"/>
      <c r="E15" s="5"/>
      <c r="F15" s="5"/>
      <c r="G15" s="1"/>
      <c r="I15"/>
      <c r="J15"/>
      <c r="K15"/>
      <c r="L15"/>
      <c r="S15" s="50">
        <f>'Poule B'!I25</f>
        <v>0</v>
      </c>
      <c r="T15" s="50"/>
      <c r="Z15" s="62">
        <v>10</v>
      </c>
      <c r="AA15" s="64">
        <f>IF(T18&lt;T17,S18,S17)</f>
        <v>0</v>
      </c>
    </row>
    <row r="16" spans="1:27" ht="30" customHeight="1" thickTop="1" thickBot="1" x14ac:dyDescent="0.4">
      <c r="C16" s="46"/>
      <c r="D16" s="5"/>
      <c r="E16" s="5"/>
      <c r="F16" s="5"/>
      <c r="G16" s="1"/>
      <c r="I16"/>
      <c r="J16"/>
      <c r="K16"/>
      <c r="L16"/>
      <c r="S16" s="51"/>
      <c r="T16" s="51"/>
      <c r="Z16" s="62">
        <v>11</v>
      </c>
      <c r="AA16" s="64">
        <f>IF(T20&gt;T21,S20,S21)</f>
        <v>0</v>
      </c>
    </row>
    <row r="17" spans="3:27" ht="30" customHeight="1" thickTop="1" thickBot="1" x14ac:dyDescent="0.4">
      <c r="C17" s="46"/>
      <c r="D17" s="5"/>
      <c r="E17" s="5"/>
      <c r="F17" s="5"/>
      <c r="G17" s="1"/>
      <c r="I17"/>
      <c r="J17"/>
      <c r="K17"/>
      <c r="L17"/>
      <c r="S17" s="50">
        <f>'Poule A'!I26</f>
        <v>0</v>
      </c>
      <c r="T17" s="50"/>
      <c r="Z17" s="62">
        <v>12</v>
      </c>
      <c r="AA17" s="64">
        <f>IF(T21&lt;T20,S21,S20)</f>
        <v>0</v>
      </c>
    </row>
    <row r="18" spans="3:27" ht="30" customHeight="1" thickTop="1" thickBot="1" x14ac:dyDescent="0.4">
      <c r="C18" s="46"/>
      <c r="D18" s="6"/>
      <c r="E18" s="6"/>
      <c r="F18" s="6"/>
      <c r="G18" s="1"/>
      <c r="I18"/>
      <c r="J18"/>
      <c r="K18"/>
      <c r="L18"/>
      <c r="S18" s="50">
        <f>'Poule B'!I26</f>
        <v>0</v>
      </c>
      <c r="T18" s="50"/>
    </row>
    <row r="19" spans="3:27" ht="30" customHeight="1" thickTop="1" thickBot="1" x14ac:dyDescent="0.4">
      <c r="C19" s="1"/>
      <c r="G19" s="1"/>
      <c r="I19"/>
      <c r="J19"/>
      <c r="K19"/>
      <c r="L19"/>
      <c r="S19" s="51"/>
      <c r="T19" s="51"/>
    </row>
    <row r="20" spans="3:27" ht="30" customHeight="1" thickTop="1" thickBot="1" x14ac:dyDescent="0.4">
      <c r="C20" s="1"/>
      <c r="G20" s="1"/>
      <c r="I20"/>
      <c r="J20"/>
      <c r="K20"/>
      <c r="L20"/>
      <c r="S20" s="50">
        <f>'Poule A'!I27</f>
        <v>0</v>
      </c>
      <c r="T20" s="50"/>
    </row>
    <row r="21" spans="3:27" ht="30" customHeight="1" thickTop="1" thickBot="1" x14ac:dyDescent="0.4">
      <c r="C21" s="1"/>
      <c r="G21" s="1"/>
      <c r="I21"/>
      <c r="J21"/>
      <c r="K21"/>
      <c r="L21"/>
      <c r="S21" s="50">
        <f>'Poule B'!I27</f>
        <v>0</v>
      </c>
      <c r="T21" s="50"/>
    </row>
    <row r="22" spans="3:27" ht="20.100000000000001" customHeight="1" thickTop="1" x14ac:dyDescent="0.25">
      <c r="C22" s="1"/>
      <c r="G22" s="1"/>
      <c r="I22"/>
      <c r="J22"/>
      <c r="K22"/>
      <c r="L22"/>
    </row>
    <row r="23" spans="3:27" ht="20.100000000000001" customHeight="1" x14ac:dyDescent="0.25">
      <c r="C23" s="1"/>
      <c r="G23" s="1"/>
      <c r="I23"/>
      <c r="J23"/>
      <c r="K23"/>
      <c r="L23"/>
    </row>
    <row r="24" spans="3:27" ht="20.100000000000001" customHeight="1" x14ac:dyDescent="0.25">
      <c r="C24" s="1"/>
      <c r="G24" s="1"/>
      <c r="I24"/>
      <c r="J24"/>
      <c r="K24"/>
      <c r="L24"/>
    </row>
    <row r="25" spans="3:27" ht="20.100000000000001" customHeight="1" x14ac:dyDescent="0.25">
      <c r="C25" s="1"/>
      <c r="G25" s="1"/>
      <c r="I25"/>
      <c r="J25"/>
      <c r="K25"/>
      <c r="L25"/>
    </row>
    <row r="26" spans="3:27" ht="20.100000000000001" customHeight="1" x14ac:dyDescent="0.25"/>
  </sheetData>
  <protectedRanges>
    <protectedRange sqref="B2:B13" name="Plage1"/>
  </protectedRanges>
  <sortState xmlns:xlrd2="http://schemas.microsoft.com/office/spreadsheetml/2017/richdata2" ref="B3:B13">
    <sortCondition ref="B2:B13"/>
  </sortState>
  <mergeCells count="2">
    <mergeCell ref="S2:T3"/>
    <mergeCell ref="Z2:AA3"/>
  </mergeCells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12">
          <controlPr defaultSize="0" autoLine="0" r:id="rId5">
            <anchor moveWithCells="1">
              <from>
                <xdr:col>7</xdr:col>
                <xdr:colOff>361950</xdr:colOff>
                <xdr:row>15</xdr:row>
                <xdr:rowOff>228600</xdr:rowOff>
              </from>
              <to>
                <xdr:col>7</xdr:col>
                <xdr:colOff>2190750</xdr:colOff>
                <xdr:row>18</xdr:row>
                <xdr:rowOff>9525</xdr:rowOff>
              </to>
            </anchor>
          </controlPr>
        </control>
      </mc:Choice>
      <mc:Fallback>
        <control shapeId="1039" r:id="rId4" name="CommandButton12"/>
      </mc:Fallback>
    </mc:AlternateContent>
    <mc:AlternateContent xmlns:mc="http://schemas.openxmlformats.org/markup-compatibility/2006">
      <mc:Choice Requires="x14">
        <control shapeId="1038" r:id="rId6" name="CommandButton11">
          <controlPr defaultSize="0" autoLine="0" autoPict="0" r:id="rId7">
            <anchor moveWithCells="1">
              <from>
                <xdr:col>9</xdr:col>
                <xdr:colOff>342900</xdr:colOff>
                <xdr:row>15</xdr:row>
                <xdr:rowOff>219075</xdr:rowOff>
              </from>
              <to>
                <xdr:col>9</xdr:col>
                <xdr:colOff>2124075</xdr:colOff>
                <xdr:row>18</xdr:row>
                <xdr:rowOff>38100</xdr:rowOff>
              </to>
            </anchor>
          </controlPr>
        </control>
      </mc:Choice>
      <mc:Fallback>
        <control shapeId="1038" r:id="rId6" name="CommandButton11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9</xdr:col>
                <xdr:colOff>314325</xdr:colOff>
                <xdr:row>9</xdr:row>
                <xdr:rowOff>38100</xdr:rowOff>
              </from>
              <to>
                <xdr:col>9</xdr:col>
                <xdr:colOff>2143125</xdr:colOff>
                <xdr:row>11</xdr:row>
                <xdr:rowOff>276225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7</xdr:col>
                <xdr:colOff>419100</xdr:colOff>
                <xdr:row>8</xdr:row>
                <xdr:rowOff>295275</xdr:rowOff>
              </from>
              <to>
                <xdr:col>7</xdr:col>
                <xdr:colOff>2305050</xdr:colOff>
                <xdr:row>11</xdr:row>
                <xdr:rowOff>152400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12</xdr:col>
                <xdr:colOff>247650</xdr:colOff>
                <xdr:row>9</xdr:row>
                <xdr:rowOff>228600</xdr:rowOff>
              </from>
              <to>
                <xdr:col>17</xdr:col>
                <xdr:colOff>390525</xdr:colOff>
                <xdr:row>13</xdr:row>
                <xdr:rowOff>57150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1DB7-7E8C-4B11-9E6C-E2A637C2E033}">
  <sheetPr codeName="Feuil2"/>
  <dimension ref="A2:K13"/>
  <sheetViews>
    <sheetView showGridLines="0" showRowColHeaders="0" workbookViewId="0">
      <selection activeCell="P7" sqref="P7"/>
    </sheetView>
  </sheetViews>
  <sheetFormatPr baseColWidth="10" defaultRowHeight="15" x14ac:dyDescent="0.25"/>
  <sheetData>
    <row r="2" spans="1:11" ht="18.75" x14ac:dyDescent="0.25">
      <c r="A2" s="52" t="s">
        <v>11</v>
      </c>
      <c r="B2" s="52"/>
      <c r="C2" s="52"/>
    </row>
    <row r="3" spans="1:11" x14ac:dyDescent="0.25">
      <c r="A3" t="s">
        <v>25</v>
      </c>
    </row>
    <row r="4" spans="1:11" x14ac:dyDescent="0.25">
      <c r="A4" t="s">
        <v>12</v>
      </c>
    </row>
    <row r="5" spans="1:11" x14ac:dyDescent="0.25">
      <c r="A5" t="s">
        <v>13</v>
      </c>
    </row>
    <row r="6" spans="1:11" x14ac:dyDescent="0.25">
      <c r="A6" t="s">
        <v>14</v>
      </c>
    </row>
    <row r="8" spans="1:11" ht="18.75" x14ac:dyDescent="0.25">
      <c r="A8" s="52" t="s">
        <v>15</v>
      </c>
      <c r="B8" s="52"/>
      <c r="C8" s="52"/>
    </row>
    <row r="10" spans="1:11" x14ac:dyDescent="0.25">
      <c r="A10" t="s">
        <v>16</v>
      </c>
    </row>
    <row r="13" spans="1:11" ht="18.75" x14ac:dyDescent="0.25">
      <c r="A13" s="52" t="s">
        <v>17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</row>
  </sheetData>
  <sheetProtection algorithmName="SHA-512" hashValue="+LQtLv2F8RRjv5w2Vdks0LPDxhEn9KnPXM2G9mED6FGDoGi17/LRTFdyEKIHYxW7BDGNcAORi7w7gSlnp/viZw==" saltValue="OmoCAuMz3kparG3SbeHm/w==" spinCount="100000" sheet="1" objects="1" scenarios="1"/>
  <mergeCells count="3">
    <mergeCell ref="A8:C8"/>
    <mergeCell ref="A2:C2"/>
    <mergeCell ref="A13:K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638175</xdr:colOff>
                <xdr:row>15</xdr:row>
                <xdr:rowOff>47625</xdr:rowOff>
              </from>
              <to>
                <xdr:col>10</xdr:col>
                <xdr:colOff>685800</xdr:colOff>
                <xdr:row>17</xdr:row>
                <xdr:rowOff>104775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E882-BF00-44B8-A797-F273A6822CF7}">
  <sheetPr codeName="Feuil3"/>
  <dimension ref="A1:R28"/>
  <sheetViews>
    <sheetView workbookViewId="0">
      <selection activeCell="T4" sqref="T4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13" customWidth="1"/>
    <col min="7" max="7" width="25.7109375" customWidth="1"/>
    <col min="8" max="8" width="5.28515625" customWidth="1"/>
    <col min="9" max="9" width="25.7109375" customWidth="1"/>
    <col min="10" max="17" width="7.7109375" style="1" customWidth="1"/>
    <col min="18" max="18" width="5.140625" style="1" customWidth="1"/>
  </cols>
  <sheetData>
    <row r="1" spans="1:17" s="32" customFormat="1" ht="31.5" customHeight="1" thickTop="1" thickBot="1" x14ac:dyDescent="0.3">
      <c r="B1" s="33" t="s">
        <v>20</v>
      </c>
      <c r="C1" s="34"/>
      <c r="D1" s="34"/>
      <c r="E1" s="56" t="s">
        <v>5</v>
      </c>
      <c r="F1" s="56"/>
      <c r="G1" s="35" t="s">
        <v>8</v>
      </c>
      <c r="H1" s="36" t="s">
        <v>4</v>
      </c>
      <c r="I1" s="35" t="s">
        <v>9</v>
      </c>
      <c r="J1" s="55" t="s">
        <v>24</v>
      </c>
      <c r="K1" s="55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</row>
    <row r="2" spans="1:17" ht="15.95" customHeight="1" thickTop="1" thickBot="1" x14ac:dyDescent="0.3">
      <c r="A2">
        <v>1</v>
      </c>
      <c r="B2" s="8">
        <f>Tirage_poules!H2</f>
        <v>0</v>
      </c>
      <c r="C2" s="19"/>
      <c r="D2" s="19"/>
      <c r="E2" s="23">
        <v>1</v>
      </c>
      <c r="F2" s="30">
        <v>6</v>
      </c>
      <c r="G2" s="22">
        <f t="shared" ref="G2:G16" si="0">IFERROR(VLOOKUP(E2,$A$2:$B$7,2,0),"")</f>
        <v>0</v>
      </c>
      <c r="H2" s="22" t="s">
        <v>6</v>
      </c>
      <c r="I2" s="22">
        <f t="shared" ref="I2:I16" si="1">IFERROR(VLOOKUP(F2,$A$2:$B$7,2,0),"")</f>
        <v>0</v>
      </c>
      <c r="J2" s="38"/>
      <c r="K2" s="38"/>
      <c r="L2" s="23" t="str">
        <f>IF(J2="","",IF($J2=$K2,1,IF($J2&gt;$K2,3,0)))</f>
        <v/>
      </c>
      <c r="M2" s="24"/>
      <c r="N2" s="24"/>
      <c r="O2" s="24"/>
      <c r="P2" s="24"/>
      <c r="Q2" s="23" t="str">
        <f>IF(J2="","",IF($K2=$J2,1,IF($K2&gt;$J2,3,0)))</f>
        <v/>
      </c>
    </row>
    <row r="3" spans="1:17" ht="15.95" customHeight="1" thickTop="1" thickBot="1" x14ac:dyDescent="0.3">
      <c r="A3">
        <v>2</v>
      </c>
      <c r="B3" s="8">
        <f>Tirage_poules!H3</f>
        <v>0</v>
      </c>
      <c r="C3" s="19"/>
      <c r="D3" s="19"/>
      <c r="E3" s="26">
        <v>2</v>
      </c>
      <c r="F3" s="31">
        <v>5</v>
      </c>
      <c r="G3" s="22">
        <f t="shared" si="0"/>
        <v>0</v>
      </c>
      <c r="H3" s="22" t="s">
        <v>6</v>
      </c>
      <c r="I3" s="22">
        <f t="shared" si="1"/>
        <v>0</v>
      </c>
      <c r="J3" s="38"/>
      <c r="K3" s="38"/>
      <c r="L3" s="25"/>
      <c r="M3" s="23" t="str">
        <f>IF(J3="","",IF($J3=$K3,1,IF($J3&gt;$K3,3,0)))</f>
        <v/>
      </c>
      <c r="N3" s="25"/>
      <c r="O3" s="25"/>
      <c r="P3" s="23" t="str">
        <f>IF(J3="","",IF($K3=$J3,1,IF($K3&gt;$J3,3,0)))</f>
        <v/>
      </c>
      <c r="Q3" s="25"/>
    </row>
    <row r="4" spans="1:17" ht="15.95" customHeight="1" thickTop="1" thickBot="1" x14ac:dyDescent="0.3">
      <c r="A4">
        <v>3</v>
      </c>
      <c r="B4" s="8">
        <f>Tirage_poules!H4</f>
        <v>0</v>
      </c>
      <c r="C4" s="19"/>
      <c r="D4" s="19"/>
      <c r="E4" s="26">
        <v>3</v>
      </c>
      <c r="F4" s="31">
        <v>4</v>
      </c>
      <c r="G4" s="22">
        <f t="shared" si="0"/>
        <v>0</v>
      </c>
      <c r="H4" s="22" t="s">
        <v>6</v>
      </c>
      <c r="I4" s="22">
        <f t="shared" si="1"/>
        <v>0</v>
      </c>
      <c r="J4" s="38"/>
      <c r="K4" s="38"/>
      <c r="L4" s="25"/>
      <c r="M4" s="25"/>
      <c r="N4" s="23" t="str">
        <f>IF(J4="","",IF($J4=$K4,1,IF($J4&gt;$K4,3,0)))</f>
        <v/>
      </c>
      <c r="O4" s="23" t="str">
        <f>IF(J4="","",IF($K4=$J4,1,IF($K4&gt;$J4,3,0)))</f>
        <v/>
      </c>
      <c r="P4" s="25"/>
      <c r="Q4" s="27"/>
    </row>
    <row r="5" spans="1:17" ht="15.95" customHeight="1" thickTop="1" thickBot="1" x14ac:dyDescent="0.3">
      <c r="A5">
        <v>4</v>
      </c>
      <c r="B5" s="8">
        <f>Tirage_poules!H5</f>
        <v>0</v>
      </c>
      <c r="C5" s="19"/>
      <c r="D5" s="19"/>
      <c r="E5" s="26">
        <v>1</v>
      </c>
      <c r="F5" s="31">
        <v>5</v>
      </c>
      <c r="G5" s="22">
        <f t="shared" si="0"/>
        <v>0</v>
      </c>
      <c r="H5" s="22" t="s">
        <v>6</v>
      </c>
      <c r="I5" s="22">
        <f t="shared" si="1"/>
        <v>0</v>
      </c>
      <c r="J5" s="38"/>
      <c r="K5" s="38"/>
      <c r="L5" s="23" t="str">
        <f>IF(J5="","",IF($J5=$K5,1,IF($J5&gt;$K5,3,0)))</f>
        <v/>
      </c>
      <c r="M5" s="25"/>
      <c r="N5" s="25"/>
      <c r="O5" s="27"/>
      <c r="P5" s="23" t="str">
        <f>IF(J5="","",IF($K5=$J5,1,IF($K5&gt;$J5,3,0)))</f>
        <v/>
      </c>
      <c r="Q5" s="25"/>
    </row>
    <row r="6" spans="1:17" ht="15.95" customHeight="1" thickTop="1" thickBot="1" x14ac:dyDescent="0.3">
      <c r="A6">
        <v>5</v>
      </c>
      <c r="B6" s="8">
        <f>Tirage_poules!H6</f>
        <v>0</v>
      </c>
      <c r="C6" s="19"/>
      <c r="D6" s="19"/>
      <c r="E6" s="26">
        <v>4</v>
      </c>
      <c r="F6" s="31">
        <v>6</v>
      </c>
      <c r="G6" s="22">
        <f t="shared" si="0"/>
        <v>0</v>
      </c>
      <c r="H6" s="22" t="s">
        <v>6</v>
      </c>
      <c r="I6" s="22">
        <f t="shared" si="1"/>
        <v>0</v>
      </c>
      <c r="J6" s="38"/>
      <c r="K6" s="38"/>
      <c r="L6" s="27"/>
      <c r="M6" s="27"/>
      <c r="N6" s="27"/>
      <c r="O6" s="23" t="str">
        <f>IF(J6="","",IF($J6=$K6,1,IF($J6&gt;$K6,3,0)))</f>
        <v/>
      </c>
      <c r="P6" s="27"/>
      <c r="Q6" s="23" t="str">
        <f>IF(J6="","",IF($K6=$J6,1,IF($K6&gt;$J6,3,0)))</f>
        <v/>
      </c>
    </row>
    <row r="7" spans="1:17" ht="15.95" customHeight="1" thickTop="1" thickBot="1" x14ac:dyDescent="0.3">
      <c r="A7">
        <v>6</v>
      </c>
      <c r="B7" s="8">
        <f>Tirage_poules!H7</f>
        <v>0</v>
      </c>
      <c r="C7" s="19"/>
      <c r="D7" s="19"/>
      <c r="E7" s="26">
        <v>2</v>
      </c>
      <c r="F7" s="31">
        <v>3</v>
      </c>
      <c r="G7" s="22">
        <f t="shared" si="0"/>
        <v>0</v>
      </c>
      <c r="H7" s="22" t="s">
        <v>6</v>
      </c>
      <c r="I7" s="22">
        <f t="shared" si="1"/>
        <v>0</v>
      </c>
      <c r="J7" s="38"/>
      <c r="K7" s="38"/>
      <c r="L7" s="27"/>
      <c r="M7" s="23" t="str">
        <f>IF(J7="","",IF($J7=$K7,1,IF($J7&gt;$K7,3,0)))</f>
        <v/>
      </c>
      <c r="N7" s="23" t="str">
        <f>IF(J7="","",IF($K7=$J7,1,IF($K7&gt;$J7,3,0)))</f>
        <v/>
      </c>
      <c r="O7" s="27"/>
      <c r="P7" s="27"/>
      <c r="Q7" s="27"/>
    </row>
    <row r="8" spans="1:17" ht="15.95" customHeight="1" thickBot="1" x14ac:dyDescent="0.3">
      <c r="A8" s="19"/>
      <c r="B8" s="19"/>
      <c r="C8" s="19"/>
      <c r="D8" s="19"/>
      <c r="E8" s="26">
        <v>1</v>
      </c>
      <c r="F8" s="31">
        <v>4</v>
      </c>
      <c r="G8" s="22">
        <f t="shared" si="0"/>
        <v>0</v>
      </c>
      <c r="H8" s="22" t="s">
        <v>6</v>
      </c>
      <c r="I8" s="22">
        <f t="shared" si="1"/>
        <v>0</v>
      </c>
      <c r="J8" s="38"/>
      <c r="K8" s="38"/>
      <c r="L8" s="23" t="str">
        <f>IF(J8="","",IF($J8=$K8,1,IF($J8&gt;$K8,3,0)))</f>
        <v/>
      </c>
      <c r="M8" s="27"/>
      <c r="N8" s="27"/>
      <c r="O8" s="23" t="str">
        <f>IF(J8="","",IF($K8=$J8,1,IF($K8&gt;$J8,3,0)))</f>
        <v/>
      </c>
      <c r="P8" s="27"/>
      <c r="Q8" s="27"/>
    </row>
    <row r="9" spans="1:17" ht="15.95" customHeight="1" thickBot="1" x14ac:dyDescent="0.3">
      <c r="A9" s="19"/>
      <c r="B9" s="19"/>
      <c r="C9" s="19"/>
      <c r="D9" s="19"/>
      <c r="E9" s="26">
        <v>3</v>
      </c>
      <c r="F9" s="31">
        <v>5</v>
      </c>
      <c r="G9" s="22">
        <f t="shared" si="0"/>
        <v>0</v>
      </c>
      <c r="H9" s="22" t="s">
        <v>6</v>
      </c>
      <c r="I9" s="22">
        <f t="shared" si="1"/>
        <v>0</v>
      </c>
      <c r="J9" s="38"/>
      <c r="K9" s="38"/>
      <c r="L9" s="27"/>
      <c r="M9" s="27"/>
      <c r="N9" s="23" t="str">
        <f>IF(J9="","",IF($J9=$K9,1,IF($J9&gt;$K9,3,0)))</f>
        <v/>
      </c>
      <c r="O9" s="27"/>
      <c r="P9" s="23" t="str">
        <f>IF(J9="","",IF($K9=$J9,1,IF($K9&gt;$J9,3,0)))</f>
        <v/>
      </c>
      <c r="Q9" s="27"/>
    </row>
    <row r="10" spans="1:17" ht="15.95" customHeight="1" thickBot="1" x14ac:dyDescent="0.3">
      <c r="E10" s="26">
        <v>2</v>
      </c>
      <c r="F10" s="31">
        <v>6</v>
      </c>
      <c r="G10" s="22">
        <f t="shared" si="0"/>
        <v>0</v>
      </c>
      <c r="H10" s="22" t="s">
        <v>6</v>
      </c>
      <c r="I10" s="22">
        <f t="shared" si="1"/>
        <v>0</v>
      </c>
      <c r="J10" s="38"/>
      <c r="K10" s="38"/>
      <c r="L10" s="27"/>
      <c r="M10" s="23" t="str">
        <f>IF(J10="","",IF($J10=$K10,1,IF($J10&gt;$K10,3,0)))</f>
        <v/>
      </c>
      <c r="N10" s="27"/>
      <c r="O10" s="27"/>
      <c r="P10" s="27"/>
      <c r="Q10" s="23" t="str">
        <f>IF(J10="","",IF($K10=$J10,1,IF($K10&gt;$J10,3,0)))</f>
        <v/>
      </c>
    </row>
    <row r="11" spans="1:17" ht="15.95" customHeight="1" thickBot="1" x14ac:dyDescent="0.3">
      <c r="E11" s="26">
        <v>1</v>
      </c>
      <c r="F11" s="31">
        <v>3</v>
      </c>
      <c r="G11" s="22">
        <f t="shared" si="0"/>
        <v>0</v>
      </c>
      <c r="H11" s="22" t="s">
        <v>6</v>
      </c>
      <c r="I11" s="22">
        <f t="shared" si="1"/>
        <v>0</v>
      </c>
      <c r="J11" s="38"/>
      <c r="K11" s="38"/>
      <c r="L11" s="23" t="str">
        <f>IF(J11="","",IF($J11=$K11,1,IF($J11&gt;$K11,3,0)))</f>
        <v/>
      </c>
      <c r="M11" s="27"/>
      <c r="N11" s="23" t="str">
        <f>IF(J11="","",IF($K11=$J11,1,IF($K11&gt;$J11,3,0)))</f>
        <v/>
      </c>
      <c r="O11" s="27"/>
      <c r="P11" s="27"/>
      <c r="Q11" s="27"/>
    </row>
    <row r="12" spans="1:17" ht="15.95" customHeight="1" thickBot="1" x14ac:dyDescent="0.3">
      <c r="B12" s="37"/>
      <c r="C12" s="37"/>
      <c r="D12" s="29"/>
      <c r="E12" s="26">
        <v>2</v>
      </c>
      <c r="F12" s="31">
        <v>4</v>
      </c>
      <c r="G12" s="22">
        <f t="shared" si="0"/>
        <v>0</v>
      </c>
      <c r="H12" s="22" t="s">
        <v>6</v>
      </c>
      <c r="I12" s="22">
        <f t="shared" si="1"/>
        <v>0</v>
      </c>
      <c r="J12" s="38"/>
      <c r="K12" s="38"/>
      <c r="L12" s="27"/>
      <c r="M12" s="23" t="str">
        <f>IF(J12="","",IF($J12=$K12,1,IF($J12&gt;$K12,3,0)))</f>
        <v/>
      </c>
      <c r="N12" s="27"/>
      <c r="O12" s="23" t="str">
        <f>IF(J12="","",IF($K12=$J12,1,IF($K12&gt;$J12,3,0)))</f>
        <v/>
      </c>
      <c r="P12" s="27"/>
      <c r="Q12" s="27"/>
    </row>
    <row r="13" spans="1:17" ht="15.95" customHeight="1" thickBot="1" x14ac:dyDescent="0.3">
      <c r="B13" s="37"/>
      <c r="C13" s="37"/>
      <c r="D13" s="29"/>
      <c r="E13" s="26">
        <v>5</v>
      </c>
      <c r="F13" s="31">
        <v>6</v>
      </c>
      <c r="G13" s="22">
        <f t="shared" si="0"/>
        <v>0</v>
      </c>
      <c r="H13" s="22" t="s">
        <v>6</v>
      </c>
      <c r="I13" s="22">
        <f t="shared" si="1"/>
        <v>0</v>
      </c>
      <c r="J13" s="38"/>
      <c r="K13" s="38"/>
      <c r="L13" s="27"/>
      <c r="M13" s="27"/>
      <c r="N13" s="27"/>
      <c r="O13" s="27"/>
      <c r="P13" s="23" t="str">
        <f>IF(J13="","",IF($J13=$K13,1,IF($J13&gt;$K13,3,0)))</f>
        <v/>
      </c>
      <c r="Q13" s="23" t="str">
        <f>IF(J13="","",IF($K13=$J13,1,IF($K13&gt;$J13,3,0)))</f>
        <v/>
      </c>
    </row>
    <row r="14" spans="1:17" ht="15.95" customHeight="1" thickBot="1" x14ac:dyDescent="0.3">
      <c r="B14" s="37"/>
      <c r="C14" s="37"/>
      <c r="D14" s="29"/>
      <c r="E14" s="26">
        <v>1</v>
      </c>
      <c r="F14" s="31">
        <v>2</v>
      </c>
      <c r="G14" s="22">
        <f t="shared" si="0"/>
        <v>0</v>
      </c>
      <c r="H14" s="22" t="s">
        <v>6</v>
      </c>
      <c r="I14" s="22">
        <f t="shared" si="1"/>
        <v>0</v>
      </c>
      <c r="J14" s="38"/>
      <c r="K14" s="38"/>
      <c r="L14" s="23" t="str">
        <f>IF(J14="","",IF($J14=$K14,1,IF($J14&gt;$K14,3,0)))</f>
        <v/>
      </c>
      <c r="M14" s="23" t="str">
        <f>IF(J14="","",IF($K14=$J14,1,IF($K14&gt;$J14,3,0)))</f>
        <v/>
      </c>
      <c r="N14" s="27"/>
      <c r="O14" s="27"/>
      <c r="P14" s="27"/>
      <c r="Q14" s="27"/>
    </row>
    <row r="15" spans="1:17" ht="15.95" customHeight="1" thickBot="1" x14ac:dyDescent="0.3">
      <c r="B15" s="37"/>
      <c r="C15" s="37"/>
      <c r="D15" s="29"/>
      <c r="E15" s="26">
        <v>3</v>
      </c>
      <c r="F15" s="31">
        <v>6</v>
      </c>
      <c r="G15" s="22">
        <f t="shared" si="0"/>
        <v>0</v>
      </c>
      <c r="H15" s="22" t="s">
        <v>6</v>
      </c>
      <c r="I15" s="22">
        <f t="shared" si="1"/>
        <v>0</v>
      </c>
      <c r="J15" s="38"/>
      <c r="K15" s="38"/>
      <c r="L15" s="27"/>
      <c r="M15" s="27"/>
      <c r="N15" s="23" t="str">
        <f>IF(J15="","",IF($J15=$K15,1,IF($J15&gt;$K15,3,0)))</f>
        <v/>
      </c>
      <c r="O15" s="27"/>
      <c r="P15" s="27"/>
      <c r="Q15" s="23" t="str">
        <f>IF(J15="","",IF($K15=$J15,1,IF($K15&gt;$J15,3,0)))</f>
        <v/>
      </c>
    </row>
    <row r="16" spans="1:17" ht="15.95" customHeight="1" thickBot="1" x14ac:dyDescent="0.3">
      <c r="B16" s="37"/>
      <c r="C16" s="37"/>
      <c r="D16" s="29"/>
      <c r="E16" s="26">
        <v>4</v>
      </c>
      <c r="F16" s="31">
        <v>5</v>
      </c>
      <c r="G16" s="22">
        <f t="shared" si="0"/>
        <v>0</v>
      </c>
      <c r="H16" s="22" t="s">
        <v>6</v>
      </c>
      <c r="I16" s="22">
        <f t="shared" si="1"/>
        <v>0</v>
      </c>
      <c r="J16" s="38"/>
      <c r="K16" s="38"/>
      <c r="L16" s="28"/>
      <c r="M16" s="28"/>
      <c r="N16" s="28"/>
      <c r="O16" s="23" t="str">
        <f>IF(J16="","",IF($J16=$K16,1,IF($J16&gt;$K16,3,0)))</f>
        <v/>
      </c>
      <c r="P16" s="23" t="str">
        <f>IF(J16="","",IF($K16=$J16,1,IF($K16&gt;$J16,3,0)))</f>
        <v/>
      </c>
      <c r="Q16" s="28"/>
    </row>
    <row r="17" spans="7:17" ht="15.95" customHeight="1" thickTop="1" thickBot="1" x14ac:dyDescent="0.3">
      <c r="J17" s="53" t="s">
        <v>7</v>
      </c>
      <c r="K17" s="57"/>
      <c r="L17" s="39">
        <f t="shared" ref="L17:Q17" si="2">SUM(L2:L16)</f>
        <v>0</v>
      </c>
      <c r="M17" s="39">
        <f t="shared" si="2"/>
        <v>0</v>
      </c>
      <c r="N17" s="39">
        <f t="shared" si="2"/>
        <v>0</v>
      </c>
      <c r="O17" s="39">
        <f t="shared" si="2"/>
        <v>0</v>
      </c>
      <c r="P17" s="39">
        <f t="shared" si="2"/>
        <v>0</v>
      </c>
      <c r="Q17" s="39">
        <f t="shared" si="2"/>
        <v>0</v>
      </c>
    </row>
    <row r="18" spans="7:17" ht="15.95" customHeight="1" thickTop="1" thickBot="1" x14ac:dyDescent="0.3">
      <c r="J18" s="53" t="s">
        <v>18</v>
      </c>
      <c r="K18" s="54"/>
      <c r="L18" s="39">
        <f>SUM(J2+J5+J8+J11+J14)-(K2+K5+K8+K11+K14)</f>
        <v>0</v>
      </c>
      <c r="M18" s="39">
        <f>SUM(J3+J7+J10+J12+K14)-(K3+K7+K10+K12+J14)</f>
        <v>0</v>
      </c>
      <c r="N18" s="39">
        <f>SUM(J4+K7+J9+K11+J15)-(K4+J7+K9+J11+K15)</f>
        <v>0</v>
      </c>
      <c r="O18" s="39">
        <f>SUM(K4+J6+K8+K12+J16)-(J4+K6+J8+J12+K16)</f>
        <v>0</v>
      </c>
      <c r="P18" s="39">
        <f>SUM(K3+K5+K9+J13+K16)-(J3+J5+J9+K13+J16)</f>
        <v>0</v>
      </c>
      <c r="Q18" s="39">
        <f>SUM(K2+K6+K10+K13+K15)-(J2+J6+J10+J13+J15)</f>
        <v>0</v>
      </c>
    </row>
    <row r="19" spans="7:17" ht="18" hidden="1" customHeight="1" thickTop="1" thickBot="1" x14ac:dyDescent="0.3">
      <c r="J19" s="41"/>
      <c r="K19" s="42"/>
      <c r="L19" s="39">
        <f>SUM(L17*100+L18)</f>
        <v>0</v>
      </c>
      <c r="M19" s="39">
        <f t="shared" ref="M19:Q19" si="3">SUM(M17*100+M18)</f>
        <v>0</v>
      </c>
      <c r="N19" s="39">
        <f t="shared" si="3"/>
        <v>0</v>
      </c>
      <c r="O19" s="39">
        <f t="shared" si="3"/>
        <v>0</v>
      </c>
      <c r="P19" s="39">
        <f t="shared" si="3"/>
        <v>0</v>
      </c>
      <c r="Q19" s="39">
        <f t="shared" si="3"/>
        <v>0</v>
      </c>
    </row>
    <row r="20" spans="7:17" ht="16.5" thickTop="1" thickBot="1" x14ac:dyDescent="0.3">
      <c r="G20" s="8">
        <f>Tirage_poules!H2</f>
        <v>0</v>
      </c>
      <c r="H20" s="58"/>
      <c r="I20" s="59"/>
      <c r="J20" s="53" t="s">
        <v>10</v>
      </c>
      <c r="K20" s="54"/>
      <c r="L20" s="39">
        <f>RANK(L19,$L$19:$Q$19,0)+COUNTIF($L19:L19,L19)-1</f>
        <v>1</v>
      </c>
      <c r="M20" s="39">
        <f>RANK(M19,$L$19:$Q$19,0)+COUNTIF($L19:M19,M19)-1</f>
        <v>2</v>
      </c>
      <c r="N20" s="39">
        <f>RANK(N19,$L$19:$Q$19,0)+COUNTIF($L19:N19,N19)-1</f>
        <v>3</v>
      </c>
      <c r="O20" s="39">
        <f>RANK(O19,$L$19:$Q$19,0)+COUNTIF($L19:O19,O19)-1</f>
        <v>4</v>
      </c>
      <c r="P20" s="39">
        <f>RANK(P19,$L$19:$Q$19,0)+COUNTIF($L19:P19,P19)-1</f>
        <v>5</v>
      </c>
      <c r="Q20" s="39">
        <f>RANK(Q19,$L$19:$Q$19,0)+COUNTIF($L19:Q19,Q19)-1</f>
        <v>6</v>
      </c>
    </row>
    <row r="21" spans="7:17" ht="16.5" thickTop="1" thickBot="1" x14ac:dyDescent="0.3">
      <c r="G21" s="8">
        <f>Tirage_poules!H3</f>
        <v>0</v>
      </c>
    </row>
    <row r="22" spans="7:17" ht="16.5" thickTop="1" thickBot="1" x14ac:dyDescent="0.3">
      <c r="G22" s="8">
        <f>Tirage_poules!H4</f>
        <v>0</v>
      </c>
      <c r="H22" s="44">
        <v>1</v>
      </c>
      <c r="I22" s="45">
        <f>IF($L$20=1,$G$20,IF($M$20=1,$G$21,IF($N$20=1,$G$22,IF($O$20=1,$G$23,IF($P$20=1,$G$24,IF($Q$20=1,$G$25))))))</f>
        <v>0</v>
      </c>
    </row>
    <row r="23" spans="7:17" ht="16.5" thickTop="1" thickBot="1" x14ac:dyDescent="0.3">
      <c r="G23" s="8">
        <f>Tirage_poules!H5</f>
        <v>0</v>
      </c>
      <c r="H23" s="44">
        <v>2</v>
      </c>
      <c r="I23" s="45">
        <f>IF($L$20=2,$G$20,IF($M$20=2,$G$21,IF($N$20=2,$G$22,IF($O$20=2,$G$23,IF($P$20=2,$G$24,IF($Q$20=2,$G$25))))))</f>
        <v>0</v>
      </c>
    </row>
    <row r="24" spans="7:17" ht="16.5" thickTop="1" thickBot="1" x14ac:dyDescent="0.3">
      <c r="G24" s="8">
        <f>Tirage_poules!H6</f>
        <v>0</v>
      </c>
      <c r="H24" s="44">
        <v>3</v>
      </c>
      <c r="I24" s="45">
        <f>IF($L$20=3,$G$20,IF($M$20=3,$G$21,IF($N$20=3,$G$22,IF($O$20=3,$G$23,IF($P$20=3,$G$24,IF($Q$20=3,$G$25))))))</f>
        <v>0</v>
      </c>
    </row>
    <row r="25" spans="7:17" ht="16.5" thickTop="1" thickBot="1" x14ac:dyDescent="0.3">
      <c r="G25" s="8">
        <f>Tirage_poules!H7</f>
        <v>0</v>
      </c>
      <c r="H25" s="44">
        <v>4</v>
      </c>
      <c r="I25" s="45">
        <f>IF($L$20=4,$G$20,IF($M$20=4,$G$21,IF($N$20=4,$G$22,IF($O$20=4,$G$23,IF($P$20=4,$G$24,IF($Q$20=4,$G$25))))))</f>
        <v>0</v>
      </c>
    </row>
    <row r="26" spans="7:17" ht="16.5" thickTop="1" thickBot="1" x14ac:dyDescent="0.3">
      <c r="H26" s="44">
        <v>5</v>
      </c>
      <c r="I26" s="45">
        <f>IF($L$20=5,$G$20,IF($M$20=5,$G$21,IF($N$20=5,$G$22,IF($O$20=5,$G$23,IF($P$20=5,$G$24,IF($Q$20=5,$G$25))))))</f>
        <v>0</v>
      </c>
    </row>
    <row r="27" spans="7:17" ht="16.5" thickTop="1" thickBot="1" x14ac:dyDescent="0.3">
      <c r="H27" s="44">
        <v>6</v>
      </c>
      <c r="I27" s="45">
        <f>IF($L$20=6,$G$20,IF($M$20=6,$G$21,IF($N$20=6,$G$22,IF($O$20=6,$G$23,IF($P$20=6,$G$24,IF($Q$20=6,$G$25))))))</f>
        <v>0</v>
      </c>
    </row>
    <row r="28" spans="7:17" ht="15.75" thickTop="1" x14ac:dyDescent="0.25"/>
  </sheetData>
  <protectedRanges>
    <protectedRange sqref="J2:K16" name="Plage1"/>
  </protectedRanges>
  <mergeCells count="6">
    <mergeCell ref="J20:K20"/>
    <mergeCell ref="J1:K1"/>
    <mergeCell ref="E1:F1"/>
    <mergeCell ref="J17:K17"/>
    <mergeCell ref="J18:K18"/>
    <mergeCell ref="H20:I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14</xdr:row>
                <xdr:rowOff>190500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3805-B837-421A-972E-139E59D5F06A}">
  <sheetPr codeName="Feuil4"/>
  <dimension ref="A1:Q28"/>
  <sheetViews>
    <sheetView showGridLines="0" showRowColHeaders="0" workbookViewId="0">
      <selection activeCell="I27" sqref="I27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32" customFormat="1" ht="31.5" customHeight="1" thickTop="1" thickBot="1" x14ac:dyDescent="0.3">
      <c r="B1" s="33" t="s">
        <v>23</v>
      </c>
      <c r="C1" s="34"/>
      <c r="D1" s="34"/>
      <c r="E1" s="56" t="s">
        <v>5</v>
      </c>
      <c r="F1" s="56"/>
      <c r="G1" s="35" t="s">
        <v>8</v>
      </c>
      <c r="H1" s="36" t="s">
        <v>4</v>
      </c>
      <c r="I1" s="35" t="s">
        <v>9</v>
      </c>
      <c r="J1" s="55" t="s">
        <v>24</v>
      </c>
      <c r="K1" s="55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</row>
    <row r="2" spans="1:17" ht="15.95" customHeight="1" thickTop="1" thickBot="1" x14ac:dyDescent="0.3">
      <c r="A2">
        <v>1</v>
      </c>
      <c r="B2" s="8">
        <f>Tirage_poules!J2</f>
        <v>0</v>
      </c>
      <c r="C2" s="19"/>
      <c r="D2" s="19"/>
      <c r="E2" s="23">
        <v>1</v>
      </c>
      <c r="F2" s="30">
        <v>6</v>
      </c>
      <c r="G2" s="22">
        <f t="shared" ref="G2:G16" si="0">IFERROR(VLOOKUP(E2,$A$2:$B$7,2,0),"")</f>
        <v>0</v>
      </c>
      <c r="H2" s="22" t="s">
        <v>6</v>
      </c>
      <c r="I2" s="22">
        <f t="shared" ref="I2:I16" si="1">IFERROR(VLOOKUP(F2,$A$2:$B$7,2,0),"")</f>
        <v>0</v>
      </c>
      <c r="J2" s="38"/>
      <c r="K2" s="38"/>
      <c r="L2" s="23" t="str">
        <f>IF(J2="","",IF($J2=$K2,1,IF($J2&gt;$K2,3,0)))</f>
        <v/>
      </c>
      <c r="M2" s="24"/>
      <c r="N2" s="24"/>
      <c r="O2" s="24"/>
      <c r="P2" s="24"/>
      <c r="Q2" s="23" t="str">
        <f>IF(J2="","",IF($K2=$J2,1,IF($K2&gt;$J2,3,0)))</f>
        <v/>
      </c>
    </row>
    <row r="3" spans="1:17" ht="15.95" customHeight="1" thickTop="1" thickBot="1" x14ac:dyDescent="0.3">
      <c r="A3">
        <v>2</v>
      </c>
      <c r="B3" s="8">
        <f>Tirage_poules!J3</f>
        <v>0</v>
      </c>
      <c r="C3" s="19"/>
      <c r="D3" s="19"/>
      <c r="E3" s="26">
        <v>2</v>
      </c>
      <c r="F3" s="31">
        <v>5</v>
      </c>
      <c r="G3" s="22">
        <f t="shared" si="0"/>
        <v>0</v>
      </c>
      <c r="H3" s="22" t="s">
        <v>6</v>
      </c>
      <c r="I3" s="22">
        <f t="shared" si="1"/>
        <v>0</v>
      </c>
      <c r="J3" s="38"/>
      <c r="K3" s="38"/>
      <c r="L3" s="25"/>
      <c r="M3" s="23" t="str">
        <f>IF(J3="","",IF($J3=$K3,1,IF($J3&gt;$K3,3,0)))</f>
        <v/>
      </c>
      <c r="N3" s="25"/>
      <c r="O3" s="25"/>
      <c r="P3" s="23" t="str">
        <f>IF(J3="","",IF($K3=$J3,1,IF($K3&gt;$J3,3,0)))</f>
        <v/>
      </c>
      <c r="Q3" s="25"/>
    </row>
    <row r="4" spans="1:17" ht="15.95" customHeight="1" thickTop="1" thickBot="1" x14ac:dyDescent="0.3">
      <c r="A4">
        <v>3</v>
      </c>
      <c r="B4" s="8">
        <f>Tirage_poules!J4</f>
        <v>0</v>
      </c>
      <c r="C4" s="19"/>
      <c r="D4" s="19"/>
      <c r="E4" s="26">
        <v>3</v>
      </c>
      <c r="F4" s="31">
        <v>4</v>
      </c>
      <c r="G4" s="22">
        <f t="shared" si="0"/>
        <v>0</v>
      </c>
      <c r="H4" s="22" t="s">
        <v>6</v>
      </c>
      <c r="I4" s="22">
        <f t="shared" si="1"/>
        <v>0</v>
      </c>
      <c r="J4" s="38"/>
      <c r="K4" s="38"/>
      <c r="L4" s="25"/>
      <c r="M4" s="25"/>
      <c r="N4" s="23" t="str">
        <f>IF(J4="","",IF($J4=$K4,1,IF($J4&gt;$K4,3,0)))</f>
        <v/>
      </c>
      <c r="O4" s="23" t="str">
        <f>IF(J4="","",IF($K4=$J4,1,IF($K4&gt;$J4,3,0)))</f>
        <v/>
      </c>
      <c r="P4" s="25"/>
      <c r="Q4" s="27"/>
    </row>
    <row r="5" spans="1:17" ht="15.95" customHeight="1" thickTop="1" thickBot="1" x14ac:dyDescent="0.3">
      <c r="A5">
        <v>4</v>
      </c>
      <c r="B5" s="8">
        <f>Tirage_poules!J5</f>
        <v>0</v>
      </c>
      <c r="C5" s="19"/>
      <c r="D5" s="19"/>
      <c r="E5" s="26">
        <v>1</v>
      </c>
      <c r="F5" s="31">
        <v>5</v>
      </c>
      <c r="G5" s="22">
        <f t="shared" si="0"/>
        <v>0</v>
      </c>
      <c r="H5" s="22" t="s">
        <v>6</v>
      </c>
      <c r="I5" s="22">
        <f t="shared" si="1"/>
        <v>0</v>
      </c>
      <c r="J5" s="38"/>
      <c r="K5" s="38"/>
      <c r="L5" s="23" t="str">
        <f>IF(J5="","",IF($J5=$K5,1,IF($J5&gt;$K5,3,0)))</f>
        <v/>
      </c>
      <c r="M5" s="25"/>
      <c r="N5" s="25"/>
      <c r="O5" s="27"/>
      <c r="P5" s="23" t="str">
        <f>IF(J5="","",IF($K5=$J5,1,IF($K5&gt;$J5,3,0)))</f>
        <v/>
      </c>
      <c r="Q5" s="25"/>
    </row>
    <row r="6" spans="1:17" ht="15.95" customHeight="1" thickTop="1" thickBot="1" x14ac:dyDescent="0.3">
      <c r="A6">
        <v>5</v>
      </c>
      <c r="B6" s="8">
        <f>Tirage_poules!J6</f>
        <v>0</v>
      </c>
      <c r="C6" s="19"/>
      <c r="D6" s="19"/>
      <c r="E6" s="26">
        <v>4</v>
      </c>
      <c r="F6" s="31">
        <v>6</v>
      </c>
      <c r="G6" s="22">
        <f t="shared" si="0"/>
        <v>0</v>
      </c>
      <c r="H6" s="22" t="s">
        <v>6</v>
      </c>
      <c r="I6" s="22">
        <f t="shared" si="1"/>
        <v>0</v>
      </c>
      <c r="J6" s="38"/>
      <c r="K6" s="38"/>
      <c r="L6" s="27"/>
      <c r="M6" s="27"/>
      <c r="N6" s="27"/>
      <c r="O6" s="23" t="str">
        <f>IF(J6="","",IF($J6=$K6,1,IF($J6&gt;$K6,3,0)))</f>
        <v/>
      </c>
      <c r="P6" s="27"/>
      <c r="Q6" s="23" t="str">
        <f>IF(J6="","",IF($K6=$J6,1,IF($K6&gt;$J6,3,0)))</f>
        <v/>
      </c>
    </row>
    <row r="7" spans="1:17" ht="15.95" customHeight="1" thickTop="1" thickBot="1" x14ac:dyDescent="0.3">
      <c r="A7">
        <v>6</v>
      </c>
      <c r="B7" s="8">
        <f>Tirage_poules!J7</f>
        <v>0</v>
      </c>
      <c r="C7" s="19"/>
      <c r="D7" s="19"/>
      <c r="E7" s="26">
        <v>2</v>
      </c>
      <c r="F7" s="31">
        <v>3</v>
      </c>
      <c r="G7" s="22">
        <f t="shared" si="0"/>
        <v>0</v>
      </c>
      <c r="H7" s="22" t="s">
        <v>6</v>
      </c>
      <c r="I7" s="22">
        <f t="shared" si="1"/>
        <v>0</v>
      </c>
      <c r="J7" s="38"/>
      <c r="K7" s="38"/>
      <c r="L7" s="27"/>
      <c r="M7" s="23" t="str">
        <f>IF(J7="","",IF($J7=$K7,1,IF($J7&gt;$K7,3,0)))</f>
        <v/>
      </c>
      <c r="N7" s="23" t="str">
        <f>IF(J7="","",IF($K7=$J7,1,IF($K7&gt;$J7,3,0)))</f>
        <v/>
      </c>
      <c r="O7" s="27"/>
      <c r="P7" s="27"/>
      <c r="Q7" s="27"/>
    </row>
    <row r="8" spans="1:17" ht="15.95" customHeight="1" thickBot="1" x14ac:dyDescent="0.3">
      <c r="C8" s="19"/>
      <c r="D8" s="19"/>
      <c r="E8" s="26">
        <v>1</v>
      </c>
      <c r="F8" s="31">
        <v>4</v>
      </c>
      <c r="G8" s="22">
        <f t="shared" si="0"/>
        <v>0</v>
      </c>
      <c r="H8" s="22" t="s">
        <v>6</v>
      </c>
      <c r="I8" s="22">
        <f t="shared" si="1"/>
        <v>0</v>
      </c>
      <c r="J8" s="38"/>
      <c r="K8" s="38"/>
      <c r="L8" s="23" t="str">
        <f>IF(J8="","",IF($J8=$K8,1,IF($J8&gt;$K8,3,0)))</f>
        <v/>
      </c>
      <c r="M8" s="27"/>
      <c r="N8" s="27"/>
      <c r="O8" s="23" t="str">
        <f>IF(J8="","",IF($K8=$J8,1,IF($K8&gt;$J8,3,0)))</f>
        <v/>
      </c>
      <c r="P8" s="27"/>
      <c r="Q8" s="27"/>
    </row>
    <row r="9" spans="1:17" ht="15.95" customHeight="1" thickBot="1" x14ac:dyDescent="0.3">
      <c r="C9" s="19"/>
      <c r="D9" s="19"/>
      <c r="E9" s="26">
        <v>3</v>
      </c>
      <c r="F9" s="31">
        <v>5</v>
      </c>
      <c r="G9" s="22">
        <f t="shared" si="0"/>
        <v>0</v>
      </c>
      <c r="H9" s="22" t="s">
        <v>6</v>
      </c>
      <c r="I9" s="22">
        <f t="shared" si="1"/>
        <v>0</v>
      </c>
      <c r="J9" s="38"/>
      <c r="K9" s="38"/>
      <c r="L9" s="27"/>
      <c r="M9" s="27"/>
      <c r="N9" s="23" t="str">
        <f>IF(J9="","",IF($J9=$K9,1,IF($J9&gt;$K9,3,0)))</f>
        <v/>
      </c>
      <c r="O9" s="27"/>
      <c r="P9" s="23" t="str">
        <f>IF(J9="","",IF($K9=$J9,1,IF($K9&gt;$J9,3,0)))</f>
        <v/>
      </c>
      <c r="Q9" s="27"/>
    </row>
    <row r="10" spans="1:17" ht="15.95" customHeight="1" thickBot="1" x14ac:dyDescent="0.3">
      <c r="E10" s="26">
        <v>2</v>
      </c>
      <c r="F10" s="31">
        <v>6</v>
      </c>
      <c r="G10" s="22">
        <f t="shared" si="0"/>
        <v>0</v>
      </c>
      <c r="H10" s="22" t="s">
        <v>6</v>
      </c>
      <c r="I10" s="22">
        <f t="shared" si="1"/>
        <v>0</v>
      </c>
      <c r="J10" s="38"/>
      <c r="K10" s="38"/>
      <c r="L10" s="27"/>
      <c r="M10" s="23" t="str">
        <f>IF(J10="","",IF($J10=$K10,1,IF($J10&gt;$K10,3,0)))</f>
        <v/>
      </c>
      <c r="N10" s="27"/>
      <c r="O10" s="27"/>
      <c r="P10" s="27"/>
      <c r="Q10" s="23" t="str">
        <f>IF(J10="","",IF($K10=$J10,1,IF($K10&gt;$J10,3,0)))</f>
        <v/>
      </c>
    </row>
    <row r="11" spans="1:17" ht="15.95" customHeight="1" thickBot="1" x14ac:dyDescent="0.3">
      <c r="E11" s="26">
        <v>1</v>
      </c>
      <c r="F11" s="31">
        <v>3</v>
      </c>
      <c r="G11" s="22">
        <f t="shared" si="0"/>
        <v>0</v>
      </c>
      <c r="H11" s="22" t="s">
        <v>6</v>
      </c>
      <c r="I11" s="22">
        <f t="shared" si="1"/>
        <v>0</v>
      </c>
      <c r="J11" s="38"/>
      <c r="K11" s="38"/>
      <c r="L11" s="23" t="str">
        <f>IF(J11="","",IF($J11=$K11,1,IF($J11&gt;$K11,3,0)))</f>
        <v/>
      </c>
      <c r="M11" s="27"/>
      <c r="N11" s="23" t="str">
        <f>IF(J11="","",IF($K11=$J11,1,IF($K11&gt;$J11,3,0)))</f>
        <v/>
      </c>
      <c r="O11" s="27"/>
      <c r="P11" s="27"/>
      <c r="Q11" s="27"/>
    </row>
    <row r="12" spans="1:17" ht="15.95" customHeight="1" thickBot="1" x14ac:dyDescent="0.3">
      <c r="B12" s="37"/>
      <c r="C12" s="37"/>
      <c r="D12" s="29"/>
      <c r="E12" s="26">
        <v>2</v>
      </c>
      <c r="F12" s="31">
        <v>4</v>
      </c>
      <c r="G12" s="22">
        <f t="shared" si="0"/>
        <v>0</v>
      </c>
      <c r="H12" s="22" t="s">
        <v>6</v>
      </c>
      <c r="I12" s="22">
        <f t="shared" si="1"/>
        <v>0</v>
      </c>
      <c r="J12" s="38"/>
      <c r="K12" s="38"/>
      <c r="L12" s="27"/>
      <c r="M12" s="23" t="str">
        <f>IF(J12="","",IF($J12=$K12,1,IF($J12&gt;$K12,3,0)))</f>
        <v/>
      </c>
      <c r="N12" s="27"/>
      <c r="O12" s="23" t="str">
        <f>IF(J12="","",IF($K12=$J12,1,IF($K12&gt;$J12,3,0)))</f>
        <v/>
      </c>
      <c r="P12" s="27"/>
      <c r="Q12" s="27"/>
    </row>
    <row r="13" spans="1:17" ht="15.95" customHeight="1" thickBot="1" x14ac:dyDescent="0.3">
      <c r="B13" s="37"/>
      <c r="C13" s="37"/>
      <c r="D13" s="29"/>
      <c r="E13" s="26">
        <v>5</v>
      </c>
      <c r="F13" s="31">
        <v>6</v>
      </c>
      <c r="G13" s="22">
        <f t="shared" si="0"/>
        <v>0</v>
      </c>
      <c r="H13" s="22" t="s">
        <v>6</v>
      </c>
      <c r="I13" s="22">
        <f t="shared" si="1"/>
        <v>0</v>
      </c>
      <c r="J13" s="38"/>
      <c r="K13" s="38"/>
      <c r="L13" s="27"/>
      <c r="M13" s="27"/>
      <c r="N13" s="27"/>
      <c r="O13" s="27"/>
      <c r="P13" s="23" t="str">
        <f>IF(J13="","",IF($J13=$K13,1,IF($J13&gt;$K13,3,0)))</f>
        <v/>
      </c>
      <c r="Q13" s="23" t="str">
        <f>IF(J13="","",IF($K13=$J13,1,IF($K13&gt;$J13,3,0)))</f>
        <v/>
      </c>
    </row>
    <row r="14" spans="1:17" ht="15.95" customHeight="1" thickBot="1" x14ac:dyDescent="0.3">
      <c r="B14" s="37"/>
      <c r="C14" s="37"/>
      <c r="D14" s="29"/>
      <c r="E14" s="26">
        <v>1</v>
      </c>
      <c r="F14" s="31">
        <v>2</v>
      </c>
      <c r="G14" s="22">
        <f t="shared" si="0"/>
        <v>0</v>
      </c>
      <c r="H14" s="22" t="s">
        <v>6</v>
      </c>
      <c r="I14" s="22">
        <f t="shared" si="1"/>
        <v>0</v>
      </c>
      <c r="J14" s="38"/>
      <c r="K14" s="38"/>
      <c r="L14" s="23" t="str">
        <f>IF(J14="","",IF($J14=$K14,1,IF($J14&gt;$K14,3,0)))</f>
        <v/>
      </c>
      <c r="M14" s="23" t="str">
        <f>IF(J14="","",IF($K14=$J14,1,IF($K14&gt;$J14,3,0)))</f>
        <v/>
      </c>
      <c r="N14" s="27"/>
      <c r="O14" s="27"/>
      <c r="P14" s="27"/>
      <c r="Q14" s="27"/>
    </row>
    <row r="15" spans="1:17" ht="15.95" customHeight="1" thickBot="1" x14ac:dyDescent="0.3">
      <c r="B15" s="37"/>
      <c r="C15" s="37"/>
      <c r="D15" s="29"/>
      <c r="E15" s="26">
        <v>3</v>
      </c>
      <c r="F15" s="31">
        <v>6</v>
      </c>
      <c r="G15" s="22">
        <f t="shared" si="0"/>
        <v>0</v>
      </c>
      <c r="H15" s="22" t="s">
        <v>6</v>
      </c>
      <c r="I15" s="22">
        <f t="shared" si="1"/>
        <v>0</v>
      </c>
      <c r="J15" s="38"/>
      <c r="K15" s="38"/>
      <c r="L15" s="27"/>
      <c r="M15" s="27"/>
      <c r="N15" s="23" t="str">
        <f>IF(J15="","",IF($J15=$K15,1,IF($J15&gt;$K15,3,0)))</f>
        <v/>
      </c>
      <c r="O15" s="27"/>
      <c r="P15" s="27"/>
      <c r="Q15" s="23" t="str">
        <f>IF(J15="","",IF($K15=$J15,1,IF($K15&gt;$J15,3,0)))</f>
        <v/>
      </c>
    </row>
    <row r="16" spans="1:17" ht="15.95" customHeight="1" thickBot="1" x14ac:dyDescent="0.3">
      <c r="B16" s="37"/>
      <c r="C16" s="37"/>
      <c r="D16" s="29"/>
      <c r="E16" s="26">
        <v>4</v>
      </c>
      <c r="F16" s="31">
        <v>5</v>
      </c>
      <c r="G16" s="22">
        <f t="shared" si="0"/>
        <v>0</v>
      </c>
      <c r="H16" s="22" t="s">
        <v>6</v>
      </c>
      <c r="I16" s="22">
        <f t="shared" si="1"/>
        <v>0</v>
      </c>
      <c r="J16" s="38"/>
      <c r="K16" s="38"/>
      <c r="L16" s="28"/>
      <c r="M16" s="28"/>
      <c r="N16" s="28"/>
      <c r="O16" s="23" t="str">
        <f>IF(J16="","",IF($J16=$K16,1,IF($J16&gt;$K16,3,0)))</f>
        <v/>
      </c>
      <c r="P16" s="23" t="str">
        <f>IF(J16="","",IF($K16=$J16,1,IF($K16&gt;$J16,3,0)))</f>
        <v/>
      </c>
      <c r="Q16" s="28"/>
    </row>
    <row r="17" spans="2:17" ht="15.95" customHeight="1" thickTop="1" thickBot="1" x14ac:dyDescent="0.3">
      <c r="B17" s="37"/>
      <c r="C17" s="37"/>
      <c r="D17" s="40"/>
      <c r="E17" s="13"/>
      <c r="F17" s="13"/>
      <c r="J17" s="53" t="s">
        <v>7</v>
      </c>
      <c r="K17" s="57"/>
      <c r="L17" s="39">
        <f t="shared" ref="L17:Q17" si="2">SUM(L2:L16)</f>
        <v>0</v>
      </c>
      <c r="M17" s="39">
        <f t="shared" si="2"/>
        <v>0</v>
      </c>
      <c r="N17" s="39">
        <f t="shared" si="2"/>
        <v>0</v>
      </c>
      <c r="O17" s="39">
        <f t="shared" si="2"/>
        <v>0</v>
      </c>
      <c r="P17" s="39">
        <f t="shared" si="2"/>
        <v>0</v>
      </c>
      <c r="Q17" s="39">
        <f t="shared" si="2"/>
        <v>0</v>
      </c>
    </row>
    <row r="18" spans="2:17" ht="15.95" customHeight="1" thickTop="1" thickBot="1" x14ac:dyDescent="0.3">
      <c r="B18" s="37"/>
      <c r="C18" s="37"/>
      <c r="D18" s="40"/>
      <c r="E18" s="13"/>
      <c r="F18" s="13"/>
      <c r="J18" s="53" t="s">
        <v>18</v>
      </c>
      <c r="K18" s="54"/>
      <c r="L18" s="39">
        <f>SUM(J2+J5+J8+J11+J14)-(K2+K5+K8+K11+K14)</f>
        <v>0</v>
      </c>
      <c r="M18" s="39">
        <f>SUM(J3+J7+J10+J12+K14)-(K3+K7+K10+K12+J14)</f>
        <v>0</v>
      </c>
      <c r="N18" s="39">
        <f>SUM(J4+K7+J9+K11+J15)-(K4+J7+K9+J11+K15)</f>
        <v>0</v>
      </c>
      <c r="O18" s="39">
        <f>SUM(K4+J6+K8+K12+J16)-(J4+K6+J8+J12+K16)</f>
        <v>0</v>
      </c>
      <c r="P18" s="39">
        <f>SUM(K3+K5+K9+J13+K16)-(J3+J5+J9+K13+J16)</f>
        <v>0</v>
      </c>
      <c r="Q18" s="39">
        <f>SUM(K2+K6+K10+K13+K15)-(J2+J6+J10+J13+J15)</f>
        <v>0</v>
      </c>
    </row>
    <row r="19" spans="2:17" ht="15.95" hidden="1" customHeight="1" thickTop="1" thickBot="1" x14ac:dyDescent="0.3">
      <c r="B19" s="37"/>
      <c r="C19" s="37"/>
      <c r="D19" s="40"/>
      <c r="E19" s="13"/>
      <c r="F19" s="13"/>
      <c r="J19" s="41"/>
      <c r="K19" s="42"/>
      <c r="L19" s="39">
        <f>SUM(L17*100+L18)</f>
        <v>0</v>
      </c>
      <c r="M19" s="39">
        <f t="shared" ref="M19:Q19" si="3">SUM(M17*100+M18)</f>
        <v>0</v>
      </c>
      <c r="N19" s="39">
        <f t="shared" si="3"/>
        <v>0</v>
      </c>
      <c r="O19" s="39">
        <f t="shared" si="3"/>
        <v>0</v>
      </c>
      <c r="P19" s="39">
        <f t="shared" si="3"/>
        <v>0</v>
      </c>
      <c r="Q19" s="39">
        <f t="shared" si="3"/>
        <v>0</v>
      </c>
    </row>
    <row r="20" spans="2:17" ht="15.95" customHeight="1" thickTop="1" thickBot="1" x14ac:dyDescent="0.3">
      <c r="E20" s="13"/>
      <c r="F20" s="13"/>
      <c r="G20" s="8">
        <f>Tirage_poules!J2</f>
        <v>0</v>
      </c>
      <c r="H20" s="58"/>
      <c r="I20" s="59"/>
      <c r="J20" s="53" t="s">
        <v>10</v>
      </c>
      <c r="K20" s="54"/>
      <c r="L20" s="39">
        <f>RANK(L19,$L$19:$Q$19,0)+COUNTIF($L19:L19,L19)-1</f>
        <v>1</v>
      </c>
      <c r="M20" s="39">
        <f>RANK(M19,$L$19:$Q$19,0)+COUNTIF($L19:M19,M19)-1</f>
        <v>2</v>
      </c>
      <c r="N20" s="39">
        <f>RANK(N19,$L$19:$Q$19,0)+COUNTIF($L19:N19,N19)-1</f>
        <v>3</v>
      </c>
      <c r="O20" s="39">
        <f>RANK(O19,$L$19:$Q$19,0)+COUNTIF($L19:O19,O19)-1</f>
        <v>4</v>
      </c>
      <c r="P20" s="39">
        <f>RANK(P19,$L$19:$Q$19,0)+COUNTIF($L19:P19,P19)-1</f>
        <v>5</v>
      </c>
      <c r="Q20" s="39">
        <f>RANK(Q19,$L$19:$Q$19,0)+COUNTIF($L19:Q19,Q19)-1</f>
        <v>6</v>
      </c>
    </row>
    <row r="21" spans="2:17" ht="15.95" customHeight="1" thickTop="1" thickBot="1" x14ac:dyDescent="0.3">
      <c r="E21" s="13"/>
      <c r="F21" s="13"/>
      <c r="G21" s="8">
        <f>Tirage_poules!J3</f>
        <v>0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8">
        <f>Tirage_poules!J4</f>
        <v>0</v>
      </c>
      <c r="H22" s="44">
        <v>1</v>
      </c>
      <c r="I22" s="45">
        <f>IF($L$20=1,$G$20,IF($M$20=1,$G$21,IF($N$20=1,$G$22,IF($O$20=1,$G$23,IF($P$20=1,$G$24,IF($Q$20=1,$G$25))))))</f>
        <v>0</v>
      </c>
    </row>
    <row r="23" spans="2:17" ht="15.95" customHeight="1" thickTop="1" thickBot="1" x14ac:dyDescent="0.3">
      <c r="G23" s="8">
        <f>Tirage_poules!J5</f>
        <v>0</v>
      </c>
      <c r="H23" s="44">
        <v>2</v>
      </c>
      <c r="I23" s="45">
        <f>IF($L$20=2,$G$20,IF($M$20=2,$G$21,IF($N$20=2,$G$22,IF($O$20=2,$G$23,IF($P$20=2,$G$24,IF($Q$20=2,$G$25))))))</f>
        <v>0</v>
      </c>
    </row>
    <row r="24" spans="2:17" ht="15.95" customHeight="1" thickTop="1" thickBot="1" x14ac:dyDescent="0.3">
      <c r="G24" s="8">
        <f>Tirage_poules!J6</f>
        <v>0</v>
      </c>
      <c r="H24" s="44">
        <v>3</v>
      </c>
      <c r="I24" s="45">
        <f>IF($L$20=3,$G$20,IF($M$20=3,$G$21,IF($N$20=3,$G$22,IF($O$20=3,$G$23,IF($P$20=3,$G$24,IF($Q$20=3,$G$25))))))</f>
        <v>0</v>
      </c>
    </row>
    <row r="25" spans="2:17" ht="16.5" thickTop="1" thickBot="1" x14ac:dyDescent="0.3">
      <c r="G25" s="8">
        <f>Tirage_poules!J7</f>
        <v>0</v>
      </c>
      <c r="H25" s="44">
        <v>4</v>
      </c>
      <c r="I25" s="45">
        <f>IF($L$20=4,$G$20,IF($M$20=4,$G$21,IF($N$20=4,$G$22,IF($O$20=4,$G$23,IF($P$20=4,$G$24,IF($Q$20=4,$G$25))))))</f>
        <v>0</v>
      </c>
    </row>
    <row r="26" spans="2:17" ht="16.5" thickTop="1" thickBot="1" x14ac:dyDescent="0.3">
      <c r="H26" s="44">
        <v>5</v>
      </c>
      <c r="I26" s="45">
        <f>IF($L$20=5,$G$20,IF($M$20=5,$G$21,IF($N$20=5,$G$22,IF($O$20=5,$G$23,IF($P$20=5,$G$24,IF($Q$20=5,$G$25))))))</f>
        <v>0</v>
      </c>
    </row>
    <row r="27" spans="2:17" ht="16.5" thickTop="1" thickBot="1" x14ac:dyDescent="0.3">
      <c r="H27" s="44">
        <v>6</v>
      </c>
      <c r="I27" s="45">
        <f>IF($L$20=6,$G$20,IF($M$20=6,$G$21,IF($N$20=6,$G$22,IF($O$20=6,$G$23,IF($P$20=6,$G$24,IF($Q$20=6,$G$25))))))</f>
        <v>0</v>
      </c>
    </row>
    <row r="28" spans="2:17" ht="15.75" thickTop="1" x14ac:dyDescent="0.25"/>
  </sheetData>
  <protectedRanges>
    <protectedRange sqref="J2:K16" name="Plage1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11B5-4394-4627-957E-419983A786F9}">
  <sheetPr codeName="Feuil5"/>
  <dimension ref="A1:Q27"/>
  <sheetViews>
    <sheetView showGridLines="0" showRowColHeaders="0" workbookViewId="0">
      <selection activeCell="B15" sqref="B1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32" customFormat="1" ht="31.5" customHeight="1" thickTop="1" thickBot="1" x14ac:dyDescent="0.3">
      <c r="B1" s="33" t="s">
        <v>22</v>
      </c>
      <c r="C1" s="34"/>
      <c r="D1" s="34"/>
      <c r="E1" s="56" t="s">
        <v>5</v>
      </c>
      <c r="F1" s="56"/>
      <c r="G1" s="35" t="s">
        <v>8</v>
      </c>
      <c r="H1" s="36" t="s">
        <v>4</v>
      </c>
      <c r="I1" s="35" t="s">
        <v>9</v>
      </c>
      <c r="J1" s="55" t="s">
        <v>24</v>
      </c>
      <c r="K1" s="55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</row>
    <row r="2" spans="1:17" ht="15.95" customHeight="1" thickTop="1" thickBot="1" x14ac:dyDescent="0.3">
      <c r="A2">
        <v>1</v>
      </c>
      <c r="B2" s="8" t="e">
        <f>Tirage_poules!#REF!</f>
        <v>#REF!</v>
      </c>
      <c r="C2" s="19"/>
      <c r="D2" s="19"/>
      <c r="E2" s="23">
        <v>1</v>
      </c>
      <c r="F2" s="30">
        <v>6</v>
      </c>
      <c r="G2" s="22" t="str">
        <f t="shared" ref="G2:G16" si="0">IFERROR(VLOOKUP(E2,$A$2:$B$7,2,0),"")</f>
        <v/>
      </c>
      <c r="H2" s="22" t="s">
        <v>6</v>
      </c>
      <c r="I2" s="22" t="str">
        <f t="shared" ref="I2:I16" si="1">IFERROR(VLOOKUP(F2,$A$2:$B$7,2,0),"")</f>
        <v/>
      </c>
      <c r="J2" s="38"/>
      <c r="K2" s="38"/>
      <c r="L2" s="23" t="str">
        <f>IF(J2="","",IF($J2=$K2,1,IF($J2&gt;$K2,3,0)))</f>
        <v/>
      </c>
      <c r="M2" s="24"/>
      <c r="N2" s="24"/>
      <c r="O2" s="24"/>
      <c r="P2" s="24"/>
      <c r="Q2" s="23" t="str">
        <f>IF(J2="","",IF($K2=$J2,1,IF($K2&gt;$J2,3,0)))</f>
        <v/>
      </c>
    </row>
    <row r="3" spans="1:17" ht="15.95" customHeight="1" thickTop="1" thickBot="1" x14ac:dyDescent="0.3">
      <c r="A3">
        <v>2</v>
      </c>
      <c r="B3" s="8" t="e">
        <f>Tirage_poules!#REF!</f>
        <v>#REF!</v>
      </c>
      <c r="C3" s="19"/>
      <c r="D3" s="19"/>
      <c r="E3" s="26">
        <v>2</v>
      </c>
      <c r="F3" s="31">
        <v>5</v>
      </c>
      <c r="G3" s="22" t="str">
        <f t="shared" si="0"/>
        <v/>
      </c>
      <c r="H3" s="22" t="s">
        <v>6</v>
      </c>
      <c r="I3" s="22" t="str">
        <f t="shared" si="1"/>
        <v/>
      </c>
      <c r="J3" s="38"/>
      <c r="K3" s="38"/>
      <c r="L3" s="25"/>
      <c r="M3" s="23" t="str">
        <f>IF(J3="","",IF($J3=$K3,1,IF($J3&gt;$K3,3,0)))</f>
        <v/>
      </c>
      <c r="N3" s="25"/>
      <c r="O3" s="25"/>
      <c r="P3" s="23" t="str">
        <f>IF(J3="","",IF($K3=$J3,1,IF($K3&gt;$J3,3,0)))</f>
        <v/>
      </c>
      <c r="Q3" s="25"/>
    </row>
    <row r="4" spans="1:17" ht="15.95" customHeight="1" thickTop="1" thickBot="1" x14ac:dyDescent="0.3">
      <c r="A4">
        <v>3</v>
      </c>
      <c r="B4" s="8" t="e">
        <f>Tirage_poules!#REF!</f>
        <v>#REF!</v>
      </c>
      <c r="C4" s="19"/>
      <c r="D4" s="19"/>
      <c r="E4" s="26">
        <v>3</v>
      </c>
      <c r="F4" s="31">
        <v>4</v>
      </c>
      <c r="G4" s="22" t="str">
        <f t="shared" si="0"/>
        <v/>
      </c>
      <c r="H4" s="22" t="s">
        <v>6</v>
      </c>
      <c r="I4" s="22" t="str">
        <f t="shared" si="1"/>
        <v/>
      </c>
      <c r="J4" s="38"/>
      <c r="K4" s="38"/>
      <c r="L4" s="25"/>
      <c r="M4" s="25"/>
      <c r="N4" s="23" t="str">
        <f>IF(J4="","",IF($J4=$K4,1,IF($J4&gt;$K4,3,0)))</f>
        <v/>
      </c>
      <c r="O4" s="23" t="str">
        <f>IF(J4="","",IF($K4=$J4,1,IF($K4&gt;$J4,3,0)))</f>
        <v/>
      </c>
      <c r="P4" s="25"/>
      <c r="Q4" s="27"/>
    </row>
    <row r="5" spans="1:17" ht="15.95" customHeight="1" thickTop="1" thickBot="1" x14ac:dyDescent="0.3">
      <c r="A5">
        <v>4</v>
      </c>
      <c r="B5" s="8" t="e">
        <f>Tirage_poules!#REF!</f>
        <v>#REF!</v>
      </c>
      <c r="C5" s="19"/>
      <c r="D5" s="19"/>
      <c r="E5" s="26">
        <v>1</v>
      </c>
      <c r="F5" s="31">
        <v>5</v>
      </c>
      <c r="G5" s="22" t="str">
        <f t="shared" si="0"/>
        <v/>
      </c>
      <c r="H5" s="22" t="s">
        <v>6</v>
      </c>
      <c r="I5" s="22" t="str">
        <f t="shared" si="1"/>
        <v/>
      </c>
      <c r="J5" s="38"/>
      <c r="K5" s="38"/>
      <c r="L5" s="23" t="str">
        <f>IF(J5="","",IF($J5=$K5,1,IF($J5&gt;$K5,3,0)))</f>
        <v/>
      </c>
      <c r="M5" s="25"/>
      <c r="N5" s="25"/>
      <c r="O5" s="27"/>
      <c r="P5" s="23" t="str">
        <f>IF(J5="","",IF($K5=$J5,1,IF($K5&gt;$J5,3,0)))</f>
        <v/>
      </c>
      <c r="Q5" s="25"/>
    </row>
    <row r="6" spans="1:17" ht="15.95" customHeight="1" thickTop="1" thickBot="1" x14ac:dyDescent="0.3">
      <c r="A6">
        <v>5</v>
      </c>
      <c r="B6" s="8" t="e">
        <f>Tirage_poules!#REF!</f>
        <v>#REF!</v>
      </c>
      <c r="C6" s="19"/>
      <c r="D6" s="19"/>
      <c r="E6" s="26">
        <v>4</v>
      </c>
      <c r="F6" s="31">
        <v>6</v>
      </c>
      <c r="G6" s="22" t="str">
        <f t="shared" si="0"/>
        <v/>
      </c>
      <c r="H6" s="22" t="s">
        <v>6</v>
      </c>
      <c r="I6" s="22" t="str">
        <f t="shared" si="1"/>
        <v/>
      </c>
      <c r="J6" s="38"/>
      <c r="K6" s="38"/>
      <c r="L6" s="27"/>
      <c r="M6" s="27"/>
      <c r="N6" s="27"/>
      <c r="O6" s="23" t="str">
        <f>IF(J6="","",IF($J6=$K6,1,IF($J6&gt;$K6,3,0)))</f>
        <v/>
      </c>
      <c r="P6" s="27"/>
      <c r="Q6" s="23" t="str">
        <f>IF(J6="","",IF($K6=$J6,1,IF($K6&gt;$J6,3,0)))</f>
        <v/>
      </c>
    </row>
    <row r="7" spans="1:17" ht="15.95" customHeight="1" thickTop="1" thickBot="1" x14ac:dyDescent="0.3">
      <c r="A7">
        <v>6</v>
      </c>
      <c r="B7" s="8" t="e">
        <f>Tirage_poules!#REF!</f>
        <v>#REF!</v>
      </c>
      <c r="C7" s="19"/>
      <c r="D7" s="19"/>
      <c r="E7" s="26">
        <v>2</v>
      </c>
      <c r="F7" s="31">
        <v>3</v>
      </c>
      <c r="G7" s="22" t="str">
        <f t="shared" si="0"/>
        <v/>
      </c>
      <c r="H7" s="22" t="s">
        <v>6</v>
      </c>
      <c r="I7" s="22" t="str">
        <f t="shared" si="1"/>
        <v/>
      </c>
      <c r="J7" s="38"/>
      <c r="K7" s="38"/>
      <c r="L7" s="27"/>
      <c r="M7" s="23" t="str">
        <f>IF(J7="","",IF($J7=$K7,1,IF($J7&gt;$K7,3,0)))</f>
        <v/>
      </c>
      <c r="N7" s="23" t="str">
        <f>IF(J7="","",IF($K7=$J7,1,IF($K7&gt;$J7,3,0)))</f>
        <v/>
      </c>
      <c r="O7" s="27"/>
      <c r="P7" s="27"/>
      <c r="Q7" s="27"/>
    </row>
    <row r="8" spans="1:17" ht="15.95" customHeight="1" thickBot="1" x14ac:dyDescent="0.3">
      <c r="C8" s="19"/>
      <c r="D8" s="19"/>
      <c r="E8" s="26">
        <v>1</v>
      </c>
      <c r="F8" s="31">
        <v>4</v>
      </c>
      <c r="G8" s="22" t="str">
        <f t="shared" si="0"/>
        <v/>
      </c>
      <c r="H8" s="22" t="s">
        <v>6</v>
      </c>
      <c r="I8" s="22" t="str">
        <f t="shared" si="1"/>
        <v/>
      </c>
      <c r="J8" s="38"/>
      <c r="K8" s="38"/>
      <c r="L8" s="23" t="str">
        <f>IF(J8="","",IF($J8=$K8,1,IF($J8&gt;$K8,3,0)))</f>
        <v/>
      </c>
      <c r="M8" s="27"/>
      <c r="N8" s="27"/>
      <c r="O8" s="23" t="str">
        <f>IF(J8="","",IF($K8=$J8,1,IF($K8&gt;$J8,3,0)))</f>
        <v/>
      </c>
      <c r="P8" s="27"/>
      <c r="Q8" s="27"/>
    </row>
    <row r="9" spans="1:17" ht="15.95" customHeight="1" thickBot="1" x14ac:dyDescent="0.3">
      <c r="C9" s="19"/>
      <c r="D9" s="19"/>
      <c r="E9" s="26">
        <v>3</v>
      </c>
      <c r="F9" s="31">
        <v>5</v>
      </c>
      <c r="G9" s="22" t="str">
        <f t="shared" si="0"/>
        <v/>
      </c>
      <c r="H9" s="22" t="s">
        <v>6</v>
      </c>
      <c r="I9" s="22" t="str">
        <f t="shared" si="1"/>
        <v/>
      </c>
      <c r="J9" s="38"/>
      <c r="K9" s="38"/>
      <c r="L9" s="27"/>
      <c r="M9" s="27"/>
      <c r="N9" s="23" t="str">
        <f>IF(J9="","",IF($J9=$K9,1,IF($J9&gt;$K9,3,0)))</f>
        <v/>
      </c>
      <c r="O9" s="27"/>
      <c r="P9" s="23" t="str">
        <f>IF(J9="","",IF($K9=$J9,1,IF($K9&gt;$J9,3,0)))</f>
        <v/>
      </c>
      <c r="Q9" s="27"/>
    </row>
    <row r="10" spans="1:17" ht="15.95" customHeight="1" thickBot="1" x14ac:dyDescent="0.3">
      <c r="E10" s="26">
        <v>2</v>
      </c>
      <c r="F10" s="31">
        <v>6</v>
      </c>
      <c r="G10" s="22" t="str">
        <f t="shared" si="0"/>
        <v/>
      </c>
      <c r="H10" s="22" t="s">
        <v>6</v>
      </c>
      <c r="I10" s="22" t="str">
        <f t="shared" si="1"/>
        <v/>
      </c>
      <c r="J10" s="38"/>
      <c r="K10" s="38"/>
      <c r="L10" s="27"/>
      <c r="M10" s="23" t="str">
        <f>IF(J10="","",IF($J10=$K10,1,IF($J10&gt;$K10,3,0)))</f>
        <v/>
      </c>
      <c r="N10" s="27"/>
      <c r="O10" s="27"/>
      <c r="P10" s="27"/>
      <c r="Q10" s="23" t="str">
        <f>IF(J10="","",IF($K10=$J10,1,IF($K10&gt;$J10,3,0)))</f>
        <v/>
      </c>
    </row>
    <row r="11" spans="1:17" ht="15.95" customHeight="1" thickBot="1" x14ac:dyDescent="0.3">
      <c r="E11" s="26">
        <v>1</v>
      </c>
      <c r="F11" s="31">
        <v>3</v>
      </c>
      <c r="G11" s="22" t="str">
        <f t="shared" si="0"/>
        <v/>
      </c>
      <c r="H11" s="22" t="s">
        <v>6</v>
      </c>
      <c r="I11" s="22" t="str">
        <f t="shared" si="1"/>
        <v/>
      </c>
      <c r="J11" s="38"/>
      <c r="K11" s="38"/>
      <c r="L11" s="23" t="str">
        <f>IF(J11="","",IF($J11=$K11,1,IF($J11&gt;$K11,3,0)))</f>
        <v/>
      </c>
      <c r="M11" s="27"/>
      <c r="N11" s="23" t="str">
        <f>IF(J11="","",IF($K11=$J11,1,IF($K11&gt;$J11,3,0)))</f>
        <v/>
      </c>
      <c r="O11" s="27"/>
      <c r="P11" s="27"/>
      <c r="Q11" s="27"/>
    </row>
    <row r="12" spans="1:17" ht="15.95" customHeight="1" thickBot="1" x14ac:dyDescent="0.3">
      <c r="B12" s="37"/>
      <c r="C12" s="37"/>
      <c r="D12" s="29"/>
      <c r="E12" s="26">
        <v>2</v>
      </c>
      <c r="F12" s="31">
        <v>4</v>
      </c>
      <c r="G12" s="22" t="str">
        <f t="shared" si="0"/>
        <v/>
      </c>
      <c r="H12" s="22" t="s">
        <v>6</v>
      </c>
      <c r="I12" s="22" t="str">
        <f t="shared" si="1"/>
        <v/>
      </c>
      <c r="J12" s="38"/>
      <c r="K12" s="38"/>
      <c r="L12" s="27"/>
      <c r="M12" s="23" t="str">
        <f>IF(J12="","",IF($J12=$K12,1,IF($J12&gt;$K12,3,0)))</f>
        <v/>
      </c>
      <c r="N12" s="27"/>
      <c r="O12" s="23" t="str">
        <f>IF(J12="","",IF($K12=$J12,1,IF($K12&gt;$J12,3,0)))</f>
        <v/>
      </c>
      <c r="P12" s="27"/>
      <c r="Q12" s="27"/>
    </row>
    <row r="13" spans="1:17" ht="15.95" customHeight="1" thickBot="1" x14ac:dyDescent="0.3">
      <c r="B13" s="37"/>
      <c r="C13" s="37"/>
      <c r="D13" s="29"/>
      <c r="E13" s="26">
        <v>5</v>
      </c>
      <c r="F13" s="31">
        <v>6</v>
      </c>
      <c r="G13" s="22" t="str">
        <f t="shared" si="0"/>
        <v/>
      </c>
      <c r="H13" s="22" t="s">
        <v>6</v>
      </c>
      <c r="I13" s="22" t="str">
        <f t="shared" si="1"/>
        <v/>
      </c>
      <c r="J13" s="38"/>
      <c r="K13" s="38"/>
      <c r="L13" s="27"/>
      <c r="M13" s="27"/>
      <c r="N13" s="27"/>
      <c r="O13" s="27"/>
      <c r="P13" s="23" t="str">
        <f>IF(J13="","",IF($J13=$K13,1,IF($J13&gt;$K13,3,0)))</f>
        <v/>
      </c>
      <c r="Q13" s="23" t="str">
        <f>IF(J13="","",IF($K13=$J13,1,IF($K13&gt;$J13,3,0)))</f>
        <v/>
      </c>
    </row>
    <row r="14" spans="1:17" ht="15.95" customHeight="1" thickBot="1" x14ac:dyDescent="0.3">
      <c r="B14" s="37"/>
      <c r="C14" s="37"/>
      <c r="D14" s="29"/>
      <c r="E14" s="26">
        <v>1</v>
      </c>
      <c r="F14" s="31">
        <v>2</v>
      </c>
      <c r="G14" s="22" t="str">
        <f t="shared" si="0"/>
        <v/>
      </c>
      <c r="H14" s="22" t="s">
        <v>6</v>
      </c>
      <c r="I14" s="22" t="str">
        <f t="shared" si="1"/>
        <v/>
      </c>
      <c r="J14" s="38"/>
      <c r="K14" s="38"/>
      <c r="L14" s="23" t="str">
        <f>IF(J14="","",IF($J14=$K14,1,IF($J14&gt;$K14,3,0)))</f>
        <v/>
      </c>
      <c r="M14" s="23" t="str">
        <f>IF(J14="","",IF($K14=$J14,1,IF($K14&gt;$J14,3,0)))</f>
        <v/>
      </c>
      <c r="N14" s="27"/>
      <c r="O14" s="27"/>
      <c r="P14" s="27"/>
      <c r="Q14" s="27"/>
    </row>
    <row r="15" spans="1:17" ht="15.95" customHeight="1" thickBot="1" x14ac:dyDescent="0.3">
      <c r="B15" s="37"/>
      <c r="C15" s="37"/>
      <c r="D15" s="29"/>
      <c r="E15" s="26">
        <v>3</v>
      </c>
      <c r="F15" s="31">
        <v>6</v>
      </c>
      <c r="G15" s="22" t="str">
        <f t="shared" si="0"/>
        <v/>
      </c>
      <c r="H15" s="22" t="s">
        <v>6</v>
      </c>
      <c r="I15" s="22" t="str">
        <f t="shared" si="1"/>
        <v/>
      </c>
      <c r="J15" s="38"/>
      <c r="K15" s="38"/>
      <c r="L15" s="27"/>
      <c r="M15" s="27"/>
      <c r="N15" s="23" t="str">
        <f>IF(J15="","",IF($J15=$K15,1,IF($J15&gt;$K15,3,0)))</f>
        <v/>
      </c>
      <c r="O15" s="27"/>
      <c r="P15" s="27"/>
      <c r="Q15" s="23" t="str">
        <f>IF(J15="","",IF($K15=$J15,1,IF($K15&gt;$J15,3,0)))</f>
        <v/>
      </c>
    </row>
    <row r="16" spans="1:17" ht="15.95" customHeight="1" thickBot="1" x14ac:dyDescent="0.3">
      <c r="B16" s="37"/>
      <c r="C16" s="37"/>
      <c r="D16" s="29"/>
      <c r="E16" s="26">
        <v>4</v>
      </c>
      <c r="F16" s="31">
        <v>5</v>
      </c>
      <c r="G16" s="22" t="str">
        <f t="shared" si="0"/>
        <v/>
      </c>
      <c r="H16" s="22" t="s">
        <v>6</v>
      </c>
      <c r="I16" s="22" t="str">
        <f t="shared" si="1"/>
        <v/>
      </c>
      <c r="J16" s="38"/>
      <c r="K16" s="38"/>
      <c r="L16" s="28"/>
      <c r="M16" s="28"/>
      <c r="N16" s="28"/>
      <c r="O16" s="23" t="str">
        <f>IF(J16="","",IF($J16=$K16,1,IF($J16&gt;$K16,3,0)))</f>
        <v/>
      </c>
      <c r="P16" s="23" t="str">
        <f>IF(J16="","",IF($K16=$J16,1,IF($K16&gt;$J16,3,0)))</f>
        <v/>
      </c>
      <c r="Q16" s="28"/>
    </row>
    <row r="17" spans="2:17" ht="15.95" customHeight="1" thickTop="1" thickBot="1" x14ac:dyDescent="0.3">
      <c r="B17" s="37"/>
      <c r="C17" s="37"/>
      <c r="D17" s="40"/>
      <c r="E17" s="13"/>
      <c r="F17" s="13"/>
      <c r="J17" s="53" t="s">
        <v>7</v>
      </c>
      <c r="K17" s="57"/>
      <c r="L17" s="39">
        <f t="shared" ref="L17:Q17" si="2">SUM(L2:L16)</f>
        <v>0</v>
      </c>
      <c r="M17" s="39">
        <f t="shared" si="2"/>
        <v>0</v>
      </c>
      <c r="N17" s="39">
        <f t="shared" si="2"/>
        <v>0</v>
      </c>
      <c r="O17" s="39">
        <f t="shared" si="2"/>
        <v>0</v>
      </c>
      <c r="P17" s="39">
        <f t="shared" si="2"/>
        <v>0</v>
      </c>
      <c r="Q17" s="39">
        <f t="shared" si="2"/>
        <v>0</v>
      </c>
    </row>
    <row r="18" spans="2:17" ht="15.95" customHeight="1" thickTop="1" thickBot="1" x14ac:dyDescent="0.3">
      <c r="B18" s="37"/>
      <c r="C18" s="37"/>
      <c r="D18" s="40"/>
      <c r="E18" s="13"/>
      <c r="F18" s="13"/>
      <c r="J18" s="53" t="s">
        <v>18</v>
      </c>
      <c r="K18" s="54"/>
      <c r="L18" s="39">
        <f>SUM(J2+J5+J8+J11+J14)-(K2+K5+K8+K11+K14)</f>
        <v>0</v>
      </c>
      <c r="M18" s="39">
        <f>SUM(J3+J7+J10+J12+K14)-(K3+K7+K10+K12+J14)</f>
        <v>0</v>
      </c>
      <c r="N18" s="39">
        <f>SUM(J4+K7+J9+K11+J15)-(K4+J7+K9+J11+K15)</f>
        <v>0</v>
      </c>
      <c r="O18" s="39">
        <f>SUM(K4+J6+K8+K12+J16)-(J4+K6+J8+J12+K16)</f>
        <v>0</v>
      </c>
      <c r="P18" s="39">
        <f>SUM(K3+K5+K9+J13+K16)-(J3+J5+J9+K13+J16)</f>
        <v>0</v>
      </c>
      <c r="Q18" s="39">
        <f>SUM(K2+K6+K10+K13+K15)-(J2+J6+J10+J13+J15)</f>
        <v>0</v>
      </c>
    </row>
    <row r="19" spans="2:17" ht="15.95" hidden="1" customHeight="1" thickTop="1" thickBot="1" x14ac:dyDescent="0.3">
      <c r="B19" s="37"/>
      <c r="C19" s="37"/>
      <c r="D19" s="40"/>
      <c r="E19" s="13"/>
      <c r="F19" s="13"/>
      <c r="J19" s="41"/>
      <c r="K19" s="42"/>
      <c r="L19" s="39">
        <f>SUM(L17*100+L18)</f>
        <v>0</v>
      </c>
      <c r="M19" s="39">
        <f t="shared" ref="M19:Q19" si="3">SUM(M17*100+M18)</f>
        <v>0</v>
      </c>
      <c r="N19" s="39">
        <f t="shared" si="3"/>
        <v>0</v>
      </c>
      <c r="O19" s="39">
        <f t="shared" si="3"/>
        <v>0</v>
      </c>
      <c r="P19" s="39">
        <f t="shared" si="3"/>
        <v>0</v>
      </c>
      <c r="Q19" s="39">
        <f t="shared" si="3"/>
        <v>0</v>
      </c>
    </row>
    <row r="20" spans="2:17" ht="15.95" customHeight="1" thickTop="1" thickBot="1" x14ac:dyDescent="0.3">
      <c r="E20" s="13"/>
      <c r="F20" s="13"/>
      <c r="G20" s="8" t="e">
        <f>Tirage_poules!#REF!</f>
        <v>#REF!</v>
      </c>
      <c r="H20" s="60" t="s">
        <v>19</v>
      </c>
      <c r="I20" s="61"/>
      <c r="J20" s="53" t="s">
        <v>10</v>
      </c>
      <c r="K20" s="54"/>
      <c r="L20" s="39">
        <f>RANK(L19,$L$19:$Q$19,0)+COUNTIF($L19:L19,L19)-1</f>
        <v>1</v>
      </c>
      <c r="M20" s="39">
        <f>RANK(M19,$L$19:$Q$19,0)+COUNTIF($L19:M19,M19)-1</f>
        <v>2</v>
      </c>
      <c r="N20" s="39">
        <f>RANK(N19,$L$19:$Q$19,0)+COUNTIF($L19:N19,N19)-1</f>
        <v>3</v>
      </c>
      <c r="O20" s="39">
        <f>RANK(O19,$L$19:$Q$19,0)+COUNTIF($L19:O19,O19)-1</f>
        <v>4</v>
      </c>
      <c r="P20" s="39">
        <f>RANK(P19,$L$19:$Q$19,0)+COUNTIF($L19:P19,P19)-1</f>
        <v>5</v>
      </c>
      <c r="Q20" s="39">
        <f>RANK(Q19,$L$19:$Q$19,0)+COUNTIF($L19:Q19,Q19)-1</f>
        <v>6</v>
      </c>
    </row>
    <row r="21" spans="2:17" ht="15.95" customHeight="1" thickTop="1" thickBot="1" x14ac:dyDescent="0.3">
      <c r="E21" s="13"/>
      <c r="F21" s="13"/>
      <c r="G21" s="8" t="e">
        <f>Tirage_poules!#REF!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8" t="e">
        <f>Tirage_poules!#REF!</f>
        <v>#REF!</v>
      </c>
      <c r="H22" s="44">
        <v>1</v>
      </c>
      <c r="I22" s="45" t="e">
        <f>IF($L$20=1,$G$20,IF($M$20=1,$G$21,IF($N$20=1,$G$22,IF($O$20=1,$G$23,IF($P$20=1,$G$24,IF($Q$20=1,$G$25))))))</f>
        <v>#REF!</v>
      </c>
    </row>
    <row r="23" spans="2:17" ht="15.95" customHeight="1" thickTop="1" thickBot="1" x14ac:dyDescent="0.3">
      <c r="G23" s="8" t="e">
        <f>Tirage_poules!#REF!</f>
        <v>#REF!</v>
      </c>
      <c r="H23" s="44">
        <v>2</v>
      </c>
      <c r="I23" s="45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8" t="e">
        <f>Tirage_poules!#REF!</f>
        <v>#REF!</v>
      </c>
      <c r="H24" s="43"/>
    </row>
    <row r="25" spans="2:17" ht="15.75" thickTop="1" x14ac:dyDescent="0.25">
      <c r="G25" s="8" t="e">
        <f>Tirage_poules!#REF!</f>
        <v>#REF!</v>
      </c>
      <c r="H25" s="43"/>
    </row>
    <row r="26" spans="2:17" x14ac:dyDescent="0.25">
      <c r="H26" s="43"/>
    </row>
    <row r="27" spans="2:17" x14ac:dyDescent="0.25">
      <c r="H27" s="43"/>
    </row>
  </sheetData>
  <sheetProtection algorithmName="SHA-512" hashValue="l/cl2ojJVVAAB3jHEBaj/sdf9q4v+kfhVK9gdZavwwB2AkD8LZW9W345i3v4mTgOX/4u2VCcMX/qQTWR3D57Pg==" saltValue="uve9hZ1Ftwl3kH0O6rg88Q==" spinCount="100000" sheet="1" objects="1" scenarios="1"/>
  <protectedRanges>
    <protectedRange sqref="J2:K16" name="Plage1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38100</xdr:colOff>
                <xdr:row>12</xdr:row>
                <xdr:rowOff>114300</xdr:rowOff>
              </from>
              <to>
                <xdr:col>1</xdr:col>
                <xdr:colOff>1495425</xdr:colOff>
                <xdr:row>14</xdr:row>
                <xdr:rowOff>190500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AF3C-9F31-4AAD-A618-F520841AAD72}">
  <sheetPr codeName="Feuil6"/>
  <dimension ref="A1:Q27"/>
  <sheetViews>
    <sheetView showGridLines="0" showRowColHeaders="0" workbookViewId="0">
      <selection activeCell="L25" sqref="L2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32" customFormat="1" ht="31.5" customHeight="1" thickTop="1" thickBot="1" x14ac:dyDescent="0.3">
      <c r="B1" s="33" t="s">
        <v>21</v>
      </c>
      <c r="C1" s="34"/>
      <c r="D1" s="34"/>
      <c r="E1" s="56" t="s">
        <v>5</v>
      </c>
      <c r="F1" s="56"/>
      <c r="G1" s="35" t="s">
        <v>8</v>
      </c>
      <c r="H1" s="36" t="s">
        <v>4</v>
      </c>
      <c r="I1" s="35" t="s">
        <v>9</v>
      </c>
      <c r="J1" s="55" t="s">
        <v>24</v>
      </c>
      <c r="K1" s="55"/>
      <c r="L1" s="35">
        <v>1</v>
      </c>
      <c r="M1" s="35">
        <v>2</v>
      </c>
      <c r="N1" s="35">
        <v>3</v>
      </c>
      <c r="O1" s="35">
        <v>4</v>
      </c>
      <c r="P1" s="35">
        <v>5</v>
      </c>
      <c r="Q1" s="35">
        <v>6</v>
      </c>
    </row>
    <row r="2" spans="1:17" ht="15.95" customHeight="1" thickTop="1" thickBot="1" x14ac:dyDescent="0.3">
      <c r="A2">
        <v>1</v>
      </c>
      <c r="B2" s="8" t="e">
        <f>Tirage_poules!#REF!</f>
        <v>#REF!</v>
      </c>
      <c r="C2" s="19"/>
      <c r="D2" s="19"/>
      <c r="E2" s="23">
        <v>1</v>
      </c>
      <c r="F2" s="30">
        <v>6</v>
      </c>
      <c r="G2" s="22" t="str">
        <f t="shared" ref="G2:G16" si="0">IFERROR(VLOOKUP(E2,$A$2:$B$7,2,0),"")</f>
        <v/>
      </c>
      <c r="H2" s="22" t="s">
        <v>6</v>
      </c>
      <c r="I2" s="22" t="str">
        <f t="shared" ref="I2:I16" si="1">IFERROR(VLOOKUP(F2,$A$2:$B$7,2,0),"")</f>
        <v/>
      </c>
      <c r="J2" s="38"/>
      <c r="K2" s="38"/>
      <c r="L2" s="23" t="str">
        <f>IF(J2="","",IF($J2=$K2,1,IF($J2&gt;$K2,3,0)))</f>
        <v/>
      </c>
      <c r="M2" s="24"/>
      <c r="N2" s="24"/>
      <c r="O2" s="24"/>
      <c r="P2" s="24"/>
      <c r="Q2" s="23" t="str">
        <f>IF(J2="","",IF($K2=$J2,1,IF($K2&gt;$J2,3,0)))</f>
        <v/>
      </c>
    </row>
    <row r="3" spans="1:17" ht="15.95" customHeight="1" thickTop="1" thickBot="1" x14ac:dyDescent="0.3">
      <c r="A3">
        <v>2</v>
      </c>
      <c r="B3" s="8" t="e">
        <f>Tirage_poules!#REF!</f>
        <v>#REF!</v>
      </c>
      <c r="C3" s="19"/>
      <c r="D3" s="19"/>
      <c r="E3" s="26">
        <v>2</v>
      </c>
      <c r="F3" s="31">
        <v>5</v>
      </c>
      <c r="G3" s="22" t="str">
        <f t="shared" si="0"/>
        <v/>
      </c>
      <c r="H3" s="22" t="s">
        <v>6</v>
      </c>
      <c r="I3" s="22" t="str">
        <f t="shared" si="1"/>
        <v/>
      </c>
      <c r="J3" s="38"/>
      <c r="K3" s="38"/>
      <c r="L3" s="25"/>
      <c r="M3" s="23" t="str">
        <f>IF(J3="","",IF($J3=$K3,1,IF($J3&gt;$K3,3,0)))</f>
        <v/>
      </c>
      <c r="N3" s="25"/>
      <c r="O3" s="25"/>
      <c r="P3" s="23" t="str">
        <f>IF(J3="","",IF($K3=$J3,1,IF($K3&gt;$J3,3,0)))</f>
        <v/>
      </c>
      <c r="Q3" s="25"/>
    </row>
    <row r="4" spans="1:17" ht="15.95" customHeight="1" thickTop="1" thickBot="1" x14ac:dyDescent="0.3">
      <c r="A4">
        <v>3</v>
      </c>
      <c r="B4" s="8" t="e">
        <f>Tirage_poules!#REF!</f>
        <v>#REF!</v>
      </c>
      <c r="C4" s="19"/>
      <c r="D4" s="19"/>
      <c r="E4" s="26">
        <v>3</v>
      </c>
      <c r="F4" s="31">
        <v>4</v>
      </c>
      <c r="G4" s="22" t="str">
        <f t="shared" si="0"/>
        <v/>
      </c>
      <c r="H4" s="22" t="s">
        <v>6</v>
      </c>
      <c r="I4" s="22" t="str">
        <f t="shared" si="1"/>
        <v/>
      </c>
      <c r="J4" s="38"/>
      <c r="K4" s="38"/>
      <c r="L4" s="25"/>
      <c r="M4" s="25"/>
      <c r="N4" s="23" t="str">
        <f>IF(J4="","",IF($J4=$K4,1,IF($J4&gt;$K4,3,0)))</f>
        <v/>
      </c>
      <c r="O4" s="23" t="str">
        <f>IF(J4="","",IF($K4=$J4,1,IF($K4&gt;$J4,3,0)))</f>
        <v/>
      </c>
      <c r="P4" s="25"/>
      <c r="Q4" s="27"/>
    </row>
    <row r="5" spans="1:17" ht="15.95" customHeight="1" thickTop="1" thickBot="1" x14ac:dyDescent="0.3">
      <c r="A5">
        <v>4</v>
      </c>
      <c r="B5" s="8" t="e">
        <f>Tirage_poules!#REF!</f>
        <v>#REF!</v>
      </c>
      <c r="C5" s="19"/>
      <c r="D5" s="19"/>
      <c r="E5" s="26">
        <v>1</v>
      </c>
      <c r="F5" s="31">
        <v>5</v>
      </c>
      <c r="G5" s="22" t="str">
        <f t="shared" si="0"/>
        <v/>
      </c>
      <c r="H5" s="22" t="s">
        <v>6</v>
      </c>
      <c r="I5" s="22" t="str">
        <f t="shared" si="1"/>
        <v/>
      </c>
      <c r="J5" s="38"/>
      <c r="K5" s="38"/>
      <c r="L5" s="23" t="str">
        <f>IF(J5="","",IF($J5=$K5,1,IF($J5&gt;$K5,3,0)))</f>
        <v/>
      </c>
      <c r="M5" s="25"/>
      <c r="N5" s="25"/>
      <c r="O5" s="27"/>
      <c r="P5" s="23" t="str">
        <f>IF(J5="","",IF($K5=$J5,1,IF($K5&gt;$J5,3,0)))</f>
        <v/>
      </c>
      <c r="Q5" s="25"/>
    </row>
    <row r="6" spans="1:17" ht="15.95" customHeight="1" thickTop="1" thickBot="1" x14ac:dyDescent="0.3">
      <c r="A6">
        <v>5</v>
      </c>
      <c r="B6" s="8" t="e">
        <f>Tirage_poules!#REF!</f>
        <v>#REF!</v>
      </c>
      <c r="C6" s="19"/>
      <c r="D6" s="19"/>
      <c r="E6" s="26">
        <v>4</v>
      </c>
      <c r="F6" s="31">
        <v>6</v>
      </c>
      <c r="G6" s="22" t="str">
        <f t="shared" si="0"/>
        <v/>
      </c>
      <c r="H6" s="22" t="s">
        <v>6</v>
      </c>
      <c r="I6" s="22" t="str">
        <f t="shared" si="1"/>
        <v/>
      </c>
      <c r="J6" s="38"/>
      <c r="K6" s="38"/>
      <c r="L6" s="27"/>
      <c r="M6" s="27"/>
      <c r="N6" s="27"/>
      <c r="O6" s="23" t="str">
        <f>IF(J6="","",IF($J6=$K6,1,IF($J6&gt;$K6,3,0)))</f>
        <v/>
      </c>
      <c r="P6" s="27"/>
      <c r="Q6" s="23" t="str">
        <f>IF(J6="","",IF($K6=$J6,1,IF($K6&gt;$J6,3,0)))</f>
        <v/>
      </c>
    </row>
    <row r="7" spans="1:17" ht="15.95" customHeight="1" thickTop="1" thickBot="1" x14ac:dyDescent="0.3">
      <c r="A7">
        <v>6</v>
      </c>
      <c r="B7" s="8" t="e">
        <f>Tirage_poules!#REF!</f>
        <v>#REF!</v>
      </c>
      <c r="C7" s="19"/>
      <c r="D7" s="19"/>
      <c r="E7" s="26">
        <v>2</v>
      </c>
      <c r="F7" s="31">
        <v>3</v>
      </c>
      <c r="G7" s="22" t="str">
        <f t="shared" si="0"/>
        <v/>
      </c>
      <c r="H7" s="22" t="s">
        <v>6</v>
      </c>
      <c r="I7" s="22" t="str">
        <f t="shared" si="1"/>
        <v/>
      </c>
      <c r="J7" s="38"/>
      <c r="K7" s="38"/>
      <c r="L7" s="27"/>
      <c r="M7" s="23" t="str">
        <f>IF(J7="","",IF($J7=$K7,1,IF($J7&gt;$K7,3,0)))</f>
        <v/>
      </c>
      <c r="N7" s="23" t="str">
        <f>IF(J7="","",IF($K7=$J7,1,IF($K7&gt;$J7,3,0)))</f>
        <v/>
      </c>
      <c r="O7" s="27"/>
      <c r="P7" s="27"/>
      <c r="Q7" s="27"/>
    </row>
    <row r="8" spans="1:17" ht="15.95" customHeight="1" thickBot="1" x14ac:dyDescent="0.3">
      <c r="C8" s="19"/>
      <c r="D8" s="19"/>
      <c r="E8" s="26">
        <v>1</v>
      </c>
      <c r="F8" s="31">
        <v>4</v>
      </c>
      <c r="G8" s="22" t="str">
        <f t="shared" si="0"/>
        <v/>
      </c>
      <c r="H8" s="22" t="s">
        <v>6</v>
      </c>
      <c r="I8" s="22" t="str">
        <f t="shared" si="1"/>
        <v/>
      </c>
      <c r="J8" s="38"/>
      <c r="K8" s="38"/>
      <c r="L8" s="23" t="str">
        <f>IF(J8="","",IF($J8=$K8,1,IF($J8&gt;$K8,3,0)))</f>
        <v/>
      </c>
      <c r="M8" s="27"/>
      <c r="N8" s="27"/>
      <c r="O8" s="23" t="str">
        <f>IF(J8="","",IF($K8=$J8,1,IF($K8&gt;$J8,3,0)))</f>
        <v/>
      </c>
      <c r="P8" s="27"/>
      <c r="Q8" s="27"/>
    </row>
    <row r="9" spans="1:17" ht="15.95" customHeight="1" thickBot="1" x14ac:dyDescent="0.3">
      <c r="C9" s="19"/>
      <c r="D9" s="19"/>
      <c r="E9" s="26">
        <v>3</v>
      </c>
      <c r="F9" s="31">
        <v>5</v>
      </c>
      <c r="G9" s="22" t="str">
        <f t="shared" si="0"/>
        <v/>
      </c>
      <c r="H9" s="22" t="s">
        <v>6</v>
      </c>
      <c r="I9" s="22" t="str">
        <f t="shared" si="1"/>
        <v/>
      </c>
      <c r="J9" s="38"/>
      <c r="K9" s="38"/>
      <c r="L9" s="27"/>
      <c r="M9" s="27"/>
      <c r="N9" s="23" t="str">
        <f>IF(J9="","",IF($J9=$K9,1,IF($J9&gt;$K9,3,0)))</f>
        <v/>
      </c>
      <c r="O9" s="27"/>
      <c r="P9" s="23" t="str">
        <f>IF(J9="","",IF($K9=$J9,1,IF($K9&gt;$J9,3,0)))</f>
        <v/>
      </c>
      <c r="Q9" s="27"/>
    </row>
    <row r="10" spans="1:17" ht="15.95" customHeight="1" thickBot="1" x14ac:dyDescent="0.3">
      <c r="E10" s="26">
        <v>2</v>
      </c>
      <c r="F10" s="31">
        <v>6</v>
      </c>
      <c r="G10" s="22" t="str">
        <f t="shared" si="0"/>
        <v/>
      </c>
      <c r="H10" s="22" t="s">
        <v>6</v>
      </c>
      <c r="I10" s="22" t="str">
        <f t="shared" si="1"/>
        <v/>
      </c>
      <c r="J10" s="38"/>
      <c r="K10" s="38"/>
      <c r="L10" s="27"/>
      <c r="M10" s="23" t="str">
        <f>IF(J10="","",IF($J10=$K10,1,IF($J10&gt;$K10,3,0)))</f>
        <v/>
      </c>
      <c r="N10" s="27"/>
      <c r="O10" s="27"/>
      <c r="P10" s="27"/>
      <c r="Q10" s="23" t="str">
        <f>IF(J10="","",IF($K10=$J10,1,IF($K10&gt;$J10,3,0)))</f>
        <v/>
      </c>
    </row>
    <row r="11" spans="1:17" ht="15.95" customHeight="1" thickBot="1" x14ac:dyDescent="0.3">
      <c r="E11" s="26">
        <v>1</v>
      </c>
      <c r="F11" s="31">
        <v>3</v>
      </c>
      <c r="G11" s="22" t="str">
        <f t="shared" si="0"/>
        <v/>
      </c>
      <c r="H11" s="22" t="s">
        <v>6</v>
      </c>
      <c r="I11" s="22" t="str">
        <f t="shared" si="1"/>
        <v/>
      </c>
      <c r="J11" s="38"/>
      <c r="K11" s="38"/>
      <c r="L11" s="23" t="str">
        <f>IF(J11="","",IF($J11=$K11,1,IF($J11&gt;$K11,3,0)))</f>
        <v/>
      </c>
      <c r="M11" s="27"/>
      <c r="N11" s="23" t="str">
        <f>IF(J11="","",IF($K11=$J11,1,IF($K11&gt;$J11,3,0)))</f>
        <v/>
      </c>
      <c r="O11" s="27"/>
      <c r="P11" s="27"/>
      <c r="Q11" s="27"/>
    </row>
    <row r="12" spans="1:17" ht="15.95" customHeight="1" thickBot="1" x14ac:dyDescent="0.3">
      <c r="B12" s="37"/>
      <c r="C12" s="37"/>
      <c r="D12" s="29"/>
      <c r="E12" s="26">
        <v>2</v>
      </c>
      <c r="F12" s="31">
        <v>4</v>
      </c>
      <c r="G12" s="22" t="str">
        <f t="shared" si="0"/>
        <v/>
      </c>
      <c r="H12" s="22" t="s">
        <v>6</v>
      </c>
      <c r="I12" s="22" t="str">
        <f t="shared" si="1"/>
        <v/>
      </c>
      <c r="J12" s="38"/>
      <c r="K12" s="38"/>
      <c r="L12" s="27"/>
      <c r="M12" s="23" t="str">
        <f>IF(J12="","",IF($J12=$K12,1,IF($J12&gt;$K12,3,0)))</f>
        <v/>
      </c>
      <c r="N12" s="27"/>
      <c r="O12" s="23" t="str">
        <f>IF(J12="","",IF($K12=$J12,1,IF($K12&gt;$J12,3,0)))</f>
        <v/>
      </c>
      <c r="P12" s="27"/>
      <c r="Q12" s="27"/>
    </row>
    <row r="13" spans="1:17" ht="15.95" customHeight="1" thickBot="1" x14ac:dyDescent="0.3">
      <c r="B13" s="37"/>
      <c r="C13" s="37"/>
      <c r="D13" s="29"/>
      <c r="E13" s="26">
        <v>5</v>
      </c>
      <c r="F13" s="31">
        <v>6</v>
      </c>
      <c r="G13" s="22" t="str">
        <f t="shared" si="0"/>
        <v/>
      </c>
      <c r="H13" s="22" t="s">
        <v>6</v>
      </c>
      <c r="I13" s="22" t="str">
        <f t="shared" si="1"/>
        <v/>
      </c>
      <c r="J13" s="38"/>
      <c r="K13" s="38"/>
      <c r="L13" s="27"/>
      <c r="M13" s="27"/>
      <c r="N13" s="27"/>
      <c r="O13" s="27"/>
      <c r="P13" s="23" t="str">
        <f>IF(J13="","",IF($J13=$K13,1,IF($J13&gt;$K13,3,0)))</f>
        <v/>
      </c>
      <c r="Q13" s="23" t="str">
        <f>IF(J13="","",IF($K13=$J13,1,IF($K13&gt;$J13,3,0)))</f>
        <v/>
      </c>
    </row>
    <row r="14" spans="1:17" ht="15.95" customHeight="1" thickBot="1" x14ac:dyDescent="0.3">
      <c r="B14" s="37"/>
      <c r="C14" s="37"/>
      <c r="D14" s="29"/>
      <c r="E14" s="26">
        <v>1</v>
      </c>
      <c r="F14" s="31">
        <v>2</v>
      </c>
      <c r="G14" s="22" t="str">
        <f t="shared" si="0"/>
        <v/>
      </c>
      <c r="H14" s="22" t="s">
        <v>6</v>
      </c>
      <c r="I14" s="22" t="str">
        <f t="shared" si="1"/>
        <v/>
      </c>
      <c r="J14" s="38"/>
      <c r="K14" s="38"/>
      <c r="L14" s="23" t="str">
        <f>IF(J14="","",IF($J14=$K14,1,IF($J14&gt;$K14,3,0)))</f>
        <v/>
      </c>
      <c r="M14" s="23" t="str">
        <f>IF(J14="","",IF($K14=$J14,1,IF($K14&gt;$J14,3,0)))</f>
        <v/>
      </c>
      <c r="N14" s="27"/>
      <c r="O14" s="27"/>
      <c r="P14" s="27"/>
      <c r="Q14" s="27"/>
    </row>
    <row r="15" spans="1:17" ht="15.95" customHeight="1" thickBot="1" x14ac:dyDescent="0.3">
      <c r="B15" s="37"/>
      <c r="C15" s="37"/>
      <c r="D15" s="29"/>
      <c r="E15" s="26">
        <v>3</v>
      </c>
      <c r="F15" s="31">
        <v>6</v>
      </c>
      <c r="G15" s="22" t="str">
        <f t="shared" si="0"/>
        <v/>
      </c>
      <c r="H15" s="22" t="s">
        <v>6</v>
      </c>
      <c r="I15" s="22" t="str">
        <f t="shared" si="1"/>
        <v/>
      </c>
      <c r="J15" s="38"/>
      <c r="K15" s="38"/>
      <c r="L15" s="27"/>
      <c r="M15" s="27"/>
      <c r="N15" s="23" t="str">
        <f>IF(J15="","",IF($J15=$K15,1,IF($J15&gt;$K15,3,0)))</f>
        <v/>
      </c>
      <c r="O15" s="27"/>
      <c r="P15" s="27"/>
      <c r="Q15" s="23" t="str">
        <f>IF(J15="","",IF($K15=$J15,1,IF($K15&gt;$J15,3,0)))</f>
        <v/>
      </c>
    </row>
    <row r="16" spans="1:17" ht="15.95" customHeight="1" thickBot="1" x14ac:dyDescent="0.3">
      <c r="B16" s="37"/>
      <c r="C16" s="37"/>
      <c r="D16" s="29"/>
      <c r="E16" s="26">
        <v>4</v>
      </c>
      <c r="F16" s="31">
        <v>5</v>
      </c>
      <c r="G16" s="22" t="str">
        <f t="shared" si="0"/>
        <v/>
      </c>
      <c r="H16" s="22" t="s">
        <v>6</v>
      </c>
      <c r="I16" s="22" t="str">
        <f t="shared" si="1"/>
        <v/>
      </c>
      <c r="J16" s="38"/>
      <c r="K16" s="38"/>
      <c r="L16" s="28"/>
      <c r="M16" s="28"/>
      <c r="N16" s="28"/>
      <c r="O16" s="23" t="str">
        <f>IF(J16="","",IF($J16=$K16,1,IF($J16&gt;$K16,3,0)))</f>
        <v/>
      </c>
      <c r="P16" s="23" t="str">
        <f>IF(J16="","",IF($K16=$J16,1,IF($K16&gt;$J16,3,0)))</f>
        <v/>
      </c>
      <c r="Q16" s="28"/>
    </row>
    <row r="17" spans="2:17" ht="15.95" customHeight="1" thickTop="1" thickBot="1" x14ac:dyDescent="0.3">
      <c r="B17" s="37"/>
      <c r="C17" s="37"/>
      <c r="D17" s="40"/>
      <c r="E17" s="13"/>
      <c r="F17" s="13"/>
      <c r="J17" s="53" t="s">
        <v>7</v>
      </c>
      <c r="K17" s="57"/>
      <c r="L17" s="39">
        <f t="shared" ref="L17:Q17" si="2">SUM(L2:L16)</f>
        <v>0</v>
      </c>
      <c r="M17" s="39">
        <f t="shared" si="2"/>
        <v>0</v>
      </c>
      <c r="N17" s="39">
        <f t="shared" si="2"/>
        <v>0</v>
      </c>
      <c r="O17" s="39">
        <f t="shared" si="2"/>
        <v>0</v>
      </c>
      <c r="P17" s="39">
        <f t="shared" si="2"/>
        <v>0</v>
      </c>
      <c r="Q17" s="39">
        <f t="shared" si="2"/>
        <v>0</v>
      </c>
    </row>
    <row r="18" spans="2:17" ht="15.95" customHeight="1" thickTop="1" thickBot="1" x14ac:dyDescent="0.3">
      <c r="B18" s="37"/>
      <c r="C18" s="37"/>
      <c r="D18" s="40"/>
      <c r="E18" s="13"/>
      <c r="F18" s="13"/>
      <c r="J18" s="53" t="s">
        <v>18</v>
      </c>
      <c r="K18" s="54"/>
      <c r="L18" s="39">
        <f>SUM(J2+J5+J8+J11+J14)-(K2+K5+K8+K11+K14)</f>
        <v>0</v>
      </c>
      <c r="M18" s="39">
        <f>SUM(J3+J7+J10+J12+K14)-(K3+K7+K10+K12+J14)</f>
        <v>0</v>
      </c>
      <c r="N18" s="39">
        <f>SUM(J4+K7+J9+K11+J15)-(K4+J7+K9+J11+K15)</f>
        <v>0</v>
      </c>
      <c r="O18" s="39">
        <f>SUM(K4+J6+K8+K12+J16)-(J4+K6+J8+J12+K16)</f>
        <v>0</v>
      </c>
      <c r="P18" s="39">
        <f>SUM(K3+K5+K9+J13+K16)-(J3+J5+J9+K13+J16)</f>
        <v>0</v>
      </c>
      <c r="Q18" s="39">
        <f>SUM(K2+K6+K10+K13+K15)-(J2+J6+J10+J13+J15)</f>
        <v>0</v>
      </c>
    </row>
    <row r="19" spans="2:17" ht="15.95" hidden="1" customHeight="1" thickTop="1" thickBot="1" x14ac:dyDescent="0.3">
      <c r="B19" s="37"/>
      <c r="C19" s="37"/>
      <c r="D19" s="40"/>
      <c r="E19" s="13"/>
      <c r="F19" s="13"/>
      <c r="J19" s="41"/>
      <c r="K19" s="42"/>
      <c r="L19" s="39">
        <f>SUM(L17*100+L18)</f>
        <v>0</v>
      </c>
      <c r="M19" s="39">
        <f t="shared" ref="M19:Q19" si="3">SUM(M17*100+M18)</f>
        <v>0</v>
      </c>
      <c r="N19" s="39">
        <f t="shared" si="3"/>
        <v>0</v>
      </c>
      <c r="O19" s="39">
        <f t="shared" si="3"/>
        <v>0</v>
      </c>
      <c r="P19" s="39">
        <f t="shared" si="3"/>
        <v>0</v>
      </c>
      <c r="Q19" s="39">
        <f t="shared" si="3"/>
        <v>0</v>
      </c>
    </row>
    <row r="20" spans="2:17" ht="15.95" customHeight="1" thickTop="1" thickBot="1" x14ac:dyDescent="0.3">
      <c r="E20" s="13"/>
      <c r="F20" s="13"/>
      <c r="G20" s="8" t="e">
        <f>Tirage_poules!#REF!</f>
        <v>#REF!</v>
      </c>
      <c r="H20" s="60" t="s">
        <v>19</v>
      </c>
      <c r="I20" s="61"/>
      <c r="J20" s="53" t="s">
        <v>10</v>
      </c>
      <c r="K20" s="54"/>
      <c r="L20" s="39">
        <f>RANK(L19,$L$19:$Q$19,0)+COUNTIF($L19:L19,L19)-1</f>
        <v>1</v>
      </c>
      <c r="M20" s="39">
        <f>RANK(M19,$L$19:$Q$19,0)+COUNTIF($L19:M19,M19)-1</f>
        <v>2</v>
      </c>
      <c r="N20" s="39">
        <f>RANK(N19,$L$19:$Q$19,0)+COUNTIF($L19:N19,N19)-1</f>
        <v>3</v>
      </c>
      <c r="O20" s="39">
        <f>RANK(O19,$L$19:$Q$19,0)+COUNTIF($L19:O19,O19)-1</f>
        <v>4</v>
      </c>
      <c r="P20" s="39">
        <f>RANK(P19,$L$19:$Q$19,0)+COUNTIF($L19:P19,P19)-1</f>
        <v>5</v>
      </c>
      <c r="Q20" s="39">
        <f>RANK(Q19,$L$19:$Q$19,0)+COUNTIF($L19:Q19,Q19)-1</f>
        <v>6</v>
      </c>
    </row>
    <row r="21" spans="2:17" ht="15.95" customHeight="1" thickTop="1" thickBot="1" x14ac:dyDescent="0.3">
      <c r="E21" s="13"/>
      <c r="F21" s="13"/>
      <c r="G21" s="8" t="e">
        <f>Tirage_poules!#REF!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8" t="e">
        <f>Tirage_poules!#REF!</f>
        <v>#REF!</v>
      </c>
      <c r="H22" s="44">
        <v>1</v>
      </c>
      <c r="I22" s="45" t="e">
        <f>IF($L$20=1,$G$20,IF($M$20=1,$G$21,IF($N$20=1,$G$22,IF($O$20=1,$G$23,IF($P$20=1,$G$24,IF($Q$20=1,$G$25))))))</f>
        <v>#REF!</v>
      </c>
    </row>
    <row r="23" spans="2:17" ht="16.5" thickTop="1" thickBot="1" x14ac:dyDescent="0.3">
      <c r="G23" s="8" t="e">
        <f>Tirage_poules!#REF!</f>
        <v>#REF!</v>
      </c>
      <c r="H23" s="44">
        <v>2</v>
      </c>
      <c r="I23" s="45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8" t="e">
        <f>Tirage_poules!#REF!</f>
        <v>#REF!</v>
      </c>
      <c r="H24" s="43"/>
      <c r="I24" s="19"/>
    </row>
    <row r="25" spans="2:17" ht="15.75" thickTop="1" x14ac:dyDescent="0.25">
      <c r="G25" s="8" t="e">
        <f>Tirage_poules!#REF!</f>
        <v>#REF!</v>
      </c>
      <c r="H25" s="43"/>
      <c r="I25" s="19"/>
    </row>
    <row r="26" spans="2:17" x14ac:dyDescent="0.25">
      <c r="H26" s="43"/>
      <c r="I26" s="19"/>
    </row>
    <row r="27" spans="2:17" x14ac:dyDescent="0.25">
      <c r="H27" s="43"/>
      <c r="I27" s="19"/>
    </row>
  </sheetData>
  <sheetProtection algorithmName="SHA-512" hashValue="dVR3zOMmqL8qB14yLX5Tu3qfDJ5du/FP09NNvE0ANAuzH6hCJasrdFE9aw4ihXc3BsSZsm5jLvEttSkNG4VKdg==" saltValue="tt7rgmViNnVyh58vr0ZaVA==" spinCount="100000" sheet="1" objects="1" scenarios="1"/>
  <protectedRanges>
    <protectedRange sqref="J2:K16" name="Plage1_2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Tirage_poules</vt:lpstr>
      <vt:lpstr>A LIRE Explications</vt:lpstr>
      <vt:lpstr>Poule A</vt:lpstr>
      <vt:lpstr>Poule B</vt:lpstr>
      <vt:lpstr>Poule C</vt:lpstr>
      <vt:lpstr>Poule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joel colpin</cp:lastModifiedBy>
  <cp:revision>12</cp:revision>
  <dcterms:created xsi:type="dcterms:W3CDTF">2022-03-09T15:53:12Z</dcterms:created>
  <dcterms:modified xsi:type="dcterms:W3CDTF">2024-12-13T10:11:15Z</dcterms:modified>
  <cp:version>18/3/2022 version 5</cp:version>
</cp:coreProperties>
</file>