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structure.xml" ContentType="application/vnd.ms-excel.rdrichvaluestructure+xml"/>
  <Override PartName="/xl/richData/rdrichvalue.xml" ContentType="application/vnd.ms-excel.rdrichvalue+xml"/>
  <Override PartName="/xl/richData/rdRichValueTypes.xml" ContentType="application/vnd.ms-excel.rdrichvaluetyp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558BC518-4BA8-480F-81A4-0A53EA53E481}" xr6:coauthVersionLast="47" xr6:coauthVersionMax="47" xr10:uidLastSave="{00000000-0000-0000-0000-000000000000}"/>
  <bookViews>
    <workbookView xWindow="-120" yWindow="-120" windowWidth="19440" windowHeight="15000" activeTab="1" xr2:uid="{00000000-000D-0000-FFFF-FFFF00000000}"/>
  </bookViews>
  <sheets>
    <sheet name="Inscription tirage" sheetId="1" r:id="rId1"/>
    <sheet name="Journée1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6" i="2" l="1" a="1"/>
  <c r="R26" i="2" s="1"/>
  <c r="R25" i="2" a="1"/>
  <c r="R25" i="2" s="1"/>
  <c r="R24" i="2" a="1"/>
  <c r="R24" i="2" s="1"/>
  <c r="R23" i="2" a="1"/>
  <c r="R23" i="2" s="1"/>
  <c r="R22" i="2" a="1"/>
  <c r="R22" i="2" s="1"/>
  <c r="R21" i="2" a="1"/>
  <c r="R21" i="2" s="1"/>
  <c r="R20" i="2" a="1"/>
  <c r="R20" i="2" s="1"/>
  <c r="R19" i="2" a="1"/>
  <c r="R19" i="2" s="1"/>
  <c r="R18" i="2" a="1"/>
  <c r="R18" i="2" s="1"/>
  <c r="R17" i="2" a="1"/>
  <c r="R17" i="2" s="1"/>
  <c r="Q23" i="2"/>
  <c r="E16" i="2"/>
  <c r="E17" i="2"/>
  <c r="E18" i="2"/>
  <c r="E19" i="2"/>
  <c r="E20" i="2"/>
  <c r="E21" i="2"/>
  <c r="E22" i="2"/>
  <c r="E23" i="2"/>
  <c r="E24" i="2"/>
  <c r="E25" i="2"/>
  <c r="D16" i="2"/>
  <c r="D17" i="2"/>
  <c r="D18" i="2"/>
  <c r="D19" i="2"/>
  <c r="D20" i="2"/>
  <c r="D21" i="2"/>
  <c r="D22" i="2"/>
  <c r="D23" i="2"/>
  <c r="D24" i="2"/>
  <c r="D25" i="2"/>
  <c r="D26" i="2"/>
  <c r="E26" i="2"/>
  <c r="E15" i="2"/>
  <c r="D15" i="2"/>
  <c r="D40" i="2"/>
  <c r="E40" i="2" s="1"/>
  <c r="D41" i="2"/>
  <c r="E41" i="2" s="1"/>
  <c r="D32" i="2"/>
  <c r="D33" i="2"/>
  <c r="D37" i="2"/>
  <c r="D31" i="2"/>
  <c r="D30" i="2"/>
  <c r="D34" i="2"/>
  <c r="D35" i="2"/>
  <c r="D38" i="2"/>
  <c r="D39" i="2"/>
  <c r="D36" i="2"/>
  <c r="I16" i="2" l="1"/>
  <c r="I17" i="2"/>
  <c r="I18" i="2"/>
  <c r="I19" i="2"/>
  <c r="I20" i="2"/>
  <c r="I21" i="2"/>
  <c r="I22" i="2"/>
  <c r="I23" i="2"/>
  <c r="I24" i="2"/>
  <c r="I25" i="2"/>
  <c r="J25" i="2" s="1"/>
  <c r="I26" i="2"/>
  <c r="I15" i="2"/>
  <c r="C16" i="2"/>
  <c r="C17" i="2"/>
  <c r="C18" i="2"/>
  <c r="C19" i="2"/>
  <c r="C20" i="2"/>
  <c r="C21" i="2"/>
  <c r="C22" i="2"/>
  <c r="C23" i="2"/>
  <c r="C24" i="2"/>
  <c r="C25" i="2"/>
  <c r="C26" i="2"/>
  <c r="C15" i="2"/>
  <c r="I10" i="2"/>
  <c r="J10" i="2"/>
  <c r="J9" i="2"/>
  <c r="J8" i="2"/>
  <c r="J7" i="2"/>
  <c r="J6" i="2"/>
  <c r="J5" i="2"/>
  <c r="I9" i="2"/>
  <c r="I8" i="2"/>
  <c r="I7" i="2"/>
  <c r="I6" i="2"/>
  <c r="I5" i="2"/>
  <c r="D10" i="2"/>
  <c r="C10" i="2"/>
  <c r="D9" i="2"/>
  <c r="C9" i="2"/>
  <c r="D7" i="2"/>
  <c r="C6" i="2"/>
  <c r="D5" i="2"/>
  <c r="D8" i="2"/>
  <c r="C8" i="2"/>
  <c r="C7" i="2"/>
  <c r="D6" i="2"/>
  <c r="C5" i="2"/>
  <c r="P20" i="2" l="1"/>
  <c r="P24" i="2"/>
  <c r="Q22" i="2"/>
  <c r="Q26" i="2"/>
  <c r="P23" i="2"/>
  <c r="P26" i="2"/>
  <c r="P22" i="2"/>
  <c r="P25" i="2"/>
  <c r="Q21" i="2"/>
  <c r="P21" i="2"/>
  <c r="Q20" i="2"/>
  <c r="P17" i="2"/>
  <c r="Q19" i="2"/>
  <c r="P18" i="2"/>
  <c r="Q25" i="2"/>
  <c r="Q17" i="2"/>
  <c r="Q24" i="2"/>
  <c r="Q18" i="2"/>
  <c r="P19" i="2"/>
  <c r="J26" i="2"/>
  <c r="K26" i="2"/>
  <c r="J23" i="2"/>
  <c r="J24" i="2"/>
  <c r="K23" i="2"/>
  <c r="J16" i="2"/>
  <c r="K25" i="2"/>
  <c r="L25" i="2" s="1"/>
  <c r="K24" i="2"/>
  <c r="K20" i="2"/>
  <c r="J19" i="2"/>
  <c r="K16" i="2"/>
  <c r="K15" i="2"/>
  <c r="K19" i="2"/>
  <c r="J22" i="2"/>
  <c r="J18" i="2"/>
  <c r="J21" i="2"/>
  <c r="J17" i="2"/>
  <c r="K22" i="2"/>
  <c r="K18" i="2"/>
  <c r="J15" i="2"/>
  <c r="K21" i="2"/>
  <c r="K17" i="2"/>
  <c r="J20" i="2"/>
  <c r="L24" i="2"/>
  <c r="L26" i="2"/>
  <c r="L15" i="2" l="1"/>
  <c r="L23" i="2"/>
  <c r="L19" i="2"/>
  <c r="L16" i="2"/>
  <c r="L17" i="2"/>
  <c r="L21" i="2"/>
  <c r="L20" i="2"/>
  <c r="L18" i="2"/>
  <c r="L22" i="2"/>
  <c r="F26" i="2"/>
  <c r="F26" i="2" a="1"/>
  <c r="F20" i="2"/>
  <c r="F20" i="2" a="1"/>
  <c r="E30" i="2"/>
  <c r="E37" i="2"/>
  <c r="F18" i="2"/>
  <c r="F18" i="2" a="1"/>
  <c r="E35" i="2"/>
  <c r="F22" i="2"/>
  <c r="F22" i="2" a="1"/>
  <c r="F21" i="2"/>
  <c r="F21" i="2" a="1"/>
  <c r="E34" i="2"/>
  <c r="F15" i="2"/>
  <c r="F15" i="2" a="1"/>
  <c r="E36" i="2"/>
  <c r="F16" i="2"/>
  <c r="F16" i="2" a="1"/>
  <c r="E32" i="2"/>
  <c r="F24" i="2"/>
  <c r="F24" i="2" a="1"/>
  <c r="E39" i="2"/>
  <c r="E38" i="2"/>
  <c r="F23" i="2"/>
  <c r="F23" i="2" a="1"/>
  <c r="E31" i="2"/>
  <c r="F19" i="2"/>
  <c r="F19" i="2" a="1"/>
  <c r="F17" i="2"/>
  <c r="F17" i="2" a="1"/>
  <c r="E33" i="2"/>
  <c r="F25" i="2"/>
  <c r="F25" i="2" a="1"/>
</calcChain>
</file>

<file path=xl/sharedStrings.xml><?xml version="1.0" encoding="utf-8"?>
<sst xmlns="http://schemas.openxmlformats.org/spreadsheetml/2006/main" count="99" uniqueCount="45">
  <si>
    <t>Arbitre</t>
  </si>
  <si>
    <t>TOUR 1</t>
  </si>
  <si>
    <t>Equipe 1</t>
  </si>
  <si>
    <t>Equipe 2</t>
  </si>
  <si>
    <t>Score 1</t>
  </si>
  <si>
    <t>Score 2</t>
  </si>
  <si>
    <t>INSCRITS TOUR 1</t>
  </si>
  <si>
    <t>INSCRITS TOUR 2</t>
  </si>
  <si>
    <t>TOUR 2</t>
  </si>
  <si>
    <t>ne pas modifier</t>
  </si>
  <si>
    <t>N°</t>
  </si>
  <si>
    <t>Score pour</t>
  </si>
  <si>
    <t>Score contre</t>
  </si>
  <si>
    <t xml:space="preserve">Pts </t>
  </si>
  <si>
    <t>Classement TOUR 1</t>
  </si>
  <si>
    <t>Classement TOUR 2</t>
  </si>
  <si>
    <t>Place</t>
  </si>
  <si>
    <t>Classement journée 1</t>
  </si>
  <si>
    <t>Equipes</t>
  </si>
  <si>
    <t>Total pts</t>
  </si>
  <si>
    <t>ab=abandon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</si>
  <si>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</si>
  <si>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</si>
  <si>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</si>
  <si>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</si>
  <si>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</si>
  <si>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</si>
  <si>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</si>
  <si>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</si>
  <si>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</si>
  <si>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</si>
  <si>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</si>
  <si>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</si>
  <si>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</si>
  <si>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</si>
  <si>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</si>
  <si>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</si>
  <si>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</si>
  <si>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</si>
  <si>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</si>
  <si>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</si>
  <si>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Pts</t>
  </si>
  <si>
    <t>Grille des points</t>
  </si>
  <si>
    <t>Exemple Classement TOUR 1</t>
  </si>
  <si>
    <t>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</si>
</sst>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000000"/>
      <name val="Arial"/>
      <family val="2"/>
    </font>
    <font>
      <sz val="14"/>
      <color rgb="FF000000"/>
      <name val="Arial"/>
      <family val="2"/>
    </font>
    <font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000000"/>
      <name val="Arial"/>
      <family val="2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 style="double">
        <color rgb="FFFF0000"/>
      </left>
      <right style="thick">
        <color auto="1"/>
      </right>
      <top/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rgb="FFFF0000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double">
        <color rgb="FFFF0000"/>
      </left>
      <right style="double">
        <color rgb="FFFF0000"/>
      </right>
      <top style="thin">
        <color rgb="FFFF0000"/>
      </top>
      <bottom style="thin">
        <color rgb="FFFF0000"/>
      </bottom>
      <diagonal/>
    </border>
    <border>
      <left style="double">
        <color rgb="FFFF0000"/>
      </left>
      <right style="double">
        <color rgb="FFFF0000"/>
      </right>
      <top style="thin">
        <color rgb="FFFF0000"/>
      </top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thin">
        <color rgb="FFFF0000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ck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rgb="FFFF0000"/>
      </left>
      <right style="thick">
        <color auto="1"/>
      </right>
      <top style="double">
        <color rgb="FFFF0000"/>
      </top>
      <bottom/>
      <diagonal/>
    </border>
    <border>
      <left style="thick">
        <color auto="1"/>
      </left>
      <right/>
      <top style="double">
        <color rgb="FFFF0000"/>
      </top>
      <bottom style="thin">
        <color auto="1"/>
      </bottom>
      <diagonal/>
    </border>
    <border>
      <left/>
      <right/>
      <top style="double">
        <color rgb="FFFF0000"/>
      </top>
      <bottom style="thin">
        <color auto="1"/>
      </bottom>
      <diagonal/>
    </border>
    <border>
      <left/>
      <right style="double">
        <color rgb="FFFF0000"/>
      </right>
      <top style="double">
        <color rgb="FFFF0000"/>
      </top>
      <bottom style="thin">
        <color auto="1"/>
      </bottom>
      <diagonal/>
    </border>
    <border>
      <left style="double">
        <color auto="1"/>
      </left>
      <right style="double">
        <color rgb="FFFF0000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rgb="FFFF0000"/>
      </right>
      <top style="thin">
        <color auto="1"/>
      </top>
      <bottom/>
      <diagonal/>
    </border>
    <border>
      <left style="double">
        <color rgb="FFFF0000"/>
      </left>
      <right style="thick">
        <color auto="1"/>
      </right>
      <top style="thin">
        <color auto="1"/>
      </top>
      <bottom style="double">
        <color rgb="FFFF0000"/>
      </bottom>
      <diagonal/>
    </border>
    <border>
      <left/>
      <right style="double">
        <color auto="1"/>
      </right>
      <top style="thin">
        <color auto="1"/>
      </top>
      <bottom style="double">
        <color rgb="FFFF0000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rgb="FFFF0000"/>
      </bottom>
      <diagonal/>
    </border>
    <border>
      <left style="double">
        <color auto="1"/>
      </left>
      <right style="double">
        <color rgb="FFFF0000"/>
      </right>
      <top style="thin">
        <color auto="1"/>
      </top>
      <bottom style="double">
        <color rgb="FFFF0000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rgb="FFFF0000"/>
      </top>
      <bottom style="double">
        <color auto="1"/>
      </bottom>
      <diagonal/>
    </border>
  </borders>
  <cellStyleXfs count="2">
    <xf numFmtId="0" fontId="0" fillId="0" borderId="0"/>
    <xf numFmtId="0" fontId="9" fillId="6" borderId="0" applyNumberFormat="0" applyBorder="0" applyAlignment="0" applyProtection="0"/>
  </cellStyleXfs>
  <cellXfs count="75">
    <xf numFmtId="0" fontId="0" fillId="0" borderId="0" xfId="0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3" fillId="2" borderId="10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/>
    </xf>
    <xf numFmtId="0" fontId="3" fillId="4" borderId="15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0" fillId="4" borderId="18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/>
    </xf>
    <xf numFmtId="0" fontId="3" fillId="4" borderId="20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5" fillId="0" borderId="0" xfId="0" applyFont="1"/>
    <xf numFmtId="0" fontId="2" fillId="2" borderId="9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0" fillId="3" borderId="0" xfId="0" applyFill="1"/>
    <xf numFmtId="0" fontId="6" fillId="3" borderId="0" xfId="0" applyFont="1" applyFill="1" applyAlignment="1">
      <alignment horizontal="center" vertical="center"/>
    </xf>
    <xf numFmtId="0" fontId="0" fillId="2" borderId="21" xfId="0" applyFill="1" applyBorder="1" applyAlignment="1">
      <alignment horizontal="center"/>
    </xf>
    <xf numFmtId="0" fontId="0" fillId="2" borderId="22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/>
    </xf>
    <xf numFmtId="0" fontId="0" fillId="4" borderId="22" xfId="0" applyFill="1" applyBorder="1" applyAlignment="1">
      <alignment horizontal="center" vertical="center"/>
    </xf>
    <xf numFmtId="0" fontId="5" fillId="0" borderId="7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6" borderId="0" xfId="1" applyAlignment="1">
      <alignment horizontal="centerContinuous"/>
    </xf>
    <xf numFmtId="0" fontId="0" fillId="7" borderId="0" xfId="0" applyFill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4" fillId="2" borderId="8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0" fillId="0" borderId="7" xfId="0" applyBorder="1" applyAlignment="1">
      <alignment horizontal="center"/>
    </xf>
    <xf numFmtId="0" fontId="2" fillId="2" borderId="1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/>
    </xf>
    <xf numFmtId="0" fontId="7" fillId="2" borderId="24" xfId="0" applyFont="1" applyFill="1" applyBorder="1" applyAlignment="1">
      <alignment horizontal="center"/>
    </xf>
    <xf numFmtId="0" fontId="7" fillId="2" borderId="25" xfId="0" applyFont="1" applyFill="1" applyBorder="1" applyAlignment="1">
      <alignment horizontal="center"/>
    </xf>
    <xf numFmtId="0" fontId="7" fillId="4" borderId="23" xfId="0" applyFont="1" applyFill="1" applyBorder="1" applyAlignment="1">
      <alignment horizontal="center"/>
    </xf>
    <xf numFmtId="0" fontId="7" fillId="4" borderId="24" xfId="0" applyFont="1" applyFill="1" applyBorder="1" applyAlignment="1">
      <alignment horizontal="center"/>
    </xf>
    <xf numFmtId="0" fontId="7" fillId="4" borderId="25" xfId="0" applyFont="1" applyFill="1" applyBorder="1" applyAlignment="1">
      <alignment horizontal="center"/>
    </xf>
    <xf numFmtId="0" fontId="9" fillId="5" borderId="26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</cellXfs>
  <cellStyles count="2">
    <cellStyle name="Accent6" xfId="1" builtinId="49"/>
    <cellStyle name="Normal" xfId="0" builtinId="0"/>
  </cellStyles>
  <dxfs count="3">
    <dxf>
      <font>
        <color theme="0"/>
      </font>
    </dxf>
    <dxf>
      <font>
        <color rgb="FFFF0000"/>
      </font>
      <fill>
        <patternFill patternType="solid">
          <fgColor rgb="FFFF0000"/>
          <bgColor rgb="FFFF0000"/>
        </patternFill>
      </fill>
    </dxf>
    <dxf>
      <font>
        <color rgb="FFFF0000"/>
      </font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17/06/relationships/rdRichValueTypes" Target="richData/rdRichValueTypes.xml"/><Relationship Id="rId4" Type="http://schemas.openxmlformats.org/officeDocument/2006/relationships/styles" Target="styles.xml"/><Relationship Id="rId9" Type="http://schemas.microsoft.com/office/2017/06/relationships/rdRichValue" Target="richData/rdrichvalue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1</xdr:row>
          <xdr:rowOff>85725</xdr:rowOff>
        </xdr:from>
        <xdr:to>
          <xdr:col>1</xdr:col>
          <xdr:colOff>1047750</xdr:colOff>
          <xdr:row>1</xdr:row>
          <xdr:rowOff>476250</xdr:rowOff>
        </xdr:to>
        <xdr:sp macro="" textlink="">
          <xdr:nvSpPr>
            <xdr:cNvPr id="1041" name="CommandButton2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114300</xdr:colOff>
          <xdr:row>1</xdr:row>
          <xdr:rowOff>104775</xdr:rowOff>
        </xdr:from>
        <xdr:to>
          <xdr:col>3</xdr:col>
          <xdr:colOff>1038225</xdr:colOff>
          <xdr:row>1</xdr:row>
          <xdr:rowOff>495300</xdr:rowOff>
        </xdr:to>
        <xdr:sp macro="" textlink="">
          <xdr:nvSpPr>
            <xdr:cNvPr id="1042" name="CommandButton1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26</xdr:row>
          <xdr:rowOff>104775</xdr:rowOff>
        </xdr:from>
        <xdr:to>
          <xdr:col>5</xdr:col>
          <xdr:colOff>9525</xdr:colOff>
          <xdr:row>26</xdr:row>
          <xdr:rowOff>409575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/>
    <v>2</v>
    <v>3</v>
    <v>5</v>
  </rv>
</rvData>
</file>

<file path=xl/richData/rdrichvaluestructure.xml><?xml version="1.0" encoding="utf-8"?>
<rvStructures xmlns="http://schemas.microsoft.com/office/spreadsheetml/2017/richdata" count="1">
  <s t="_error">
    <k n="argument" t="s"/>
    <k n="errorType" t="i"/>
    <k n="ptg" t="i"/>
    <k n="subType" t="i"/>
  </s>
</rvStructur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5"/>
  <sheetViews>
    <sheetView workbookViewId="0">
      <selection activeCell="C11" sqref="C11:C12"/>
    </sheetView>
  </sheetViews>
  <sheetFormatPr baseColWidth="10" defaultRowHeight="15" x14ac:dyDescent="0.25"/>
  <cols>
    <col min="1" max="4" width="20.7109375" customWidth="1"/>
  </cols>
  <sheetData>
    <row r="1" spans="1:4" ht="31.5" customHeight="1" thickBot="1" x14ac:dyDescent="0.3">
      <c r="A1" s="37"/>
      <c r="B1" s="38" t="s">
        <v>9</v>
      </c>
      <c r="C1" s="39"/>
      <c r="D1" s="40" t="s">
        <v>9</v>
      </c>
    </row>
    <row r="2" spans="1:4" ht="46.5" customHeight="1" thickTop="1" thickBot="1" x14ac:dyDescent="0.3">
      <c r="A2" s="53" t="s">
        <v>6</v>
      </c>
      <c r="B2" s="53"/>
      <c r="C2" s="54" t="s">
        <v>7</v>
      </c>
      <c r="D2" s="54"/>
    </row>
    <row r="3" spans="1:4" ht="16.5" thickTop="1" thickBot="1" x14ac:dyDescent="0.3">
      <c r="A3" s="8" t="s">
        <v>21</v>
      </c>
      <c r="B3" s="8" t="s">
        <v>29</v>
      </c>
      <c r="C3" s="8" t="s">
        <v>31</v>
      </c>
      <c r="D3" s="8" t="s">
        <v>38</v>
      </c>
    </row>
    <row r="4" spans="1:4" ht="16.5" thickTop="1" thickBot="1" x14ac:dyDescent="0.3">
      <c r="A4" s="8" t="s">
        <v>22</v>
      </c>
      <c r="B4" s="6" t="s">
        <v>24</v>
      </c>
      <c r="C4" s="8" t="s">
        <v>32</v>
      </c>
      <c r="D4" s="6" t="s">
        <v>36</v>
      </c>
    </row>
    <row r="5" spans="1:4" ht="16.5" thickTop="1" thickBot="1" x14ac:dyDescent="0.3">
      <c r="A5" s="8" t="s">
        <v>23</v>
      </c>
      <c r="B5" s="6" t="s">
        <v>28</v>
      </c>
      <c r="C5" s="8" t="s">
        <v>33</v>
      </c>
      <c r="D5" s="6" t="s">
        <v>40</v>
      </c>
    </row>
    <row r="6" spans="1:4" ht="16.5" thickTop="1" thickBot="1" x14ac:dyDescent="0.3">
      <c r="A6" s="8" t="s">
        <v>24</v>
      </c>
      <c r="B6" s="6" t="s">
        <v>22</v>
      </c>
      <c r="C6" s="8" t="s">
        <v>34</v>
      </c>
      <c r="D6" s="6" t="s">
        <v>34</v>
      </c>
    </row>
    <row r="7" spans="1:4" ht="16.5" thickTop="1" thickBot="1" x14ac:dyDescent="0.3">
      <c r="A7" s="8" t="s">
        <v>25</v>
      </c>
      <c r="B7" s="6" t="s">
        <v>27</v>
      </c>
      <c r="C7" s="8" t="s">
        <v>35</v>
      </c>
      <c r="D7" s="6" t="s">
        <v>32</v>
      </c>
    </row>
    <row r="8" spans="1:4" ht="16.5" thickTop="1" thickBot="1" x14ac:dyDescent="0.3">
      <c r="A8" s="8" t="s">
        <v>26</v>
      </c>
      <c r="B8" s="6" t="s">
        <v>30</v>
      </c>
      <c r="C8" s="8" t="s">
        <v>36</v>
      </c>
      <c r="D8" s="6" t="s">
        <v>31</v>
      </c>
    </row>
    <row r="9" spans="1:4" ht="16.5" thickTop="1" thickBot="1" x14ac:dyDescent="0.3">
      <c r="A9" s="8" t="s">
        <v>27</v>
      </c>
      <c r="B9" s="6" t="s">
        <v>23</v>
      </c>
      <c r="C9" s="8" t="s">
        <v>37</v>
      </c>
      <c r="D9" s="6" t="s">
        <v>39</v>
      </c>
    </row>
    <row r="10" spans="1:4" ht="16.5" thickTop="1" thickBot="1" x14ac:dyDescent="0.3">
      <c r="A10" s="8" t="s">
        <v>28</v>
      </c>
      <c r="B10" s="6" t="s">
        <v>21</v>
      </c>
      <c r="C10" s="8" t="s">
        <v>38</v>
      </c>
      <c r="D10" s="6" t="s">
        <v>33</v>
      </c>
    </row>
    <row r="11" spans="1:4" ht="16.5" thickTop="1" thickBot="1" x14ac:dyDescent="0.3">
      <c r="A11" s="8" t="s">
        <v>29</v>
      </c>
      <c r="B11" s="6" t="s">
        <v>26</v>
      </c>
      <c r="C11" s="8" t="s">
        <v>39</v>
      </c>
      <c r="D11" s="6" t="s">
        <v>37</v>
      </c>
    </row>
    <row r="12" spans="1:4" ht="15.75" thickTop="1" x14ac:dyDescent="0.25">
      <c r="A12" s="8" t="s">
        <v>30</v>
      </c>
      <c r="B12" s="6" t="s">
        <v>25</v>
      </c>
      <c r="C12" s="8" t="s">
        <v>40</v>
      </c>
      <c r="D12" s="6" t="s">
        <v>35</v>
      </c>
    </row>
    <row r="13" spans="1:4" x14ac:dyDescent="0.25">
      <c r="A13" s="6"/>
      <c r="B13" s="6"/>
      <c r="C13" s="6"/>
      <c r="D13" s="6"/>
    </row>
    <row r="14" spans="1:4" ht="15.75" thickBot="1" x14ac:dyDescent="0.3">
      <c r="A14" s="7"/>
      <c r="B14" s="7"/>
      <c r="C14" s="7"/>
      <c r="D14" s="7"/>
    </row>
    <row r="15" spans="1:4" ht="15.75" thickTop="1" x14ac:dyDescent="0.25"/>
  </sheetData>
  <protectedRanges>
    <protectedRange sqref="A3:A14 C3:C14" name="Plage1"/>
  </protectedRanges>
  <sortState xmlns:xlrd2="http://schemas.microsoft.com/office/spreadsheetml/2017/richdata2" ref="A3:A15">
    <sortCondition ref="A3:A15"/>
  </sortState>
  <mergeCells count="2">
    <mergeCell ref="A2:B2"/>
    <mergeCell ref="C2:D2"/>
  </mergeCells>
  <phoneticPr fontId="1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42" r:id="rId4" name="CommandButton1">
          <controlPr defaultSize="0" autoLine="0" r:id="rId5">
            <anchor moveWithCells="1">
              <from>
                <xdr:col>3</xdr:col>
                <xdr:colOff>114300</xdr:colOff>
                <xdr:row>1</xdr:row>
                <xdr:rowOff>104775</xdr:rowOff>
              </from>
              <to>
                <xdr:col>3</xdr:col>
                <xdr:colOff>1038225</xdr:colOff>
                <xdr:row>1</xdr:row>
                <xdr:rowOff>495300</xdr:rowOff>
              </to>
            </anchor>
          </controlPr>
        </control>
      </mc:Choice>
      <mc:Fallback>
        <control shapeId="1042" r:id="rId4" name="CommandButton1"/>
      </mc:Fallback>
    </mc:AlternateContent>
    <mc:AlternateContent xmlns:mc="http://schemas.openxmlformats.org/markup-compatibility/2006">
      <mc:Choice Requires="x14">
        <control shapeId="1041" r:id="rId6" name="CommandButton2">
          <controlPr defaultSize="0" autoLine="0" r:id="rId7">
            <anchor moveWithCells="1">
              <from>
                <xdr:col>1</xdr:col>
                <xdr:colOff>123825</xdr:colOff>
                <xdr:row>1</xdr:row>
                <xdr:rowOff>85725</xdr:rowOff>
              </from>
              <to>
                <xdr:col>1</xdr:col>
                <xdr:colOff>1047750</xdr:colOff>
                <xdr:row>1</xdr:row>
                <xdr:rowOff>476250</xdr:rowOff>
              </to>
            </anchor>
          </controlPr>
        </control>
      </mc:Choice>
      <mc:Fallback>
        <control shapeId="1041" r:id="rId6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S59"/>
  <sheetViews>
    <sheetView showGridLines="0" tabSelected="1" topLeftCell="A4" workbookViewId="0">
      <selection activeCell="Q26" sqref="Q26"/>
    </sheetView>
  </sheetViews>
  <sheetFormatPr baseColWidth="10" defaultRowHeight="15" x14ac:dyDescent="0.25"/>
  <cols>
    <col min="1" max="1" width="7.5703125" customWidth="1"/>
    <col min="2" max="2" width="11.85546875" style="31" customWidth="1"/>
    <col min="3" max="3" width="15.5703125" customWidth="1"/>
    <col min="4" max="4" width="15.28515625" customWidth="1"/>
    <col min="7" max="7" width="2.85546875" customWidth="1"/>
    <col min="8" max="8" width="14.140625" customWidth="1"/>
    <col min="9" max="12" width="15.7109375" customWidth="1"/>
  </cols>
  <sheetData>
    <row r="2" spans="2:19" ht="15.75" thickBot="1" x14ac:dyDescent="0.3">
      <c r="O2" s="50" t="s">
        <v>42</v>
      </c>
      <c r="P2" s="50"/>
      <c r="Q2" s="50"/>
    </row>
    <row r="3" spans="2:19" ht="18.75" thickTop="1" x14ac:dyDescent="0.25">
      <c r="B3" s="56" t="s">
        <v>0</v>
      </c>
      <c r="C3" s="58" t="s">
        <v>1</v>
      </c>
      <c r="D3" s="59"/>
      <c r="E3" s="59"/>
      <c r="F3" s="60"/>
      <c r="H3" s="61" t="s">
        <v>0</v>
      </c>
      <c r="I3" s="63" t="s">
        <v>8</v>
      </c>
      <c r="J3" s="64"/>
      <c r="K3" s="64"/>
      <c r="L3" s="65"/>
      <c r="O3" s="49" t="s">
        <v>4</v>
      </c>
      <c r="P3" s="49" t="s">
        <v>5</v>
      </c>
      <c r="Q3" s="49" t="s">
        <v>41</v>
      </c>
    </row>
    <row r="4" spans="2:19" ht="18" x14ac:dyDescent="0.25">
      <c r="B4" s="57"/>
      <c r="C4" s="1" t="s">
        <v>2</v>
      </c>
      <c r="D4" s="2" t="s">
        <v>3</v>
      </c>
      <c r="E4" s="2" t="s">
        <v>4</v>
      </c>
      <c r="F4" s="10" t="s">
        <v>5</v>
      </c>
      <c r="H4" s="62"/>
      <c r="I4" s="17" t="s">
        <v>2</v>
      </c>
      <c r="J4" s="18" t="s">
        <v>3</v>
      </c>
      <c r="K4" s="18" t="s">
        <v>4</v>
      </c>
      <c r="L4" s="19" t="s">
        <v>5</v>
      </c>
      <c r="O4" s="49">
        <v>0</v>
      </c>
      <c r="P4" s="49">
        <v>0</v>
      </c>
      <c r="Q4" s="49">
        <v>3</v>
      </c>
    </row>
    <row r="5" spans="2:19" ht="18" x14ac:dyDescent="0.25">
      <c r="B5" s="30"/>
      <c r="C5" s="3" t="str">
        <f>'Inscription tirage'!B3</f>
        <v>A9</v>
      </c>
      <c r="D5" s="4" t="str">
        <f>'Inscription tirage'!B4</f>
        <v>A4</v>
      </c>
      <c r="E5" s="5"/>
      <c r="F5" s="11"/>
      <c r="H5" s="34"/>
      <c r="I5" s="20" t="str">
        <f>'Inscription tirage'!D3</f>
        <v>B8</v>
      </c>
      <c r="J5" s="21" t="str">
        <f>'Inscription tirage'!D4</f>
        <v>B6</v>
      </c>
      <c r="K5" s="22"/>
      <c r="L5" s="23"/>
      <c r="O5" s="49">
        <v>0</v>
      </c>
      <c r="P5" s="49">
        <v>1</v>
      </c>
      <c r="Q5" s="49">
        <v>1</v>
      </c>
    </row>
    <row r="6" spans="2:19" ht="18" x14ac:dyDescent="0.25">
      <c r="B6" s="30"/>
      <c r="C6" s="3" t="str">
        <f>'Inscription tirage'!B5</f>
        <v>A8</v>
      </c>
      <c r="D6" s="4" t="str">
        <f>'Inscription tirage'!B6</f>
        <v>A2</v>
      </c>
      <c r="E6" s="5"/>
      <c r="F6" s="11"/>
      <c r="H6" s="34"/>
      <c r="I6" s="20" t="str">
        <f>'Inscription tirage'!D5</f>
        <v>B10</v>
      </c>
      <c r="J6" s="21" t="str">
        <f>'Inscription tirage'!D6</f>
        <v>B4</v>
      </c>
      <c r="K6" s="22"/>
      <c r="L6" s="23"/>
      <c r="O6" s="49">
        <v>0</v>
      </c>
      <c r="P6" s="49">
        <v>2</v>
      </c>
      <c r="Q6" s="49">
        <v>1</v>
      </c>
    </row>
    <row r="7" spans="2:19" ht="18" x14ac:dyDescent="0.25">
      <c r="B7" s="30"/>
      <c r="C7" s="3" t="str">
        <f>'Inscription tirage'!B7</f>
        <v>A7</v>
      </c>
      <c r="D7" s="4" t="str">
        <f>'Inscription tirage'!B8</f>
        <v>A10</v>
      </c>
      <c r="E7" s="5"/>
      <c r="F7" s="11"/>
      <c r="H7" s="34"/>
      <c r="I7" s="20" t="str">
        <f>'Inscription tirage'!D7</f>
        <v>B2</v>
      </c>
      <c r="J7" s="21" t="str">
        <f>'Inscription tirage'!D8</f>
        <v>B1</v>
      </c>
      <c r="K7" s="22"/>
      <c r="L7" s="23"/>
      <c r="O7" s="49">
        <v>1</v>
      </c>
      <c r="P7" s="49">
        <v>0</v>
      </c>
      <c r="Q7" s="49">
        <v>10</v>
      </c>
    </row>
    <row r="8" spans="2:19" ht="18" x14ac:dyDescent="0.25">
      <c r="B8" s="30"/>
      <c r="C8" s="3" t="str">
        <f>'Inscription tirage'!B9</f>
        <v>A3</v>
      </c>
      <c r="D8" s="4" t="str">
        <f>'Inscription tirage'!B10</f>
        <v>A1</v>
      </c>
      <c r="E8" s="5" t="s">
        <v>44</v>
      </c>
      <c r="F8" s="11">
        <v>2</v>
      </c>
      <c r="H8" s="34"/>
      <c r="I8" s="20" t="str">
        <f>'Inscription tirage'!D9</f>
        <v>B9</v>
      </c>
      <c r="J8" s="21" t="str">
        <f>'Inscription tirage'!D10</f>
        <v>B3</v>
      </c>
      <c r="K8" s="22"/>
      <c r="L8" s="23"/>
      <c r="O8" s="49">
        <v>1</v>
      </c>
      <c r="P8" s="49">
        <v>1</v>
      </c>
      <c r="Q8" s="49">
        <v>3</v>
      </c>
    </row>
    <row r="9" spans="2:19" ht="18" x14ac:dyDescent="0.25">
      <c r="B9" s="32"/>
      <c r="C9" s="3" t="str">
        <f>'Inscription tirage'!B11</f>
        <v>A6</v>
      </c>
      <c r="D9" s="4" t="str">
        <f>'Inscription tirage'!B12</f>
        <v>A5</v>
      </c>
      <c r="E9" s="9"/>
      <c r="F9" s="12"/>
      <c r="H9" s="35"/>
      <c r="I9" s="20" t="str">
        <f>'Inscription tirage'!D11</f>
        <v>B7</v>
      </c>
      <c r="J9" s="21" t="str">
        <f>'Inscription tirage'!D12</f>
        <v>B5</v>
      </c>
      <c r="K9" s="24"/>
      <c r="L9" s="25"/>
      <c r="O9" s="49">
        <v>1</v>
      </c>
      <c r="P9" s="49">
        <v>2</v>
      </c>
      <c r="Q9" s="49">
        <v>1</v>
      </c>
      <c r="S9" s="73"/>
    </row>
    <row r="10" spans="2:19" ht="18.75" thickBot="1" x14ac:dyDescent="0.3">
      <c r="B10" s="33"/>
      <c r="C10" s="13">
        <f>'Inscription tirage'!B13</f>
        <v>0</v>
      </c>
      <c r="D10" s="14">
        <f>'Inscription tirage'!B14</f>
        <v>0</v>
      </c>
      <c r="E10" s="15"/>
      <c r="F10" s="16"/>
      <c r="H10" s="36"/>
      <c r="I10" s="26">
        <f>'Inscription tirage'!D13</f>
        <v>0</v>
      </c>
      <c r="J10" s="27">
        <f>'Inscription tirage'!D14</f>
        <v>0</v>
      </c>
      <c r="K10" s="28"/>
      <c r="L10" s="29"/>
      <c r="O10" s="49">
        <v>2</v>
      </c>
      <c r="P10" s="49">
        <v>0</v>
      </c>
      <c r="Q10" s="49">
        <v>10</v>
      </c>
    </row>
    <row r="11" spans="2:19" ht="16.5" thickTop="1" thickBot="1" x14ac:dyDescent="0.3">
      <c r="E11" s="72" t="s">
        <v>20</v>
      </c>
      <c r="F11" s="72"/>
      <c r="K11" s="72" t="s">
        <v>20</v>
      </c>
      <c r="L11" s="72"/>
      <c r="O11" s="49">
        <v>2</v>
      </c>
      <c r="P11" s="49">
        <v>1</v>
      </c>
      <c r="Q11" s="49">
        <v>10</v>
      </c>
    </row>
    <row r="12" spans="2:19" ht="17.25" thickTop="1" thickBot="1" x14ac:dyDescent="0.3">
      <c r="C12" s="66" t="s">
        <v>14</v>
      </c>
      <c r="D12" s="67"/>
      <c r="E12" s="67"/>
      <c r="F12" s="68"/>
      <c r="I12" s="69" t="s">
        <v>15</v>
      </c>
      <c r="J12" s="70"/>
      <c r="K12" s="70"/>
      <c r="L12" s="71"/>
      <c r="O12" s="49">
        <v>2</v>
      </c>
      <c r="P12" s="49">
        <v>2</v>
      </c>
      <c r="Q12" s="49">
        <v>3</v>
      </c>
    </row>
    <row r="13" spans="2:19" ht="16.5" thickTop="1" thickBot="1" x14ac:dyDescent="0.3">
      <c r="O13" s="74" t="s">
        <v>44</v>
      </c>
      <c r="P13" s="49">
        <v>2</v>
      </c>
      <c r="Q13" s="49">
        <v>5</v>
      </c>
    </row>
    <row r="14" spans="2:19" ht="16.5" thickTop="1" thickBot="1" x14ac:dyDescent="0.3">
      <c r="B14"/>
      <c r="C14" s="41" t="s">
        <v>10</v>
      </c>
      <c r="D14" s="41" t="s">
        <v>4</v>
      </c>
      <c r="E14" s="41" t="s">
        <v>5</v>
      </c>
      <c r="F14" s="41" t="s">
        <v>13</v>
      </c>
      <c r="I14" s="43" t="s">
        <v>10</v>
      </c>
      <c r="J14" s="43" t="s">
        <v>11</v>
      </c>
      <c r="K14" s="43" t="s">
        <v>12</v>
      </c>
      <c r="L14" s="43" t="s">
        <v>13</v>
      </c>
    </row>
    <row r="15" spans="2:19" ht="16.5" thickTop="1" thickBot="1" x14ac:dyDescent="0.3">
      <c r="B15"/>
      <c r="C15" s="42" t="str">
        <f>IF('Inscription tirage'!A3="","",'Inscription tirage'!A3)</f>
        <v>A1</v>
      </c>
      <c r="D15" s="52" t="str">
        <f>IFERROR(VLOOKUP(C15,$C$5:$E$9,3,0),"")&amp;IFERROR(VLOOKUP(C15,$D$5:$F$9,3,0),"")</f>
        <v>2</v>
      </c>
      <c r="E15" s="41" t="str">
        <f>IFERROR(VLOOKUP(C15,$C$5:$F$9,4,0),"")&amp;IFERROR(VLOOKUP(C15,$D$5:$F$9,2,0),"")</f>
        <v>ab</v>
      </c>
      <c r="F15" s="52">
        <f t="array" aca="1" ref="F15" ca="1">_xlfn.IFS(OR(E15="",F15=""),"",COUNTIF(E15:F15,"ab"),0,1,VLOOKUP(E15&amp;F15,CHOOSE({1,2},$C$47:$C$58,$D$47:$D$58,$E$47:$E$58),0))</f>
        <v>0</v>
      </c>
      <c r="I15" s="44" t="str">
        <f>IF('Inscription tirage'!A3="","",'Inscription tirage'!A3)</f>
        <v>A1</v>
      </c>
      <c r="J15" s="43">
        <f>IF(I15="","",IFERROR(VLOOKUP(I15,$I$5:$L$10,3,FALSE),0)+IFERROR(VLOOKUP(I15,$J$5:$L$10,3,FALSE),0))</f>
        <v>0</v>
      </c>
      <c r="K15" s="43">
        <f>IF(I15="","",IFERROR(VLOOKUP(I15,$I$5:$L$10,4,FALSE),0)+IFERROR(VLOOKUP(I15,$J$5:$L$10,2,FALSE),0))</f>
        <v>0</v>
      </c>
      <c r="L15" s="43">
        <f>IF(OR(J15="",K15=""),"",IFERROR(_xlfn.IFS(AND(J15=0,K15=0),3,AND(J15=1,K15=1),3,AND(J15=2,K15=2),3,AND(J15=1,K15=2),1,AND(J15=2,K15=1),10,AND(J15=2,K15=0),10,AND(J15=0,K15=2),1,AND(J15=1,K15=0),10,AND(J15=0,K15=1),1),0))</f>
        <v>3</v>
      </c>
      <c r="O15" s="50" t="s">
        <v>43</v>
      </c>
      <c r="P15" s="50"/>
      <c r="Q15" s="50"/>
      <c r="R15" s="50"/>
    </row>
    <row r="16" spans="2:19" ht="16.5" thickTop="1" thickBot="1" x14ac:dyDescent="0.3">
      <c r="B16"/>
      <c r="C16" s="42" t="str">
        <f>IF('Inscription tirage'!A4="","",'Inscription tirage'!A4)</f>
        <v>A2</v>
      </c>
      <c r="D16" s="52" t="str">
        <f t="shared" ref="D16:D26" si="0">IFERROR(VLOOKUP(C16,$C$5:$E$9,3,0),"")&amp;IFERROR(VLOOKUP(C16,$D$5:$F$9,3,0),"")</f>
        <v/>
      </c>
      <c r="E16" s="41" t="str">
        <f t="shared" ref="E16:E25" si="1">IFERROR(VLOOKUP(C16,$C$5:$F$9,4,0),"")&amp;IFERROR(VLOOKUP(C16,$D$5:$F$9,2,0),"")</f>
        <v/>
      </c>
      <c r="F16" s="52">
        <f t="array" aca="1" ref="F16" ca="1">_xlfn.IFS(OR(E16="",F16=""),"",COUNTIF(E16:F16,"ab"),0,1,VLOOKUP(E16&amp;F16,CHOOSE({1,2},$C$47:$C$58,$D$47:$D$58,$E$47:$E$58),0))</f>
        <v>0</v>
      </c>
      <c r="I16" s="44" t="str">
        <f>IF('Inscription tirage'!A4="","",'Inscription tirage'!A4)</f>
        <v>A2</v>
      </c>
      <c r="J16" s="43">
        <f t="shared" ref="J16:J26" si="2">IF(I16="","",IFERROR(VLOOKUP(I16,$I$5:$L$10,3,FALSE),0)+IFERROR(VLOOKUP(I16,$J$5:$L$10,3,FALSE),0))</f>
        <v>0</v>
      </c>
      <c r="K16" s="43">
        <f t="shared" ref="K16:K26" si="3">IF(I16="","",IFERROR(VLOOKUP(I16,$I$5:$L$10,4,FALSE),0)+IFERROR(VLOOKUP(I16,$J$5:$L$10,2,FALSE),0))</f>
        <v>0</v>
      </c>
      <c r="L16" s="43">
        <f t="shared" ref="L16:L26" si="4">IF(OR(J16="",K16=""),"",IFERROR(_xlfn.IFS(AND(J16=0,K16=0),3,AND(J16=1,K16=1),3,AND(J16=2,K16=2),3,AND(J16=1,K16=2),1,AND(J16=2,K16=1),10,AND(J16=2,K16=0),10,AND(J16=0,K16=2),1,AND(J16=1,K16=0),10,AND(J16=0,K16=1),1),0))</f>
        <v>3</v>
      </c>
      <c r="O16" s="49" t="s">
        <v>10</v>
      </c>
      <c r="P16" s="49" t="s">
        <v>4</v>
      </c>
      <c r="Q16" s="49" t="s">
        <v>5</v>
      </c>
      <c r="R16" s="51" t="s">
        <v>41</v>
      </c>
    </row>
    <row r="17" spans="2:18" ht="16.5" thickTop="1" thickBot="1" x14ac:dyDescent="0.3">
      <c r="B17"/>
      <c r="C17" s="42" t="str">
        <f>IF('Inscription tirage'!A5="","",'Inscription tirage'!A5)</f>
        <v>A3</v>
      </c>
      <c r="D17" s="52" t="str">
        <f t="shared" si="0"/>
        <v>ab</v>
      </c>
      <c r="E17" s="41" t="str">
        <f t="shared" si="1"/>
        <v>2</v>
      </c>
      <c r="F17" s="52">
        <f t="array" aca="1" ref="F17" ca="1">_xlfn.IFS(OR(E17="",F17=""),"",COUNTIF(E17:F17,"ab"),0,1,VLOOKUP(E17&amp;F17,CHOOSE({1,2},$C$47:$C$58,$D$47:$D$58,$E$47:$E$58),0))</f>
        <v>0</v>
      </c>
      <c r="I17" s="44" t="str">
        <f>IF('Inscription tirage'!A5="","",'Inscription tirage'!A5)</f>
        <v>A3</v>
      </c>
      <c r="J17" s="43">
        <f t="shared" si="2"/>
        <v>0</v>
      </c>
      <c r="K17" s="43">
        <f t="shared" si="3"/>
        <v>0</v>
      </c>
      <c r="L17" s="43">
        <f t="shared" si="4"/>
        <v>3</v>
      </c>
      <c r="O17" s="49" t="s">
        <v>21</v>
      </c>
      <c r="P17" s="49" t="str">
        <f>IFERROR(VLOOKUP(O17,$C$5:$E$9,3,0),"")&amp;IFERROR(VLOOKUP(O17,$D$5:$F$9,3,0),"")</f>
        <v>2</v>
      </c>
      <c r="Q17" s="49" t="str">
        <f>IFERROR(VLOOKUP(O17,$C$5:$F$9,4,0),"")&amp;IFERROR(VLOOKUP(O17,$D$5:$F$9,2,0),"")</f>
        <v>ab</v>
      </c>
      <c r="R17" s="51">
        <f t="array" ref="R17">_xlfn.IFS(OR(P17="",Q17=""),"",COUNTIF(P17:Q17,"ab"),0,1,VLOOKUP(P17&amp;Q17,CHOOSE({1,2},$O$4:$O$13&amp;$P$4:$P$13,$Q$4:$Q$13),2,0))</f>
        <v>0</v>
      </c>
    </row>
    <row r="18" spans="2:18" ht="16.5" thickTop="1" thickBot="1" x14ac:dyDescent="0.3">
      <c r="B18"/>
      <c r="C18" s="42" t="str">
        <f>IF('Inscription tirage'!A6="","",'Inscription tirage'!A6)</f>
        <v>A4</v>
      </c>
      <c r="D18" s="52" t="str">
        <f t="shared" si="0"/>
        <v/>
      </c>
      <c r="E18" s="41" t="str">
        <f t="shared" si="1"/>
        <v/>
      </c>
      <c r="F18" s="52">
        <f t="array" aca="1" ref="F18" ca="1">_xlfn.IFS(OR(E18="",F18=""),"",COUNTIF(E18:F18,"ab"),0,1,VLOOKUP(E18&amp;F18,CHOOSE({1,2},$C$47:$C$58,$D$47:$D$58,$E$47:$E$58),0))</f>
        <v>0</v>
      </c>
      <c r="I18" s="44" t="str">
        <f>IF('Inscription tirage'!A6="","",'Inscription tirage'!A6)</f>
        <v>A4</v>
      </c>
      <c r="J18" s="43">
        <f t="shared" si="2"/>
        <v>0</v>
      </c>
      <c r="K18" s="43">
        <f t="shared" si="3"/>
        <v>0</v>
      </c>
      <c r="L18" s="43">
        <f t="shared" si="4"/>
        <v>3</v>
      </c>
      <c r="O18" s="49" t="s">
        <v>22</v>
      </c>
      <c r="P18" s="49" t="str">
        <f t="shared" ref="P18:P26" si="5">IFERROR(VLOOKUP(O18,$C$5:$E$9,3,0),"")&amp;IFERROR(VLOOKUP(O18,$D$5:$F$9,3,0),"")</f>
        <v/>
      </c>
      <c r="Q18" s="49" t="str">
        <f t="shared" ref="Q18:Q26" si="6">IFERROR(VLOOKUP(O18,$C$5:$F$9,4,0),"")&amp;IFERROR(VLOOKUP(O18,$D$5:$F$9,2,0),"")</f>
        <v/>
      </c>
      <c r="R18" s="51" t="str">
        <f t="array" ref="R18">_xlfn.IFS(OR(P18="",Q18=""),"",COUNTIF(P18:Q18,"ab"),0,1,VLOOKUP(P18&amp;Q18,CHOOSE({1,2},$O$4:$O$13&amp;$P$4:$P$13,$Q$4:$Q$13),2,0))</f>
        <v/>
      </c>
    </row>
    <row r="19" spans="2:18" ht="16.5" thickTop="1" thickBot="1" x14ac:dyDescent="0.3">
      <c r="B19"/>
      <c r="C19" s="42" t="str">
        <f>IF('Inscription tirage'!A7="","",'Inscription tirage'!A7)</f>
        <v>A5</v>
      </c>
      <c r="D19" s="52" t="str">
        <f t="shared" si="0"/>
        <v/>
      </c>
      <c r="E19" s="41" t="str">
        <f t="shared" si="1"/>
        <v/>
      </c>
      <c r="F19" s="52">
        <f t="array" aca="1" ref="F19" ca="1">_xlfn.IFS(OR(E19="",F19=""),"",COUNTIF(E19:F19,"ab"),0,1,VLOOKUP(E19&amp;F19,CHOOSE({1,2},$C$47:$C$58,$D$47:$D$58,$E$47:$E$58),0))</f>
        <v>0</v>
      </c>
      <c r="I19" s="44" t="str">
        <f>IF('Inscription tirage'!A7="","",'Inscription tirage'!A7)</f>
        <v>A5</v>
      </c>
      <c r="J19" s="43">
        <f t="shared" si="2"/>
        <v>0</v>
      </c>
      <c r="K19" s="43">
        <f t="shared" si="3"/>
        <v>0</v>
      </c>
      <c r="L19" s="43">
        <f t="shared" si="4"/>
        <v>3</v>
      </c>
      <c r="O19" s="49" t="s">
        <v>23</v>
      </c>
      <c r="P19" s="49" t="str">
        <f t="shared" si="5"/>
        <v>ab</v>
      </c>
      <c r="Q19" s="49" t="str">
        <f t="shared" si="6"/>
        <v>2</v>
      </c>
      <c r="R19" s="51">
        <f t="array" ref="R19">_xlfn.IFS(OR(P19="",Q19=""),"",COUNTIF(P19:Q19,"ab"),0,1,VLOOKUP(P19&amp;Q19,CHOOSE({1,2},$O$4:$O$13&amp;$P$4:$P$13,$Q$4:$Q$13),2,0))</f>
        <v>0</v>
      </c>
    </row>
    <row r="20" spans="2:18" ht="16.5" thickTop="1" thickBot="1" x14ac:dyDescent="0.3">
      <c r="B20"/>
      <c r="C20" s="42" t="str">
        <f>IF('Inscription tirage'!A8="","",'Inscription tirage'!A8)</f>
        <v>A6</v>
      </c>
      <c r="D20" s="52" t="str">
        <f t="shared" si="0"/>
        <v/>
      </c>
      <c r="E20" s="41" t="str">
        <f t="shared" si="1"/>
        <v/>
      </c>
      <c r="F20" s="52">
        <f t="array" aca="1" ref="F20" ca="1">_xlfn.IFS(OR(E20="",F20=""),"",COUNTIF(E20:F20,"ab"),0,1,VLOOKUP(E20&amp;F20,CHOOSE({1,2},$C$47:$C$58,$D$47:$D$58,$E$47:$E$58),0))</f>
        <v>0</v>
      </c>
      <c r="I20" s="44" t="str">
        <f>IF('Inscription tirage'!A8="","",'Inscription tirage'!A8)</f>
        <v>A6</v>
      </c>
      <c r="J20" s="43">
        <f t="shared" si="2"/>
        <v>0</v>
      </c>
      <c r="K20" s="43">
        <f t="shared" si="3"/>
        <v>0</v>
      </c>
      <c r="L20" s="43">
        <f t="shared" si="4"/>
        <v>3</v>
      </c>
      <c r="O20" s="49" t="s">
        <v>24</v>
      </c>
      <c r="P20" s="49" t="str">
        <f t="shared" si="5"/>
        <v/>
      </c>
      <c r="Q20" s="49" t="str">
        <f t="shared" si="6"/>
        <v/>
      </c>
      <c r="R20" s="51" t="str">
        <f t="array" ref="R20">_xlfn.IFS(OR(P20="",Q20=""),"",COUNTIF(P20:Q20,"ab"),0,1,VLOOKUP(P20&amp;Q20,CHOOSE({1,2},$O$4:$O$13&amp;$P$4:$P$13,$Q$4:$Q$13),2,0))</f>
        <v/>
      </c>
    </row>
    <row r="21" spans="2:18" ht="16.5" thickTop="1" thickBot="1" x14ac:dyDescent="0.3">
      <c r="B21"/>
      <c r="C21" s="42" t="str">
        <f>IF('Inscription tirage'!A9="","",'Inscription tirage'!A9)</f>
        <v>A7</v>
      </c>
      <c r="D21" s="52" t="str">
        <f t="shared" si="0"/>
        <v/>
      </c>
      <c r="E21" s="41" t="str">
        <f t="shared" si="1"/>
        <v/>
      </c>
      <c r="F21" s="52">
        <f t="array" aca="1" ref="F21" ca="1">_xlfn.IFS(OR(E21="",F21=""),"",COUNTIF(E21:F21,"ab"),0,1,VLOOKUP(E21&amp;F21,CHOOSE({1,2},$C$47:$C$58,$D$47:$D$58,$E$47:$E$58),0))</f>
        <v>0</v>
      </c>
      <c r="I21" s="44" t="str">
        <f>IF('Inscription tirage'!A9="","",'Inscription tirage'!A9)</f>
        <v>A7</v>
      </c>
      <c r="J21" s="43">
        <f t="shared" si="2"/>
        <v>0</v>
      </c>
      <c r="K21" s="43">
        <f t="shared" si="3"/>
        <v>0</v>
      </c>
      <c r="L21" s="43">
        <f t="shared" si="4"/>
        <v>3</v>
      </c>
      <c r="O21" s="49" t="s">
        <v>25</v>
      </c>
      <c r="P21" s="49" t="str">
        <f t="shared" si="5"/>
        <v/>
      </c>
      <c r="Q21" s="49" t="str">
        <f t="shared" si="6"/>
        <v/>
      </c>
      <c r="R21" s="51" t="str">
        <f t="array" ref="R21">_xlfn.IFS(OR(P21="",Q21=""),"",COUNTIF(P21:Q21,"ab"),0,1,VLOOKUP(P21&amp;Q21,CHOOSE({1,2},$O$4:$O$13&amp;$P$4:$P$13,$Q$4:$Q$13),2,0))</f>
        <v/>
      </c>
    </row>
    <row r="22" spans="2:18" ht="16.5" thickTop="1" thickBot="1" x14ac:dyDescent="0.3">
      <c r="B22"/>
      <c r="C22" s="42" t="str">
        <f>IF('Inscription tirage'!A10="","",'Inscription tirage'!A10)</f>
        <v>A8</v>
      </c>
      <c r="D22" s="52" t="str">
        <f t="shared" si="0"/>
        <v/>
      </c>
      <c r="E22" s="41" t="str">
        <f t="shared" si="1"/>
        <v/>
      </c>
      <c r="F22" s="52">
        <f t="array" aca="1" ref="F22" ca="1">_xlfn.IFS(OR(E22="",F22=""),"",COUNTIF(E22:F22,"ab"),0,1,VLOOKUP(E22&amp;F22,CHOOSE({1,2},$C$47:$C$58,$D$47:$D$58,$E$47:$E$58),0))</f>
        <v>0</v>
      </c>
      <c r="I22" s="44" t="str">
        <f>IF('Inscription tirage'!A10="","",'Inscription tirage'!A10)</f>
        <v>A8</v>
      </c>
      <c r="J22" s="43">
        <f t="shared" si="2"/>
        <v>0</v>
      </c>
      <c r="K22" s="43">
        <f t="shared" si="3"/>
        <v>0</v>
      </c>
      <c r="L22" s="43">
        <f t="shared" si="4"/>
        <v>3</v>
      </c>
      <c r="O22" s="49" t="s">
        <v>26</v>
      </c>
      <c r="P22" s="49" t="str">
        <f t="shared" si="5"/>
        <v/>
      </c>
      <c r="Q22" s="49" t="str">
        <f t="shared" si="6"/>
        <v/>
      </c>
      <c r="R22" s="51" t="str">
        <f t="array" ref="R22">_xlfn.IFS(OR(P22="",Q22=""),"",COUNTIF(P22:Q22,"ab"),0,1,VLOOKUP(P22&amp;Q22,CHOOSE({1,2},$O$4:$O$13&amp;$P$4:$P$13,$Q$4:$Q$13),2,0))</f>
        <v/>
      </c>
    </row>
    <row r="23" spans="2:18" ht="16.5" thickTop="1" thickBot="1" x14ac:dyDescent="0.3">
      <c r="B23"/>
      <c r="C23" s="42" t="str">
        <f>IF('Inscription tirage'!A11="","",'Inscription tirage'!A11)</f>
        <v>A9</v>
      </c>
      <c r="D23" s="52" t="str">
        <f t="shared" si="0"/>
        <v/>
      </c>
      <c r="E23" s="41" t="str">
        <f t="shared" si="1"/>
        <v/>
      </c>
      <c r="F23" s="52">
        <f t="array" aca="1" ref="F23" ca="1">_xlfn.IFS(OR(E23="",F23=""),"",COUNTIF(E23:F23,"ab"),0,1,VLOOKUP(E23&amp;F23,CHOOSE({1,2},$C$47:$C$58,$D$47:$D$58,$E$47:$E$58),0))</f>
        <v>0</v>
      </c>
      <c r="I23" s="44" t="str">
        <f>IF('Inscription tirage'!A11="","",'Inscription tirage'!A11)</f>
        <v>A9</v>
      </c>
      <c r="J23" s="43">
        <f t="shared" si="2"/>
        <v>0</v>
      </c>
      <c r="K23" s="43">
        <f t="shared" si="3"/>
        <v>0</v>
      </c>
      <c r="L23" s="43">
        <f t="shared" si="4"/>
        <v>3</v>
      </c>
      <c r="O23" s="49" t="s">
        <v>27</v>
      </c>
      <c r="P23" s="49" t="str">
        <f t="shared" si="5"/>
        <v/>
      </c>
      <c r="Q23" s="49" t="str">
        <f>IFERROR(VLOOKUP(O23,$C$5:$F$9,4,0),"")&amp;IFERROR(VLOOKUP(O23,$D$5:$F$9,2,0),"")</f>
        <v/>
      </c>
      <c r="R23" s="51" t="str">
        <f t="array" ref="R23">_xlfn.IFS(OR(P23="",Q23=""),"",COUNTIF(P23:Q23,"ab"),0,1,VLOOKUP(P23&amp;Q23,CHOOSE({1,2},$O$4:$O$13&amp;$P$4:$P$13,$Q$4:$Q$13),2,0))</f>
        <v/>
      </c>
    </row>
    <row r="24" spans="2:18" ht="16.5" thickTop="1" thickBot="1" x14ac:dyDescent="0.3">
      <c r="B24"/>
      <c r="C24" s="42" t="str">
        <f>IF('Inscription tirage'!A12="","",'Inscription tirage'!A12)</f>
        <v>A10</v>
      </c>
      <c r="D24" s="52" t="str">
        <f t="shared" si="0"/>
        <v/>
      </c>
      <c r="E24" s="41" t="str">
        <f t="shared" si="1"/>
        <v/>
      </c>
      <c r="F24" s="52">
        <f t="array" aca="1" ref="F24" ca="1">_xlfn.IFS(OR(E24="",F24=""),"",COUNTIF(E24:F24,"ab"),0,1,VLOOKUP(E24&amp;F24,CHOOSE({1,2},$C$47:$C$58,$D$47:$D$58,$E$47:$E$58),0))</f>
        <v>0</v>
      </c>
      <c r="I24" s="44" t="str">
        <f>IF('Inscription tirage'!A12="","",'Inscription tirage'!A12)</f>
        <v>A10</v>
      </c>
      <c r="J24" s="43">
        <f t="shared" si="2"/>
        <v>0</v>
      </c>
      <c r="K24" s="43">
        <f t="shared" si="3"/>
        <v>0</v>
      </c>
      <c r="L24" s="43">
        <f t="shared" si="4"/>
        <v>3</v>
      </c>
      <c r="O24" s="49" t="s">
        <v>28</v>
      </c>
      <c r="P24" s="49" t="str">
        <f t="shared" si="5"/>
        <v/>
      </c>
      <c r="Q24" s="49" t="str">
        <f t="shared" si="6"/>
        <v/>
      </c>
      <c r="R24" s="51" t="str">
        <f t="array" ref="R24">_xlfn.IFS(OR(P24="",Q24=""),"",COUNTIF(P24:Q24,"ab"),0,1,VLOOKUP(P24&amp;Q24,CHOOSE({1,2},$O$4:$O$13&amp;$P$4:$P$13,$Q$4:$Q$13),2,0))</f>
        <v/>
      </c>
    </row>
    <row r="25" spans="2:18" ht="16.5" thickTop="1" thickBot="1" x14ac:dyDescent="0.3">
      <c r="C25" s="42" t="str">
        <f>IF('Inscription tirage'!A13="","",'Inscription tirage'!A13)</f>
        <v/>
      </c>
      <c r="D25" s="52" t="str">
        <f t="shared" si="0"/>
        <v/>
      </c>
      <c r="E25" s="41" t="str">
        <f t="shared" si="1"/>
        <v/>
      </c>
      <c r="F25" s="52">
        <f t="array" aca="1" ref="F25" ca="1">_xlfn.IFS(OR(E25="",F25=""),"",COUNTIF(E25:F25,"ab"),0,1,VLOOKUP(E25&amp;F25,CHOOSE({1,2},$C$47:$C$58,$D$47:$D$58,$E$47:$E$58),0))</f>
        <v>0</v>
      </c>
      <c r="I25" s="44" t="str">
        <f>IF('Inscription tirage'!A13="","",'Inscription tirage'!A13)</f>
        <v/>
      </c>
      <c r="J25" s="43" t="str">
        <f t="shared" si="2"/>
        <v/>
      </c>
      <c r="K25" s="43" t="str">
        <f t="shared" si="3"/>
        <v/>
      </c>
      <c r="L25" s="43" t="str">
        <f t="shared" si="4"/>
        <v/>
      </c>
      <c r="O25" s="49" t="s">
        <v>29</v>
      </c>
      <c r="P25" s="49" t="str">
        <f t="shared" si="5"/>
        <v/>
      </c>
      <c r="Q25" s="49" t="str">
        <f t="shared" si="6"/>
        <v/>
      </c>
      <c r="R25" s="51" t="str">
        <f t="array" ref="R25">_xlfn.IFS(OR(P25="",Q25=""),"",COUNTIF(P25:Q25,"ab"),0,1,VLOOKUP(P25&amp;Q25,CHOOSE({1,2},$O$4:$O$13&amp;$P$4:$P$13,$Q$4:$Q$13),2,0))</f>
        <v/>
      </c>
    </row>
    <row r="26" spans="2:18" ht="16.5" thickTop="1" thickBot="1" x14ac:dyDescent="0.3">
      <c r="C26" s="52" t="str">
        <f>IF('Inscription tirage'!A14="","",'Inscription tirage'!A14)</f>
        <v/>
      </c>
      <c r="D26" s="52" t="str">
        <f t="shared" si="0"/>
        <v/>
      </c>
      <c r="E26" s="41" t="str">
        <f t="shared" ref="E16:E26" si="7">IFERROR(VLOOKUP(C26,$C$5:$F$9,4,0),"")&amp;IFERROR(VLOOKUP(C26,$D$5:$F$9,2,0),"")</f>
        <v/>
      </c>
      <c r="F26" s="52">
        <f t="array" aca="1" ref="F26" ca="1">_xlfn.IFS(OR(E26="",F26=""),"",COUNTIF(E26:F26,"ab"),0,1,VLOOKUP(E26&amp;F26,CHOOSE({1,2},$C$47:$C$58,$D$47:$D$58,$E$47:$E$58),0))</f>
        <v>0</v>
      </c>
      <c r="I26" s="44" t="str">
        <f>IF('Inscription tirage'!A14="","",'Inscription tirage'!A14)</f>
        <v/>
      </c>
      <c r="J26" s="43" t="str">
        <f t="shared" si="2"/>
        <v/>
      </c>
      <c r="K26" s="43" t="str">
        <f t="shared" si="3"/>
        <v/>
      </c>
      <c r="L26" s="43" t="str">
        <f t="shared" si="4"/>
        <v/>
      </c>
      <c r="O26" s="49" t="s">
        <v>30</v>
      </c>
      <c r="P26" s="49" t="str">
        <f t="shared" si="5"/>
        <v/>
      </c>
      <c r="Q26" s="49" t="str">
        <f t="shared" si="6"/>
        <v/>
      </c>
      <c r="R26" s="51" t="str">
        <f t="array" ref="R26">_xlfn.IFS(OR(P26="",Q26=""),"",COUNTIF(P26:Q26,"ab"),0,1,VLOOKUP(P26&amp;Q26,CHOOSE({1,2},$O$4:$O$13&amp;$P$4:$P$13,$Q$4:$Q$13),2,0))</f>
        <v/>
      </c>
    </row>
    <row r="27" spans="2:18" ht="41.25" customHeight="1" thickTop="1" thickBot="1" x14ac:dyDescent="0.3"/>
    <row r="28" spans="2:18" ht="15.75" thickTop="1" x14ac:dyDescent="0.25">
      <c r="B28"/>
      <c r="C28" s="45"/>
      <c r="D28" s="55" t="s">
        <v>17</v>
      </c>
      <c r="E28" s="55"/>
    </row>
    <row r="29" spans="2:18" x14ac:dyDescent="0.25">
      <c r="B29"/>
      <c r="C29" s="46" t="s">
        <v>16</v>
      </c>
      <c r="D29" s="6" t="s">
        <v>18</v>
      </c>
      <c r="E29" s="47" t="s">
        <v>19</v>
      </c>
    </row>
    <row r="30" spans="2:18" x14ac:dyDescent="0.25">
      <c r="B30"/>
      <c r="C30" s="46">
        <v>1</v>
      </c>
      <c r="D30" s="6" t="str">
        <f>IF('Inscription tirage'!A8="","",'Inscription tirage'!A8)</f>
        <v>A6</v>
      </c>
      <c r="E30" s="6" t="e">
        <f t="shared" ref="E30:E41" ca="1" si="8">IF(D30="",-100,IFERROR(VLOOKUP(D30,$C$15:$F$26,4,FALSE),0)+IFERROR(VLOOKUP(D30,$I$15:$L$26,4,FALSE),0))</f>
        <v>#VALUE!</v>
      </c>
    </row>
    <row r="31" spans="2:18" x14ac:dyDescent="0.25">
      <c r="B31"/>
      <c r="C31" s="46">
        <v>2</v>
      </c>
      <c r="D31" s="6" t="str">
        <f>IF('Inscription tirage'!A7="","",'Inscription tirage'!A7)</f>
        <v>A5</v>
      </c>
      <c r="E31" s="6" t="e">
        <f t="shared" ca="1" si="8"/>
        <v>#VALUE!</v>
      </c>
    </row>
    <row r="32" spans="2:18" x14ac:dyDescent="0.25">
      <c r="B32"/>
      <c r="C32" s="46">
        <v>3</v>
      </c>
      <c r="D32" s="6" t="str">
        <f>IF('Inscription tirage'!A4="","",'Inscription tirage'!A4)</f>
        <v>A2</v>
      </c>
      <c r="E32" s="6" t="e">
        <f t="shared" ca="1" si="8"/>
        <v>#VALUE!</v>
      </c>
    </row>
    <row r="33" spans="2:5" x14ac:dyDescent="0.25">
      <c r="B33"/>
      <c r="C33" s="46">
        <v>4</v>
      </c>
      <c r="D33" s="6" t="str">
        <f>IF('Inscription tirage'!A5="","",'Inscription tirage'!A5)</f>
        <v>A3</v>
      </c>
      <c r="E33" s="6" t="e">
        <f t="shared" ca="1" si="8"/>
        <v>#VALUE!</v>
      </c>
    </row>
    <row r="34" spans="2:5" x14ac:dyDescent="0.25">
      <c r="B34"/>
      <c r="C34" s="46">
        <v>5</v>
      </c>
      <c r="D34" s="6" t="str">
        <f>IF('Inscription tirage'!A9="","",'Inscription tirage'!A9)</f>
        <v>A7</v>
      </c>
      <c r="E34" s="6" t="e">
        <f t="shared" ca="1" si="8"/>
        <v>#VALUE!</v>
      </c>
    </row>
    <row r="35" spans="2:5" x14ac:dyDescent="0.25">
      <c r="B35"/>
      <c r="C35" s="46">
        <v>6</v>
      </c>
      <c r="D35" s="6" t="str">
        <f>IF('Inscription tirage'!A10="","",'Inscription tirage'!A10)</f>
        <v>A8</v>
      </c>
      <c r="E35" s="6" t="e">
        <f t="shared" ca="1" si="8"/>
        <v>#VALUE!</v>
      </c>
    </row>
    <row r="36" spans="2:5" x14ac:dyDescent="0.25">
      <c r="B36"/>
      <c r="C36" s="46">
        <v>7</v>
      </c>
      <c r="D36" s="6" t="str">
        <f>IF('Inscription tirage'!A3="","",'Inscription tirage'!A3)</f>
        <v>A1</v>
      </c>
      <c r="E36" s="6" t="e">
        <f t="shared" ca="1" si="8"/>
        <v>#VALUE!</v>
      </c>
    </row>
    <row r="37" spans="2:5" x14ac:dyDescent="0.25">
      <c r="B37"/>
      <c r="C37" s="46">
        <v>8</v>
      </c>
      <c r="D37" s="6" t="str">
        <f>IF('Inscription tirage'!A6="","",'Inscription tirage'!A6)</f>
        <v>A4</v>
      </c>
      <c r="E37" s="6">
        <f t="shared" ca="1" si="8"/>
        <v>3</v>
      </c>
    </row>
    <row r="38" spans="2:5" x14ac:dyDescent="0.25">
      <c r="B38"/>
      <c r="C38" s="46">
        <v>9</v>
      </c>
      <c r="D38" s="6" t="str">
        <f>IF('Inscription tirage'!A11="","",'Inscription tirage'!A11)</f>
        <v>A9</v>
      </c>
      <c r="E38" s="6">
        <f t="shared" ca="1" si="8"/>
        <v>3</v>
      </c>
    </row>
    <row r="39" spans="2:5" x14ac:dyDescent="0.25">
      <c r="B39"/>
      <c r="C39" s="46">
        <v>10</v>
      </c>
      <c r="D39" s="6" t="str">
        <f>IF('Inscription tirage'!A12="","",'Inscription tirage'!A12)</f>
        <v>A10</v>
      </c>
      <c r="E39" s="6" t="e">
        <f t="shared" ca="1" si="8"/>
        <v>#VALUE!</v>
      </c>
    </row>
    <row r="40" spans="2:5" x14ac:dyDescent="0.25">
      <c r="B40"/>
      <c r="C40" s="46">
        <v>11</v>
      </c>
      <c r="D40" s="6" t="str">
        <f>IF('Inscription tirage'!A13="","",'Inscription tirage'!A13)</f>
        <v/>
      </c>
      <c r="E40" s="6">
        <f t="shared" si="8"/>
        <v>-100</v>
      </c>
    </row>
    <row r="41" spans="2:5" ht="15.75" thickBot="1" x14ac:dyDescent="0.3">
      <c r="B41"/>
      <c r="C41" s="48">
        <v>12</v>
      </c>
      <c r="D41" s="7" t="str">
        <f>IF('Inscription tirage'!A14="","",'Inscription tirage'!A14)</f>
        <v/>
      </c>
      <c r="E41" s="6">
        <f t="shared" si="8"/>
        <v>-100</v>
      </c>
    </row>
    <row r="42" spans="2:5" ht="15.75" thickTop="1" x14ac:dyDescent="0.25"/>
    <row r="45" spans="2:5" x14ac:dyDescent="0.25">
      <c r="C45" s="50" t="s">
        <v>42</v>
      </c>
      <c r="D45" s="50"/>
      <c r="E45" s="50"/>
    </row>
    <row r="46" spans="2:5" x14ac:dyDescent="0.25">
      <c r="C46" s="49" t="s">
        <v>4</v>
      </c>
      <c r="D46" s="49" t="s">
        <v>5</v>
      </c>
      <c r="E46" s="49" t="s">
        <v>41</v>
      </c>
    </row>
    <row r="47" spans="2:5" x14ac:dyDescent="0.25">
      <c r="C47" s="49">
        <v>0</v>
      </c>
      <c r="D47" s="49">
        <v>0</v>
      </c>
      <c r="E47" s="49">
        <v>3</v>
      </c>
    </row>
    <row r="48" spans="2:5" x14ac:dyDescent="0.25">
      <c r="C48" s="49">
        <v>0</v>
      </c>
      <c r="D48" s="49">
        <v>1</v>
      </c>
      <c r="E48" s="49">
        <v>1</v>
      </c>
    </row>
    <row r="49" spans="3:5" x14ac:dyDescent="0.25">
      <c r="C49" s="49">
        <v>0</v>
      </c>
      <c r="D49" s="49">
        <v>2</v>
      </c>
      <c r="E49" s="49">
        <v>1</v>
      </c>
    </row>
    <row r="50" spans="3:5" x14ac:dyDescent="0.25">
      <c r="C50" s="49">
        <v>1</v>
      </c>
      <c r="D50" s="49">
        <v>0</v>
      </c>
      <c r="E50" s="49">
        <v>10</v>
      </c>
    </row>
    <row r="51" spans="3:5" x14ac:dyDescent="0.25">
      <c r="C51" s="49">
        <v>1</v>
      </c>
      <c r="D51" s="49">
        <v>1</v>
      </c>
      <c r="E51" s="49">
        <v>3</v>
      </c>
    </row>
    <row r="52" spans="3:5" x14ac:dyDescent="0.25">
      <c r="C52" s="49">
        <v>1</v>
      </c>
      <c r="D52" s="49">
        <v>2</v>
      </c>
      <c r="E52" s="49">
        <v>1</v>
      </c>
    </row>
    <row r="53" spans="3:5" x14ac:dyDescent="0.25">
      <c r="C53" s="49">
        <v>2</v>
      </c>
      <c r="D53" s="49">
        <v>0</v>
      </c>
      <c r="E53" s="49">
        <v>10</v>
      </c>
    </row>
    <row r="54" spans="3:5" x14ac:dyDescent="0.25">
      <c r="C54" s="49">
        <v>2</v>
      </c>
      <c r="D54" s="49">
        <v>1</v>
      </c>
      <c r="E54" s="49">
        <v>10</v>
      </c>
    </row>
    <row r="55" spans="3:5" x14ac:dyDescent="0.25">
      <c r="C55" s="49">
        <v>2</v>
      </c>
      <c r="D55" s="49">
        <v>2</v>
      </c>
      <c r="E55" s="49">
        <v>3</v>
      </c>
    </row>
    <row r="56" spans="3:5" x14ac:dyDescent="0.25">
      <c r="C56" s="49">
        <v>2</v>
      </c>
      <c r="D56" s="49" t="s">
        <v>44</v>
      </c>
      <c r="E56" s="49">
        <v>5</v>
      </c>
    </row>
    <row r="57" spans="3:5" x14ac:dyDescent="0.25">
      <c r="C57" s="49" t="s">
        <v>44</v>
      </c>
      <c r="D57" s="49">
        <v>2</v>
      </c>
      <c r="E57" s="49">
        <v>5</v>
      </c>
    </row>
    <row r="58" spans="3:5" x14ac:dyDescent="0.25">
      <c r="D58" s="49"/>
      <c r="E58" s="49"/>
    </row>
    <row r="59" spans="3:5" x14ac:dyDescent="0.25">
      <c r="C59" s="49"/>
      <c r="E59" s="49"/>
    </row>
  </sheetData>
  <protectedRanges>
    <protectedRange sqref="E5:F10 K5:L10" name="Plage1_1"/>
  </protectedRanges>
  <sortState xmlns:xlrd2="http://schemas.microsoft.com/office/spreadsheetml/2017/richdata2" ref="O4:Q12">
    <sortCondition ref="O4:O12"/>
    <sortCondition ref="P4:P12"/>
  </sortState>
  <mergeCells count="9">
    <mergeCell ref="D28:E28"/>
    <mergeCell ref="B3:B4"/>
    <mergeCell ref="C3:F3"/>
    <mergeCell ref="H3:H4"/>
    <mergeCell ref="I3:L3"/>
    <mergeCell ref="C12:F12"/>
    <mergeCell ref="I12:L12"/>
    <mergeCell ref="E11:F11"/>
    <mergeCell ref="K11:L11"/>
  </mergeCells>
  <phoneticPr fontId="1" type="noConversion"/>
  <conditionalFormatting sqref="C5:D10">
    <cfRule type="expression" dxfId="2" priority="5">
      <formula>C5=0</formula>
    </cfRule>
  </conditionalFormatting>
  <conditionalFormatting sqref="I5:J10">
    <cfRule type="expression" dxfId="1" priority="3">
      <formula>I5=0</formula>
    </cfRule>
  </conditionalFormatting>
  <conditionalFormatting sqref="E30:E41">
    <cfRule type="expression" dxfId="0" priority="2">
      <formula>$E30=-100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2</xdr:col>
                <xdr:colOff>47625</xdr:colOff>
                <xdr:row>26</xdr:row>
                <xdr:rowOff>104775</xdr:rowOff>
              </from>
              <to>
                <xdr:col>5</xdr:col>
                <xdr:colOff>9525</xdr:colOff>
                <xdr:row>26</xdr:row>
                <xdr:rowOff>409575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Inscription tirage</vt:lpstr>
      <vt:lpstr>Journée1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2024-10-26T16:28:44Z</dcterms:created>
  <dcterms:modified xsi:type="dcterms:W3CDTF">2024-10-29T13:32:38Z</dcterms:modified>
</cp:coreProperties>
</file>