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D5EA7FE-75B2-40A0-902D-1DF51DFC4437}" xr6:coauthVersionLast="47" xr6:coauthVersionMax="47" xr10:uidLastSave="{00000000-0000-0000-0000-000000000000}"/>
  <bookViews>
    <workbookView xWindow="-120" yWindow="-120" windowWidth="19440" windowHeight="15000" tabRatio="655" activeTab="2" xr2:uid="{00000000-000D-0000-FFFF-FFFF00000000}"/>
  </bookViews>
  <sheets>
    <sheet name="Classement COURSES" sheetId="1" r:id="rId1"/>
    <sheet name="Classement Rameur - Bras de fer" sheetId="3" r:id="rId2"/>
    <sheet name="Classement général" sheetId="5" r:id="rId3"/>
    <sheet name="Concordance Classmt &amp; Points" sheetId="2" r:id="rId4"/>
  </sheets>
  <externalReferences>
    <externalReference r:id="rId5"/>
  </externalReferences>
  <definedNames>
    <definedName name="_xlnm._FilterDatabase" localSheetId="0" hidden="1">'Classement COURSES'!$A$2:$V$41</definedName>
    <definedName name="_xlnm._FilterDatabase" localSheetId="2" hidden="1">'Classement général'!$A$2:$H$41</definedName>
    <definedName name="_xlnm._FilterDatabase" localSheetId="1" hidden="1">'Classement Rameur - Bras de fer'!$A$2:$U$41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5" l="1"/>
  <c r="G7" i="5"/>
  <c r="F5" i="5"/>
  <c r="F6" i="5"/>
  <c r="F7" i="5"/>
  <c r="F9" i="5"/>
  <c r="F4" i="5"/>
  <c r="F8" i="5"/>
  <c r="F10" i="5"/>
  <c r="F11" i="5"/>
  <c r="F12" i="5"/>
  <c r="F13" i="5"/>
  <c r="G13" i="5" s="1"/>
  <c r="H13" i="5" s="1"/>
  <c r="F14" i="5"/>
  <c r="F15" i="5"/>
  <c r="F16" i="5"/>
  <c r="F17" i="5"/>
  <c r="G17" i="5" s="1"/>
  <c r="H17" i="5" s="1"/>
  <c r="F18" i="5"/>
  <c r="F19" i="5"/>
  <c r="F20" i="5"/>
  <c r="F21" i="5"/>
  <c r="G21" i="5" s="1"/>
  <c r="H21" i="5" s="1"/>
  <c r="F22" i="5"/>
  <c r="F23" i="5"/>
  <c r="F24" i="5"/>
  <c r="F25" i="5"/>
  <c r="F26" i="5"/>
  <c r="F27" i="5"/>
  <c r="F28" i="5"/>
  <c r="F29" i="5"/>
  <c r="G29" i="5" s="1"/>
  <c r="H29" i="5" s="1"/>
  <c r="F30" i="5"/>
  <c r="F31" i="5"/>
  <c r="F32" i="5"/>
  <c r="F33" i="5"/>
  <c r="G33" i="5" s="1"/>
  <c r="H33" i="5" s="1"/>
  <c r="F34" i="5"/>
  <c r="F35" i="5"/>
  <c r="F36" i="5"/>
  <c r="F37" i="5"/>
  <c r="G37" i="5" s="1"/>
  <c r="H37" i="5" s="1"/>
  <c r="F38" i="5"/>
  <c r="F39" i="5"/>
  <c r="F40" i="5"/>
  <c r="F3" i="5"/>
  <c r="E5" i="5"/>
  <c r="G5" i="5" s="1"/>
  <c r="E6" i="5"/>
  <c r="G6" i="5" s="1"/>
  <c r="E7" i="5"/>
  <c r="E9" i="5"/>
  <c r="G9" i="5" s="1"/>
  <c r="E4" i="5"/>
  <c r="G4" i="5" s="1"/>
  <c r="E8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G39" i="5" s="1"/>
  <c r="H39" i="5" s="1"/>
  <c r="E40" i="5"/>
  <c r="E3" i="5"/>
  <c r="G25" i="5"/>
  <c r="H25" i="5" s="1"/>
  <c r="G31" i="5" l="1"/>
  <c r="H31" i="5" s="1"/>
  <c r="G27" i="5"/>
  <c r="H27" i="5" s="1"/>
  <c r="G23" i="5"/>
  <c r="H23" i="5" s="1"/>
  <c r="G19" i="5"/>
  <c r="H19" i="5" s="1"/>
  <c r="G15" i="5"/>
  <c r="H15" i="5" s="1"/>
  <c r="G11" i="5"/>
  <c r="H11" i="5" s="1"/>
  <c r="G38" i="5"/>
  <c r="H38" i="5" s="1"/>
  <c r="G34" i="5"/>
  <c r="H34" i="5" s="1"/>
  <c r="G30" i="5"/>
  <c r="H30" i="5" s="1"/>
  <c r="G26" i="5"/>
  <c r="H26" i="5" s="1"/>
  <c r="G22" i="5"/>
  <c r="H22" i="5" s="1"/>
  <c r="G18" i="5"/>
  <c r="H18" i="5" s="1"/>
  <c r="G14" i="5"/>
  <c r="H14" i="5" s="1"/>
  <c r="G10" i="5"/>
  <c r="H10" i="5" s="1"/>
  <c r="G35" i="5"/>
  <c r="H35" i="5" s="1"/>
  <c r="G40" i="5"/>
  <c r="H40" i="5" s="1"/>
  <c r="G36" i="5"/>
  <c r="H36" i="5" s="1"/>
  <c r="G32" i="5"/>
  <c r="H32" i="5" s="1"/>
  <c r="G28" i="5"/>
  <c r="H28" i="5" s="1"/>
  <c r="G24" i="5"/>
  <c r="H24" i="5" s="1"/>
  <c r="G20" i="5"/>
  <c r="H20" i="5" s="1"/>
  <c r="G16" i="5"/>
  <c r="H16" i="5" s="1"/>
  <c r="G12" i="5"/>
  <c r="H12" i="5" s="1"/>
  <c r="M11" i="3"/>
  <c r="F5" i="3"/>
  <c r="G5" i="3" s="1"/>
  <c r="A29" i="5" l="1"/>
  <c r="A15" i="5"/>
  <c r="A38" i="5"/>
  <c r="A21" i="5"/>
  <c r="A24" i="5"/>
  <c r="A16" i="5"/>
  <c r="A39" i="5"/>
  <c r="A27" i="5"/>
  <c r="A10" i="5"/>
  <c r="A36" i="5"/>
  <c r="A11" i="5"/>
  <c r="A30" i="5"/>
  <c r="A26" i="5"/>
  <c r="A18" i="5"/>
  <c r="A33" i="5"/>
  <c r="A14" i="5"/>
  <c r="A22" i="5"/>
  <c r="A40" i="5"/>
  <c r="A13" i="5"/>
  <c r="A28" i="5" l="1"/>
  <c r="A34" i="5"/>
  <c r="A25" i="5"/>
  <c r="A31" i="5"/>
  <c r="A19" i="5"/>
  <c r="A12" i="5"/>
  <c r="A23" i="5"/>
  <c r="A20" i="5"/>
  <c r="A35" i="5"/>
  <c r="A37" i="5"/>
  <c r="A17" i="5"/>
  <c r="A32" i="5"/>
  <c r="Q40" i="3"/>
  <c r="R40" i="3" s="1"/>
  <c r="S40" i="3" s="1"/>
  <c r="Q39" i="3"/>
  <c r="R39" i="3" s="1"/>
  <c r="S39" i="3" s="1"/>
  <c r="Q38" i="3"/>
  <c r="R38" i="3" s="1"/>
  <c r="S38" i="3" s="1"/>
  <c r="Q37" i="3"/>
  <c r="R37" i="3" s="1"/>
  <c r="S37" i="3" s="1"/>
  <c r="Q36" i="3"/>
  <c r="R36" i="3" s="1"/>
  <c r="S36" i="3" s="1"/>
  <c r="Q35" i="3"/>
  <c r="R35" i="3" s="1"/>
  <c r="S35" i="3" s="1"/>
  <c r="Q34" i="3"/>
  <c r="R34" i="3" s="1"/>
  <c r="S34" i="3" s="1"/>
  <c r="Q33" i="3"/>
  <c r="R33" i="3" s="1"/>
  <c r="S33" i="3" s="1"/>
  <c r="Q32" i="3"/>
  <c r="R32" i="3" s="1"/>
  <c r="S32" i="3" s="1"/>
  <c r="Q31" i="3"/>
  <c r="R31" i="3" s="1"/>
  <c r="S31" i="3" s="1"/>
  <c r="Q30" i="3"/>
  <c r="R30" i="3" s="1"/>
  <c r="S30" i="3" s="1"/>
  <c r="Q29" i="3"/>
  <c r="R29" i="3" s="1"/>
  <c r="S29" i="3" s="1"/>
  <c r="Q28" i="3"/>
  <c r="R28" i="3" s="1"/>
  <c r="S28" i="3" s="1"/>
  <c r="Q27" i="3"/>
  <c r="R27" i="3" s="1"/>
  <c r="S27" i="3" s="1"/>
  <c r="Q26" i="3"/>
  <c r="R26" i="3" s="1"/>
  <c r="S26" i="3" s="1"/>
  <c r="Q25" i="3"/>
  <c r="R25" i="3" s="1"/>
  <c r="S25" i="3" s="1"/>
  <c r="Q24" i="3"/>
  <c r="R24" i="3" s="1"/>
  <c r="S24" i="3" s="1"/>
  <c r="Q23" i="3"/>
  <c r="R23" i="3" s="1"/>
  <c r="S23" i="3" s="1"/>
  <c r="Q22" i="3"/>
  <c r="R22" i="3" s="1"/>
  <c r="S22" i="3" s="1"/>
  <c r="Q21" i="3"/>
  <c r="R21" i="3" s="1"/>
  <c r="S21" i="3" s="1"/>
  <c r="Q20" i="3"/>
  <c r="R20" i="3" s="1"/>
  <c r="S20" i="3" s="1"/>
  <c r="Q19" i="3"/>
  <c r="R19" i="3" s="1"/>
  <c r="S19" i="3" s="1"/>
  <c r="Q18" i="3"/>
  <c r="R18" i="3" s="1"/>
  <c r="S18" i="3" s="1"/>
  <c r="Q17" i="3"/>
  <c r="R17" i="3" s="1"/>
  <c r="S17" i="3" s="1"/>
  <c r="Q16" i="3"/>
  <c r="R16" i="3" s="1"/>
  <c r="S16" i="3" s="1"/>
  <c r="Q15" i="3"/>
  <c r="R15" i="3" s="1"/>
  <c r="S15" i="3" s="1"/>
  <c r="Q14" i="3"/>
  <c r="R14" i="3" s="1"/>
  <c r="S14" i="3" s="1"/>
  <c r="Q13" i="3"/>
  <c r="R13" i="3" s="1"/>
  <c r="S13" i="3" s="1"/>
  <c r="Q12" i="3"/>
  <c r="R12" i="3" s="1"/>
  <c r="S12" i="3" s="1"/>
  <c r="Q11" i="3"/>
  <c r="R11" i="3" s="1"/>
  <c r="S11" i="3" s="1"/>
  <c r="Q10" i="3"/>
  <c r="R10" i="3" s="1"/>
  <c r="S10" i="3" s="1"/>
  <c r="Q9" i="3"/>
  <c r="R9" i="3" s="1"/>
  <c r="S9" i="3" s="1"/>
  <c r="Q7" i="3"/>
  <c r="R7" i="3" s="1"/>
  <c r="S7" i="3" s="1"/>
  <c r="Q8" i="3"/>
  <c r="R8" i="3" s="1"/>
  <c r="S8" i="3" s="1"/>
  <c r="Q6" i="3"/>
  <c r="R6" i="3" s="1"/>
  <c r="S6" i="3" s="1"/>
  <c r="Q3" i="3"/>
  <c r="R3" i="3" s="1"/>
  <c r="S3" i="3" s="1"/>
  <c r="Q4" i="3"/>
  <c r="R4" i="3" s="1"/>
  <c r="S4" i="3" s="1"/>
  <c r="Q5" i="3"/>
  <c r="R5" i="3" s="1"/>
  <c r="S5" i="3" s="1"/>
  <c r="M10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" i="3"/>
  <c r="M3" i="3"/>
  <c r="M6" i="3"/>
  <c r="M8" i="3"/>
  <c r="M7" i="3"/>
  <c r="M9" i="3"/>
  <c r="M5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" i="3"/>
  <c r="J3" i="3"/>
  <c r="J6" i="3"/>
  <c r="J8" i="3"/>
  <c r="J7" i="3"/>
  <c r="J9" i="3"/>
  <c r="J5" i="3"/>
  <c r="F9" i="3" l="1"/>
  <c r="G9" i="3" s="1"/>
  <c r="H9" i="3" s="1"/>
  <c r="H5" i="3"/>
  <c r="N5" i="3"/>
  <c r="O5" i="3" s="1"/>
  <c r="F4" i="3"/>
  <c r="G4" i="3" s="1"/>
  <c r="H4" i="3" s="1"/>
  <c r="K4" i="3"/>
  <c r="N4" i="3"/>
  <c r="O4" i="3" s="1"/>
  <c r="F3" i="3"/>
  <c r="G3" i="3" s="1"/>
  <c r="H3" i="3" s="1"/>
  <c r="K3" i="3"/>
  <c r="N3" i="3"/>
  <c r="O3" i="3" s="1"/>
  <c r="F6" i="3"/>
  <c r="G6" i="3" s="1"/>
  <c r="H6" i="3" s="1"/>
  <c r="K6" i="3"/>
  <c r="N6" i="3"/>
  <c r="O6" i="3" s="1"/>
  <c r="F8" i="3"/>
  <c r="G8" i="3" s="1"/>
  <c r="H8" i="3" s="1"/>
  <c r="K8" i="3"/>
  <c r="N8" i="3"/>
  <c r="O8" i="3" s="1"/>
  <c r="F7" i="3"/>
  <c r="G7" i="3" s="1"/>
  <c r="H7" i="3" s="1"/>
  <c r="K7" i="3"/>
  <c r="N7" i="3"/>
  <c r="O7" i="3" s="1"/>
  <c r="K9" i="3"/>
  <c r="N9" i="3"/>
  <c r="O9" i="3" s="1"/>
  <c r="F10" i="3"/>
  <c r="G10" i="3" s="1"/>
  <c r="H10" i="3" s="1"/>
  <c r="K10" i="3"/>
  <c r="N10" i="3"/>
  <c r="O10" i="3" s="1"/>
  <c r="F11" i="3"/>
  <c r="G11" i="3" s="1"/>
  <c r="H11" i="3" s="1"/>
  <c r="K11" i="3"/>
  <c r="N11" i="3"/>
  <c r="O11" i="3" s="1"/>
  <c r="F12" i="3"/>
  <c r="G12" i="3" s="1"/>
  <c r="H12" i="3" s="1"/>
  <c r="K12" i="3"/>
  <c r="N12" i="3"/>
  <c r="O12" i="3" s="1"/>
  <c r="F13" i="3"/>
  <c r="G13" i="3" s="1"/>
  <c r="H13" i="3" s="1"/>
  <c r="K13" i="3"/>
  <c r="N13" i="3"/>
  <c r="O13" i="3" s="1"/>
  <c r="F14" i="3"/>
  <c r="G14" i="3" s="1"/>
  <c r="H14" i="3" s="1"/>
  <c r="K14" i="3"/>
  <c r="N14" i="3"/>
  <c r="O14" i="3" s="1"/>
  <c r="F15" i="3"/>
  <c r="G15" i="3" s="1"/>
  <c r="H15" i="3" s="1"/>
  <c r="K15" i="3"/>
  <c r="N15" i="3"/>
  <c r="O15" i="3" s="1"/>
  <c r="F16" i="3"/>
  <c r="G16" i="3" s="1"/>
  <c r="H16" i="3" s="1"/>
  <c r="K16" i="3"/>
  <c r="N16" i="3"/>
  <c r="O16" i="3" s="1"/>
  <c r="F17" i="3"/>
  <c r="G17" i="3" s="1"/>
  <c r="H17" i="3" s="1"/>
  <c r="K17" i="3"/>
  <c r="N17" i="3"/>
  <c r="O17" i="3" s="1"/>
  <c r="F18" i="3"/>
  <c r="G18" i="3" s="1"/>
  <c r="H18" i="3" s="1"/>
  <c r="K18" i="3"/>
  <c r="N18" i="3"/>
  <c r="O18" i="3" s="1"/>
  <c r="F19" i="3"/>
  <c r="G19" i="3" s="1"/>
  <c r="H19" i="3" s="1"/>
  <c r="K19" i="3"/>
  <c r="N19" i="3"/>
  <c r="O19" i="3" s="1"/>
  <c r="F20" i="3"/>
  <c r="G20" i="3" s="1"/>
  <c r="H20" i="3" s="1"/>
  <c r="K20" i="3"/>
  <c r="N20" i="3"/>
  <c r="O20" i="3" s="1"/>
  <c r="F21" i="3"/>
  <c r="G21" i="3" s="1"/>
  <c r="H21" i="3" s="1"/>
  <c r="K21" i="3"/>
  <c r="N21" i="3"/>
  <c r="O21" i="3" s="1"/>
  <c r="F22" i="3"/>
  <c r="G22" i="3" s="1"/>
  <c r="H22" i="3" s="1"/>
  <c r="K22" i="3"/>
  <c r="N22" i="3"/>
  <c r="O22" i="3" s="1"/>
  <c r="F23" i="3"/>
  <c r="G23" i="3" s="1"/>
  <c r="H23" i="3" s="1"/>
  <c r="K23" i="3"/>
  <c r="N23" i="3"/>
  <c r="O23" i="3" s="1"/>
  <c r="F24" i="3"/>
  <c r="G24" i="3" s="1"/>
  <c r="H24" i="3" s="1"/>
  <c r="K24" i="3"/>
  <c r="N24" i="3"/>
  <c r="O24" i="3" s="1"/>
  <c r="F25" i="3"/>
  <c r="G25" i="3" s="1"/>
  <c r="H25" i="3" s="1"/>
  <c r="K25" i="3"/>
  <c r="N25" i="3"/>
  <c r="O25" i="3" s="1"/>
  <c r="F26" i="3"/>
  <c r="G26" i="3" s="1"/>
  <c r="H26" i="3" s="1"/>
  <c r="K26" i="3"/>
  <c r="N26" i="3"/>
  <c r="O26" i="3" s="1"/>
  <c r="F27" i="3"/>
  <c r="G27" i="3" s="1"/>
  <c r="H27" i="3" s="1"/>
  <c r="K27" i="3"/>
  <c r="N27" i="3"/>
  <c r="O27" i="3" s="1"/>
  <c r="F28" i="3"/>
  <c r="G28" i="3" s="1"/>
  <c r="H28" i="3" s="1"/>
  <c r="K28" i="3"/>
  <c r="N28" i="3"/>
  <c r="O28" i="3" s="1"/>
  <c r="F29" i="3"/>
  <c r="G29" i="3" s="1"/>
  <c r="H29" i="3" s="1"/>
  <c r="K29" i="3"/>
  <c r="N29" i="3"/>
  <c r="O29" i="3" s="1"/>
  <c r="F30" i="3"/>
  <c r="G30" i="3" s="1"/>
  <c r="H30" i="3" s="1"/>
  <c r="K30" i="3"/>
  <c r="N30" i="3"/>
  <c r="O30" i="3" s="1"/>
  <c r="F31" i="3"/>
  <c r="G31" i="3" s="1"/>
  <c r="H31" i="3" s="1"/>
  <c r="K31" i="3"/>
  <c r="N31" i="3"/>
  <c r="O31" i="3" s="1"/>
  <c r="F32" i="3"/>
  <c r="G32" i="3" s="1"/>
  <c r="H32" i="3" s="1"/>
  <c r="K32" i="3"/>
  <c r="N32" i="3"/>
  <c r="O32" i="3" s="1"/>
  <c r="F33" i="3"/>
  <c r="G33" i="3" s="1"/>
  <c r="H33" i="3" s="1"/>
  <c r="K33" i="3"/>
  <c r="N33" i="3"/>
  <c r="O33" i="3" s="1"/>
  <c r="F34" i="3"/>
  <c r="G34" i="3" s="1"/>
  <c r="H34" i="3" s="1"/>
  <c r="K34" i="3"/>
  <c r="N34" i="3"/>
  <c r="O34" i="3" s="1"/>
  <c r="F35" i="3"/>
  <c r="G35" i="3" s="1"/>
  <c r="H35" i="3" s="1"/>
  <c r="K35" i="3"/>
  <c r="N35" i="3"/>
  <c r="O35" i="3" s="1"/>
  <c r="F36" i="3"/>
  <c r="G36" i="3" s="1"/>
  <c r="H36" i="3" s="1"/>
  <c r="K36" i="3"/>
  <c r="N36" i="3"/>
  <c r="O36" i="3" s="1"/>
  <c r="F37" i="3"/>
  <c r="G37" i="3" s="1"/>
  <c r="H37" i="3" s="1"/>
  <c r="K37" i="3"/>
  <c r="N37" i="3"/>
  <c r="O37" i="3" s="1"/>
  <c r="F38" i="3"/>
  <c r="G38" i="3" s="1"/>
  <c r="H38" i="3" s="1"/>
  <c r="K38" i="3"/>
  <c r="N38" i="3"/>
  <c r="O38" i="3" s="1"/>
  <c r="F39" i="3"/>
  <c r="G39" i="3" s="1"/>
  <c r="H39" i="3" s="1"/>
  <c r="K39" i="3"/>
  <c r="N39" i="3"/>
  <c r="O39" i="3" s="1"/>
  <c r="N40" i="3"/>
  <c r="O40" i="3" s="1"/>
  <c r="T40" i="3" s="1"/>
  <c r="U40" i="3" s="1"/>
  <c r="R10" i="1"/>
  <c r="S10" i="1" s="1"/>
  <c r="T10" i="1" s="1"/>
  <c r="R11" i="1"/>
  <c r="S11" i="1" s="1"/>
  <c r="T11" i="1" s="1"/>
  <c r="R12" i="1"/>
  <c r="S12" i="1" s="1"/>
  <c r="T12" i="1" s="1"/>
  <c r="R13" i="1"/>
  <c r="S13" i="1" s="1"/>
  <c r="T13" i="1" s="1"/>
  <c r="R14" i="1"/>
  <c r="S14" i="1" s="1"/>
  <c r="T14" i="1" s="1"/>
  <c r="R15" i="1"/>
  <c r="S15" i="1" s="1"/>
  <c r="T15" i="1" s="1"/>
  <c r="R16" i="1"/>
  <c r="S16" i="1" s="1"/>
  <c r="T16" i="1" s="1"/>
  <c r="R17" i="1"/>
  <c r="R18" i="1"/>
  <c r="S18" i="1" s="1"/>
  <c r="T18" i="1" s="1"/>
  <c r="R19" i="1"/>
  <c r="S19" i="1" s="1"/>
  <c r="T19" i="1" s="1"/>
  <c r="R20" i="1"/>
  <c r="S20" i="1" s="1"/>
  <c r="T20" i="1" s="1"/>
  <c r="R21" i="1"/>
  <c r="S21" i="1" s="1"/>
  <c r="T21" i="1" s="1"/>
  <c r="R22" i="1"/>
  <c r="S22" i="1" s="1"/>
  <c r="T22" i="1" s="1"/>
  <c r="R23" i="1"/>
  <c r="S23" i="1" s="1"/>
  <c r="T23" i="1" s="1"/>
  <c r="R24" i="1"/>
  <c r="S24" i="1" s="1"/>
  <c r="T24" i="1" s="1"/>
  <c r="R25" i="1"/>
  <c r="S25" i="1" s="1"/>
  <c r="T25" i="1" s="1"/>
  <c r="R26" i="1"/>
  <c r="S26" i="1" s="1"/>
  <c r="T26" i="1" s="1"/>
  <c r="R27" i="1"/>
  <c r="S27" i="1" s="1"/>
  <c r="T27" i="1" s="1"/>
  <c r="R28" i="1"/>
  <c r="S28" i="1" s="1"/>
  <c r="T28" i="1" s="1"/>
  <c r="R29" i="1"/>
  <c r="R30" i="1"/>
  <c r="S30" i="1" s="1"/>
  <c r="T30" i="1" s="1"/>
  <c r="R31" i="1"/>
  <c r="S31" i="1" s="1"/>
  <c r="T31" i="1" s="1"/>
  <c r="R32" i="1"/>
  <c r="S32" i="1" s="1"/>
  <c r="T32" i="1" s="1"/>
  <c r="R33" i="1"/>
  <c r="R34" i="1"/>
  <c r="S34" i="1" s="1"/>
  <c r="T34" i="1" s="1"/>
  <c r="R35" i="1"/>
  <c r="S35" i="1" s="1"/>
  <c r="T35" i="1" s="1"/>
  <c r="R36" i="1"/>
  <c r="S36" i="1" s="1"/>
  <c r="T36" i="1" s="1"/>
  <c r="R37" i="1"/>
  <c r="S37" i="1" s="1"/>
  <c r="T37" i="1" s="1"/>
  <c r="R38" i="1"/>
  <c r="S38" i="1" s="1"/>
  <c r="T38" i="1" s="1"/>
  <c r="R39" i="1"/>
  <c r="S39" i="1" s="1"/>
  <c r="T39" i="1" s="1"/>
  <c r="R40" i="1"/>
  <c r="S40" i="1" s="1"/>
  <c r="T40" i="1" s="1"/>
  <c r="R7" i="1"/>
  <c r="R5" i="1"/>
  <c r="R6" i="1"/>
  <c r="R8" i="1"/>
  <c r="R3" i="1"/>
  <c r="S3" i="1" s="1"/>
  <c r="T3" i="1" s="1"/>
  <c r="R4" i="1"/>
  <c r="R9" i="1"/>
  <c r="S9" i="1" s="1"/>
  <c r="T9" i="1" s="1"/>
  <c r="N9" i="1"/>
  <c r="O9" i="1" s="1"/>
  <c r="P9" i="1" s="1"/>
  <c r="J9" i="1"/>
  <c r="K9" i="1" s="1"/>
  <c r="F9" i="1"/>
  <c r="G9" i="1" s="1"/>
  <c r="S17" i="1"/>
  <c r="T17" i="1" s="1"/>
  <c r="S29" i="1"/>
  <c r="T29" i="1" s="1"/>
  <c r="S33" i="1"/>
  <c r="T33" i="1" s="1"/>
  <c r="N7" i="1"/>
  <c r="O7" i="1" s="1"/>
  <c r="P7" i="1" s="1"/>
  <c r="N3" i="1"/>
  <c r="O3" i="1" s="1"/>
  <c r="P3" i="1" s="1"/>
  <c r="N4" i="1"/>
  <c r="O4" i="1" s="1"/>
  <c r="P4" i="1" s="1"/>
  <c r="N6" i="1"/>
  <c r="O6" i="1" s="1"/>
  <c r="P6" i="1" s="1"/>
  <c r="N8" i="1"/>
  <c r="O8" i="1" s="1"/>
  <c r="P8" i="1" s="1"/>
  <c r="N5" i="1"/>
  <c r="O5" i="1" s="1"/>
  <c r="P5" i="1" s="1"/>
  <c r="N38" i="1"/>
  <c r="O38" i="1" s="1"/>
  <c r="P38" i="1" s="1"/>
  <c r="N10" i="1"/>
  <c r="O10" i="1" s="1"/>
  <c r="P10" i="1" s="1"/>
  <c r="N39" i="1"/>
  <c r="O39" i="1" s="1"/>
  <c r="P39" i="1" s="1"/>
  <c r="N11" i="1"/>
  <c r="O11" i="1" s="1"/>
  <c r="P11" i="1" s="1"/>
  <c r="N12" i="1"/>
  <c r="O12" i="1" s="1"/>
  <c r="P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25" i="1"/>
  <c r="O25" i="1" s="1"/>
  <c r="P25" i="1" s="1"/>
  <c r="N26" i="1"/>
  <c r="O26" i="1" s="1"/>
  <c r="P26" i="1" s="1"/>
  <c r="N27" i="1"/>
  <c r="O27" i="1" s="1"/>
  <c r="P27" i="1" s="1"/>
  <c r="N28" i="1"/>
  <c r="O28" i="1" s="1"/>
  <c r="P28" i="1" s="1"/>
  <c r="N29" i="1"/>
  <c r="O29" i="1" s="1"/>
  <c r="P29" i="1" s="1"/>
  <c r="N30" i="1"/>
  <c r="O30" i="1" s="1"/>
  <c r="P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J7" i="1"/>
  <c r="K7" i="1" s="1"/>
  <c r="L7" i="1" s="1"/>
  <c r="J3" i="1"/>
  <c r="K3" i="1" s="1"/>
  <c r="L3" i="1" s="1"/>
  <c r="J5" i="1"/>
  <c r="K5" i="1" s="1"/>
  <c r="L5" i="1" s="1"/>
  <c r="J8" i="1"/>
  <c r="K8" i="1" s="1"/>
  <c r="L8" i="1" s="1"/>
  <c r="J6" i="1"/>
  <c r="K6" i="1" s="1"/>
  <c r="L6" i="1" s="1"/>
  <c r="J4" i="1"/>
  <c r="K4" i="1" s="1"/>
  <c r="L4" i="1" s="1"/>
  <c r="F38" i="1"/>
  <c r="G38" i="1" s="1"/>
  <c r="H38" i="1" s="1"/>
  <c r="F10" i="1"/>
  <c r="G10" i="1" s="1"/>
  <c r="H10" i="1" s="1"/>
  <c r="F39" i="1"/>
  <c r="G39" i="1" s="1"/>
  <c r="H39" i="1" s="1"/>
  <c r="F11" i="1"/>
  <c r="G11" i="1" s="1"/>
  <c r="H11" i="1" s="1"/>
  <c r="F12" i="1"/>
  <c r="G12" i="1" s="1"/>
  <c r="H12" i="1" s="1"/>
  <c r="F13" i="1"/>
  <c r="G13" i="1" s="1"/>
  <c r="H13" i="1" s="1"/>
  <c r="F14" i="1"/>
  <c r="G14" i="1" s="1"/>
  <c r="H14" i="1" s="1"/>
  <c r="F15" i="1"/>
  <c r="G15" i="1" s="1"/>
  <c r="H15" i="1" s="1"/>
  <c r="F16" i="1"/>
  <c r="G16" i="1" s="1"/>
  <c r="H16" i="1" s="1"/>
  <c r="F17" i="1"/>
  <c r="G17" i="1" s="1"/>
  <c r="H17" i="1" s="1"/>
  <c r="F18" i="1"/>
  <c r="G18" i="1" s="1"/>
  <c r="H18" i="1" s="1"/>
  <c r="F19" i="1"/>
  <c r="G19" i="1" s="1"/>
  <c r="H19" i="1" s="1"/>
  <c r="F20" i="1"/>
  <c r="G20" i="1" s="1"/>
  <c r="H20" i="1" s="1"/>
  <c r="F21" i="1"/>
  <c r="G21" i="1" s="1"/>
  <c r="H21" i="1" s="1"/>
  <c r="F22" i="1"/>
  <c r="G22" i="1" s="1"/>
  <c r="H22" i="1" s="1"/>
  <c r="F23" i="1"/>
  <c r="G23" i="1" s="1"/>
  <c r="H23" i="1" s="1"/>
  <c r="F24" i="1"/>
  <c r="G24" i="1" s="1"/>
  <c r="H24" i="1" s="1"/>
  <c r="F25" i="1"/>
  <c r="G25" i="1" s="1"/>
  <c r="H25" i="1" s="1"/>
  <c r="F26" i="1"/>
  <c r="G26" i="1" s="1"/>
  <c r="H26" i="1" s="1"/>
  <c r="F27" i="1"/>
  <c r="G27" i="1" s="1"/>
  <c r="H27" i="1" s="1"/>
  <c r="F28" i="1"/>
  <c r="G28" i="1" s="1"/>
  <c r="H28" i="1" s="1"/>
  <c r="F29" i="1"/>
  <c r="G29" i="1" s="1"/>
  <c r="H29" i="1" s="1"/>
  <c r="F30" i="1"/>
  <c r="G30" i="1" s="1"/>
  <c r="H30" i="1" s="1"/>
  <c r="F31" i="1"/>
  <c r="G31" i="1" s="1"/>
  <c r="H31" i="1" s="1"/>
  <c r="F32" i="1"/>
  <c r="G32" i="1" s="1"/>
  <c r="H32" i="1" s="1"/>
  <c r="F33" i="1"/>
  <c r="G33" i="1" s="1"/>
  <c r="H33" i="1" s="1"/>
  <c r="F34" i="1"/>
  <c r="G34" i="1" s="1"/>
  <c r="H34" i="1" s="1"/>
  <c r="F35" i="1"/>
  <c r="G35" i="1" s="1"/>
  <c r="H35" i="1" s="1"/>
  <c r="F36" i="1"/>
  <c r="G36" i="1" s="1"/>
  <c r="H36" i="1" s="1"/>
  <c r="F37" i="1"/>
  <c r="G37" i="1" s="1"/>
  <c r="H37" i="1" s="1"/>
  <c r="F6" i="1"/>
  <c r="G6" i="1" s="1"/>
  <c r="H6" i="1" s="1"/>
  <c r="F3" i="1"/>
  <c r="G3" i="1" s="1"/>
  <c r="H3" i="1" s="1"/>
  <c r="F4" i="1"/>
  <c r="G4" i="1" s="1"/>
  <c r="H4" i="1" s="1"/>
  <c r="F7" i="1"/>
  <c r="G7" i="1" s="1"/>
  <c r="H7" i="1" s="1"/>
  <c r="F5" i="1"/>
  <c r="G5" i="1" s="1"/>
  <c r="F8" i="1"/>
  <c r="G8" i="1" s="1"/>
  <c r="H8" i="1" s="1"/>
  <c r="J37" i="1"/>
  <c r="K37" i="1" s="1"/>
  <c r="L37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2" i="1"/>
  <c r="K32" i="1" s="1"/>
  <c r="L32" i="1" s="1"/>
  <c r="J31" i="1"/>
  <c r="K31" i="1" s="1"/>
  <c r="L31" i="1" s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1" i="1"/>
  <c r="K21" i="1" s="1"/>
  <c r="L21" i="1" s="1"/>
  <c r="J20" i="1"/>
  <c r="K20" i="1" s="1"/>
  <c r="L20" i="1" s="1"/>
  <c r="J19" i="1"/>
  <c r="K19" i="1" s="1"/>
  <c r="L19" i="1" s="1"/>
  <c r="J18" i="1"/>
  <c r="K18" i="1" s="1"/>
  <c r="L18" i="1" s="1"/>
  <c r="J17" i="1"/>
  <c r="K17" i="1" s="1"/>
  <c r="L17" i="1" s="1"/>
  <c r="J16" i="1"/>
  <c r="K16" i="1" s="1"/>
  <c r="L16" i="1" s="1"/>
  <c r="J15" i="1"/>
  <c r="K15" i="1" s="1"/>
  <c r="L15" i="1" s="1"/>
  <c r="J14" i="1"/>
  <c r="K14" i="1" s="1"/>
  <c r="L14" i="1" s="1"/>
  <c r="J13" i="1"/>
  <c r="K13" i="1" s="1"/>
  <c r="L13" i="1" s="1"/>
  <c r="J12" i="1"/>
  <c r="K12" i="1" s="1"/>
  <c r="L12" i="1" s="1"/>
  <c r="J11" i="1"/>
  <c r="K11" i="1" s="1"/>
  <c r="L11" i="1" s="1"/>
  <c r="J39" i="1"/>
  <c r="K39" i="1" s="1"/>
  <c r="L39" i="1" s="1"/>
  <c r="J10" i="1"/>
  <c r="K10" i="1" s="1"/>
  <c r="L10" i="1" s="1"/>
  <c r="J38" i="1"/>
  <c r="K38" i="1" s="1"/>
  <c r="L38" i="1" s="1"/>
  <c r="T32" i="3" l="1"/>
  <c r="U32" i="3" s="1"/>
  <c r="T3" i="3"/>
  <c r="T16" i="3"/>
  <c r="U16" i="3" s="1"/>
  <c r="T33" i="3"/>
  <c r="U33" i="3" s="1"/>
  <c r="T6" i="3"/>
  <c r="T19" i="3"/>
  <c r="U19" i="3" s="1"/>
  <c r="T35" i="3"/>
  <c r="U35" i="3" s="1"/>
  <c r="T17" i="3"/>
  <c r="U17" i="3" s="1"/>
  <c r="T21" i="3"/>
  <c r="U21" i="3" s="1"/>
  <c r="T7" i="3"/>
  <c r="T25" i="3"/>
  <c r="U25" i="3" s="1"/>
  <c r="T30" i="3"/>
  <c r="U30" i="3" s="1"/>
  <c r="T14" i="3"/>
  <c r="U14" i="3" s="1"/>
  <c r="T9" i="3"/>
  <c r="T18" i="3"/>
  <c r="U18" i="3" s="1"/>
  <c r="T29" i="3"/>
  <c r="U29" i="3" s="1"/>
  <c r="T34" i="3"/>
  <c r="U34" i="3" s="1"/>
  <c r="T8" i="3"/>
  <c r="T39" i="3"/>
  <c r="U39" i="3" s="1"/>
  <c r="T23" i="3"/>
  <c r="U23" i="3" s="1"/>
  <c r="T28" i="3"/>
  <c r="U28" i="3" s="1"/>
  <c r="T12" i="3"/>
  <c r="U12" i="3" s="1"/>
  <c r="T13" i="3"/>
  <c r="U13" i="3" s="1"/>
  <c r="T38" i="3"/>
  <c r="U38" i="3" s="1"/>
  <c r="T22" i="3"/>
  <c r="U22" i="3" s="1"/>
  <c r="T24" i="3"/>
  <c r="U24" i="3" s="1"/>
  <c r="T27" i="3"/>
  <c r="U27" i="3" s="1"/>
  <c r="T11" i="3"/>
  <c r="U11" i="3" s="1"/>
  <c r="T37" i="3"/>
  <c r="U37" i="3" s="1"/>
  <c r="T26" i="3"/>
  <c r="U26" i="3" s="1"/>
  <c r="T10" i="3"/>
  <c r="U10" i="3" s="1"/>
  <c r="T31" i="3"/>
  <c r="U31" i="3" s="1"/>
  <c r="T15" i="3"/>
  <c r="U15" i="3" s="1"/>
  <c r="T4" i="3"/>
  <c r="T36" i="3"/>
  <c r="U36" i="3" s="1"/>
  <c r="T20" i="3"/>
  <c r="U20" i="3" s="1"/>
  <c r="U39" i="1"/>
  <c r="A39" i="1" s="1"/>
  <c r="L9" i="1"/>
  <c r="H9" i="1"/>
  <c r="S7" i="1"/>
  <c r="T7" i="1" s="1"/>
  <c r="U7" i="1" s="1"/>
  <c r="U19" i="1"/>
  <c r="A19" i="1" s="1"/>
  <c r="U16" i="1"/>
  <c r="A16" i="1" s="1"/>
  <c r="U32" i="1"/>
  <c r="A32" i="1" s="1"/>
  <c r="U15" i="1"/>
  <c r="A15" i="1" s="1"/>
  <c r="U31" i="1"/>
  <c r="A31" i="1" s="1"/>
  <c r="U17" i="1"/>
  <c r="A17" i="1" s="1"/>
  <c r="U33" i="1"/>
  <c r="A33" i="1" s="1"/>
  <c r="S5" i="1"/>
  <c r="T5" i="1" s="1"/>
  <c r="U18" i="1"/>
  <c r="A18" i="1" s="1"/>
  <c r="U34" i="1"/>
  <c r="A34" i="1" s="1"/>
  <c r="U23" i="1"/>
  <c r="A23" i="1" s="1"/>
  <c r="U24" i="1"/>
  <c r="A24" i="1" s="1"/>
  <c r="U28" i="1"/>
  <c r="A28" i="1" s="1"/>
  <c r="S4" i="1"/>
  <c r="T4" i="1" s="1"/>
  <c r="U4" i="1" s="1"/>
  <c r="U21" i="1"/>
  <c r="A21" i="1" s="1"/>
  <c r="U37" i="1"/>
  <c r="A37" i="1" s="1"/>
  <c r="S6" i="1"/>
  <c r="T6" i="1" s="1"/>
  <c r="U6" i="1" s="1"/>
  <c r="U22" i="1"/>
  <c r="A22" i="1" s="1"/>
  <c r="U38" i="1"/>
  <c r="A38" i="1" s="1"/>
  <c r="S8" i="1"/>
  <c r="T8" i="1" s="1"/>
  <c r="U8" i="1" s="1"/>
  <c r="U25" i="1"/>
  <c r="A25" i="1" s="1"/>
  <c r="U12" i="1"/>
  <c r="A12" i="1" s="1"/>
  <c r="U13" i="1"/>
  <c r="A13" i="1" s="1"/>
  <c r="U29" i="1"/>
  <c r="A29" i="1" s="1"/>
  <c r="U14" i="1"/>
  <c r="A14" i="1" s="1"/>
  <c r="U30" i="1"/>
  <c r="A30" i="1" s="1"/>
  <c r="H5" i="1"/>
  <c r="U10" i="1" s="1"/>
  <c r="U26" i="1"/>
  <c r="A26" i="1" s="1"/>
  <c r="U40" i="1"/>
  <c r="A40" i="1" s="1"/>
  <c r="U36" i="1"/>
  <c r="A36" i="1" s="1"/>
  <c r="U27" i="1"/>
  <c r="A27" i="1" s="1"/>
  <c r="U20" i="1"/>
  <c r="A20" i="1" s="1"/>
  <c r="U11" i="1"/>
  <c r="U35" i="1"/>
  <c r="A35" i="1" s="1"/>
  <c r="U3" i="1"/>
  <c r="G8" i="5" l="1"/>
  <c r="A11" i="1"/>
  <c r="A10" i="1"/>
  <c r="A40" i="3"/>
  <c r="A39" i="3"/>
  <c r="A33" i="3"/>
  <c r="A10" i="3"/>
  <c r="A23" i="3"/>
  <c r="A17" i="3"/>
  <c r="A26" i="3"/>
  <c r="A11" i="3"/>
  <c r="A14" i="3"/>
  <c r="A25" i="3"/>
  <c r="A30" i="3"/>
  <c r="A27" i="3"/>
  <c r="A24" i="3"/>
  <c r="A21" i="3"/>
  <c r="A12" i="3"/>
  <c r="A34" i="3"/>
  <c r="A29" i="3"/>
  <c r="A37" i="3"/>
  <c r="A20" i="3"/>
  <c r="A32" i="3"/>
  <c r="A18" i="3"/>
  <c r="A22" i="3"/>
  <c r="A38" i="3"/>
  <c r="A36" i="3"/>
  <c r="A13" i="3"/>
  <c r="A16" i="3"/>
  <c r="A15" i="3"/>
  <c r="A31" i="3"/>
  <c r="A19" i="3"/>
  <c r="A28" i="3"/>
  <c r="A35" i="3"/>
  <c r="U9" i="1"/>
  <c r="U5" i="1"/>
  <c r="V10" i="1"/>
  <c r="H9" i="5" l="1"/>
  <c r="H5" i="5"/>
  <c r="A4" i="5"/>
  <c r="A8" i="5"/>
  <c r="A6" i="5"/>
  <c r="A5" i="1"/>
  <c r="A6" i="1"/>
  <c r="A3" i="1"/>
  <c r="A7" i="1"/>
  <c r="A8" i="1"/>
  <c r="A9" i="1"/>
  <c r="A4" i="1"/>
  <c r="V25" i="1"/>
  <c r="V26" i="1"/>
  <c r="V13" i="1"/>
  <c r="V29" i="1"/>
  <c r="V33" i="1"/>
  <c r="V31" i="1"/>
  <c r="V36" i="1"/>
  <c r="V12" i="1"/>
  <c r="V22" i="1"/>
  <c r="V34" i="1"/>
  <c r="V16" i="1"/>
  <c r="V38" i="1"/>
  <c r="V17" i="1"/>
  <c r="V27" i="1"/>
  <c r="V23" i="1"/>
  <c r="V35" i="1"/>
  <c r="V14" i="1"/>
  <c r="V15" i="1"/>
  <c r="V20" i="1"/>
  <c r="V32" i="1"/>
  <c r="V18" i="1"/>
  <c r="V30" i="1"/>
  <c r="V37" i="1"/>
  <c r="V11" i="1"/>
  <c r="V24" i="1"/>
  <c r="V21" i="1"/>
  <c r="V28" i="1"/>
  <c r="V19" i="1"/>
  <c r="V9" i="1"/>
  <c r="V8" i="1"/>
  <c r="V6" i="1"/>
  <c r="V3" i="1"/>
  <c r="V7" i="1"/>
  <c r="V4" i="1"/>
  <c r="V5" i="1"/>
  <c r="K5" i="3"/>
  <c r="T5" i="3" s="1"/>
  <c r="H8" i="5" l="1"/>
  <c r="H4" i="5"/>
  <c r="H6" i="5"/>
  <c r="H3" i="5"/>
  <c r="H7" i="5"/>
  <c r="A3" i="5"/>
  <c r="A9" i="5"/>
  <c r="A7" i="5"/>
  <c r="A5" i="5"/>
  <c r="U8" i="3"/>
  <c r="U7" i="3"/>
  <c r="U5" i="3"/>
  <c r="U6" i="3"/>
  <c r="U3" i="3"/>
  <c r="U4" i="3"/>
  <c r="U9" i="3"/>
  <c r="A8" i="3"/>
  <c r="A4" i="3"/>
  <c r="A6" i="3"/>
  <c r="A3" i="3"/>
  <c r="A7" i="3"/>
  <c r="A5" i="3"/>
  <c r="A9" i="3"/>
</calcChain>
</file>

<file path=xl/sharedStrings.xml><?xml version="1.0" encoding="utf-8"?>
<sst xmlns="http://schemas.openxmlformats.org/spreadsheetml/2006/main" count="99" uniqueCount="40">
  <si>
    <t>Clt</t>
  </si>
  <si>
    <t>Pts</t>
  </si>
  <si>
    <t>Prénom</t>
  </si>
  <si>
    <t>Age</t>
  </si>
  <si>
    <t>Pts
âge</t>
  </si>
  <si>
    <t>Classmt</t>
  </si>
  <si>
    <t>Points</t>
  </si>
  <si>
    <t>COUSCOUS</t>
  </si>
  <si>
    <t>Fabrice</t>
  </si>
  <si>
    <t>BARPIZ</t>
  </si>
  <si>
    <t>Driss</t>
  </si>
  <si>
    <t>Moussa</t>
  </si>
  <si>
    <t>PTS
Totaux</t>
  </si>
  <si>
    <t>MBAPPÉ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</si>
  <si>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</si>
  <si>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</si>
  <si>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>POULIN</t>
  </si>
  <si>
    <t>Emile</t>
  </si>
  <si>
    <t>DURAND</t>
  </si>
  <si>
    <t>Paul</t>
  </si>
  <si>
    <t>MUSTAPHA</t>
  </si>
  <si>
    <t>Ali</t>
  </si>
  <si>
    <t>DEMBELÉ</t>
  </si>
  <si>
    <t>Ousmane</t>
  </si>
  <si>
    <r>
      <rPr>
        <u/>
        <sz val="10"/>
        <color theme="1"/>
        <rFont val="Comic Sans MS"/>
        <family val="4"/>
      </rPr>
      <t>800m</t>
    </r>
    <r>
      <rPr>
        <sz val="10"/>
        <color theme="1"/>
        <rFont val="Comic Sans MS"/>
        <family val="4"/>
      </rPr>
      <t xml:space="preserve">
1'40"71
Rudisha
2012</t>
    </r>
  </si>
  <si>
    <r>
      <rPr>
        <u/>
        <sz val="10"/>
        <color theme="1"/>
        <rFont val="Comic Sans MS"/>
        <family val="4"/>
      </rPr>
      <t>400m</t>
    </r>
    <r>
      <rPr>
        <sz val="10"/>
        <color theme="1"/>
        <rFont val="Comic Sans MS"/>
        <family val="4"/>
      </rPr>
      <t xml:space="preserve">
43"03
</t>
    </r>
    <r>
      <rPr>
        <sz val="8.5"/>
        <color theme="1"/>
        <rFont val="Comic Sans MS"/>
        <family val="4"/>
      </rPr>
      <t xml:space="preserve">van Niekerk
</t>
    </r>
    <r>
      <rPr>
        <sz val="10"/>
        <color theme="1"/>
        <rFont val="Comic Sans MS"/>
        <family val="4"/>
      </rPr>
      <t>2016</t>
    </r>
  </si>
  <si>
    <r>
      <rPr>
        <u/>
        <sz val="10"/>
        <color theme="1"/>
        <rFont val="Comic Sans MS"/>
        <family val="4"/>
      </rPr>
      <t>200m</t>
    </r>
    <r>
      <rPr>
        <sz val="10"/>
        <color theme="1"/>
        <rFont val="Comic Sans MS"/>
        <family val="4"/>
      </rPr>
      <t xml:space="preserve">
19"19
Bolt
2009</t>
    </r>
  </si>
  <si>
    <r>
      <rPr>
        <u/>
        <sz val="10"/>
        <color theme="1"/>
        <rFont val="Comic Sans MS"/>
        <family val="4"/>
      </rPr>
      <t>100m</t>
    </r>
    <r>
      <rPr>
        <sz val="10"/>
        <color theme="1"/>
        <rFont val="Comic Sans MS"/>
        <family val="4"/>
      </rPr>
      <t xml:space="preserve">
9"58
Bolt
2009</t>
    </r>
  </si>
  <si>
    <t>Personnes Inscrites</t>
  </si>
  <si>
    <r>
      <rPr>
        <u/>
        <sz val="10"/>
        <color theme="1"/>
        <rFont val="Comic Sans MS"/>
        <family val="4"/>
      </rPr>
      <t>VORTEX</t>
    </r>
    <r>
      <rPr>
        <sz val="10"/>
        <color theme="1"/>
        <rFont val="Comic Sans MS"/>
        <family val="4"/>
      </rPr>
      <t xml:space="preserve">
</t>
    </r>
  </si>
  <si>
    <t>Marcel</t>
  </si>
  <si>
    <r>
      <rPr>
        <u/>
        <sz val="9"/>
        <color theme="1"/>
        <rFont val="Comic Sans MS"/>
        <family val="4"/>
      </rPr>
      <t>Rameur</t>
    </r>
    <r>
      <rPr>
        <sz val="10"/>
        <color theme="1"/>
        <rFont val="Comic Sans MS"/>
        <family val="4"/>
      </rPr>
      <t xml:space="preserve">
</t>
    </r>
    <r>
      <rPr>
        <sz val="9"/>
        <color theme="1"/>
        <rFont val="Comic Sans MS"/>
        <family val="4"/>
      </rPr>
      <t>1000m
2'39",3
HALL
2022</t>
    </r>
  </si>
  <si>
    <r>
      <rPr>
        <u/>
        <sz val="9"/>
        <color theme="1"/>
        <rFont val="Comic Sans MS"/>
        <family val="4"/>
      </rPr>
      <t>Lancer de Poids 7kg</t>
    </r>
    <r>
      <rPr>
        <sz val="10"/>
        <color theme="1"/>
        <rFont val="Comic Sans MS"/>
        <family val="4"/>
      </rPr>
      <t xml:space="preserve">
</t>
    </r>
    <r>
      <rPr>
        <sz val="8"/>
        <color theme="1"/>
        <rFont val="Comic Sans MS"/>
        <family val="4"/>
      </rPr>
      <t>CROUSER</t>
    </r>
    <r>
      <rPr>
        <sz val="9"/>
        <color theme="1"/>
        <rFont val="Comic Sans MS"/>
        <family val="4"/>
      </rPr>
      <t xml:space="preserve">
23,56m
2023</t>
    </r>
  </si>
  <si>
    <r>
      <rPr>
        <u/>
        <sz val="10"/>
        <color theme="1"/>
        <rFont val="Comic Sans MS"/>
        <family val="4"/>
      </rPr>
      <t>Bras de Fer</t>
    </r>
    <r>
      <rPr>
        <sz val="10"/>
        <color theme="1"/>
        <rFont val="Comic Sans MS"/>
        <family val="4"/>
      </rPr>
      <t xml:space="preserve">
</t>
    </r>
    <r>
      <rPr>
        <sz val="9"/>
        <color theme="1"/>
        <rFont val="Comic Sans MS"/>
        <family val="4"/>
      </rPr>
      <t>Devon LARRATT</t>
    </r>
  </si>
  <si>
    <t>DEMBÉLÉ</t>
  </si>
  <si>
    <t>âge</t>
  </si>
  <si>
    <t>PTS
Courses</t>
  </si>
  <si>
    <t>PTS
Autres</t>
  </si>
  <si>
    <t>PTS
totaux</t>
  </si>
  <si>
    <t>RECHERCHEV('Classement COURSES'!B3;;21;'Classement COURSES'!B3:U40)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</si>
</sst>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.0"/>
    <numFmt numFmtId="165" formatCode="ss.00"/>
    <numFmt numFmtId="166" formatCode="mm:ss.00"/>
    <numFmt numFmtId="167" formatCode="m:ss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rgb="FFFF000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sz val="8.5"/>
      <color theme="1"/>
      <name val="Comic Sans MS"/>
      <family val="4"/>
    </font>
    <font>
      <b/>
      <sz val="10"/>
      <color rgb="FFFF0000"/>
      <name val="Comic Sans MS"/>
      <family val="4"/>
    </font>
    <font>
      <u/>
      <sz val="10"/>
      <color theme="1"/>
      <name val="Comic Sans MS"/>
      <family val="4"/>
    </font>
    <font>
      <u/>
      <sz val="9"/>
      <color theme="1"/>
      <name val="Comic Sans MS"/>
      <family val="4"/>
    </font>
    <font>
      <sz val="9"/>
      <color theme="1"/>
      <name val="Comic Sans MS"/>
      <family val="4"/>
    </font>
    <font>
      <sz val="8"/>
      <color theme="1"/>
      <name val="Comic Sans MS"/>
      <family val="4"/>
    </font>
    <font>
      <b/>
      <sz val="10"/>
      <color theme="1"/>
      <name val="Comic Sans MS"/>
      <family val="4"/>
    </font>
    <font>
      <b/>
      <sz val="10"/>
      <color theme="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4" fillId="0" borderId="6" xfId="0" applyFont="1" applyBorder="1" applyProtection="1"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165" fontId="1" fillId="0" borderId="7" xfId="0" applyNumberFormat="1" applyFont="1" applyBorder="1" applyAlignment="1">
      <alignment horizontal="center"/>
    </xf>
    <xf numFmtId="165" fontId="1" fillId="0" borderId="8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textRotation="255" wrapText="1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0" fontId="9" fillId="0" borderId="6" xfId="0" applyFont="1" applyBorder="1" applyProtection="1">
      <protection locked="0"/>
    </xf>
    <xf numFmtId="0" fontId="2" fillId="0" borderId="1" xfId="0" applyFont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/>
    </xf>
    <xf numFmtId="164" fontId="14" fillId="0" borderId="2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/>
      <protection locked="0"/>
    </xf>
    <xf numFmtId="167" fontId="5" fillId="0" borderId="8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textRotation="255" wrapText="1"/>
    </xf>
    <xf numFmtId="0" fontId="14" fillId="0" borderId="4" xfId="0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164" fontId="14" fillId="0" borderId="10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64" fontId="14" fillId="0" borderId="2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64588</xdr:colOff>
      <xdr:row>41</xdr:row>
      <xdr:rowOff>91440</xdr:rowOff>
    </xdr:from>
    <xdr:to>
      <xdr:col>18</xdr:col>
      <xdr:colOff>51823</xdr:colOff>
      <xdr:row>60</xdr:row>
      <xdr:rowOff>49977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3488" y="9806940"/>
          <a:ext cx="3252631" cy="3867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12</xdr:col>
      <xdr:colOff>548640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6301740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Résultats Courses 100m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+ 200m + 400m + 800m</a:t>
          </a:r>
          <a:endParaRPr lang="fr-FR" sz="20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9</xdr:col>
      <xdr:colOff>239485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0" y="9799000"/>
          <a:ext cx="6021720" cy="41656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617220</xdr:colOff>
      <xdr:row>0</xdr:row>
      <xdr:rowOff>68580</xdr:rowOff>
    </xdr:from>
    <xdr:to>
      <xdr:col>19</xdr:col>
      <xdr:colOff>320040</xdr:colOff>
      <xdr:row>0</xdr:row>
      <xdr:rowOff>449580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61FC9DF-DC82-4646-8128-4779187F0288}"/>
            </a:ext>
          </a:extLst>
        </xdr:cNvPr>
        <xdr:cNvSpPr txBox="1"/>
      </xdr:nvSpPr>
      <xdr:spPr>
        <a:xfrm>
          <a:off x="6370320" y="68580"/>
          <a:ext cx="2499360" cy="381000"/>
        </a:xfrm>
        <a:prstGeom prst="rect">
          <a:avLst/>
        </a:prstGeom>
        <a:solidFill>
          <a:schemeClr val="tx1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Tarascon, 28 mai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2024</a:t>
          </a:r>
          <a:endParaRPr lang="fr-FR" sz="16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41</xdr:row>
      <xdr:rowOff>91440</xdr:rowOff>
    </xdr:from>
    <xdr:ext cx="3253896" cy="3861302"/>
    <xdr:pic>
      <xdr:nvPicPr>
        <xdr:cNvPr id="2" name="Image 1">
          <a:extLst>
            <a:ext uri="{FF2B5EF4-FFF2-40B4-BE49-F238E27FC236}">
              <a16:creationId xmlns:a16="http://schemas.microsoft.com/office/drawing/2014/main" id="{8D30707A-9424-4F2E-BA57-DEA466170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2988" y="7589520"/>
          <a:ext cx="3253896" cy="386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0</xdr:colOff>
      <xdr:row>0</xdr:row>
      <xdr:rowOff>53009</xdr:rowOff>
    </xdr:from>
    <xdr:to>
      <xdr:col>12</xdr:col>
      <xdr:colOff>58615</xdr:colOff>
      <xdr:row>0</xdr:row>
      <xdr:rowOff>457200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BD71BE0-44EA-4E19-916A-04F01B8E8046}"/>
            </a:ext>
          </a:extLst>
        </xdr:cNvPr>
        <xdr:cNvSpPr txBox="1"/>
      </xdr:nvSpPr>
      <xdr:spPr>
        <a:xfrm>
          <a:off x="0" y="53009"/>
          <a:ext cx="6195646" cy="404191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chemeClr val="bg1"/>
              </a:solidFill>
              <a:latin typeface="Comic Sans MS" panose="030F0702030302020204" pitchFamily="66" charset="0"/>
            </a:rPr>
            <a:t>Résultats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Rameur - Bras de fer - Lancer de poids - Vortex</a:t>
          </a: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8</xdr:col>
      <xdr:colOff>0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C738C8B-1E45-4B8C-B1B1-86FD1A604C24}"/>
            </a:ext>
          </a:extLst>
        </xdr:cNvPr>
        <xdr:cNvSpPr txBox="1"/>
      </xdr:nvSpPr>
      <xdr:spPr>
        <a:xfrm>
          <a:off x="0" y="7570374"/>
          <a:ext cx="5863045" cy="36994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128954</xdr:colOff>
      <xdr:row>0</xdr:row>
      <xdr:rowOff>124393</xdr:rowOff>
    </xdr:from>
    <xdr:to>
      <xdr:col>18</xdr:col>
      <xdr:colOff>216877</xdr:colOff>
      <xdr:row>0</xdr:row>
      <xdr:rowOff>446752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245F3DA-959A-41ED-B05F-4E35E9E2A106}"/>
            </a:ext>
          </a:extLst>
        </xdr:cNvPr>
        <xdr:cNvSpPr txBox="1"/>
      </xdr:nvSpPr>
      <xdr:spPr>
        <a:xfrm>
          <a:off x="6840416" y="124393"/>
          <a:ext cx="1922584" cy="322359"/>
        </a:xfrm>
        <a:prstGeom prst="rect">
          <a:avLst/>
        </a:prstGeom>
        <a:solidFill>
          <a:schemeClr val="tx1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Tarascon, 28 mai</a:t>
          </a:r>
          <a:r>
            <a:rPr lang="fr-FR" sz="1200" b="1" baseline="0">
              <a:solidFill>
                <a:schemeClr val="bg1"/>
              </a:solidFill>
              <a:latin typeface="Comic Sans MS" panose="030F0702030302020204" pitchFamily="66" charset="0"/>
            </a:rPr>
            <a:t> 2024</a:t>
          </a:r>
          <a:endParaRPr lang="fr-FR" sz="12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41</xdr:row>
      <xdr:rowOff>91440</xdr:rowOff>
    </xdr:from>
    <xdr:ext cx="3253896" cy="3861302"/>
    <xdr:pic>
      <xdr:nvPicPr>
        <xdr:cNvPr id="2" name="Image 1">
          <a:extLst>
            <a:ext uri="{FF2B5EF4-FFF2-40B4-BE49-F238E27FC236}">
              <a16:creationId xmlns:a16="http://schemas.microsoft.com/office/drawing/2014/main" id="{64852CD0-29FE-4D9B-9B3D-3B27C956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420" y="9806940"/>
          <a:ext cx="3253896" cy="386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220980</xdr:colOff>
      <xdr:row>0</xdr:row>
      <xdr:rowOff>37769</xdr:rowOff>
    </xdr:from>
    <xdr:to>
      <xdr:col>5</xdr:col>
      <xdr:colOff>563880</xdr:colOff>
      <xdr:row>0</xdr:row>
      <xdr:rowOff>441960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4711336-79BB-4E3F-99F3-DCA5D685C4D0}"/>
            </a:ext>
          </a:extLst>
        </xdr:cNvPr>
        <xdr:cNvSpPr txBox="1"/>
      </xdr:nvSpPr>
      <xdr:spPr>
        <a:xfrm>
          <a:off x="472440" y="37769"/>
          <a:ext cx="3817620" cy="404191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chemeClr val="bg1"/>
              </a:solidFill>
              <a:latin typeface="Comic Sans MS" panose="030F0702030302020204" pitchFamily="66" charset="0"/>
            </a:rPr>
            <a:t>Classement général sur 8 épreuves</a:t>
          </a:r>
          <a:endParaRPr lang="fr-FR" sz="16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4</xdr:col>
      <xdr:colOff>0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A8B4E06-FEF7-4FEA-913E-6C0EA9F9A7FB}"/>
            </a:ext>
          </a:extLst>
        </xdr:cNvPr>
        <xdr:cNvSpPr txBox="1"/>
      </xdr:nvSpPr>
      <xdr:spPr>
        <a:xfrm>
          <a:off x="0" y="9787794"/>
          <a:ext cx="4503420" cy="41566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323850</xdr:colOff>
          <xdr:row>1</xdr:row>
          <xdr:rowOff>314325</xdr:rowOff>
        </xdr:from>
        <xdr:to>
          <xdr:col>17</xdr:col>
          <xdr:colOff>161925</xdr:colOff>
          <xdr:row>1</xdr:row>
          <xdr:rowOff>771525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odor/Desktop/TARASCON%2028%20mai/Rameur%20-%20Bras%20de%20fer%20-%20Lancer%20de%20poids%20-%20Vortex%20-resultats-aux-epreuv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sement Rameur - Bras de (2)"/>
      <sheetName val="Concordance Classmt &amp; Points"/>
    </sheetNames>
    <sheetDataSet>
      <sheetData sheetId="0" refreshError="1"/>
      <sheetData sheetId="1">
        <row r="2">
          <cell r="A2" t="str">
            <v>Classmt</v>
          </cell>
          <cell r="B2" t="str">
            <v>Points</v>
          </cell>
        </row>
        <row r="3">
          <cell r="A3">
            <v>1</v>
          </cell>
          <cell r="B3">
            <v>90</v>
          </cell>
        </row>
        <row r="4">
          <cell r="A4">
            <v>2</v>
          </cell>
          <cell r="B4">
            <v>75</v>
          </cell>
        </row>
        <row r="5">
          <cell r="A5">
            <v>3</v>
          </cell>
          <cell r="B5">
            <v>60</v>
          </cell>
        </row>
        <row r="6">
          <cell r="A6">
            <v>4</v>
          </cell>
          <cell r="B6">
            <v>50</v>
          </cell>
        </row>
        <row r="7">
          <cell r="A7">
            <v>5</v>
          </cell>
          <cell r="B7">
            <v>45</v>
          </cell>
        </row>
        <row r="8">
          <cell r="A8">
            <v>6</v>
          </cell>
          <cell r="B8">
            <v>40</v>
          </cell>
        </row>
        <row r="9">
          <cell r="A9">
            <v>7</v>
          </cell>
          <cell r="B9">
            <v>36</v>
          </cell>
        </row>
        <row r="10">
          <cell r="A10">
            <v>8</v>
          </cell>
          <cell r="B10">
            <v>34</v>
          </cell>
        </row>
        <row r="11">
          <cell r="A11">
            <v>9</v>
          </cell>
          <cell r="B11">
            <v>32</v>
          </cell>
        </row>
        <row r="12">
          <cell r="A12">
            <v>10</v>
          </cell>
          <cell r="B12">
            <v>31</v>
          </cell>
        </row>
        <row r="13">
          <cell r="A13">
            <v>11</v>
          </cell>
          <cell r="B13">
            <v>30</v>
          </cell>
        </row>
        <row r="14">
          <cell r="A14">
            <v>12</v>
          </cell>
          <cell r="B14">
            <v>29</v>
          </cell>
        </row>
        <row r="15">
          <cell r="A15">
            <v>13</v>
          </cell>
          <cell r="B15">
            <v>28</v>
          </cell>
        </row>
        <row r="16">
          <cell r="A16">
            <v>14</v>
          </cell>
          <cell r="B16">
            <v>27</v>
          </cell>
        </row>
        <row r="17">
          <cell r="A17">
            <v>15</v>
          </cell>
          <cell r="B17">
            <v>26</v>
          </cell>
        </row>
        <row r="18">
          <cell r="A18">
            <v>16</v>
          </cell>
          <cell r="B18">
            <v>25</v>
          </cell>
        </row>
        <row r="19">
          <cell r="A19">
            <v>17</v>
          </cell>
          <cell r="B19">
            <v>24</v>
          </cell>
        </row>
        <row r="20">
          <cell r="A20">
            <v>18</v>
          </cell>
          <cell r="B20">
            <v>23</v>
          </cell>
        </row>
        <row r="21">
          <cell r="A21">
            <v>19</v>
          </cell>
          <cell r="B21">
            <v>22</v>
          </cell>
        </row>
        <row r="22">
          <cell r="A22">
            <v>20</v>
          </cell>
          <cell r="B22">
            <v>21</v>
          </cell>
        </row>
        <row r="23">
          <cell r="A23">
            <v>21</v>
          </cell>
          <cell r="B23">
            <v>20</v>
          </cell>
        </row>
        <row r="24">
          <cell r="A24">
            <v>22</v>
          </cell>
          <cell r="B24">
            <v>18</v>
          </cell>
        </row>
        <row r="25">
          <cell r="A25">
            <v>23</v>
          </cell>
          <cell r="B25">
            <v>16</v>
          </cell>
        </row>
        <row r="26">
          <cell r="A26">
            <v>24</v>
          </cell>
          <cell r="B26">
            <v>14</v>
          </cell>
        </row>
        <row r="27">
          <cell r="A27">
            <v>25</v>
          </cell>
          <cell r="B27">
            <v>12</v>
          </cell>
        </row>
        <row r="28">
          <cell r="A28">
            <v>26</v>
          </cell>
          <cell r="B28">
            <v>10</v>
          </cell>
        </row>
        <row r="29">
          <cell r="A29">
            <v>27</v>
          </cell>
          <cell r="B29">
            <v>8</v>
          </cell>
        </row>
        <row r="30">
          <cell r="A30">
            <v>28</v>
          </cell>
          <cell r="B30">
            <v>6</v>
          </cell>
        </row>
        <row r="31">
          <cell r="A31">
            <v>29</v>
          </cell>
          <cell r="B31">
            <v>4</v>
          </cell>
        </row>
        <row r="32">
          <cell r="A32">
            <v>30</v>
          </cell>
          <cell r="B32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V41"/>
  <sheetViews>
    <sheetView topLeftCell="B1" zoomScaleNormal="100" workbookViewId="0">
      <pane ySplit="2" topLeftCell="A3" activePane="bottomLeft" state="frozen"/>
      <selection pane="bottomLeft" activeCell="G4" sqref="G4"/>
    </sheetView>
  </sheetViews>
  <sheetFormatPr baseColWidth="10" defaultColWidth="9.140625" defaultRowHeight="18" x14ac:dyDescent="0.3"/>
  <cols>
    <col min="1" max="1" width="3.5703125" style="5" bestFit="1" customWidth="1"/>
    <col min="2" max="2" width="20" style="27" customWidth="1"/>
    <col min="3" max="3" width="13.42578125" style="27" customWidth="1"/>
    <col min="4" max="4" width="4.5703125" style="7" bestFit="1" customWidth="1"/>
    <col min="5" max="5" width="6.85546875" style="8" bestFit="1" customWidth="1"/>
    <col min="6" max="6" width="3.5703125" style="3" bestFit="1" customWidth="1"/>
    <col min="7" max="7" width="3.85546875" style="3" bestFit="1" customWidth="1"/>
    <col min="8" max="8" width="6.42578125" style="3" bestFit="1" customWidth="1"/>
    <col min="9" max="9" width="6.85546875" style="8" bestFit="1" customWidth="1"/>
    <col min="10" max="10" width="3.5703125" style="3" bestFit="1" customWidth="1"/>
    <col min="11" max="11" width="4.5703125" style="3" customWidth="1"/>
    <col min="12" max="12" width="6.140625" style="3" bestFit="1" customWidth="1"/>
    <col min="13" max="13" width="9.5703125" style="3" customWidth="1"/>
    <col min="14" max="14" width="3.5703125" style="3" bestFit="1" customWidth="1"/>
    <col min="15" max="15" width="3.85546875" style="3" bestFit="1" customWidth="1"/>
    <col min="16" max="16" width="6.140625" style="3" customWidth="1"/>
    <col min="17" max="17" width="10.140625" style="8" customWidth="1"/>
    <col min="18" max="18" width="3.5703125" style="3" customWidth="1"/>
    <col min="19" max="19" width="3.85546875" style="3" bestFit="1" customWidth="1"/>
    <col min="20" max="20" width="6.42578125" style="3" bestFit="1" customWidth="1"/>
    <col min="21" max="21" width="7.5703125" style="5" bestFit="1" customWidth="1"/>
    <col min="22" max="22" width="4.140625" style="5" bestFit="1" customWidth="1"/>
    <col min="23" max="23" width="1.42578125" customWidth="1"/>
  </cols>
  <sheetData>
    <row r="1" spans="1:22" ht="43.5" customHeight="1" x14ac:dyDescent="0.3"/>
    <row r="2" spans="1:22" ht="66.599999999999994" customHeight="1" x14ac:dyDescent="0.25">
      <c r="A2" s="31" t="s">
        <v>0</v>
      </c>
      <c r="B2" s="20" t="s">
        <v>14</v>
      </c>
      <c r="C2" s="21" t="s">
        <v>2</v>
      </c>
      <c r="D2" s="9" t="s">
        <v>3</v>
      </c>
      <c r="E2" s="14" t="s">
        <v>27</v>
      </c>
      <c r="F2" s="26" t="s">
        <v>0</v>
      </c>
      <c r="G2" s="1" t="s">
        <v>1</v>
      </c>
      <c r="H2" s="15" t="s">
        <v>4</v>
      </c>
      <c r="I2" s="13" t="s">
        <v>26</v>
      </c>
      <c r="J2" s="26" t="s">
        <v>0</v>
      </c>
      <c r="K2" s="1" t="s">
        <v>1</v>
      </c>
      <c r="L2" s="17" t="s">
        <v>4</v>
      </c>
      <c r="M2" s="14" t="s">
        <v>25</v>
      </c>
      <c r="N2" s="26" t="s">
        <v>0</v>
      </c>
      <c r="O2" s="1" t="s">
        <v>1</v>
      </c>
      <c r="P2" s="17" t="s">
        <v>4</v>
      </c>
      <c r="Q2" s="13" t="s">
        <v>24</v>
      </c>
      <c r="R2" s="26" t="s">
        <v>0</v>
      </c>
      <c r="S2" s="1" t="s">
        <v>1</v>
      </c>
      <c r="T2" s="15" t="s">
        <v>4</v>
      </c>
      <c r="U2" s="6" t="s">
        <v>12</v>
      </c>
      <c r="V2" s="32" t="s">
        <v>15</v>
      </c>
    </row>
    <row r="3" spans="1:22" ht="16.350000000000001" customHeight="1" x14ac:dyDescent="0.3">
      <c r="A3" s="4">
        <f t="shared" ref="A3:A40" si="0">IF(U3="-","",RANK(U3,U$3:U$40))</f>
        <v>2</v>
      </c>
      <c r="B3" s="28" t="s">
        <v>20</v>
      </c>
      <c r="C3" s="28" t="s">
        <v>21</v>
      </c>
      <c r="D3" s="10">
        <v>58</v>
      </c>
      <c r="E3" s="23">
        <v>2.6076388888888888E-4</v>
      </c>
      <c r="F3" s="2">
        <f t="shared" ref="F3:F8" si="1">IF(E3="","",RANK(E3,E$3:E$38,1))</f>
        <v>4</v>
      </c>
      <c r="G3" s="2">
        <f>IF(F3="","",VLOOKUP(F3,'Concordance Classmt &amp; Points'!$A$2:$B$32,2,FALSE))</f>
        <v>50</v>
      </c>
      <c r="H3" s="18">
        <f t="shared" ref="H3:H39" si="2">IF(ISNUMBER(G3),G3+G3*(MAX(0,$D3-28))*2/100,"")</f>
        <v>80</v>
      </c>
      <c r="I3" s="22">
        <v>3.6041666666666665E-4</v>
      </c>
      <c r="J3" s="2">
        <f t="shared" ref="J3:J8" si="3">IF(I3="","",RANK(I3,I$3:I$38,1))</f>
        <v>7</v>
      </c>
      <c r="K3" s="2">
        <f>IF(J3="","",VLOOKUP(J3,'Concordance Classmt &amp; Points'!$A$2:$B$32,2,FALSE))</f>
        <v>36</v>
      </c>
      <c r="L3" s="18">
        <f t="shared" ref="L3:L39" si="4">IF(ISNUMBER(K3),K3+K3*(MAX(0,$D3-28))*2/100,"")</f>
        <v>57.6</v>
      </c>
      <c r="M3" s="25">
        <v>8.3877314814814806E-4</v>
      </c>
      <c r="N3" s="2">
        <f t="shared" ref="N3:N8" si="5">IF(M3="","",RANK(M3,M$3:M$38,1))</f>
        <v>1</v>
      </c>
      <c r="O3" s="2">
        <f>IF(N3="","",VLOOKUP(N3,'Concordance Classmt &amp; Points'!$A$2:$B$32,2,FALSE))</f>
        <v>90</v>
      </c>
      <c r="P3" s="18">
        <f t="shared" ref="P3:P39" si="6">IF(ISNUMBER(O3),O3+O3*(MAX(0,$D3-28))*2/100,"")</f>
        <v>144</v>
      </c>
      <c r="Q3" s="25">
        <v>1.5261574074074075E-3</v>
      </c>
      <c r="R3" s="2">
        <f t="shared" ref="R3:R40" si="7">IF(Q3="","",RANK(Q3,Q$3:Q$40,1))</f>
        <v>2</v>
      </c>
      <c r="S3" s="2">
        <f>IF(R3="","",VLOOKUP(R3,'Concordance Classmt &amp; Points'!$A$2:$B$32,2,FALSE))</f>
        <v>75</v>
      </c>
      <c r="T3" s="18">
        <f t="shared" ref="T3:T40" si="8">IF(ISNUMBER(S3),S3+S3*(MAX(0,$D3-28))*2/100,"")</f>
        <v>120</v>
      </c>
      <c r="U3" s="19">
        <f t="shared" ref="U3:U40" si="9">IF(COUNT(H3,L3,T3),SUM(H3,L3,T3),"-")</f>
        <v>257.60000000000002</v>
      </c>
      <c r="V3" s="4">
        <f t="shared" ref="V3:V38" si="10">IF(U3="-","",RANK(U3,U$3:U$38))</f>
        <v>2</v>
      </c>
    </row>
    <row r="4" spans="1:22" ht="16.350000000000001" customHeight="1" x14ac:dyDescent="0.3">
      <c r="A4" s="4">
        <f t="shared" si="0"/>
        <v>6</v>
      </c>
      <c r="B4" s="28" t="s">
        <v>9</v>
      </c>
      <c r="C4" s="28" t="s">
        <v>10</v>
      </c>
      <c r="D4" s="11">
        <v>29</v>
      </c>
      <c r="E4" s="24">
        <v>2.6620370370370372E-4</v>
      </c>
      <c r="F4" s="2">
        <f t="shared" si="1"/>
        <v>7</v>
      </c>
      <c r="G4" s="2">
        <f>IF(F4="","",VLOOKUP(F4,'Concordance Classmt &amp; Points'!$A$2:$B$32,2,FALSE))</f>
        <v>36</v>
      </c>
      <c r="H4" s="18">
        <f t="shared" si="2"/>
        <v>36.72</v>
      </c>
      <c r="I4" s="22">
        <v>2.4432870370370369E-4</v>
      </c>
      <c r="J4" s="2">
        <f t="shared" si="3"/>
        <v>2</v>
      </c>
      <c r="K4" s="2">
        <f>IF(J4="","",VLOOKUP(J4,'Concordance Classmt &amp; Points'!$A$2:$B$32,2,FALSE))</f>
        <v>75</v>
      </c>
      <c r="L4" s="18">
        <f t="shared" si="4"/>
        <v>76.5</v>
      </c>
      <c r="M4" s="25">
        <v>1.170138888888889E-3</v>
      </c>
      <c r="N4" s="2">
        <f t="shared" si="5"/>
        <v>2</v>
      </c>
      <c r="O4" s="2">
        <f>IF(N4="","",VLOOKUP(N4,'Concordance Classmt &amp; Points'!$A$2:$B$32,2,FALSE))</f>
        <v>75</v>
      </c>
      <c r="P4" s="18">
        <f t="shared" si="6"/>
        <v>76.5</v>
      </c>
      <c r="Q4" s="25">
        <v>1.614699074074074E-3</v>
      </c>
      <c r="R4" s="2">
        <f t="shared" si="7"/>
        <v>3</v>
      </c>
      <c r="S4" s="2">
        <f>IF(R4="","",VLOOKUP(R4,'Concordance Classmt &amp; Points'!$A$2:$B$32,2,FALSE))</f>
        <v>60</v>
      </c>
      <c r="T4" s="16">
        <f t="shared" si="8"/>
        <v>61.2</v>
      </c>
      <c r="U4" s="19">
        <f t="shared" si="9"/>
        <v>174.42000000000002</v>
      </c>
      <c r="V4" s="4">
        <f t="shared" si="10"/>
        <v>6</v>
      </c>
    </row>
    <row r="5" spans="1:22" x14ac:dyDescent="0.3">
      <c r="A5" s="4">
        <f t="shared" si="0"/>
        <v>3</v>
      </c>
      <c r="B5" s="29" t="s">
        <v>7</v>
      </c>
      <c r="C5" s="28" t="s">
        <v>8</v>
      </c>
      <c r="D5" s="11">
        <v>37</v>
      </c>
      <c r="E5" s="24">
        <v>2.4942129629629631E-4</v>
      </c>
      <c r="F5" s="2">
        <f t="shared" si="1"/>
        <v>3</v>
      </c>
      <c r="G5" s="2">
        <f>IF(F5="","",VLOOKUP(F5,'Concordance Classmt &amp; Points'!$A$2:$B$32,2,FALSE))</f>
        <v>60</v>
      </c>
      <c r="H5" s="18">
        <f t="shared" si="2"/>
        <v>70.8</v>
      </c>
      <c r="I5" s="22">
        <v>2.9224537037037039E-4</v>
      </c>
      <c r="J5" s="2">
        <f t="shared" si="3"/>
        <v>6</v>
      </c>
      <c r="K5" s="2">
        <f>IF(J5="","",VLOOKUP(J5,'Concordance Classmt &amp; Points'!$A$2:$B$32,2,FALSE))</f>
        <v>40</v>
      </c>
      <c r="L5" s="18">
        <f t="shared" si="4"/>
        <v>47.2</v>
      </c>
      <c r="M5" s="25">
        <v>1.1805555555555556E-3</v>
      </c>
      <c r="N5" s="2">
        <f t="shared" si="5"/>
        <v>3</v>
      </c>
      <c r="O5" s="2">
        <f>IF(N5="","",VLOOKUP(N5,'Concordance Classmt &amp; Points'!$A$2:$B$32,2,FALSE))</f>
        <v>60</v>
      </c>
      <c r="P5" s="18">
        <f t="shared" si="6"/>
        <v>70.8</v>
      </c>
      <c r="Q5" s="25">
        <v>1.4234953703703703E-3</v>
      </c>
      <c r="R5" s="2">
        <f t="shared" si="7"/>
        <v>1</v>
      </c>
      <c r="S5" s="2">
        <f>IF(R5="","",VLOOKUP(R5,'Concordance Classmt &amp; Points'!$A$2:$B$32,2,FALSE))</f>
        <v>90</v>
      </c>
      <c r="T5" s="16">
        <f t="shared" si="8"/>
        <v>106.2</v>
      </c>
      <c r="U5" s="19">
        <f t="shared" si="9"/>
        <v>224.2</v>
      </c>
      <c r="V5" s="4">
        <f t="shared" si="10"/>
        <v>3</v>
      </c>
    </row>
    <row r="6" spans="1:22" x14ac:dyDescent="0.3">
      <c r="A6" s="4">
        <f t="shared" si="0"/>
        <v>5</v>
      </c>
      <c r="B6" s="28" t="s">
        <v>22</v>
      </c>
      <c r="C6" s="28" t="s">
        <v>23</v>
      </c>
      <c r="D6" s="10">
        <v>26</v>
      </c>
      <c r="E6" s="24">
        <v>2.6076388888888888E-4</v>
      </c>
      <c r="F6" s="2">
        <f t="shared" si="1"/>
        <v>4</v>
      </c>
      <c r="G6" s="2">
        <f>IF(F6="","",VLOOKUP(F6,'Concordance Classmt &amp; Points'!$A$2:$B$32,2,FALSE))</f>
        <v>50</v>
      </c>
      <c r="H6" s="18">
        <f t="shared" si="2"/>
        <v>50</v>
      </c>
      <c r="I6" s="22">
        <v>2.4432870370370369E-4</v>
      </c>
      <c r="J6" s="2">
        <f t="shared" si="3"/>
        <v>2</v>
      </c>
      <c r="K6" s="2">
        <f>IF(J6="","",VLOOKUP(J6,'Concordance Classmt &amp; Points'!$A$2:$B$32,2,FALSE))</f>
        <v>75</v>
      </c>
      <c r="L6" s="18">
        <f t="shared" si="4"/>
        <v>75</v>
      </c>
      <c r="M6" s="25">
        <v>1.1805555555555556E-3</v>
      </c>
      <c r="N6" s="2">
        <f t="shared" si="5"/>
        <v>3</v>
      </c>
      <c r="O6" s="2">
        <f>IF(N6="","",VLOOKUP(N6,'Concordance Classmt &amp; Points'!$A$2:$B$32,2,FALSE))</f>
        <v>60</v>
      </c>
      <c r="P6" s="18">
        <f t="shared" si="6"/>
        <v>60</v>
      </c>
      <c r="Q6" s="25">
        <v>1.6811342592592592E-3</v>
      </c>
      <c r="R6" s="2">
        <f t="shared" si="7"/>
        <v>4</v>
      </c>
      <c r="S6" s="2">
        <f>IF(R6="","",VLOOKUP(R6,'Concordance Classmt &amp; Points'!$A$2:$B$32,2,FALSE))</f>
        <v>50</v>
      </c>
      <c r="T6" s="16">
        <f t="shared" si="8"/>
        <v>50</v>
      </c>
      <c r="U6" s="19">
        <f t="shared" si="9"/>
        <v>175</v>
      </c>
      <c r="V6" s="4">
        <f t="shared" si="10"/>
        <v>5</v>
      </c>
    </row>
    <row r="7" spans="1:22" ht="15.6" customHeight="1" x14ac:dyDescent="0.3">
      <c r="A7" s="4">
        <f t="shared" si="0"/>
        <v>4</v>
      </c>
      <c r="B7" s="28" t="s">
        <v>18</v>
      </c>
      <c r="C7" s="28" t="s">
        <v>19</v>
      </c>
      <c r="D7" s="10">
        <v>44</v>
      </c>
      <c r="E7" s="24">
        <v>2.032407407407407E-4</v>
      </c>
      <c r="F7" s="2">
        <f t="shared" si="1"/>
        <v>2</v>
      </c>
      <c r="G7" s="2">
        <f>IF(F7="","",VLOOKUP(F7,'Concordance Classmt &amp; Points'!$A$2:$B$32,2,FALSE))</f>
        <v>75</v>
      </c>
      <c r="H7" s="18">
        <f t="shared" si="2"/>
        <v>99</v>
      </c>
      <c r="I7" s="22">
        <v>2.4490740740740739E-4</v>
      </c>
      <c r="J7" s="2">
        <f t="shared" si="3"/>
        <v>4</v>
      </c>
      <c r="K7" s="2">
        <f>IF(J7="","",VLOOKUP(J7,'Concordance Classmt &amp; Points'!$A$2:$B$32,2,FALSE))</f>
        <v>50</v>
      </c>
      <c r="L7" s="18">
        <f t="shared" si="4"/>
        <v>66</v>
      </c>
      <c r="M7" s="25">
        <v>1.1819444444444444E-3</v>
      </c>
      <c r="N7" s="2">
        <f t="shared" si="5"/>
        <v>5</v>
      </c>
      <c r="O7" s="2">
        <f>IF(N7="","",VLOOKUP(N7,'Concordance Classmt &amp; Points'!$A$2:$B$32,2,FALSE))</f>
        <v>45</v>
      </c>
      <c r="P7" s="18">
        <f t="shared" si="6"/>
        <v>59.4</v>
      </c>
      <c r="Q7" s="25">
        <v>1.8239583333333335E-3</v>
      </c>
      <c r="R7" s="2">
        <f t="shared" si="7"/>
        <v>6</v>
      </c>
      <c r="S7" s="2">
        <f>IF(R7="","",VLOOKUP(R7,'Concordance Classmt &amp; Points'!$A$2:$B$32,2,FALSE))</f>
        <v>40</v>
      </c>
      <c r="T7" s="16">
        <f t="shared" si="8"/>
        <v>52.8</v>
      </c>
      <c r="U7" s="19">
        <f t="shared" si="9"/>
        <v>217.8</v>
      </c>
      <c r="V7" s="4">
        <f t="shared" si="10"/>
        <v>4</v>
      </c>
    </row>
    <row r="8" spans="1:22" x14ac:dyDescent="0.3">
      <c r="A8" s="4">
        <f t="shared" si="0"/>
        <v>7</v>
      </c>
      <c r="B8" s="28" t="s">
        <v>13</v>
      </c>
      <c r="C8" s="28" t="s">
        <v>11</v>
      </c>
      <c r="D8" s="10">
        <v>42</v>
      </c>
      <c r="E8" s="24">
        <v>2.6076388888888888E-4</v>
      </c>
      <c r="F8" s="2">
        <f t="shared" si="1"/>
        <v>4</v>
      </c>
      <c r="G8" s="2">
        <f>IF(F8="","",VLOOKUP(F8,'Concordance Classmt &amp; Points'!$A$2:$B$32,2,FALSE))</f>
        <v>50</v>
      </c>
      <c r="H8" s="18">
        <f t="shared" si="2"/>
        <v>64</v>
      </c>
      <c r="I8" s="22">
        <v>2.6076388888888888E-4</v>
      </c>
      <c r="J8" s="2">
        <f t="shared" si="3"/>
        <v>5</v>
      </c>
      <c r="K8" s="2">
        <f>IF(J8="","",VLOOKUP(J8,'Concordance Classmt &amp; Points'!$A$2:$B$32,2,FALSE))</f>
        <v>45</v>
      </c>
      <c r="L8" s="18">
        <f t="shared" si="4"/>
        <v>57.6</v>
      </c>
      <c r="M8" s="25">
        <v>1.1881944444444444E-3</v>
      </c>
      <c r="N8" s="2">
        <f t="shared" si="5"/>
        <v>6</v>
      </c>
      <c r="O8" s="2">
        <f>IF(N8="","",VLOOKUP(N8,'Concordance Classmt &amp; Points'!$A$2:$B$32,2,FALSE))</f>
        <v>40</v>
      </c>
      <c r="P8" s="18">
        <f t="shared" si="6"/>
        <v>51.2</v>
      </c>
      <c r="Q8" s="25">
        <v>1.9054398148148149E-3</v>
      </c>
      <c r="R8" s="2">
        <f t="shared" si="7"/>
        <v>7</v>
      </c>
      <c r="S8" s="2">
        <f>IF(R8="","",VLOOKUP(R8,'Concordance Classmt &amp; Points'!$A$2:$B$32,2,FALSE))</f>
        <v>36</v>
      </c>
      <c r="T8" s="16">
        <f t="shared" si="8"/>
        <v>46.08</v>
      </c>
      <c r="U8" s="19">
        <f t="shared" si="9"/>
        <v>167.68</v>
      </c>
      <c r="V8" s="4">
        <f t="shared" si="10"/>
        <v>7</v>
      </c>
    </row>
    <row r="9" spans="1:22" x14ac:dyDescent="0.3">
      <c r="A9" s="4">
        <f t="shared" si="0"/>
        <v>1</v>
      </c>
      <c r="B9" s="28" t="s">
        <v>16</v>
      </c>
      <c r="C9" s="28" t="s">
        <v>17</v>
      </c>
      <c r="D9" s="10">
        <v>47</v>
      </c>
      <c r="E9" s="24">
        <v>1.7997685185185185E-4</v>
      </c>
      <c r="F9" s="2">
        <f>IF(E9="","",RANK(E9,E$3:E$40,1))</f>
        <v>1</v>
      </c>
      <c r="G9" s="2">
        <f>IF(F9="","",VLOOKUP(F9,'Concordance Classmt &amp; Points'!$A$2:$B$40,2,FALSE))</f>
        <v>90</v>
      </c>
      <c r="H9" s="18">
        <f t="shared" si="2"/>
        <v>124.2</v>
      </c>
      <c r="I9" s="22">
        <v>2.4178240740740744E-4</v>
      </c>
      <c r="J9" s="2">
        <f>IF(I9="","",RANK(I9,I$3:I$40,1))</f>
        <v>1</v>
      </c>
      <c r="K9" s="2">
        <f>IF(J9="","",VLOOKUP(J9,'Concordance Classmt &amp; Points'!$A$2:$B$40,2,FALSE))</f>
        <v>90</v>
      </c>
      <c r="L9" s="18">
        <f t="shared" si="4"/>
        <v>124.2</v>
      </c>
      <c r="M9" s="25">
        <v>1.3310185185185185E-3</v>
      </c>
      <c r="N9" s="2">
        <f>IF(M9="","",RANK(M9,M$3:M$40,1))</f>
        <v>7</v>
      </c>
      <c r="O9" s="2">
        <f>IF(N9="","",VLOOKUP(N9,'Concordance Classmt &amp; Points'!$A$2:$B$32,2,FALSE))</f>
        <v>36</v>
      </c>
      <c r="P9" s="18">
        <f t="shared" si="6"/>
        <v>49.68</v>
      </c>
      <c r="Q9" s="25">
        <v>1.7045138888888889E-3</v>
      </c>
      <c r="R9" s="2">
        <f t="shared" si="7"/>
        <v>5</v>
      </c>
      <c r="S9" s="2">
        <f>IF(R9="","",VLOOKUP(R9,'Concordance Classmt &amp; Points'!$A$2:$B$32,2,FALSE))</f>
        <v>45</v>
      </c>
      <c r="T9" s="16">
        <f t="shared" si="8"/>
        <v>62.1</v>
      </c>
      <c r="U9" s="19">
        <f t="shared" si="9"/>
        <v>310.5</v>
      </c>
      <c r="V9" s="4">
        <f t="shared" si="10"/>
        <v>1</v>
      </c>
    </row>
    <row r="10" spans="1:22" x14ac:dyDescent="0.3">
      <c r="A10" s="4" t="str">
        <f t="shared" si="0"/>
        <v/>
      </c>
      <c r="B10" s="28"/>
      <c r="C10" s="28"/>
      <c r="D10" s="10"/>
      <c r="E10" s="22"/>
      <c r="F10" s="2" t="str">
        <f t="shared" ref="F10:F39" si="11">IF(E10="","",RANK(E10,E$3:E$38,1))</f>
        <v/>
      </c>
      <c r="G10" s="2" t="str">
        <f>IF(F10="","",VLOOKUP(F10,'Concordance Classmt &amp; Points'!$A$2:$B$32,2,FALSE))</f>
        <v/>
      </c>
      <c r="H10" s="18" t="str">
        <f t="shared" si="2"/>
        <v/>
      </c>
      <c r="I10" s="22"/>
      <c r="J10" s="2" t="str">
        <f t="shared" ref="J10:J39" si="12">IF(I10="","",RANK(I10,I$3:I$38))</f>
        <v/>
      </c>
      <c r="K10" s="2" t="str">
        <f>IF(J10="","",VLOOKUP(J10,'Concordance Classmt &amp; Points'!$A$2:$B$32,2,FALSE))</f>
        <v/>
      </c>
      <c r="L10" s="18" t="str">
        <f t="shared" si="4"/>
        <v/>
      </c>
      <c r="M10" s="25"/>
      <c r="N10" s="2" t="str">
        <f t="shared" ref="N10:N39" si="13">IF(M10="","",RANK(M10,M$3:M$38,1))</f>
        <v/>
      </c>
      <c r="O10" s="2" t="str">
        <f>IF(N10="","",VLOOKUP(N10,'Concordance Classmt &amp; Points'!$A$2:$B$32,2,FALSE))</f>
        <v/>
      </c>
      <c r="P10" s="18" t="str">
        <f t="shared" si="6"/>
        <v/>
      </c>
      <c r="Q10" s="25"/>
      <c r="R10" s="2" t="str">
        <f t="shared" si="7"/>
        <v/>
      </c>
      <c r="S10" s="2" t="str">
        <f>IF(R10="","",VLOOKUP(R10,'Concordance Classmt &amp; Points'!$A$2:$B$32,2,FALSE))</f>
        <v/>
      </c>
      <c r="T10" s="16" t="str">
        <f t="shared" si="8"/>
        <v/>
      </c>
      <c r="U10" s="19" t="str">
        <f t="shared" si="9"/>
        <v>-</v>
      </c>
      <c r="V10" s="4" t="str">
        <f t="shared" si="10"/>
        <v/>
      </c>
    </row>
    <row r="11" spans="1:22" x14ac:dyDescent="0.3">
      <c r="A11" s="4" t="str">
        <f t="shared" si="0"/>
        <v/>
      </c>
      <c r="B11" s="28"/>
      <c r="C11" s="28"/>
      <c r="D11" s="10"/>
      <c r="E11" s="22"/>
      <c r="F11" s="2" t="str">
        <f t="shared" si="11"/>
        <v/>
      </c>
      <c r="G11" s="2" t="str">
        <f>IF(F11="","",VLOOKUP(F11,'Concordance Classmt &amp; Points'!$A$2:$B$32,2,FALSE))</f>
        <v/>
      </c>
      <c r="H11" s="18" t="str">
        <f t="shared" si="2"/>
        <v/>
      </c>
      <c r="I11" s="24"/>
      <c r="J11" s="2" t="str">
        <f t="shared" si="12"/>
        <v/>
      </c>
      <c r="K11" s="2" t="str">
        <f>IF(J11="","",VLOOKUP(J11,'Concordance Classmt &amp; Points'!$A$2:$B$32,2,FALSE))</f>
        <v/>
      </c>
      <c r="L11" s="18" t="str">
        <f t="shared" si="4"/>
        <v/>
      </c>
      <c r="M11" s="25"/>
      <c r="N11" s="2" t="str">
        <f t="shared" si="13"/>
        <v/>
      </c>
      <c r="O11" s="2" t="str">
        <f>IF(N11="","",VLOOKUP(N11,'Concordance Classmt &amp; Points'!$A$2:$B$32,2,FALSE))</f>
        <v/>
      </c>
      <c r="P11" s="18" t="str">
        <f t="shared" si="6"/>
        <v/>
      </c>
      <c r="Q11" s="25"/>
      <c r="R11" s="2" t="str">
        <f t="shared" si="7"/>
        <v/>
      </c>
      <c r="S11" s="2" t="str">
        <f>IF(R11="","",VLOOKUP(R11,'Concordance Classmt &amp; Points'!$A$2:$B$32,2,FALSE))</f>
        <v/>
      </c>
      <c r="T11" s="16" t="str">
        <f t="shared" si="8"/>
        <v/>
      </c>
      <c r="U11" s="19" t="str">
        <f t="shared" si="9"/>
        <v>-</v>
      </c>
      <c r="V11" s="4" t="str">
        <f t="shared" si="10"/>
        <v/>
      </c>
    </row>
    <row r="12" spans="1:22" x14ac:dyDescent="0.3">
      <c r="A12" s="4" t="str">
        <f t="shared" si="0"/>
        <v/>
      </c>
      <c r="B12" s="28"/>
      <c r="C12" s="28"/>
      <c r="D12" s="10"/>
      <c r="E12" s="22"/>
      <c r="F12" s="2" t="str">
        <f t="shared" si="11"/>
        <v/>
      </c>
      <c r="G12" s="2" t="str">
        <f>IF(F12="","",VLOOKUP(F12,'Concordance Classmt &amp; Points'!$A$2:$B$32,2,FALSE))</f>
        <v/>
      </c>
      <c r="H12" s="18" t="str">
        <f t="shared" si="2"/>
        <v/>
      </c>
      <c r="I12" s="24"/>
      <c r="J12" s="2" t="str">
        <f t="shared" si="12"/>
        <v/>
      </c>
      <c r="K12" s="2" t="str">
        <f>IF(J12="","",VLOOKUP(J12,'Concordance Classmt &amp; Points'!$A$2:$B$32,2,FALSE))</f>
        <v/>
      </c>
      <c r="L12" s="18" t="str">
        <f t="shared" si="4"/>
        <v/>
      </c>
      <c r="M12" s="25"/>
      <c r="N12" s="2" t="str">
        <f t="shared" si="13"/>
        <v/>
      </c>
      <c r="O12" s="2" t="str">
        <f>IF(N12="","",VLOOKUP(N12,'Concordance Classmt &amp; Points'!$A$2:$B$32,2,FALSE))</f>
        <v/>
      </c>
      <c r="P12" s="18" t="str">
        <f t="shared" si="6"/>
        <v/>
      </c>
      <c r="Q12" s="25"/>
      <c r="R12" s="2" t="str">
        <f t="shared" si="7"/>
        <v/>
      </c>
      <c r="S12" s="2" t="str">
        <f>IF(R12="","",VLOOKUP(R12,'Concordance Classmt &amp; Points'!$A$2:$B$32,2,FALSE))</f>
        <v/>
      </c>
      <c r="T12" s="16" t="str">
        <f t="shared" si="8"/>
        <v/>
      </c>
      <c r="U12" s="19" t="str">
        <f t="shared" si="9"/>
        <v>-</v>
      </c>
      <c r="V12" s="4" t="str">
        <f t="shared" si="10"/>
        <v/>
      </c>
    </row>
    <row r="13" spans="1:22" x14ac:dyDescent="0.3">
      <c r="A13" s="4" t="str">
        <f t="shared" si="0"/>
        <v/>
      </c>
      <c r="B13" s="28"/>
      <c r="C13" s="28"/>
      <c r="D13" s="10"/>
      <c r="E13" s="22"/>
      <c r="F13" s="2" t="str">
        <f t="shared" si="11"/>
        <v/>
      </c>
      <c r="G13" s="2" t="str">
        <f>IF(F13="","",VLOOKUP(F13,'Concordance Classmt &amp; Points'!$A$2:$B$32,2,FALSE))</f>
        <v/>
      </c>
      <c r="H13" s="18" t="str">
        <f t="shared" si="2"/>
        <v/>
      </c>
      <c r="I13" s="24"/>
      <c r="J13" s="2" t="str">
        <f t="shared" si="12"/>
        <v/>
      </c>
      <c r="K13" s="2" t="str">
        <f>IF(J13="","",VLOOKUP(J13,'Concordance Classmt &amp; Points'!$A$2:$B$32,2,FALSE))</f>
        <v/>
      </c>
      <c r="L13" s="18" t="str">
        <f t="shared" si="4"/>
        <v/>
      </c>
      <c r="M13" s="25"/>
      <c r="N13" s="2" t="str">
        <f t="shared" si="13"/>
        <v/>
      </c>
      <c r="O13" s="2" t="str">
        <f>IF(N13="","",VLOOKUP(N13,'Concordance Classmt &amp; Points'!$A$2:$B$32,2,FALSE))</f>
        <v/>
      </c>
      <c r="P13" s="18" t="str">
        <f t="shared" si="6"/>
        <v/>
      </c>
      <c r="Q13" s="25"/>
      <c r="R13" s="2" t="str">
        <f t="shared" si="7"/>
        <v/>
      </c>
      <c r="S13" s="2" t="str">
        <f>IF(R13="","",VLOOKUP(R13,'Concordance Classmt &amp; Points'!$A$2:$B$32,2,FALSE))</f>
        <v/>
      </c>
      <c r="T13" s="16" t="str">
        <f t="shared" si="8"/>
        <v/>
      </c>
      <c r="U13" s="19" t="str">
        <f t="shared" si="9"/>
        <v>-</v>
      </c>
      <c r="V13" s="4" t="str">
        <f t="shared" si="10"/>
        <v/>
      </c>
    </row>
    <row r="14" spans="1:22" x14ac:dyDescent="0.3">
      <c r="A14" s="4" t="str">
        <f t="shared" si="0"/>
        <v/>
      </c>
      <c r="B14" s="28"/>
      <c r="C14" s="28"/>
      <c r="D14" s="10"/>
      <c r="E14" s="22"/>
      <c r="F14" s="2" t="str">
        <f t="shared" si="11"/>
        <v/>
      </c>
      <c r="G14" s="2" t="str">
        <f>IF(F14="","",VLOOKUP(F14,'Concordance Classmt &amp; Points'!$A$2:$B$32,2,FALSE))</f>
        <v/>
      </c>
      <c r="H14" s="18" t="str">
        <f t="shared" si="2"/>
        <v/>
      </c>
      <c r="I14" s="24"/>
      <c r="J14" s="2" t="str">
        <f t="shared" si="12"/>
        <v/>
      </c>
      <c r="K14" s="2" t="str">
        <f>IF(J14="","",VLOOKUP(J14,'Concordance Classmt &amp; Points'!$A$2:$B$32,2,FALSE))</f>
        <v/>
      </c>
      <c r="L14" s="18" t="str">
        <f t="shared" si="4"/>
        <v/>
      </c>
      <c r="M14" s="25"/>
      <c r="N14" s="2" t="str">
        <f t="shared" si="13"/>
        <v/>
      </c>
      <c r="O14" s="2" t="str">
        <f>IF(N14="","",VLOOKUP(N14,'Concordance Classmt &amp; Points'!$A$2:$B$32,2,FALSE))</f>
        <v/>
      </c>
      <c r="P14" s="18" t="str">
        <f t="shared" si="6"/>
        <v/>
      </c>
      <c r="Q14" s="25"/>
      <c r="R14" s="2" t="str">
        <f t="shared" si="7"/>
        <v/>
      </c>
      <c r="S14" s="2" t="str">
        <f>IF(R14="","",VLOOKUP(R14,'Concordance Classmt &amp; Points'!$A$2:$B$32,2,FALSE))</f>
        <v/>
      </c>
      <c r="T14" s="16" t="str">
        <f t="shared" si="8"/>
        <v/>
      </c>
      <c r="U14" s="19" t="str">
        <f t="shared" si="9"/>
        <v>-</v>
      </c>
      <c r="V14" s="4" t="str">
        <f t="shared" si="10"/>
        <v/>
      </c>
    </row>
    <row r="15" spans="1:22" x14ac:dyDescent="0.3">
      <c r="A15" s="4" t="str">
        <f t="shared" si="0"/>
        <v/>
      </c>
      <c r="B15" s="28"/>
      <c r="C15" s="28"/>
      <c r="D15" s="10"/>
      <c r="E15" s="22"/>
      <c r="F15" s="2" t="str">
        <f t="shared" si="11"/>
        <v/>
      </c>
      <c r="G15" s="2" t="str">
        <f>IF(F15="","",VLOOKUP(F15,'Concordance Classmt &amp; Points'!$A$2:$B$32,2,FALSE))</f>
        <v/>
      </c>
      <c r="H15" s="18" t="str">
        <f t="shared" si="2"/>
        <v/>
      </c>
      <c r="I15" s="24"/>
      <c r="J15" s="2" t="str">
        <f t="shared" si="12"/>
        <v/>
      </c>
      <c r="K15" s="2" t="str">
        <f>IF(J15="","",VLOOKUP(J15,'Concordance Classmt &amp; Points'!$A$2:$B$32,2,FALSE))</f>
        <v/>
      </c>
      <c r="L15" s="18" t="str">
        <f t="shared" si="4"/>
        <v/>
      </c>
      <c r="M15" s="25"/>
      <c r="N15" s="2" t="str">
        <f t="shared" si="13"/>
        <v/>
      </c>
      <c r="O15" s="2" t="str">
        <f>IF(N15="","",VLOOKUP(N15,'Concordance Classmt &amp; Points'!$A$2:$B$32,2,FALSE))</f>
        <v/>
      </c>
      <c r="P15" s="18" t="str">
        <f t="shared" si="6"/>
        <v/>
      </c>
      <c r="Q15" s="25"/>
      <c r="R15" s="2" t="str">
        <f t="shared" si="7"/>
        <v/>
      </c>
      <c r="S15" s="2" t="str">
        <f>IF(R15="","",VLOOKUP(R15,'Concordance Classmt &amp; Points'!$A$2:$B$32,2,FALSE))</f>
        <v/>
      </c>
      <c r="T15" s="16" t="str">
        <f t="shared" si="8"/>
        <v/>
      </c>
      <c r="U15" s="19" t="str">
        <f t="shared" si="9"/>
        <v>-</v>
      </c>
      <c r="V15" s="4" t="str">
        <f t="shared" si="10"/>
        <v/>
      </c>
    </row>
    <row r="16" spans="1:22" x14ac:dyDescent="0.3">
      <c r="A16" s="4" t="str">
        <f t="shared" si="0"/>
        <v/>
      </c>
      <c r="B16" s="28"/>
      <c r="C16" s="28"/>
      <c r="D16" s="10"/>
      <c r="E16" s="22"/>
      <c r="F16" s="2" t="str">
        <f t="shared" si="11"/>
        <v/>
      </c>
      <c r="G16" s="2" t="str">
        <f>IF(F16="","",VLOOKUP(F16,'Concordance Classmt &amp; Points'!$A$2:$B$32,2,FALSE))</f>
        <v/>
      </c>
      <c r="H16" s="18" t="str">
        <f t="shared" si="2"/>
        <v/>
      </c>
      <c r="I16" s="24"/>
      <c r="J16" s="2" t="str">
        <f t="shared" si="12"/>
        <v/>
      </c>
      <c r="K16" s="2" t="str">
        <f>IF(J16="","",VLOOKUP(J16,'Concordance Classmt &amp; Points'!$A$2:$B$32,2,FALSE))</f>
        <v/>
      </c>
      <c r="L16" s="18" t="str">
        <f t="shared" si="4"/>
        <v/>
      </c>
      <c r="M16" s="25"/>
      <c r="N16" s="2" t="str">
        <f t="shared" si="13"/>
        <v/>
      </c>
      <c r="O16" s="2" t="str">
        <f>IF(N16="","",VLOOKUP(N16,'Concordance Classmt &amp; Points'!$A$2:$B$32,2,FALSE))</f>
        <v/>
      </c>
      <c r="P16" s="18" t="str">
        <f t="shared" si="6"/>
        <v/>
      </c>
      <c r="Q16" s="25"/>
      <c r="R16" s="2" t="str">
        <f t="shared" si="7"/>
        <v/>
      </c>
      <c r="S16" s="2" t="str">
        <f>IF(R16="","",VLOOKUP(R16,'Concordance Classmt &amp; Points'!$A$2:$B$32,2,FALSE))</f>
        <v/>
      </c>
      <c r="T16" s="16" t="str">
        <f t="shared" si="8"/>
        <v/>
      </c>
      <c r="U16" s="19" t="str">
        <f t="shared" si="9"/>
        <v>-</v>
      </c>
      <c r="V16" s="4" t="str">
        <f t="shared" si="10"/>
        <v/>
      </c>
    </row>
    <row r="17" spans="1:22" x14ac:dyDescent="0.3">
      <c r="A17" s="4" t="str">
        <f t="shared" si="0"/>
        <v/>
      </c>
      <c r="B17" s="28"/>
      <c r="C17" s="28"/>
      <c r="D17" s="10"/>
      <c r="E17" s="22"/>
      <c r="F17" s="2" t="str">
        <f t="shared" si="11"/>
        <v/>
      </c>
      <c r="G17" s="2" t="str">
        <f>IF(F17="","",VLOOKUP(F17,'Concordance Classmt &amp; Points'!$A$2:$B$32,2,FALSE))</f>
        <v/>
      </c>
      <c r="H17" s="18" t="str">
        <f t="shared" si="2"/>
        <v/>
      </c>
      <c r="I17" s="24"/>
      <c r="J17" s="2" t="str">
        <f t="shared" si="12"/>
        <v/>
      </c>
      <c r="K17" s="2" t="str">
        <f>IF(J17="","",VLOOKUP(J17,'Concordance Classmt &amp; Points'!$A$2:$B$32,2,FALSE))</f>
        <v/>
      </c>
      <c r="L17" s="18" t="str">
        <f t="shared" si="4"/>
        <v/>
      </c>
      <c r="M17" s="25"/>
      <c r="N17" s="2" t="str">
        <f t="shared" si="13"/>
        <v/>
      </c>
      <c r="O17" s="2" t="str">
        <f>IF(N17="","",VLOOKUP(N17,'Concordance Classmt &amp; Points'!$A$2:$B$32,2,FALSE))</f>
        <v/>
      </c>
      <c r="P17" s="18" t="str">
        <f t="shared" si="6"/>
        <v/>
      </c>
      <c r="Q17" s="25"/>
      <c r="R17" s="2" t="str">
        <f t="shared" si="7"/>
        <v/>
      </c>
      <c r="S17" s="2" t="str">
        <f>IF(R17="","",VLOOKUP(R17,'Concordance Classmt &amp; Points'!$A$2:$B$32,2,FALSE))</f>
        <v/>
      </c>
      <c r="T17" s="16" t="str">
        <f t="shared" si="8"/>
        <v/>
      </c>
      <c r="U17" s="19" t="str">
        <f t="shared" si="9"/>
        <v>-</v>
      </c>
      <c r="V17" s="4" t="str">
        <f t="shared" si="10"/>
        <v/>
      </c>
    </row>
    <row r="18" spans="1:22" x14ac:dyDescent="0.3">
      <c r="A18" s="4" t="str">
        <f t="shared" si="0"/>
        <v/>
      </c>
      <c r="B18" s="28"/>
      <c r="C18" s="28"/>
      <c r="D18" s="10"/>
      <c r="E18" s="22"/>
      <c r="F18" s="2" t="str">
        <f t="shared" si="11"/>
        <v/>
      </c>
      <c r="G18" s="2" t="str">
        <f>IF(F18="","",VLOOKUP(F18,'Concordance Classmt &amp; Points'!$A$2:$B$32,2,FALSE))</f>
        <v/>
      </c>
      <c r="H18" s="18" t="str">
        <f t="shared" si="2"/>
        <v/>
      </c>
      <c r="I18" s="24"/>
      <c r="J18" s="2" t="str">
        <f t="shared" si="12"/>
        <v/>
      </c>
      <c r="K18" s="2" t="str">
        <f>IF(J18="","",VLOOKUP(J18,'Concordance Classmt &amp; Points'!$A$2:$B$32,2,FALSE))</f>
        <v/>
      </c>
      <c r="L18" s="18" t="str">
        <f t="shared" si="4"/>
        <v/>
      </c>
      <c r="M18" s="25"/>
      <c r="N18" s="2" t="str">
        <f t="shared" si="13"/>
        <v/>
      </c>
      <c r="O18" s="2" t="str">
        <f>IF(N18="","",VLOOKUP(N18,'Concordance Classmt &amp; Points'!$A$2:$B$32,2,FALSE))</f>
        <v/>
      </c>
      <c r="P18" s="18" t="str">
        <f t="shared" si="6"/>
        <v/>
      </c>
      <c r="Q18" s="25"/>
      <c r="R18" s="2" t="str">
        <f t="shared" si="7"/>
        <v/>
      </c>
      <c r="S18" s="2" t="str">
        <f>IF(R18="","",VLOOKUP(R18,'Concordance Classmt &amp; Points'!$A$2:$B$32,2,FALSE))</f>
        <v/>
      </c>
      <c r="T18" s="16" t="str">
        <f t="shared" si="8"/>
        <v/>
      </c>
      <c r="U18" s="19" t="str">
        <f t="shared" si="9"/>
        <v>-</v>
      </c>
      <c r="V18" s="4" t="str">
        <f t="shared" si="10"/>
        <v/>
      </c>
    </row>
    <row r="19" spans="1:22" x14ac:dyDescent="0.3">
      <c r="A19" s="4" t="str">
        <f t="shared" si="0"/>
        <v/>
      </c>
      <c r="B19" s="28"/>
      <c r="C19" s="28"/>
      <c r="D19" s="10"/>
      <c r="E19" s="22"/>
      <c r="F19" s="2" t="str">
        <f t="shared" si="11"/>
        <v/>
      </c>
      <c r="G19" s="2" t="str">
        <f>IF(F19="","",VLOOKUP(F19,'Concordance Classmt &amp; Points'!$A$2:$B$32,2,FALSE))</f>
        <v/>
      </c>
      <c r="H19" s="18" t="str">
        <f t="shared" si="2"/>
        <v/>
      </c>
      <c r="I19" s="24"/>
      <c r="J19" s="2" t="str">
        <f t="shared" si="12"/>
        <v/>
      </c>
      <c r="K19" s="2" t="str">
        <f>IF(J19="","",VLOOKUP(J19,'Concordance Classmt &amp; Points'!$A$2:$B$32,2,FALSE))</f>
        <v/>
      </c>
      <c r="L19" s="18" t="str">
        <f t="shared" si="4"/>
        <v/>
      </c>
      <c r="M19" s="25"/>
      <c r="N19" s="2" t="str">
        <f t="shared" si="13"/>
        <v/>
      </c>
      <c r="O19" s="2" t="str">
        <f>IF(N19="","",VLOOKUP(N19,'Concordance Classmt &amp; Points'!$A$2:$B$32,2,FALSE))</f>
        <v/>
      </c>
      <c r="P19" s="18" t="str">
        <f t="shared" si="6"/>
        <v/>
      </c>
      <c r="Q19" s="25"/>
      <c r="R19" s="2" t="str">
        <f t="shared" si="7"/>
        <v/>
      </c>
      <c r="S19" s="2" t="str">
        <f>IF(R19="","",VLOOKUP(R19,'Concordance Classmt &amp; Points'!$A$2:$B$32,2,FALSE))</f>
        <v/>
      </c>
      <c r="T19" s="16" t="str">
        <f t="shared" si="8"/>
        <v/>
      </c>
      <c r="U19" s="19" t="str">
        <f t="shared" si="9"/>
        <v>-</v>
      </c>
      <c r="V19" s="4" t="str">
        <f t="shared" si="10"/>
        <v/>
      </c>
    </row>
    <row r="20" spans="1:22" x14ac:dyDescent="0.3">
      <c r="A20" s="4" t="str">
        <f t="shared" si="0"/>
        <v/>
      </c>
      <c r="B20" s="28"/>
      <c r="C20" s="28"/>
      <c r="D20" s="10"/>
      <c r="E20" s="22"/>
      <c r="F20" s="2" t="str">
        <f t="shared" si="11"/>
        <v/>
      </c>
      <c r="G20" s="2" t="str">
        <f>IF(F20="","",VLOOKUP(F20,'Concordance Classmt &amp; Points'!$A$2:$B$32,2,FALSE))</f>
        <v/>
      </c>
      <c r="H20" s="18" t="str">
        <f t="shared" si="2"/>
        <v/>
      </c>
      <c r="I20" s="24"/>
      <c r="J20" s="2" t="str">
        <f t="shared" si="12"/>
        <v/>
      </c>
      <c r="K20" s="2" t="str">
        <f>IF(J20="","",VLOOKUP(J20,'Concordance Classmt &amp; Points'!$A$2:$B$32,2,FALSE))</f>
        <v/>
      </c>
      <c r="L20" s="18" t="str">
        <f t="shared" si="4"/>
        <v/>
      </c>
      <c r="M20" s="25"/>
      <c r="N20" s="2" t="str">
        <f t="shared" si="13"/>
        <v/>
      </c>
      <c r="O20" s="2" t="str">
        <f>IF(N20="","",VLOOKUP(N20,'Concordance Classmt &amp; Points'!$A$2:$B$32,2,FALSE))</f>
        <v/>
      </c>
      <c r="P20" s="18" t="str">
        <f t="shared" si="6"/>
        <v/>
      </c>
      <c r="Q20" s="25"/>
      <c r="R20" s="2" t="str">
        <f t="shared" si="7"/>
        <v/>
      </c>
      <c r="S20" s="2" t="str">
        <f>IF(R20="","",VLOOKUP(R20,'Concordance Classmt &amp; Points'!$A$2:$B$32,2,FALSE))</f>
        <v/>
      </c>
      <c r="T20" s="16" t="str">
        <f t="shared" si="8"/>
        <v/>
      </c>
      <c r="U20" s="19" t="str">
        <f t="shared" si="9"/>
        <v>-</v>
      </c>
      <c r="V20" s="4" t="str">
        <f t="shared" si="10"/>
        <v/>
      </c>
    </row>
    <row r="21" spans="1:22" x14ac:dyDescent="0.3">
      <c r="A21" s="4" t="str">
        <f t="shared" si="0"/>
        <v/>
      </c>
      <c r="B21" s="28"/>
      <c r="C21" s="28"/>
      <c r="D21" s="10"/>
      <c r="E21" s="22"/>
      <c r="F21" s="2" t="str">
        <f t="shared" si="11"/>
        <v/>
      </c>
      <c r="G21" s="2" t="str">
        <f>IF(F21="","",VLOOKUP(F21,'Concordance Classmt &amp; Points'!$A$2:$B$32,2,FALSE))</f>
        <v/>
      </c>
      <c r="H21" s="18" t="str">
        <f t="shared" si="2"/>
        <v/>
      </c>
      <c r="I21" s="24"/>
      <c r="J21" s="2" t="str">
        <f t="shared" si="12"/>
        <v/>
      </c>
      <c r="K21" s="2" t="str">
        <f>IF(J21="","",VLOOKUP(J21,'Concordance Classmt &amp; Points'!$A$2:$B$32,2,FALSE))</f>
        <v/>
      </c>
      <c r="L21" s="18" t="str">
        <f t="shared" si="4"/>
        <v/>
      </c>
      <c r="M21" s="25"/>
      <c r="N21" s="2" t="str">
        <f t="shared" si="13"/>
        <v/>
      </c>
      <c r="O21" s="2" t="str">
        <f>IF(N21="","",VLOOKUP(N21,'Concordance Classmt &amp; Points'!$A$2:$B$32,2,FALSE))</f>
        <v/>
      </c>
      <c r="P21" s="18" t="str">
        <f t="shared" si="6"/>
        <v/>
      </c>
      <c r="Q21" s="25"/>
      <c r="R21" s="2" t="str">
        <f t="shared" si="7"/>
        <v/>
      </c>
      <c r="S21" s="2" t="str">
        <f>IF(R21="","",VLOOKUP(R21,'Concordance Classmt &amp; Points'!$A$2:$B$32,2,FALSE))</f>
        <v/>
      </c>
      <c r="T21" s="16" t="str">
        <f t="shared" si="8"/>
        <v/>
      </c>
      <c r="U21" s="19" t="str">
        <f t="shared" si="9"/>
        <v>-</v>
      </c>
      <c r="V21" s="4" t="str">
        <f t="shared" si="10"/>
        <v/>
      </c>
    </row>
    <row r="22" spans="1:22" x14ac:dyDescent="0.3">
      <c r="A22" s="4" t="str">
        <f t="shared" si="0"/>
        <v/>
      </c>
      <c r="B22" s="28"/>
      <c r="C22" s="28"/>
      <c r="D22" s="10"/>
      <c r="E22" s="22"/>
      <c r="F22" s="2" t="str">
        <f t="shared" si="11"/>
        <v/>
      </c>
      <c r="G22" s="2" t="str">
        <f>IF(F22="","",VLOOKUP(F22,'Concordance Classmt &amp; Points'!$A$2:$B$32,2,FALSE))</f>
        <v/>
      </c>
      <c r="H22" s="18" t="str">
        <f t="shared" si="2"/>
        <v/>
      </c>
      <c r="I22" s="24"/>
      <c r="J22" s="2" t="str">
        <f t="shared" si="12"/>
        <v/>
      </c>
      <c r="K22" s="2" t="str">
        <f>IF(J22="","",VLOOKUP(J22,'Concordance Classmt &amp; Points'!$A$2:$B$32,2,FALSE))</f>
        <v/>
      </c>
      <c r="L22" s="18" t="str">
        <f t="shared" si="4"/>
        <v/>
      </c>
      <c r="M22" s="25"/>
      <c r="N22" s="2" t="str">
        <f t="shared" si="13"/>
        <v/>
      </c>
      <c r="O22" s="2" t="str">
        <f>IF(N22="","",VLOOKUP(N22,'Concordance Classmt &amp; Points'!$A$2:$B$32,2,FALSE))</f>
        <v/>
      </c>
      <c r="P22" s="18" t="str">
        <f t="shared" si="6"/>
        <v/>
      </c>
      <c r="Q22" s="25"/>
      <c r="R22" s="2" t="str">
        <f t="shared" si="7"/>
        <v/>
      </c>
      <c r="S22" s="2" t="str">
        <f>IF(R22="","",VLOOKUP(R22,'Concordance Classmt &amp; Points'!$A$2:$B$32,2,FALSE))</f>
        <v/>
      </c>
      <c r="T22" s="16" t="str">
        <f t="shared" si="8"/>
        <v/>
      </c>
      <c r="U22" s="19" t="str">
        <f t="shared" si="9"/>
        <v>-</v>
      </c>
      <c r="V22" s="4" t="str">
        <f t="shared" si="10"/>
        <v/>
      </c>
    </row>
    <row r="23" spans="1:22" x14ac:dyDescent="0.3">
      <c r="A23" s="4" t="str">
        <f t="shared" si="0"/>
        <v/>
      </c>
      <c r="B23" s="28"/>
      <c r="C23" s="28"/>
      <c r="D23" s="10"/>
      <c r="E23" s="22"/>
      <c r="F23" s="2" t="str">
        <f t="shared" si="11"/>
        <v/>
      </c>
      <c r="G23" s="2" t="str">
        <f>IF(F23="","",VLOOKUP(F23,'Concordance Classmt &amp; Points'!$A$2:$B$32,2,FALSE))</f>
        <v/>
      </c>
      <c r="H23" s="18" t="str">
        <f t="shared" si="2"/>
        <v/>
      </c>
      <c r="I23" s="24"/>
      <c r="J23" s="2" t="str">
        <f t="shared" si="12"/>
        <v/>
      </c>
      <c r="K23" s="2" t="str">
        <f>IF(J23="","",VLOOKUP(J23,'Concordance Classmt &amp; Points'!$A$2:$B$32,2,FALSE))</f>
        <v/>
      </c>
      <c r="L23" s="18" t="str">
        <f t="shared" si="4"/>
        <v/>
      </c>
      <c r="M23" s="25"/>
      <c r="N23" s="2" t="str">
        <f t="shared" si="13"/>
        <v/>
      </c>
      <c r="O23" s="2" t="str">
        <f>IF(N23="","",VLOOKUP(N23,'Concordance Classmt &amp; Points'!$A$2:$B$32,2,FALSE))</f>
        <v/>
      </c>
      <c r="P23" s="18" t="str">
        <f t="shared" si="6"/>
        <v/>
      </c>
      <c r="Q23" s="25"/>
      <c r="R23" s="2" t="str">
        <f t="shared" si="7"/>
        <v/>
      </c>
      <c r="S23" s="2" t="str">
        <f>IF(R23="","",VLOOKUP(R23,'Concordance Classmt &amp; Points'!$A$2:$B$32,2,FALSE))</f>
        <v/>
      </c>
      <c r="T23" s="16" t="str">
        <f t="shared" si="8"/>
        <v/>
      </c>
      <c r="U23" s="19" t="str">
        <f t="shared" si="9"/>
        <v>-</v>
      </c>
      <c r="V23" s="4" t="str">
        <f t="shared" si="10"/>
        <v/>
      </c>
    </row>
    <row r="24" spans="1:22" x14ac:dyDescent="0.3">
      <c r="A24" s="4" t="str">
        <f t="shared" si="0"/>
        <v/>
      </c>
      <c r="B24" s="28"/>
      <c r="C24" s="28"/>
      <c r="D24" s="10"/>
      <c r="E24" s="22"/>
      <c r="F24" s="2" t="str">
        <f t="shared" si="11"/>
        <v/>
      </c>
      <c r="G24" s="2" t="str">
        <f>IF(F24="","",VLOOKUP(F24,'Concordance Classmt &amp; Points'!$A$2:$B$32,2,FALSE))</f>
        <v/>
      </c>
      <c r="H24" s="18" t="str">
        <f t="shared" si="2"/>
        <v/>
      </c>
      <c r="I24" s="24"/>
      <c r="J24" s="2" t="str">
        <f t="shared" si="12"/>
        <v/>
      </c>
      <c r="K24" s="2" t="str">
        <f>IF(J24="","",VLOOKUP(J24,'Concordance Classmt &amp; Points'!$A$2:$B$32,2,FALSE))</f>
        <v/>
      </c>
      <c r="L24" s="18" t="str">
        <f t="shared" si="4"/>
        <v/>
      </c>
      <c r="M24" s="25"/>
      <c r="N24" s="2" t="str">
        <f t="shared" si="13"/>
        <v/>
      </c>
      <c r="O24" s="2" t="str">
        <f>IF(N24="","",VLOOKUP(N24,'Concordance Classmt &amp; Points'!$A$2:$B$32,2,FALSE))</f>
        <v/>
      </c>
      <c r="P24" s="18" t="str">
        <f t="shared" si="6"/>
        <v/>
      </c>
      <c r="Q24" s="25"/>
      <c r="R24" s="2" t="str">
        <f t="shared" si="7"/>
        <v/>
      </c>
      <c r="S24" s="2" t="str">
        <f>IF(R24="","",VLOOKUP(R24,'Concordance Classmt &amp; Points'!$A$2:$B$32,2,FALSE))</f>
        <v/>
      </c>
      <c r="T24" s="16" t="str">
        <f t="shared" si="8"/>
        <v/>
      </c>
      <c r="U24" s="19" t="str">
        <f t="shared" si="9"/>
        <v>-</v>
      </c>
      <c r="V24" s="4" t="str">
        <f t="shared" si="10"/>
        <v/>
      </c>
    </row>
    <row r="25" spans="1:22" x14ac:dyDescent="0.3">
      <c r="A25" s="4" t="str">
        <f t="shared" si="0"/>
        <v/>
      </c>
      <c r="B25" s="28"/>
      <c r="C25" s="28"/>
      <c r="D25" s="10"/>
      <c r="E25" s="22"/>
      <c r="F25" s="2" t="str">
        <f t="shared" si="11"/>
        <v/>
      </c>
      <c r="G25" s="2" t="str">
        <f>IF(F25="","",VLOOKUP(F25,'Concordance Classmt &amp; Points'!$A$2:$B$32,2,FALSE))</f>
        <v/>
      </c>
      <c r="H25" s="18" t="str">
        <f t="shared" si="2"/>
        <v/>
      </c>
      <c r="I25" s="24"/>
      <c r="J25" s="2" t="str">
        <f t="shared" si="12"/>
        <v/>
      </c>
      <c r="K25" s="2" t="str">
        <f>IF(J25="","",VLOOKUP(J25,'Concordance Classmt &amp; Points'!$A$2:$B$32,2,FALSE))</f>
        <v/>
      </c>
      <c r="L25" s="18" t="str">
        <f t="shared" si="4"/>
        <v/>
      </c>
      <c r="M25" s="25"/>
      <c r="N25" s="2" t="str">
        <f t="shared" si="13"/>
        <v/>
      </c>
      <c r="O25" s="2" t="str">
        <f>IF(N25="","",VLOOKUP(N25,'Concordance Classmt &amp; Points'!$A$2:$B$32,2,FALSE))</f>
        <v/>
      </c>
      <c r="P25" s="18" t="str">
        <f t="shared" si="6"/>
        <v/>
      </c>
      <c r="Q25" s="25"/>
      <c r="R25" s="2" t="str">
        <f t="shared" si="7"/>
        <v/>
      </c>
      <c r="S25" s="2" t="str">
        <f>IF(R25="","",VLOOKUP(R25,'Concordance Classmt &amp; Points'!$A$2:$B$32,2,FALSE))</f>
        <v/>
      </c>
      <c r="T25" s="16" t="str">
        <f t="shared" si="8"/>
        <v/>
      </c>
      <c r="U25" s="19" t="str">
        <f t="shared" si="9"/>
        <v>-</v>
      </c>
      <c r="V25" s="4" t="str">
        <f t="shared" si="10"/>
        <v/>
      </c>
    </row>
    <row r="26" spans="1:22" x14ac:dyDescent="0.3">
      <c r="A26" s="4" t="str">
        <f t="shared" si="0"/>
        <v/>
      </c>
      <c r="B26" s="28"/>
      <c r="C26" s="28"/>
      <c r="D26" s="10"/>
      <c r="E26" s="22"/>
      <c r="F26" s="2" t="str">
        <f t="shared" si="11"/>
        <v/>
      </c>
      <c r="G26" s="2" t="str">
        <f>IF(F26="","",VLOOKUP(F26,'Concordance Classmt &amp; Points'!$A$2:$B$32,2,FALSE))</f>
        <v/>
      </c>
      <c r="H26" s="18" t="str">
        <f t="shared" si="2"/>
        <v/>
      </c>
      <c r="I26" s="24"/>
      <c r="J26" s="2" t="str">
        <f t="shared" si="12"/>
        <v/>
      </c>
      <c r="K26" s="2" t="str">
        <f>IF(J26="","",VLOOKUP(J26,'Concordance Classmt &amp; Points'!$A$2:$B$32,2,FALSE))</f>
        <v/>
      </c>
      <c r="L26" s="18" t="str">
        <f t="shared" si="4"/>
        <v/>
      </c>
      <c r="M26" s="25"/>
      <c r="N26" s="2" t="str">
        <f t="shared" si="13"/>
        <v/>
      </c>
      <c r="O26" s="2" t="str">
        <f>IF(N26="","",VLOOKUP(N26,'Concordance Classmt &amp; Points'!$A$2:$B$32,2,FALSE))</f>
        <v/>
      </c>
      <c r="P26" s="18" t="str">
        <f t="shared" si="6"/>
        <v/>
      </c>
      <c r="Q26" s="25"/>
      <c r="R26" s="2" t="str">
        <f t="shared" si="7"/>
        <v/>
      </c>
      <c r="S26" s="2" t="str">
        <f>IF(R26="","",VLOOKUP(R26,'Concordance Classmt &amp; Points'!$A$2:$B$32,2,FALSE))</f>
        <v/>
      </c>
      <c r="T26" s="16" t="str">
        <f t="shared" si="8"/>
        <v/>
      </c>
      <c r="U26" s="19" t="str">
        <f t="shared" si="9"/>
        <v>-</v>
      </c>
      <c r="V26" s="4" t="str">
        <f t="shared" si="10"/>
        <v/>
      </c>
    </row>
    <row r="27" spans="1:22" x14ac:dyDescent="0.3">
      <c r="A27" s="4" t="str">
        <f t="shared" si="0"/>
        <v/>
      </c>
      <c r="B27" s="28"/>
      <c r="C27" s="28"/>
      <c r="D27" s="10"/>
      <c r="E27" s="22"/>
      <c r="F27" s="2" t="str">
        <f t="shared" si="11"/>
        <v/>
      </c>
      <c r="G27" s="2" t="str">
        <f>IF(F27="","",VLOOKUP(F27,'Concordance Classmt &amp; Points'!$A$2:$B$32,2,FALSE))</f>
        <v/>
      </c>
      <c r="H27" s="18" t="str">
        <f t="shared" si="2"/>
        <v/>
      </c>
      <c r="I27" s="24"/>
      <c r="J27" s="2" t="str">
        <f t="shared" si="12"/>
        <v/>
      </c>
      <c r="K27" s="2" t="str">
        <f>IF(J27="","",VLOOKUP(J27,'Concordance Classmt &amp; Points'!$A$2:$B$32,2,FALSE))</f>
        <v/>
      </c>
      <c r="L27" s="18" t="str">
        <f t="shared" si="4"/>
        <v/>
      </c>
      <c r="M27" s="25"/>
      <c r="N27" s="2" t="str">
        <f t="shared" si="13"/>
        <v/>
      </c>
      <c r="O27" s="2" t="str">
        <f>IF(N27="","",VLOOKUP(N27,'Concordance Classmt &amp; Points'!$A$2:$B$32,2,FALSE))</f>
        <v/>
      </c>
      <c r="P27" s="18" t="str">
        <f t="shared" si="6"/>
        <v/>
      </c>
      <c r="Q27" s="25"/>
      <c r="R27" s="2" t="str">
        <f t="shared" si="7"/>
        <v/>
      </c>
      <c r="S27" s="2" t="str">
        <f>IF(R27="","",VLOOKUP(R27,'Concordance Classmt &amp; Points'!$A$2:$B$32,2,FALSE))</f>
        <v/>
      </c>
      <c r="T27" s="16" t="str">
        <f t="shared" si="8"/>
        <v/>
      </c>
      <c r="U27" s="19" t="str">
        <f t="shared" si="9"/>
        <v>-</v>
      </c>
      <c r="V27" s="4" t="str">
        <f t="shared" si="10"/>
        <v/>
      </c>
    </row>
    <row r="28" spans="1:22" x14ac:dyDescent="0.3">
      <c r="A28" s="4" t="str">
        <f t="shared" si="0"/>
        <v/>
      </c>
      <c r="B28" s="28"/>
      <c r="C28" s="28"/>
      <c r="D28" s="10"/>
      <c r="E28" s="22"/>
      <c r="F28" s="2" t="str">
        <f t="shared" si="11"/>
        <v/>
      </c>
      <c r="G28" s="2" t="str">
        <f>IF(F28="","",VLOOKUP(F28,'Concordance Classmt &amp; Points'!$A$2:$B$32,2,FALSE))</f>
        <v/>
      </c>
      <c r="H28" s="18" t="str">
        <f t="shared" si="2"/>
        <v/>
      </c>
      <c r="I28" s="24"/>
      <c r="J28" s="2" t="str">
        <f t="shared" si="12"/>
        <v/>
      </c>
      <c r="K28" s="2" t="str">
        <f>IF(J28="","",VLOOKUP(J28,'Concordance Classmt &amp; Points'!$A$2:$B$32,2,FALSE))</f>
        <v/>
      </c>
      <c r="L28" s="18" t="str">
        <f t="shared" si="4"/>
        <v/>
      </c>
      <c r="M28" s="25"/>
      <c r="N28" s="2" t="str">
        <f t="shared" si="13"/>
        <v/>
      </c>
      <c r="O28" s="2" t="str">
        <f>IF(N28="","",VLOOKUP(N28,'Concordance Classmt &amp; Points'!$A$2:$B$32,2,FALSE))</f>
        <v/>
      </c>
      <c r="P28" s="18" t="str">
        <f t="shared" si="6"/>
        <v/>
      </c>
      <c r="Q28" s="25"/>
      <c r="R28" s="2" t="str">
        <f t="shared" si="7"/>
        <v/>
      </c>
      <c r="S28" s="2" t="str">
        <f>IF(R28="","",VLOOKUP(R28,'Concordance Classmt &amp; Points'!$A$2:$B$32,2,FALSE))</f>
        <v/>
      </c>
      <c r="T28" s="16" t="str">
        <f t="shared" si="8"/>
        <v/>
      </c>
      <c r="U28" s="19" t="str">
        <f t="shared" si="9"/>
        <v>-</v>
      </c>
      <c r="V28" s="4" t="str">
        <f t="shared" si="10"/>
        <v/>
      </c>
    </row>
    <row r="29" spans="1:22" x14ac:dyDescent="0.3">
      <c r="A29" s="4" t="str">
        <f t="shared" si="0"/>
        <v/>
      </c>
      <c r="B29" s="28"/>
      <c r="C29" s="28"/>
      <c r="D29" s="10"/>
      <c r="E29" s="22"/>
      <c r="F29" s="2" t="str">
        <f t="shared" si="11"/>
        <v/>
      </c>
      <c r="G29" s="2" t="str">
        <f>IF(F29="","",VLOOKUP(F29,'Concordance Classmt &amp; Points'!$A$2:$B$32,2,FALSE))</f>
        <v/>
      </c>
      <c r="H29" s="18" t="str">
        <f t="shared" si="2"/>
        <v/>
      </c>
      <c r="I29" s="24"/>
      <c r="J29" s="2" t="str">
        <f t="shared" si="12"/>
        <v/>
      </c>
      <c r="K29" s="2" t="str">
        <f>IF(J29="","",VLOOKUP(J29,'Concordance Classmt &amp; Points'!$A$2:$B$32,2,FALSE))</f>
        <v/>
      </c>
      <c r="L29" s="18" t="str">
        <f t="shared" si="4"/>
        <v/>
      </c>
      <c r="M29" s="25"/>
      <c r="N29" s="2" t="str">
        <f t="shared" si="13"/>
        <v/>
      </c>
      <c r="O29" s="2" t="str">
        <f>IF(N29="","",VLOOKUP(N29,'Concordance Classmt &amp; Points'!$A$2:$B$32,2,FALSE))</f>
        <v/>
      </c>
      <c r="P29" s="18" t="str">
        <f t="shared" si="6"/>
        <v/>
      </c>
      <c r="Q29" s="25"/>
      <c r="R29" s="2" t="str">
        <f t="shared" si="7"/>
        <v/>
      </c>
      <c r="S29" s="2" t="str">
        <f>IF(R29="","",VLOOKUP(R29,'Concordance Classmt &amp; Points'!$A$2:$B$32,2,FALSE))</f>
        <v/>
      </c>
      <c r="T29" s="16" t="str">
        <f t="shared" si="8"/>
        <v/>
      </c>
      <c r="U29" s="19" t="str">
        <f t="shared" si="9"/>
        <v>-</v>
      </c>
      <c r="V29" s="4" t="str">
        <f t="shared" si="10"/>
        <v/>
      </c>
    </row>
    <row r="30" spans="1:22" x14ac:dyDescent="0.3">
      <c r="A30" s="4" t="str">
        <f t="shared" si="0"/>
        <v/>
      </c>
      <c r="B30" s="28"/>
      <c r="C30" s="28"/>
      <c r="D30" s="10"/>
      <c r="E30" s="22"/>
      <c r="F30" s="2" t="str">
        <f t="shared" si="11"/>
        <v/>
      </c>
      <c r="G30" s="2" t="str">
        <f>IF(F30="","",VLOOKUP(F30,'Concordance Classmt &amp; Points'!$A$2:$B$32,2,FALSE))</f>
        <v/>
      </c>
      <c r="H30" s="18" t="str">
        <f t="shared" si="2"/>
        <v/>
      </c>
      <c r="I30" s="24"/>
      <c r="J30" s="2" t="str">
        <f t="shared" si="12"/>
        <v/>
      </c>
      <c r="K30" s="2" t="str">
        <f>IF(J30="","",VLOOKUP(J30,'Concordance Classmt &amp; Points'!$A$2:$B$32,2,FALSE))</f>
        <v/>
      </c>
      <c r="L30" s="18" t="str">
        <f t="shared" si="4"/>
        <v/>
      </c>
      <c r="M30" s="25"/>
      <c r="N30" s="2" t="str">
        <f t="shared" si="13"/>
        <v/>
      </c>
      <c r="O30" s="2" t="str">
        <f>IF(N30="","",VLOOKUP(N30,'Concordance Classmt &amp; Points'!$A$2:$B$32,2,FALSE))</f>
        <v/>
      </c>
      <c r="P30" s="18" t="str">
        <f t="shared" si="6"/>
        <v/>
      </c>
      <c r="Q30" s="25"/>
      <c r="R30" s="2" t="str">
        <f t="shared" si="7"/>
        <v/>
      </c>
      <c r="S30" s="2" t="str">
        <f>IF(R30="","",VLOOKUP(R30,'Concordance Classmt &amp; Points'!$A$2:$B$32,2,FALSE))</f>
        <v/>
      </c>
      <c r="T30" s="16" t="str">
        <f t="shared" si="8"/>
        <v/>
      </c>
      <c r="U30" s="19" t="str">
        <f t="shared" si="9"/>
        <v>-</v>
      </c>
      <c r="V30" s="4" t="str">
        <f t="shared" si="10"/>
        <v/>
      </c>
    </row>
    <row r="31" spans="1:22" x14ac:dyDescent="0.3">
      <c r="A31" s="4" t="str">
        <f t="shared" si="0"/>
        <v/>
      </c>
      <c r="B31" s="28"/>
      <c r="C31" s="28"/>
      <c r="D31" s="10"/>
      <c r="E31" s="22"/>
      <c r="F31" s="2" t="str">
        <f t="shared" si="11"/>
        <v/>
      </c>
      <c r="G31" s="2" t="str">
        <f>IF(F31="","",VLOOKUP(F31,'Concordance Classmt &amp; Points'!$A$2:$B$32,2,FALSE))</f>
        <v/>
      </c>
      <c r="H31" s="18" t="str">
        <f t="shared" si="2"/>
        <v/>
      </c>
      <c r="I31" s="24"/>
      <c r="J31" s="2" t="str">
        <f t="shared" si="12"/>
        <v/>
      </c>
      <c r="K31" s="2" t="str">
        <f>IF(J31="","",VLOOKUP(J31,'Concordance Classmt &amp; Points'!$A$2:$B$32,2,FALSE))</f>
        <v/>
      </c>
      <c r="L31" s="18" t="str">
        <f t="shared" si="4"/>
        <v/>
      </c>
      <c r="M31" s="25"/>
      <c r="N31" s="2" t="str">
        <f t="shared" si="13"/>
        <v/>
      </c>
      <c r="O31" s="2" t="str">
        <f>IF(N31="","",VLOOKUP(N31,'Concordance Classmt &amp; Points'!$A$2:$B$32,2,FALSE))</f>
        <v/>
      </c>
      <c r="P31" s="18" t="str">
        <f t="shared" si="6"/>
        <v/>
      </c>
      <c r="Q31" s="25"/>
      <c r="R31" s="2" t="str">
        <f t="shared" si="7"/>
        <v/>
      </c>
      <c r="S31" s="2" t="str">
        <f>IF(R31="","",VLOOKUP(R31,'Concordance Classmt &amp; Points'!$A$2:$B$32,2,FALSE))</f>
        <v/>
      </c>
      <c r="T31" s="16" t="str">
        <f t="shared" si="8"/>
        <v/>
      </c>
      <c r="U31" s="19" t="str">
        <f t="shared" si="9"/>
        <v>-</v>
      </c>
      <c r="V31" s="4" t="str">
        <f t="shared" si="10"/>
        <v/>
      </c>
    </row>
    <row r="32" spans="1:22" x14ac:dyDescent="0.3">
      <c r="A32" s="4" t="str">
        <f t="shared" si="0"/>
        <v/>
      </c>
      <c r="B32" s="28"/>
      <c r="C32" s="28"/>
      <c r="D32" s="10"/>
      <c r="E32" s="22"/>
      <c r="F32" s="2" t="str">
        <f t="shared" si="11"/>
        <v/>
      </c>
      <c r="G32" s="2" t="str">
        <f>IF(F32="","",VLOOKUP(F32,'Concordance Classmt &amp; Points'!$A$2:$B$32,2,FALSE))</f>
        <v/>
      </c>
      <c r="H32" s="18" t="str">
        <f t="shared" si="2"/>
        <v/>
      </c>
      <c r="I32" s="24"/>
      <c r="J32" s="2" t="str">
        <f t="shared" si="12"/>
        <v/>
      </c>
      <c r="K32" s="2" t="str">
        <f>IF(J32="","",VLOOKUP(J32,'Concordance Classmt &amp; Points'!$A$2:$B$32,2,FALSE))</f>
        <v/>
      </c>
      <c r="L32" s="18" t="str">
        <f t="shared" si="4"/>
        <v/>
      </c>
      <c r="M32" s="25"/>
      <c r="N32" s="2" t="str">
        <f t="shared" si="13"/>
        <v/>
      </c>
      <c r="O32" s="2" t="str">
        <f>IF(N32="","",VLOOKUP(N32,'Concordance Classmt &amp; Points'!$A$2:$B$32,2,FALSE))</f>
        <v/>
      </c>
      <c r="P32" s="18" t="str">
        <f t="shared" si="6"/>
        <v/>
      </c>
      <c r="Q32" s="25"/>
      <c r="R32" s="2" t="str">
        <f t="shared" si="7"/>
        <v/>
      </c>
      <c r="S32" s="2" t="str">
        <f>IF(R32="","",VLOOKUP(R32,'Concordance Classmt &amp; Points'!$A$2:$B$32,2,FALSE))</f>
        <v/>
      </c>
      <c r="T32" s="16" t="str">
        <f t="shared" si="8"/>
        <v/>
      </c>
      <c r="U32" s="19" t="str">
        <f t="shared" si="9"/>
        <v>-</v>
      </c>
      <c r="V32" s="4" t="str">
        <f t="shared" si="10"/>
        <v/>
      </c>
    </row>
    <row r="33" spans="1:22" x14ac:dyDescent="0.3">
      <c r="A33" s="4" t="str">
        <f t="shared" si="0"/>
        <v/>
      </c>
      <c r="B33" s="28"/>
      <c r="C33" s="28"/>
      <c r="D33" s="10"/>
      <c r="E33" s="22"/>
      <c r="F33" s="2" t="str">
        <f t="shared" si="11"/>
        <v/>
      </c>
      <c r="G33" s="2" t="str">
        <f>IF(F33="","",VLOOKUP(F33,'Concordance Classmt &amp; Points'!$A$2:$B$32,2,FALSE))</f>
        <v/>
      </c>
      <c r="H33" s="18" t="str">
        <f t="shared" si="2"/>
        <v/>
      </c>
      <c r="I33" s="24"/>
      <c r="J33" s="2" t="str">
        <f t="shared" si="12"/>
        <v/>
      </c>
      <c r="K33" s="2" t="str">
        <f>IF(J33="","",VLOOKUP(J33,'Concordance Classmt &amp; Points'!$A$2:$B$32,2,FALSE))</f>
        <v/>
      </c>
      <c r="L33" s="18" t="str">
        <f t="shared" si="4"/>
        <v/>
      </c>
      <c r="M33" s="25"/>
      <c r="N33" s="2" t="str">
        <f t="shared" si="13"/>
        <v/>
      </c>
      <c r="O33" s="2" t="str">
        <f>IF(N33="","",VLOOKUP(N33,'Concordance Classmt &amp; Points'!$A$2:$B$32,2,FALSE))</f>
        <v/>
      </c>
      <c r="P33" s="18" t="str">
        <f t="shared" si="6"/>
        <v/>
      </c>
      <c r="Q33" s="25"/>
      <c r="R33" s="2" t="str">
        <f t="shared" si="7"/>
        <v/>
      </c>
      <c r="S33" s="2" t="str">
        <f>IF(R33="","",VLOOKUP(R33,'Concordance Classmt &amp; Points'!$A$2:$B$32,2,FALSE))</f>
        <v/>
      </c>
      <c r="T33" s="16" t="str">
        <f t="shared" si="8"/>
        <v/>
      </c>
      <c r="U33" s="19" t="str">
        <f t="shared" si="9"/>
        <v>-</v>
      </c>
      <c r="V33" s="4" t="str">
        <f t="shared" si="10"/>
        <v/>
      </c>
    </row>
    <row r="34" spans="1:22" x14ac:dyDescent="0.3">
      <c r="A34" s="4" t="str">
        <f t="shared" si="0"/>
        <v/>
      </c>
      <c r="B34" s="28"/>
      <c r="C34" s="28"/>
      <c r="D34" s="10"/>
      <c r="E34" s="22"/>
      <c r="F34" s="2" t="str">
        <f t="shared" si="11"/>
        <v/>
      </c>
      <c r="G34" s="2" t="str">
        <f>IF(F34="","",VLOOKUP(F34,'Concordance Classmt &amp; Points'!$A$2:$B$32,2,FALSE))</f>
        <v/>
      </c>
      <c r="H34" s="18" t="str">
        <f t="shared" si="2"/>
        <v/>
      </c>
      <c r="I34" s="24"/>
      <c r="J34" s="2" t="str">
        <f t="shared" si="12"/>
        <v/>
      </c>
      <c r="K34" s="2" t="str">
        <f>IF(J34="","",VLOOKUP(J34,'Concordance Classmt &amp; Points'!$A$2:$B$32,2,FALSE))</f>
        <v/>
      </c>
      <c r="L34" s="18" t="str">
        <f t="shared" si="4"/>
        <v/>
      </c>
      <c r="M34" s="25"/>
      <c r="N34" s="2" t="str">
        <f t="shared" si="13"/>
        <v/>
      </c>
      <c r="O34" s="2" t="str">
        <f>IF(N34="","",VLOOKUP(N34,'Concordance Classmt &amp; Points'!$A$2:$B$32,2,FALSE))</f>
        <v/>
      </c>
      <c r="P34" s="18" t="str">
        <f t="shared" si="6"/>
        <v/>
      </c>
      <c r="Q34" s="25"/>
      <c r="R34" s="2" t="str">
        <f t="shared" si="7"/>
        <v/>
      </c>
      <c r="S34" s="2" t="str">
        <f>IF(R34="","",VLOOKUP(R34,'Concordance Classmt &amp; Points'!$A$2:$B$32,2,FALSE))</f>
        <v/>
      </c>
      <c r="T34" s="16" t="str">
        <f t="shared" si="8"/>
        <v/>
      </c>
      <c r="U34" s="19" t="str">
        <f t="shared" si="9"/>
        <v>-</v>
      </c>
      <c r="V34" s="4" t="str">
        <f t="shared" si="10"/>
        <v/>
      </c>
    </row>
    <row r="35" spans="1:22" x14ac:dyDescent="0.3">
      <c r="A35" s="4" t="str">
        <f t="shared" si="0"/>
        <v/>
      </c>
      <c r="B35" s="28"/>
      <c r="C35" s="28"/>
      <c r="D35" s="10"/>
      <c r="E35" s="22"/>
      <c r="F35" s="2" t="str">
        <f t="shared" si="11"/>
        <v/>
      </c>
      <c r="G35" s="2" t="str">
        <f>IF(F35="","",VLOOKUP(F35,'Concordance Classmt &amp; Points'!$A$2:$B$32,2,FALSE))</f>
        <v/>
      </c>
      <c r="H35" s="18" t="str">
        <f t="shared" si="2"/>
        <v/>
      </c>
      <c r="I35" s="24"/>
      <c r="J35" s="2" t="str">
        <f t="shared" si="12"/>
        <v/>
      </c>
      <c r="K35" s="2" t="str">
        <f>IF(J35="","",VLOOKUP(J35,'Concordance Classmt &amp; Points'!$A$2:$B$32,2,FALSE))</f>
        <v/>
      </c>
      <c r="L35" s="18" t="str">
        <f t="shared" si="4"/>
        <v/>
      </c>
      <c r="M35" s="25"/>
      <c r="N35" s="2" t="str">
        <f t="shared" si="13"/>
        <v/>
      </c>
      <c r="O35" s="2" t="str">
        <f>IF(N35="","",VLOOKUP(N35,'Concordance Classmt &amp; Points'!$A$2:$B$32,2,FALSE))</f>
        <v/>
      </c>
      <c r="P35" s="18" t="str">
        <f t="shared" si="6"/>
        <v/>
      </c>
      <c r="Q35" s="25"/>
      <c r="R35" s="2" t="str">
        <f t="shared" si="7"/>
        <v/>
      </c>
      <c r="S35" s="2" t="str">
        <f>IF(R35="","",VLOOKUP(R35,'Concordance Classmt &amp; Points'!$A$2:$B$32,2,FALSE))</f>
        <v/>
      </c>
      <c r="T35" s="16" t="str">
        <f t="shared" si="8"/>
        <v/>
      </c>
      <c r="U35" s="19" t="str">
        <f t="shared" si="9"/>
        <v>-</v>
      </c>
      <c r="V35" s="4" t="str">
        <f t="shared" si="10"/>
        <v/>
      </c>
    </row>
    <row r="36" spans="1:22" x14ac:dyDescent="0.3">
      <c r="A36" s="4" t="str">
        <f t="shared" si="0"/>
        <v/>
      </c>
      <c r="B36" s="28"/>
      <c r="C36" s="28"/>
      <c r="D36" s="10"/>
      <c r="E36" s="22"/>
      <c r="F36" s="2" t="str">
        <f t="shared" si="11"/>
        <v/>
      </c>
      <c r="G36" s="2" t="str">
        <f>IF(F36="","",VLOOKUP(F36,'Concordance Classmt &amp; Points'!$A$2:$B$32,2,FALSE))</f>
        <v/>
      </c>
      <c r="H36" s="18" t="str">
        <f t="shared" si="2"/>
        <v/>
      </c>
      <c r="I36" s="24"/>
      <c r="J36" s="2" t="str">
        <f t="shared" si="12"/>
        <v/>
      </c>
      <c r="K36" s="2" t="str">
        <f>IF(J36="","",VLOOKUP(J36,'Concordance Classmt &amp; Points'!$A$2:$B$32,2,FALSE))</f>
        <v/>
      </c>
      <c r="L36" s="18" t="str">
        <f t="shared" si="4"/>
        <v/>
      </c>
      <c r="M36" s="25"/>
      <c r="N36" s="2" t="str">
        <f t="shared" si="13"/>
        <v/>
      </c>
      <c r="O36" s="2" t="str">
        <f>IF(N36="","",VLOOKUP(N36,'Concordance Classmt &amp; Points'!$A$2:$B$32,2,FALSE))</f>
        <v/>
      </c>
      <c r="P36" s="18" t="str">
        <f t="shared" si="6"/>
        <v/>
      </c>
      <c r="Q36" s="25"/>
      <c r="R36" s="2" t="str">
        <f t="shared" si="7"/>
        <v/>
      </c>
      <c r="S36" s="2" t="str">
        <f>IF(R36="","",VLOOKUP(R36,'Concordance Classmt &amp; Points'!$A$2:$B$32,2,FALSE))</f>
        <v/>
      </c>
      <c r="T36" s="16" t="str">
        <f t="shared" si="8"/>
        <v/>
      </c>
      <c r="U36" s="19" t="str">
        <f t="shared" si="9"/>
        <v>-</v>
      </c>
      <c r="V36" s="4" t="str">
        <f t="shared" si="10"/>
        <v/>
      </c>
    </row>
    <row r="37" spans="1:22" x14ac:dyDescent="0.3">
      <c r="A37" s="4" t="str">
        <f t="shared" si="0"/>
        <v/>
      </c>
      <c r="B37" s="28"/>
      <c r="C37" s="28"/>
      <c r="D37" s="10"/>
      <c r="E37" s="22"/>
      <c r="F37" s="2" t="str">
        <f t="shared" si="11"/>
        <v/>
      </c>
      <c r="G37" s="2" t="str">
        <f>IF(F37="","",VLOOKUP(F37,'Concordance Classmt &amp; Points'!$A$2:$B$32,2,FALSE))</f>
        <v/>
      </c>
      <c r="H37" s="18" t="str">
        <f t="shared" si="2"/>
        <v/>
      </c>
      <c r="I37" s="24"/>
      <c r="J37" s="2" t="str">
        <f t="shared" si="12"/>
        <v/>
      </c>
      <c r="K37" s="2" t="str">
        <f>IF(J37="","",VLOOKUP(J37,'Concordance Classmt &amp; Points'!$A$2:$B$32,2,FALSE))</f>
        <v/>
      </c>
      <c r="L37" s="18" t="str">
        <f t="shared" si="4"/>
        <v/>
      </c>
      <c r="M37" s="25"/>
      <c r="N37" s="2" t="str">
        <f t="shared" si="13"/>
        <v/>
      </c>
      <c r="O37" s="2" t="str">
        <f>IF(N37="","",VLOOKUP(N37,'Concordance Classmt &amp; Points'!$A$2:$B$32,2,FALSE))</f>
        <v/>
      </c>
      <c r="P37" s="18" t="str">
        <f t="shared" si="6"/>
        <v/>
      </c>
      <c r="Q37" s="25"/>
      <c r="R37" s="2" t="str">
        <f t="shared" si="7"/>
        <v/>
      </c>
      <c r="S37" s="2" t="str">
        <f>IF(R37="","",VLOOKUP(R37,'Concordance Classmt &amp; Points'!$A$2:$B$32,2,FALSE))</f>
        <v/>
      </c>
      <c r="T37" s="16" t="str">
        <f t="shared" si="8"/>
        <v/>
      </c>
      <c r="U37" s="19" t="str">
        <f t="shared" si="9"/>
        <v>-</v>
      </c>
      <c r="V37" s="4" t="str">
        <f t="shared" si="10"/>
        <v/>
      </c>
    </row>
    <row r="38" spans="1:22" x14ac:dyDescent="0.3">
      <c r="A38" s="4" t="str">
        <f t="shared" si="0"/>
        <v/>
      </c>
      <c r="B38" s="28"/>
      <c r="C38" s="28"/>
      <c r="D38" s="10"/>
      <c r="E38" s="22"/>
      <c r="F38" s="2" t="str">
        <f t="shared" si="11"/>
        <v/>
      </c>
      <c r="G38" s="2" t="str">
        <f>IF(F38="","",VLOOKUP(F38,'Concordance Classmt &amp; Points'!$A$2:$B$32,2,FALSE))</f>
        <v/>
      </c>
      <c r="H38" s="18" t="str">
        <f t="shared" si="2"/>
        <v/>
      </c>
      <c r="I38" s="24"/>
      <c r="J38" s="2" t="str">
        <f t="shared" si="12"/>
        <v/>
      </c>
      <c r="K38" s="2" t="str">
        <f>IF(J38="","",VLOOKUP(J38,'Concordance Classmt &amp; Points'!$A$2:$B$32,2,FALSE))</f>
        <v/>
      </c>
      <c r="L38" s="18" t="str">
        <f t="shared" si="4"/>
        <v/>
      </c>
      <c r="M38" s="25"/>
      <c r="N38" s="2" t="str">
        <f t="shared" si="13"/>
        <v/>
      </c>
      <c r="O38" s="2" t="str">
        <f>IF(N38="","",VLOOKUP(N38,'Concordance Classmt &amp; Points'!$A$2:$B$32,2,FALSE))</f>
        <v/>
      </c>
      <c r="P38" s="18" t="str">
        <f t="shared" si="6"/>
        <v/>
      </c>
      <c r="Q38" s="25"/>
      <c r="R38" s="2" t="str">
        <f t="shared" si="7"/>
        <v/>
      </c>
      <c r="S38" s="2" t="str">
        <f>IF(R38="","",VLOOKUP(R38,'Concordance Classmt &amp; Points'!$A$2:$B$32,2,FALSE))</f>
        <v/>
      </c>
      <c r="T38" s="16" t="str">
        <f t="shared" si="8"/>
        <v/>
      </c>
      <c r="U38" s="19" t="str">
        <f t="shared" si="9"/>
        <v>-</v>
      </c>
      <c r="V38" s="4" t="str">
        <f t="shared" si="10"/>
        <v/>
      </c>
    </row>
    <row r="39" spans="1:22" x14ac:dyDescent="0.3">
      <c r="A39" s="4" t="str">
        <f t="shared" si="0"/>
        <v/>
      </c>
      <c r="B39" s="28"/>
      <c r="C39" s="28"/>
      <c r="D39" s="10"/>
      <c r="E39" s="22"/>
      <c r="F39" s="2" t="str">
        <f t="shared" si="11"/>
        <v/>
      </c>
      <c r="G39" s="2" t="str">
        <f>IF(F39="","",VLOOKUP(F39,'Concordance Classmt &amp; Points'!$A$2:$B$32,2,FALSE))</f>
        <v/>
      </c>
      <c r="H39" s="18" t="str">
        <f t="shared" si="2"/>
        <v/>
      </c>
      <c r="I39" s="24"/>
      <c r="J39" s="2" t="str">
        <f t="shared" si="12"/>
        <v/>
      </c>
      <c r="K39" s="2" t="str">
        <f>IF(J39="","",VLOOKUP(J39,'Concordance Classmt &amp; Points'!$A$2:$B$32,2,FALSE))</f>
        <v/>
      </c>
      <c r="L39" s="18" t="str">
        <f t="shared" si="4"/>
        <v/>
      </c>
      <c r="M39" s="25"/>
      <c r="N39" s="2" t="str">
        <f t="shared" si="13"/>
        <v/>
      </c>
      <c r="O39" s="2" t="str">
        <f>IF(N39="","",VLOOKUP(N39,'Concordance Classmt &amp; Points'!$A$2:$B$32,2,FALSE))</f>
        <v/>
      </c>
      <c r="P39" s="18" t="str">
        <f t="shared" si="6"/>
        <v/>
      </c>
      <c r="Q39" s="25"/>
      <c r="R39" s="2" t="str">
        <f t="shared" si="7"/>
        <v/>
      </c>
      <c r="S39" s="2" t="str">
        <f>IF(R39="","",VLOOKUP(R39,'Concordance Classmt &amp; Points'!$A$2:$B$32,2,FALSE))</f>
        <v/>
      </c>
      <c r="T39" s="16" t="str">
        <f t="shared" si="8"/>
        <v/>
      </c>
      <c r="U39" s="19" t="str">
        <f t="shared" si="9"/>
        <v>-</v>
      </c>
      <c r="V39" s="4"/>
    </row>
    <row r="40" spans="1:22" ht="16.350000000000001" customHeight="1" x14ac:dyDescent="0.3">
      <c r="A40" s="4" t="str">
        <f t="shared" si="0"/>
        <v/>
      </c>
      <c r="B40" s="28"/>
      <c r="C40" s="28"/>
      <c r="D40" s="10"/>
      <c r="E40" s="22"/>
      <c r="F40" s="2"/>
      <c r="G40" s="2"/>
      <c r="H40" s="18"/>
      <c r="I40" s="24"/>
      <c r="J40" s="2"/>
      <c r="K40" s="2"/>
      <c r="L40" s="18"/>
      <c r="M40" s="25"/>
      <c r="N40" s="2"/>
      <c r="O40" s="2"/>
      <c r="P40" s="18"/>
      <c r="Q40" s="25"/>
      <c r="R40" s="2" t="str">
        <f t="shared" si="7"/>
        <v/>
      </c>
      <c r="S40" s="2" t="str">
        <f>IF(R40="","",VLOOKUP(R40,'Concordance Classmt &amp; Points'!$A$2:$B$32,2,FALSE))</f>
        <v/>
      </c>
      <c r="T40" s="16" t="str">
        <f t="shared" si="8"/>
        <v/>
      </c>
      <c r="U40" s="19" t="str">
        <f t="shared" si="9"/>
        <v>-</v>
      </c>
      <c r="V40" s="4"/>
    </row>
    <row r="41" spans="1:22" ht="19.7" customHeight="1" x14ac:dyDescent="0.35">
      <c r="B41" s="30">
        <v>7</v>
      </c>
      <c r="C41" s="30" t="s">
        <v>28</v>
      </c>
      <c r="D41" s="12"/>
      <c r="E41" s="12"/>
    </row>
  </sheetData>
  <autoFilter ref="A2:V41" xr:uid="{00000000-0009-0000-0000-000000000000}">
    <sortState xmlns:xlrd2="http://schemas.microsoft.com/office/spreadsheetml/2017/richdata2" ref="A3:V41">
      <sortCondition ref="N2:N41"/>
    </sortState>
  </autoFilter>
  <sortState xmlns:xlrd2="http://schemas.microsoft.com/office/spreadsheetml/2017/richdata2" ref="A3:R40">
    <sortCondition ref="R3:R40"/>
  </sortState>
  <conditionalFormatting sqref="A2:V2 A3:D3 F4:P9 B10:P40 B4:D9 A4:A40 F3:V3 Q4:V40">
    <cfRule type="expression" dxfId="7" priority="3">
      <formula>MOD(ROW(),2)</formula>
    </cfRule>
  </conditionalFormatting>
  <conditionalFormatting sqref="E3:E9">
    <cfRule type="expression" dxfId="6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3"/>
  <dimension ref="A1:U41"/>
  <sheetViews>
    <sheetView topLeftCell="C1" zoomScale="130" zoomScaleNormal="130" workbookViewId="0">
      <pane ySplit="2" topLeftCell="A3" activePane="bottomLeft" state="frozen"/>
      <selection pane="bottomLeft" activeCell="C9" sqref="C9"/>
    </sheetView>
  </sheetViews>
  <sheetFormatPr baseColWidth="10" defaultColWidth="9.140625" defaultRowHeight="18" x14ac:dyDescent="0.3"/>
  <cols>
    <col min="1" max="1" width="3.5703125" style="5" bestFit="1" customWidth="1"/>
    <col min="2" max="2" width="21.85546875" style="27" customWidth="1"/>
    <col min="3" max="3" width="14.5703125" style="27" customWidth="1"/>
    <col min="4" max="4" width="4.5703125" style="7" bestFit="1" customWidth="1"/>
    <col min="5" max="5" width="6.85546875" style="8" bestFit="1" customWidth="1"/>
    <col min="6" max="6" width="3.85546875" style="3" customWidth="1"/>
    <col min="7" max="7" width="3.85546875" style="3" bestFit="1" customWidth="1"/>
    <col min="8" max="8" width="6.42578125" style="3" bestFit="1" customWidth="1"/>
    <col min="9" max="9" width="9.5703125" style="3" customWidth="1"/>
    <col min="10" max="10" width="3.85546875" style="3" bestFit="1" customWidth="1"/>
    <col min="11" max="11" width="6.140625" style="3" customWidth="1"/>
    <col min="12" max="12" width="8.85546875" style="8" bestFit="1" customWidth="1"/>
    <col min="13" max="13" width="3.5703125" style="3" customWidth="1"/>
    <col min="14" max="14" width="3.85546875" style="3" bestFit="1" customWidth="1"/>
    <col min="15" max="15" width="6.42578125" style="3" bestFit="1" customWidth="1"/>
    <col min="16" max="16" width="8.85546875" style="8" bestFit="1" customWidth="1"/>
    <col min="17" max="17" width="3.5703125" style="3" customWidth="1"/>
    <col min="18" max="18" width="3.85546875" style="3" bestFit="1" customWidth="1"/>
    <col min="19" max="19" width="6.42578125" style="3" bestFit="1" customWidth="1"/>
    <col min="20" max="20" width="7.5703125" style="5" bestFit="1" customWidth="1"/>
    <col min="21" max="21" width="4.140625" style="5" bestFit="1" customWidth="1"/>
    <col min="22" max="22" width="1.42578125" customWidth="1"/>
  </cols>
  <sheetData>
    <row r="1" spans="1:21" ht="43.5" customHeight="1" x14ac:dyDescent="0.3"/>
    <row r="2" spans="1:21" ht="66.599999999999994" customHeight="1" x14ac:dyDescent="0.25">
      <c r="A2" s="31" t="s">
        <v>0</v>
      </c>
      <c r="B2" s="20" t="s">
        <v>14</v>
      </c>
      <c r="C2" s="21" t="s">
        <v>2</v>
      </c>
      <c r="D2" s="9" t="s">
        <v>35</v>
      </c>
      <c r="E2" s="14" t="s">
        <v>31</v>
      </c>
      <c r="F2" s="26" t="s">
        <v>0</v>
      </c>
      <c r="G2" s="1" t="s">
        <v>1</v>
      </c>
      <c r="H2" s="17" t="s">
        <v>4</v>
      </c>
      <c r="I2" s="13" t="s">
        <v>33</v>
      </c>
      <c r="J2" s="1" t="s">
        <v>1</v>
      </c>
      <c r="K2" s="17" t="s">
        <v>4</v>
      </c>
      <c r="L2" s="13" t="s">
        <v>32</v>
      </c>
      <c r="M2" s="26" t="s">
        <v>0</v>
      </c>
      <c r="N2" s="1" t="s">
        <v>1</v>
      </c>
      <c r="O2" s="15" t="s">
        <v>4</v>
      </c>
      <c r="P2" s="13" t="s">
        <v>29</v>
      </c>
      <c r="Q2" s="26" t="s">
        <v>0</v>
      </c>
      <c r="R2" s="1" t="s">
        <v>1</v>
      </c>
      <c r="S2" s="15" t="s">
        <v>4</v>
      </c>
      <c r="T2" s="6" t="s">
        <v>12</v>
      </c>
      <c r="U2" s="32" t="s">
        <v>15</v>
      </c>
    </row>
    <row r="3" spans="1:21" ht="16.350000000000001" customHeight="1" x14ac:dyDescent="0.3">
      <c r="A3" s="4">
        <f t="shared" ref="A3:A40" si="0">IF(T3="-","",RANK(T3,T$3:T$40))</f>
        <v>2</v>
      </c>
      <c r="B3" s="29" t="s">
        <v>7</v>
      </c>
      <c r="C3" s="28" t="s">
        <v>8</v>
      </c>
      <c r="D3" s="40">
        <v>37</v>
      </c>
      <c r="E3" s="41">
        <v>1.0361111111111111E-3</v>
      </c>
      <c r="F3" s="34">
        <f t="shared" ref="F3:F39" si="1">IF(E3="","",RANK(E3,E$3:E$38,1))</f>
        <v>2</v>
      </c>
      <c r="G3" s="34">
        <f>IF(F3="","",VLOOKUP(F3,'[1]Concordance Classmt &amp; Points'!$A$2:$B$32,2,FALSE))</f>
        <v>75</v>
      </c>
      <c r="H3" s="35">
        <f t="shared" ref="H3:H39" si="2">IF(ISNUMBER(G3),G3+G3*(MAX(0,$D3-28))*2/100,"")</f>
        <v>88.5</v>
      </c>
      <c r="I3" s="42">
        <v>1</v>
      </c>
      <c r="J3" s="34">
        <f>IF(I3="","",VLOOKUP(I3,'[1]Concordance Classmt &amp; Points'!$A$2:$B$40,2,FALSE))</f>
        <v>90</v>
      </c>
      <c r="K3" s="35">
        <f t="shared" ref="K3:K39" si="3">IF(ISNUMBER(J3),J3+J3*(MAX(0,$D3-28))*2/100,"")</f>
        <v>106.2</v>
      </c>
      <c r="L3" s="43">
        <v>15.52</v>
      </c>
      <c r="M3" s="34">
        <f t="shared" ref="M3:M40" si="4">IF(L3="","",RANK(L3,L$3:L$40,0))</f>
        <v>3</v>
      </c>
      <c r="N3" s="34">
        <f>IF(M3="","",VLOOKUP(M3,'[1]Concordance Classmt &amp; Points'!$A$2:$B$32,2,FALSE))</f>
        <v>60</v>
      </c>
      <c r="O3" s="35">
        <f t="shared" ref="O3:O40" si="5">IF(ISNUMBER(N3),N3+N3*(MAX(0,$D3-28))*2/100,"")</f>
        <v>70.8</v>
      </c>
      <c r="P3" s="44">
        <v>15.52</v>
      </c>
      <c r="Q3" s="34">
        <f t="shared" ref="Q3:Q40" si="6">IF(P3="","",RANK(P3,P$3:P$40,0))</f>
        <v>3</v>
      </c>
      <c r="R3" s="34">
        <f>IF(Q3="","",VLOOKUP(Q3,'[1]Concordance Classmt &amp; Points'!$A$2:$B$32,2,FALSE))</f>
        <v>60</v>
      </c>
      <c r="S3" s="35">
        <f t="shared" ref="S3:S40" si="7">IF(ISNUMBER(R3),R3+R3*(MAX(0,$D3-28))*2/100,"")</f>
        <v>70.8</v>
      </c>
      <c r="T3" s="37">
        <f t="shared" ref="T3:T40" si="8">IF(COUNT(H3,K3,O3,P3),SUM(H3,K3,O3,S3),"-")</f>
        <v>336.3</v>
      </c>
      <c r="U3" s="38">
        <f t="shared" ref="U3:U40" si="9">IF(T3="-","",RANK(T3,T$3:T$40))</f>
        <v>2</v>
      </c>
    </row>
    <row r="4" spans="1:21" ht="16.350000000000001" customHeight="1" x14ac:dyDescent="0.3">
      <c r="A4" s="4">
        <f t="shared" si="0"/>
        <v>1</v>
      </c>
      <c r="B4" s="28" t="s">
        <v>20</v>
      </c>
      <c r="C4" s="28" t="s">
        <v>21</v>
      </c>
      <c r="D4" s="33">
        <v>58</v>
      </c>
      <c r="E4" s="41">
        <v>1.553587962962963E-3</v>
      </c>
      <c r="F4" s="34">
        <f t="shared" si="1"/>
        <v>3</v>
      </c>
      <c r="G4" s="34">
        <f>IF(F4="","",VLOOKUP(F4,'[1]Concordance Classmt &amp; Points'!$A$2:$B$32,2,FALSE))</f>
        <v>60</v>
      </c>
      <c r="H4" s="35">
        <f t="shared" si="2"/>
        <v>96</v>
      </c>
      <c r="I4" s="42">
        <v>2</v>
      </c>
      <c r="J4" s="34">
        <f>IF(I4="","",VLOOKUP(I4,'[1]Concordance Classmt &amp; Points'!$A$2:$B$40,2,FALSE))</f>
        <v>75</v>
      </c>
      <c r="K4" s="35">
        <f t="shared" si="3"/>
        <v>120</v>
      </c>
      <c r="L4" s="43">
        <v>17.559999999999999</v>
      </c>
      <c r="M4" s="34">
        <f t="shared" si="4"/>
        <v>2</v>
      </c>
      <c r="N4" s="34">
        <f>IF(M4="","",VLOOKUP(M4,'[1]Concordance Classmt &amp; Points'!$A$2:$B$32,2,FALSE))</f>
        <v>75</v>
      </c>
      <c r="O4" s="35">
        <f t="shared" si="5"/>
        <v>120</v>
      </c>
      <c r="P4" s="44">
        <v>17.559999999999999</v>
      </c>
      <c r="Q4" s="34">
        <f t="shared" si="6"/>
        <v>2</v>
      </c>
      <c r="R4" s="34">
        <f>IF(Q4="","",VLOOKUP(Q4,'[1]Concordance Classmt &amp; Points'!$A$2:$B$32,2,FALSE))</f>
        <v>75</v>
      </c>
      <c r="S4" s="39">
        <f t="shared" si="7"/>
        <v>120</v>
      </c>
      <c r="T4" s="37">
        <f t="shared" si="8"/>
        <v>456</v>
      </c>
      <c r="U4" s="38">
        <f t="shared" si="9"/>
        <v>1</v>
      </c>
    </row>
    <row r="5" spans="1:21" x14ac:dyDescent="0.3">
      <c r="A5" s="4">
        <f t="shared" si="0"/>
        <v>3</v>
      </c>
      <c r="B5" s="28" t="s">
        <v>16</v>
      </c>
      <c r="C5" s="28" t="s">
        <v>30</v>
      </c>
      <c r="D5" s="33">
        <v>47</v>
      </c>
      <c r="E5" s="41">
        <v>8.7962962962962962E-4</v>
      </c>
      <c r="F5" s="34">
        <f t="shared" si="1"/>
        <v>1</v>
      </c>
      <c r="G5" s="34">
        <f>IF(F5="","",VLOOKUP(F5,'[1]Concordance Classmt &amp; Points'!$A$2:$B$32,2,FALSE))</f>
        <v>90</v>
      </c>
      <c r="H5" s="35">
        <f t="shared" si="2"/>
        <v>124.2</v>
      </c>
      <c r="I5" s="42">
        <v>3</v>
      </c>
      <c r="J5" s="34">
        <f>IF(I5="","",VLOOKUP(I5,'[1]Concordance Classmt &amp; Points'!$A$2:$B$40,2,FALSE))</f>
        <v>60</v>
      </c>
      <c r="K5" s="35">
        <f t="shared" si="3"/>
        <v>82.8</v>
      </c>
      <c r="L5" s="43">
        <v>3</v>
      </c>
      <c r="M5" s="34">
        <f t="shared" si="4"/>
        <v>7</v>
      </c>
      <c r="N5" s="34">
        <f>IF(M5="","",VLOOKUP(M5,'[1]Concordance Classmt &amp; Points'!$A$2:$B$32,2,FALSE))</f>
        <v>36</v>
      </c>
      <c r="O5" s="35">
        <f t="shared" si="5"/>
        <v>49.68</v>
      </c>
      <c r="P5" s="44">
        <v>3</v>
      </c>
      <c r="Q5" s="34">
        <f t="shared" si="6"/>
        <v>7</v>
      </c>
      <c r="R5" s="34">
        <f>IF(Q5="","",VLOOKUP(Q5,'[1]Concordance Classmt &amp; Points'!$A$2:$B$32,2,FALSE))</f>
        <v>36</v>
      </c>
      <c r="S5" s="39">
        <f t="shared" si="7"/>
        <v>49.68</v>
      </c>
      <c r="T5" s="37">
        <f t="shared" si="8"/>
        <v>306.36</v>
      </c>
      <c r="U5" s="38">
        <f t="shared" si="9"/>
        <v>3</v>
      </c>
    </row>
    <row r="6" spans="1:21" x14ac:dyDescent="0.3">
      <c r="A6" s="4">
        <f t="shared" si="0"/>
        <v>5</v>
      </c>
      <c r="B6" s="28" t="s">
        <v>18</v>
      </c>
      <c r="C6" s="28" t="s">
        <v>19</v>
      </c>
      <c r="D6" s="33">
        <v>44</v>
      </c>
      <c r="E6" s="41">
        <v>0.12587962962963001</v>
      </c>
      <c r="F6" s="34">
        <f t="shared" si="1"/>
        <v>4</v>
      </c>
      <c r="G6" s="34">
        <f>IF(F6="","",VLOOKUP(F6,'[1]Concordance Classmt &amp; Points'!$A$2:$B$32,2,FALSE))</f>
        <v>50</v>
      </c>
      <c r="H6" s="35">
        <f t="shared" si="2"/>
        <v>66</v>
      </c>
      <c r="I6" s="42">
        <v>4</v>
      </c>
      <c r="J6" s="34">
        <f>IF(I6="","",VLOOKUP(I6,'[1]Concordance Classmt &amp; Points'!$A$2:$B$40,2,FALSE))</f>
        <v>50</v>
      </c>
      <c r="K6" s="35">
        <f t="shared" si="3"/>
        <v>66</v>
      </c>
      <c r="L6" s="43">
        <v>11.12</v>
      </c>
      <c r="M6" s="34">
        <f t="shared" si="4"/>
        <v>5</v>
      </c>
      <c r="N6" s="34">
        <f>IF(M6="","",VLOOKUP(M6,'[1]Concordance Classmt &amp; Points'!$A$2:$B$32,2,FALSE))</f>
        <v>45</v>
      </c>
      <c r="O6" s="35">
        <f t="shared" si="5"/>
        <v>59.4</v>
      </c>
      <c r="P6" s="44">
        <v>11.12</v>
      </c>
      <c r="Q6" s="34">
        <f t="shared" si="6"/>
        <v>5</v>
      </c>
      <c r="R6" s="34">
        <f>IF(Q6="","",VLOOKUP(Q6,'[1]Concordance Classmt &amp; Points'!$A$2:$B$32,2,FALSE))</f>
        <v>45</v>
      </c>
      <c r="S6" s="39">
        <f t="shared" si="7"/>
        <v>59.4</v>
      </c>
      <c r="T6" s="37">
        <f t="shared" si="8"/>
        <v>250.8</v>
      </c>
      <c r="U6" s="38">
        <f t="shared" si="9"/>
        <v>5</v>
      </c>
    </row>
    <row r="7" spans="1:21" ht="15.6" customHeight="1" x14ac:dyDescent="0.3">
      <c r="A7" s="4">
        <f t="shared" si="0"/>
        <v>4</v>
      </c>
      <c r="B7" s="28" t="s">
        <v>9</v>
      </c>
      <c r="C7" s="28" t="s">
        <v>10</v>
      </c>
      <c r="D7" s="40">
        <v>29</v>
      </c>
      <c r="E7" s="41">
        <v>0.20921296296296299</v>
      </c>
      <c r="F7" s="34">
        <f t="shared" si="1"/>
        <v>6</v>
      </c>
      <c r="G7" s="34">
        <f>IF(F7="","",VLOOKUP(F7,'[1]Concordance Classmt &amp; Points'!$A$2:$B$32,2,FALSE))</f>
        <v>40</v>
      </c>
      <c r="H7" s="35">
        <f t="shared" si="2"/>
        <v>40.799999999999997</v>
      </c>
      <c r="I7" s="42">
        <v>5</v>
      </c>
      <c r="J7" s="34">
        <f>IF(I7="","",VLOOKUP(I7,'[1]Concordance Classmt &amp; Points'!$A$2:$B$40,2,FALSE))</f>
        <v>45</v>
      </c>
      <c r="K7" s="35">
        <f t="shared" si="3"/>
        <v>45.9</v>
      </c>
      <c r="L7" s="43">
        <v>18.68</v>
      </c>
      <c r="M7" s="34">
        <f t="shared" si="4"/>
        <v>1</v>
      </c>
      <c r="N7" s="34">
        <f>IF(M7="","",VLOOKUP(M7,'[1]Concordance Classmt &amp; Points'!$A$2:$B$32,2,FALSE))</f>
        <v>90</v>
      </c>
      <c r="O7" s="35">
        <f t="shared" si="5"/>
        <v>91.8</v>
      </c>
      <c r="P7" s="44">
        <v>18.68</v>
      </c>
      <c r="Q7" s="34">
        <f t="shared" si="6"/>
        <v>1</v>
      </c>
      <c r="R7" s="34">
        <f>IF(Q7="","",VLOOKUP(Q7,'[1]Concordance Classmt &amp; Points'!$A$2:$B$32,2,FALSE))</f>
        <v>90</v>
      </c>
      <c r="S7" s="39">
        <f t="shared" si="7"/>
        <v>91.8</v>
      </c>
      <c r="T7" s="37">
        <f t="shared" si="8"/>
        <v>270.3</v>
      </c>
      <c r="U7" s="38">
        <f t="shared" si="9"/>
        <v>4</v>
      </c>
    </row>
    <row r="8" spans="1:21" x14ac:dyDescent="0.3">
      <c r="A8" s="4">
        <f t="shared" si="0"/>
        <v>7</v>
      </c>
      <c r="B8" s="28" t="s">
        <v>34</v>
      </c>
      <c r="C8" s="28" t="s">
        <v>23</v>
      </c>
      <c r="D8" s="33">
        <v>26</v>
      </c>
      <c r="E8" s="41">
        <v>0.167546296296296</v>
      </c>
      <c r="F8" s="34">
        <f t="shared" si="1"/>
        <v>5</v>
      </c>
      <c r="G8" s="34">
        <f>IF(F8="","",VLOOKUP(F8,'[1]Concordance Classmt &amp; Points'!$A$2:$B$32,2,FALSE))</f>
        <v>45</v>
      </c>
      <c r="H8" s="35">
        <f t="shared" si="2"/>
        <v>45</v>
      </c>
      <c r="I8" s="42">
        <v>6</v>
      </c>
      <c r="J8" s="34">
        <f>IF(I8="","",VLOOKUP(I8,'[1]Concordance Classmt &amp; Points'!$A$2:$B$40,2,FALSE))</f>
        <v>40</v>
      </c>
      <c r="K8" s="35">
        <f t="shared" si="3"/>
        <v>40</v>
      </c>
      <c r="L8" s="43">
        <v>14.56</v>
      </c>
      <c r="M8" s="34">
        <f t="shared" si="4"/>
        <v>4</v>
      </c>
      <c r="N8" s="34">
        <f>IF(M8="","",VLOOKUP(M8,'[1]Concordance Classmt &amp; Points'!$A$2:$B$32,2,FALSE))</f>
        <v>50</v>
      </c>
      <c r="O8" s="35">
        <f t="shared" si="5"/>
        <v>50</v>
      </c>
      <c r="P8" s="44">
        <v>14.56</v>
      </c>
      <c r="Q8" s="34">
        <f t="shared" si="6"/>
        <v>4</v>
      </c>
      <c r="R8" s="34">
        <f>IF(Q8="","",VLOOKUP(Q8,'[1]Concordance Classmt &amp; Points'!$A$2:$B$32,2,FALSE))</f>
        <v>50</v>
      </c>
      <c r="S8" s="39">
        <f t="shared" si="7"/>
        <v>50</v>
      </c>
      <c r="T8" s="37">
        <f t="shared" si="8"/>
        <v>185</v>
      </c>
      <c r="U8" s="38">
        <f t="shared" si="9"/>
        <v>7</v>
      </c>
    </row>
    <row r="9" spans="1:21" x14ac:dyDescent="0.3">
      <c r="A9" s="4">
        <f t="shared" si="0"/>
        <v>6</v>
      </c>
      <c r="B9" s="28" t="s">
        <v>13</v>
      </c>
      <c r="C9" s="28" t="s">
        <v>11</v>
      </c>
      <c r="D9" s="33">
        <v>42</v>
      </c>
      <c r="E9" s="41">
        <v>0.25087962962963001</v>
      </c>
      <c r="F9" s="34">
        <f t="shared" si="1"/>
        <v>7</v>
      </c>
      <c r="G9" s="34">
        <f>IF(F9="","",VLOOKUP(F9,'[1]Concordance Classmt &amp; Points'!$A$2:$B$32,2,FALSE))</f>
        <v>36</v>
      </c>
      <c r="H9" s="35">
        <f t="shared" si="2"/>
        <v>46.08</v>
      </c>
      <c r="I9" s="42">
        <v>7</v>
      </c>
      <c r="J9" s="34">
        <f>IF(I9="","",VLOOKUP(I9,'[1]Concordance Classmt &amp; Points'!$A$2:$B$40,2,FALSE))</f>
        <v>36</v>
      </c>
      <c r="K9" s="35">
        <f t="shared" si="3"/>
        <v>46.08</v>
      </c>
      <c r="L9" s="43">
        <v>10.44</v>
      </c>
      <c r="M9" s="34">
        <f t="shared" si="4"/>
        <v>6</v>
      </c>
      <c r="N9" s="34">
        <f>IF(M9="","",VLOOKUP(M9,'[1]Concordance Classmt &amp; Points'!$A$2:$B$32,2,FALSE))</f>
        <v>40</v>
      </c>
      <c r="O9" s="35">
        <f t="shared" si="5"/>
        <v>51.2</v>
      </c>
      <c r="P9" s="44">
        <v>10.44</v>
      </c>
      <c r="Q9" s="34">
        <f t="shared" si="6"/>
        <v>6</v>
      </c>
      <c r="R9" s="34">
        <f>IF(Q9="","",VLOOKUP(Q9,'[1]Concordance Classmt &amp; Points'!$A$2:$B$32,2,FALSE))</f>
        <v>40</v>
      </c>
      <c r="S9" s="39">
        <f t="shared" si="7"/>
        <v>51.2</v>
      </c>
      <c r="T9" s="37">
        <f t="shared" si="8"/>
        <v>194.56</v>
      </c>
      <c r="U9" s="38">
        <f t="shared" si="9"/>
        <v>6</v>
      </c>
    </row>
    <row r="10" spans="1:21" x14ac:dyDescent="0.3">
      <c r="A10" s="4" t="str">
        <f t="shared" si="0"/>
        <v/>
      </c>
      <c r="B10" s="28"/>
      <c r="C10" s="28"/>
      <c r="D10" s="33"/>
      <c r="E10" s="41"/>
      <c r="F10" s="34" t="str">
        <f t="shared" si="1"/>
        <v/>
      </c>
      <c r="G10" s="34" t="str">
        <f>IF(F10="","",VLOOKUP(F10,'[1]Concordance Classmt &amp; Points'!$A$2:$B$32,2,FALSE))</f>
        <v/>
      </c>
      <c r="H10" s="35" t="str">
        <f t="shared" si="2"/>
        <v/>
      </c>
      <c r="I10" s="36"/>
      <c r="J10" s="34" t="str">
        <f>IF(I10="","",VLOOKUP(I10,'[1]Concordance Classmt &amp; Points'!$A$2:$B$40,2,FALSE))</f>
        <v/>
      </c>
      <c r="K10" s="35" t="str">
        <f t="shared" si="3"/>
        <v/>
      </c>
      <c r="L10" s="43"/>
      <c r="M10" s="34" t="str">
        <f t="shared" si="4"/>
        <v/>
      </c>
      <c r="N10" s="34" t="str">
        <f>IF(M10="","",VLOOKUP(M10,'[1]Concordance Classmt &amp; Points'!$A$2:$B$32,2,FALSE))</f>
        <v/>
      </c>
      <c r="O10" s="35" t="str">
        <f t="shared" si="5"/>
        <v/>
      </c>
      <c r="P10" s="44"/>
      <c r="Q10" s="34" t="str">
        <f t="shared" si="6"/>
        <v/>
      </c>
      <c r="R10" s="34" t="str">
        <f>IF(Q10="","",VLOOKUP(Q10,'[1]Concordance Classmt &amp; Points'!$A$2:$B$32,2,FALSE))</f>
        <v/>
      </c>
      <c r="S10" s="39" t="str">
        <f t="shared" si="7"/>
        <v/>
      </c>
      <c r="T10" s="37" t="str">
        <f t="shared" si="8"/>
        <v>-</v>
      </c>
      <c r="U10" s="38" t="str">
        <f t="shared" si="9"/>
        <v/>
      </c>
    </row>
    <row r="11" spans="1:21" x14ac:dyDescent="0.3">
      <c r="A11" s="4" t="str">
        <f t="shared" si="0"/>
        <v/>
      </c>
      <c r="B11" s="28"/>
      <c r="C11" s="28"/>
      <c r="D11" s="33"/>
      <c r="E11" s="41"/>
      <c r="F11" s="34" t="str">
        <f t="shared" si="1"/>
        <v/>
      </c>
      <c r="G11" s="34" t="str">
        <f>IF(F11="","",VLOOKUP(F11,'[1]Concordance Classmt &amp; Points'!$A$2:$B$32,2,FALSE))</f>
        <v/>
      </c>
      <c r="H11" s="35" t="str">
        <f t="shared" si="2"/>
        <v/>
      </c>
      <c r="I11" s="36"/>
      <c r="J11" s="34" t="str">
        <f>IF(I11="","",VLOOKUP(I11,'[1]Concordance Classmt &amp; Points'!$A$2:$B$40,2,FALSE))</f>
        <v/>
      </c>
      <c r="K11" s="35" t="str">
        <f t="shared" si="3"/>
        <v/>
      </c>
      <c r="L11" s="43"/>
      <c r="M11" s="34" t="str">
        <f t="shared" si="4"/>
        <v/>
      </c>
      <c r="N11" s="34" t="str">
        <f>IF(M11="","",VLOOKUP(M11,'[1]Concordance Classmt &amp; Points'!$A$2:$B$32,2,FALSE))</f>
        <v/>
      </c>
      <c r="O11" s="35" t="str">
        <f t="shared" si="5"/>
        <v/>
      </c>
      <c r="P11" s="44"/>
      <c r="Q11" s="34" t="str">
        <f t="shared" si="6"/>
        <v/>
      </c>
      <c r="R11" s="34" t="str">
        <f>IF(Q11="","",VLOOKUP(Q11,'[1]Concordance Classmt &amp; Points'!$A$2:$B$32,2,FALSE))</f>
        <v/>
      </c>
      <c r="S11" s="39" t="str">
        <f t="shared" si="7"/>
        <v/>
      </c>
      <c r="T11" s="37" t="str">
        <f t="shared" si="8"/>
        <v>-</v>
      </c>
      <c r="U11" s="38" t="str">
        <f t="shared" si="9"/>
        <v/>
      </c>
    </row>
    <row r="12" spans="1:21" x14ac:dyDescent="0.3">
      <c r="A12" s="4" t="str">
        <f t="shared" si="0"/>
        <v/>
      </c>
      <c r="B12" s="28"/>
      <c r="C12" s="28"/>
      <c r="D12" s="33"/>
      <c r="E12" s="41"/>
      <c r="F12" s="34" t="str">
        <f t="shared" si="1"/>
        <v/>
      </c>
      <c r="G12" s="34" t="str">
        <f>IF(F12="","",VLOOKUP(F12,'[1]Concordance Classmt &amp; Points'!$A$2:$B$32,2,FALSE))</f>
        <v/>
      </c>
      <c r="H12" s="35" t="str">
        <f t="shared" si="2"/>
        <v/>
      </c>
      <c r="I12" s="36"/>
      <c r="J12" s="34" t="str">
        <f>IF(I12="","",VLOOKUP(I12,'[1]Concordance Classmt &amp; Points'!$A$2:$B$40,2,FALSE))</f>
        <v/>
      </c>
      <c r="K12" s="35" t="str">
        <f t="shared" si="3"/>
        <v/>
      </c>
      <c r="L12" s="43"/>
      <c r="M12" s="34" t="str">
        <f t="shared" si="4"/>
        <v/>
      </c>
      <c r="N12" s="34" t="str">
        <f>IF(M12="","",VLOOKUP(M12,'[1]Concordance Classmt &amp; Points'!$A$2:$B$32,2,FALSE))</f>
        <v/>
      </c>
      <c r="O12" s="35" t="str">
        <f t="shared" si="5"/>
        <v/>
      </c>
      <c r="P12" s="44"/>
      <c r="Q12" s="34" t="str">
        <f t="shared" si="6"/>
        <v/>
      </c>
      <c r="R12" s="34" t="str">
        <f>IF(Q12="","",VLOOKUP(Q12,'[1]Concordance Classmt &amp; Points'!$A$2:$B$32,2,FALSE))</f>
        <v/>
      </c>
      <c r="S12" s="39" t="str">
        <f t="shared" si="7"/>
        <v/>
      </c>
      <c r="T12" s="37" t="str">
        <f t="shared" si="8"/>
        <v>-</v>
      </c>
      <c r="U12" s="38" t="str">
        <f t="shared" si="9"/>
        <v/>
      </c>
    </row>
    <row r="13" spans="1:21" x14ac:dyDescent="0.3">
      <c r="A13" s="4" t="str">
        <f t="shared" si="0"/>
        <v/>
      </c>
      <c r="B13" s="28"/>
      <c r="C13" s="28"/>
      <c r="D13" s="33"/>
      <c r="E13" s="41"/>
      <c r="F13" s="34" t="str">
        <f t="shared" si="1"/>
        <v/>
      </c>
      <c r="G13" s="34" t="str">
        <f>IF(F13="","",VLOOKUP(F13,'[1]Concordance Classmt &amp; Points'!$A$2:$B$32,2,FALSE))</f>
        <v/>
      </c>
      <c r="H13" s="35" t="str">
        <f t="shared" si="2"/>
        <v/>
      </c>
      <c r="I13" s="36"/>
      <c r="J13" s="34" t="str">
        <f>IF(I13="","",VLOOKUP(I13,'[1]Concordance Classmt &amp; Points'!$A$2:$B$40,2,FALSE))</f>
        <v/>
      </c>
      <c r="K13" s="35" t="str">
        <f t="shared" si="3"/>
        <v/>
      </c>
      <c r="L13" s="43"/>
      <c r="M13" s="34" t="str">
        <f t="shared" si="4"/>
        <v/>
      </c>
      <c r="N13" s="34" t="str">
        <f>IF(M13="","",VLOOKUP(M13,'[1]Concordance Classmt &amp; Points'!$A$2:$B$32,2,FALSE))</f>
        <v/>
      </c>
      <c r="O13" s="35" t="str">
        <f t="shared" si="5"/>
        <v/>
      </c>
      <c r="P13" s="44"/>
      <c r="Q13" s="34" t="str">
        <f t="shared" si="6"/>
        <v/>
      </c>
      <c r="R13" s="34" t="str">
        <f>IF(Q13="","",VLOOKUP(Q13,'[1]Concordance Classmt &amp; Points'!$A$2:$B$32,2,FALSE))</f>
        <v/>
      </c>
      <c r="S13" s="39" t="str">
        <f t="shared" si="7"/>
        <v/>
      </c>
      <c r="T13" s="37" t="str">
        <f t="shared" si="8"/>
        <v>-</v>
      </c>
      <c r="U13" s="38" t="str">
        <f t="shared" si="9"/>
        <v/>
      </c>
    </row>
    <row r="14" spans="1:21" x14ac:dyDescent="0.3">
      <c r="A14" s="4" t="str">
        <f t="shared" si="0"/>
        <v/>
      </c>
      <c r="B14" s="28"/>
      <c r="C14" s="28"/>
      <c r="D14" s="33"/>
      <c r="E14" s="41"/>
      <c r="F14" s="34" t="str">
        <f t="shared" si="1"/>
        <v/>
      </c>
      <c r="G14" s="34" t="str">
        <f>IF(F14="","",VLOOKUP(F14,'[1]Concordance Classmt &amp; Points'!$A$2:$B$32,2,FALSE))</f>
        <v/>
      </c>
      <c r="H14" s="35" t="str">
        <f t="shared" si="2"/>
        <v/>
      </c>
      <c r="I14" s="36"/>
      <c r="J14" s="34" t="str">
        <f>IF(I14="","",VLOOKUP(I14,'[1]Concordance Classmt &amp; Points'!$A$2:$B$40,2,FALSE))</f>
        <v/>
      </c>
      <c r="K14" s="35" t="str">
        <f t="shared" si="3"/>
        <v/>
      </c>
      <c r="L14" s="43"/>
      <c r="M14" s="34" t="str">
        <f t="shared" si="4"/>
        <v/>
      </c>
      <c r="N14" s="34" t="str">
        <f>IF(M14="","",VLOOKUP(M14,'[1]Concordance Classmt &amp; Points'!$A$2:$B$32,2,FALSE))</f>
        <v/>
      </c>
      <c r="O14" s="35" t="str">
        <f t="shared" si="5"/>
        <v/>
      </c>
      <c r="P14" s="44"/>
      <c r="Q14" s="34" t="str">
        <f t="shared" si="6"/>
        <v/>
      </c>
      <c r="R14" s="34" t="str">
        <f>IF(Q14="","",VLOOKUP(Q14,'[1]Concordance Classmt &amp; Points'!$A$2:$B$32,2,FALSE))</f>
        <v/>
      </c>
      <c r="S14" s="39" t="str">
        <f t="shared" si="7"/>
        <v/>
      </c>
      <c r="T14" s="37" t="str">
        <f t="shared" si="8"/>
        <v>-</v>
      </c>
      <c r="U14" s="38" t="str">
        <f t="shared" si="9"/>
        <v/>
      </c>
    </row>
    <row r="15" spans="1:21" x14ac:dyDescent="0.3">
      <c r="A15" s="4" t="str">
        <f t="shared" si="0"/>
        <v/>
      </c>
      <c r="B15" s="28"/>
      <c r="C15" s="28"/>
      <c r="D15" s="33"/>
      <c r="E15" s="41"/>
      <c r="F15" s="34" t="str">
        <f t="shared" si="1"/>
        <v/>
      </c>
      <c r="G15" s="34" t="str">
        <f>IF(F15="","",VLOOKUP(F15,'[1]Concordance Classmt &amp; Points'!$A$2:$B$32,2,FALSE))</f>
        <v/>
      </c>
      <c r="H15" s="35" t="str">
        <f t="shared" si="2"/>
        <v/>
      </c>
      <c r="I15" s="36"/>
      <c r="J15" s="34" t="str">
        <f>IF(I15="","",VLOOKUP(I15,'[1]Concordance Classmt &amp; Points'!$A$2:$B$40,2,FALSE))</f>
        <v/>
      </c>
      <c r="K15" s="35" t="str">
        <f t="shared" si="3"/>
        <v/>
      </c>
      <c r="L15" s="43"/>
      <c r="M15" s="34" t="str">
        <f t="shared" si="4"/>
        <v/>
      </c>
      <c r="N15" s="34" t="str">
        <f>IF(M15="","",VLOOKUP(M15,'[1]Concordance Classmt &amp; Points'!$A$2:$B$32,2,FALSE))</f>
        <v/>
      </c>
      <c r="O15" s="35" t="str">
        <f t="shared" si="5"/>
        <v/>
      </c>
      <c r="P15" s="44"/>
      <c r="Q15" s="34" t="str">
        <f t="shared" si="6"/>
        <v/>
      </c>
      <c r="R15" s="34" t="str">
        <f>IF(Q15="","",VLOOKUP(Q15,'[1]Concordance Classmt &amp; Points'!$A$2:$B$32,2,FALSE))</f>
        <v/>
      </c>
      <c r="S15" s="39" t="str">
        <f t="shared" si="7"/>
        <v/>
      </c>
      <c r="T15" s="37" t="str">
        <f t="shared" si="8"/>
        <v>-</v>
      </c>
      <c r="U15" s="38" t="str">
        <f t="shared" si="9"/>
        <v/>
      </c>
    </row>
    <row r="16" spans="1:21" x14ac:dyDescent="0.3">
      <c r="A16" s="4" t="str">
        <f t="shared" si="0"/>
        <v/>
      </c>
      <c r="B16" s="28"/>
      <c r="C16" s="28"/>
      <c r="D16" s="33"/>
      <c r="E16" s="41"/>
      <c r="F16" s="34" t="str">
        <f t="shared" si="1"/>
        <v/>
      </c>
      <c r="G16" s="34" t="str">
        <f>IF(F16="","",VLOOKUP(F16,'[1]Concordance Classmt &amp; Points'!$A$2:$B$32,2,FALSE))</f>
        <v/>
      </c>
      <c r="H16" s="35" t="str">
        <f t="shared" si="2"/>
        <v/>
      </c>
      <c r="I16" s="36"/>
      <c r="J16" s="34" t="str">
        <f>IF(I16="","",VLOOKUP(I16,'[1]Concordance Classmt &amp; Points'!$A$2:$B$40,2,FALSE))</f>
        <v/>
      </c>
      <c r="K16" s="35" t="str">
        <f t="shared" si="3"/>
        <v/>
      </c>
      <c r="L16" s="43"/>
      <c r="M16" s="34" t="str">
        <f t="shared" si="4"/>
        <v/>
      </c>
      <c r="N16" s="34" t="str">
        <f>IF(M16="","",VLOOKUP(M16,'[1]Concordance Classmt &amp; Points'!$A$2:$B$32,2,FALSE))</f>
        <v/>
      </c>
      <c r="O16" s="35" t="str">
        <f t="shared" si="5"/>
        <v/>
      </c>
      <c r="P16" s="44"/>
      <c r="Q16" s="34" t="str">
        <f t="shared" si="6"/>
        <v/>
      </c>
      <c r="R16" s="34" t="str">
        <f>IF(Q16="","",VLOOKUP(Q16,'[1]Concordance Classmt &amp; Points'!$A$2:$B$32,2,FALSE))</f>
        <v/>
      </c>
      <c r="S16" s="39" t="str">
        <f t="shared" si="7"/>
        <v/>
      </c>
      <c r="T16" s="37" t="str">
        <f t="shared" si="8"/>
        <v>-</v>
      </c>
      <c r="U16" s="38" t="str">
        <f t="shared" si="9"/>
        <v/>
      </c>
    </row>
    <row r="17" spans="1:21" x14ac:dyDescent="0.3">
      <c r="A17" s="4" t="str">
        <f t="shared" si="0"/>
        <v/>
      </c>
      <c r="B17" s="28"/>
      <c r="C17" s="28"/>
      <c r="D17" s="33"/>
      <c r="E17" s="41"/>
      <c r="F17" s="34" t="str">
        <f t="shared" si="1"/>
        <v/>
      </c>
      <c r="G17" s="34" t="str">
        <f>IF(F17="","",VLOOKUP(F17,'[1]Concordance Classmt &amp; Points'!$A$2:$B$32,2,FALSE))</f>
        <v/>
      </c>
      <c r="H17" s="35" t="str">
        <f t="shared" si="2"/>
        <v/>
      </c>
      <c r="I17" s="36"/>
      <c r="J17" s="34" t="str">
        <f>IF(I17="","",VLOOKUP(I17,'[1]Concordance Classmt &amp; Points'!$A$2:$B$40,2,FALSE))</f>
        <v/>
      </c>
      <c r="K17" s="35" t="str">
        <f t="shared" si="3"/>
        <v/>
      </c>
      <c r="L17" s="43"/>
      <c r="M17" s="34" t="str">
        <f t="shared" si="4"/>
        <v/>
      </c>
      <c r="N17" s="34" t="str">
        <f>IF(M17="","",VLOOKUP(M17,'[1]Concordance Classmt &amp; Points'!$A$2:$B$32,2,FALSE))</f>
        <v/>
      </c>
      <c r="O17" s="35" t="str">
        <f t="shared" si="5"/>
        <v/>
      </c>
      <c r="P17" s="44"/>
      <c r="Q17" s="34" t="str">
        <f t="shared" si="6"/>
        <v/>
      </c>
      <c r="R17" s="34" t="str">
        <f>IF(Q17="","",VLOOKUP(Q17,'[1]Concordance Classmt &amp; Points'!$A$2:$B$32,2,FALSE))</f>
        <v/>
      </c>
      <c r="S17" s="39" t="str">
        <f t="shared" si="7"/>
        <v/>
      </c>
      <c r="T17" s="37" t="str">
        <f t="shared" si="8"/>
        <v>-</v>
      </c>
      <c r="U17" s="38" t="str">
        <f t="shared" si="9"/>
        <v/>
      </c>
    </row>
    <row r="18" spans="1:21" x14ac:dyDescent="0.3">
      <c r="A18" s="4" t="str">
        <f t="shared" si="0"/>
        <v/>
      </c>
      <c r="B18" s="28"/>
      <c r="C18" s="28"/>
      <c r="D18" s="33"/>
      <c r="E18" s="41"/>
      <c r="F18" s="34" t="str">
        <f t="shared" si="1"/>
        <v/>
      </c>
      <c r="G18" s="34" t="str">
        <f>IF(F18="","",VLOOKUP(F18,'[1]Concordance Classmt &amp; Points'!$A$2:$B$32,2,FALSE))</f>
        <v/>
      </c>
      <c r="H18" s="35" t="str">
        <f t="shared" si="2"/>
        <v/>
      </c>
      <c r="I18" s="36"/>
      <c r="J18" s="34" t="str">
        <f>IF(I18="","",VLOOKUP(I18,'[1]Concordance Classmt &amp; Points'!$A$2:$B$40,2,FALSE))</f>
        <v/>
      </c>
      <c r="K18" s="35" t="str">
        <f t="shared" si="3"/>
        <v/>
      </c>
      <c r="L18" s="43"/>
      <c r="M18" s="34" t="str">
        <f t="shared" si="4"/>
        <v/>
      </c>
      <c r="N18" s="34" t="str">
        <f>IF(M18="","",VLOOKUP(M18,'[1]Concordance Classmt &amp; Points'!$A$2:$B$32,2,FALSE))</f>
        <v/>
      </c>
      <c r="O18" s="35" t="str">
        <f t="shared" si="5"/>
        <v/>
      </c>
      <c r="P18" s="44"/>
      <c r="Q18" s="34" t="str">
        <f t="shared" si="6"/>
        <v/>
      </c>
      <c r="R18" s="34" t="str">
        <f>IF(Q18="","",VLOOKUP(Q18,'[1]Concordance Classmt &amp; Points'!$A$2:$B$32,2,FALSE))</f>
        <v/>
      </c>
      <c r="S18" s="39" t="str">
        <f t="shared" si="7"/>
        <v/>
      </c>
      <c r="T18" s="37" t="str">
        <f t="shared" si="8"/>
        <v>-</v>
      </c>
      <c r="U18" s="38" t="str">
        <f t="shared" si="9"/>
        <v/>
      </c>
    </row>
    <row r="19" spans="1:21" x14ac:dyDescent="0.3">
      <c r="A19" s="4" t="str">
        <f t="shared" si="0"/>
        <v/>
      </c>
      <c r="B19" s="28"/>
      <c r="C19" s="28"/>
      <c r="D19" s="33"/>
      <c r="E19" s="41"/>
      <c r="F19" s="34" t="str">
        <f t="shared" si="1"/>
        <v/>
      </c>
      <c r="G19" s="34" t="str">
        <f>IF(F19="","",VLOOKUP(F19,'[1]Concordance Classmt &amp; Points'!$A$2:$B$32,2,FALSE))</f>
        <v/>
      </c>
      <c r="H19" s="35" t="str">
        <f t="shared" si="2"/>
        <v/>
      </c>
      <c r="I19" s="36"/>
      <c r="J19" s="34" t="str">
        <f>IF(I19="","",VLOOKUP(I19,'[1]Concordance Classmt &amp; Points'!$A$2:$B$40,2,FALSE))</f>
        <v/>
      </c>
      <c r="K19" s="35" t="str">
        <f t="shared" si="3"/>
        <v/>
      </c>
      <c r="L19" s="43"/>
      <c r="M19" s="34" t="str">
        <f t="shared" si="4"/>
        <v/>
      </c>
      <c r="N19" s="34" t="str">
        <f>IF(M19="","",VLOOKUP(M19,'[1]Concordance Classmt &amp; Points'!$A$2:$B$32,2,FALSE))</f>
        <v/>
      </c>
      <c r="O19" s="35" t="str">
        <f t="shared" si="5"/>
        <v/>
      </c>
      <c r="P19" s="44"/>
      <c r="Q19" s="34" t="str">
        <f t="shared" si="6"/>
        <v/>
      </c>
      <c r="R19" s="34" t="str">
        <f>IF(Q19="","",VLOOKUP(Q19,'[1]Concordance Classmt &amp; Points'!$A$2:$B$32,2,FALSE))</f>
        <v/>
      </c>
      <c r="S19" s="39" t="str">
        <f t="shared" si="7"/>
        <v/>
      </c>
      <c r="T19" s="37" t="str">
        <f t="shared" si="8"/>
        <v>-</v>
      </c>
      <c r="U19" s="38" t="str">
        <f t="shared" si="9"/>
        <v/>
      </c>
    </row>
    <row r="20" spans="1:21" x14ac:dyDescent="0.3">
      <c r="A20" s="4" t="str">
        <f t="shared" si="0"/>
        <v/>
      </c>
      <c r="B20" s="28"/>
      <c r="C20" s="28"/>
      <c r="D20" s="33"/>
      <c r="E20" s="41"/>
      <c r="F20" s="34" t="str">
        <f t="shared" si="1"/>
        <v/>
      </c>
      <c r="G20" s="34" t="str">
        <f>IF(F20="","",VLOOKUP(F20,'[1]Concordance Classmt &amp; Points'!$A$2:$B$32,2,FALSE))</f>
        <v/>
      </c>
      <c r="H20" s="35" t="str">
        <f t="shared" si="2"/>
        <v/>
      </c>
      <c r="I20" s="36"/>
      <c r="J20" s="34" t="str">
        <f>IF(I20="","",VLOOKUP(I20,'[1]Concordance Classmt &amp; Points'!$A$2:$B$40,2,FALSE))</f>
        <v/>
      </c>
      <c r="K20" s="35" t="str">
        <f t="shared" si="3"/>
        <v/>
      </c>
      <c r="L20" s="43"/>
      <c r="M20" s="34" t="str">
        <f t="shared" si="4"/>
        <v/>
      </c>
      <c r="N20" s="34" t="str">
        <f>IF(M20="","",VLOOKUP(M20,'[1]Concordance Classmt &amp; Points'!$A$2:$B$32,2,FALSE))</f>
        <v/>
      </c>
      <c r="O20" s="35" t="str">
        <f t="shared" si="5"/>
        <v/>
      </c>
      <c r="P20" s="44"/>
      <c r="Q20" s="34" t="str">
        <f t="shared" si="6"/>
        <v/>
      </c>
      <c r="R20" s="34" t="str">
        <f>IF(Q20="","",VLOOKUP(Q20,'[1]Concordance Classmt &amp; Points'!$A$2:$B$32,2,FALSE))</f>
        <v/>
      </c>
      <c r="S20" s="39" t="str">
        <f t="shared" si="7"/>
        <v/>
      </c>
      <c r="T20" s="37" t="str">
        <f t="shared" si="8"/>
        <v>-</v>
      </c>
      <c r="U20" s="38" t="str">
        <f t="shared" si="9"/>
        <v/>
      </c>
    </row>
    <row r="21" spans="1:21" x14ac:dyDescent="0.3">
      <c r="A21" s="4" t="str">
        <f t="shared" si="0"/>
        <v/>
      </c>
      <c r="B21" s="28"/>
      <c r="C21" s="28"/>
      <c r="D21" s="33"/>
      <c r="E21" s="41"/>
      <c r="F21" s="34" t="str">
        <f t="shared" si="1"/>
        <v/>
      </c>
      <c r="G21" s="34" t="str">
        <f>IF(F21="","",VLOOKUP(F21,'[1]Concordance Classmt &amp; Points'!$A$2:$B$32,2,FALSE))</f>
        <v/>
      </c>
      <c r="H21" s="35" t="str">
        <f t="shared" si="2"/>
        <v/>
      </c>
      <c r="I21" s="36"/>
      <c r="J21" s="34" t="str">
        <f>IF(I21="","",VLOOKUP(I21,'[1]Concordance Classmt &amp; Points'!$A$2:$B$40,2,FALSE))</f>
        <v/>
      </c>
      <c r="K21" s="35" t="str">
        <f t="shared" si="3"/>
        <v/>
      </c>
      <c r="L21" s="43"/>
      <c r="M21" s="34" t="str">
        <f t="shared" si="4"/>
        <v/>
      </c>
      <c r="N21" s="34" t="str">
        <f>IF(M21="","",VLOOKUP(M21,'[1]Concordance Classmt &amp; Points'!$A$2:$B$32,2,FALSE))</f>
        <v/>
      </c>
      <c r="O21" s="35" t="str">
        <f t="shared" si="5"/>
        <v/>
      </c>
      <c r="P21" s="44"/>
      <c r="Q21" s="34" t="str">
        <f t="shared" si="6"/>
        <v/>
      </c>
      <c r="R21" s="34" t="str">
        <f>IF(Q21="","",VLOOKUP(Q21,'[1]Concordance Classmt &amp; Points'!$A$2:$B$32,2,FALSE))</f>
        <v/>
      </c>
      <c r="S21" s="39" t="str">
        <f t="shared" si="7"/>
        <v/>
      </c>
      <c r="T21" s="37" t="str">
        <f t="shared" si="8"/>
        <v>-</v>
      </c>
      <c r="U21" s="38" t="str">
        <f t="shared" si="9"/>
        <v/>
      </c>
    </row>
    <row r="22" spans="1:21" x14ac:dyDescent="0.3">
      <c r="A22" s="4" t="str">
        <f t="shared" si="0"/>
        <v/>
      </c>
      <c r="B22" s="28"/>
      <c r="C22" s="28"/>
      <c r="D22" s="33"/>
      <c r="E22" s="41"/>
      <c r="F22" s="34" t="str">
        <f t="shared" si="1"/>
        <v/>
      </c>
      <c r="G22" s="34" t="str">
        <f>IF(F22="","",VLOOKUP(F22,'[1]Concordance Classmt &amp; Points'!$A$2:$B$32,2,FALSE))</f>
        <v/>
      </c>
      <c r="H22" s="35" t="str">
        <f t="shared" si="2"/>
        <v/>
      </c>
      <c r="I22" s="36"/>
      <c r="J22" s="34" t="str">
        <f>IF(I22="","",VLOOKUP(I22,'[1]Concordance Classmt &amp; Points'!$A$2:$B$40,2,FALSE))</f>
        <v/>
      </c>
      <c r="K22" s="35" t="str">
        <f t="shared" si="3"/>
        <v/>
      </c>
      <c r="L22" s="43"/>
      <c r="M22" s="34" t="str">
        <f t="shared" si="4"/>
        <v/>
      </c>
      <c r="N22" s="34" t="str">
        <f>IF(M22="","",VLOOKUP(M22,'[1]Concordance Classmt &amp; Points'!$A$2:$B$32,2,FALSE))</f>
        <v/>
      </c>
      <c r="O22" s="35" t="str">
        <f t="shared" si="5"/>
        <v/>
      </c>
      <c r="P22" s="44"/>
      <c r="Q22" s="34" t="str">
        <f t="shared" si="6"/>
        <v/>
      </c>
      <c r="R22" s="34" t="str">
        <f>IF(Q22="","",VLOOKUP(Q22,'[1]Concordance Classmt &amp; Points'!$A$2:$B$32,2,FALSE))</f>
        <v/>
      </c>
      <c r="S22" s="39" t="str">
        <f t="shared" si="7"/>
        <v/>
      </c>
      <c r="T22" s="37" t="str">
        <f t="shared" si="8"/>
        <v>-</v>
      </c>
      <c r="U22" s="38" t="str">
        <f t="shared" si="9"/>
        <v/>
      </c>
    </row>
    <row r="23" spans="1:21" x14ac:dyDescent="0.3">
      <c r="A23" s="4" t="str">
        <f t="shared" si="0"/>
        <v/>
      </c>
      <c r="B23" s="28"/>
      <c r="C23" s="28"/>
      <c r="D23" s="33"/>
      <c r="E23" s="41"/>
      <c r="F23" s="34" t="str">
        <f t="shared" si="1"/>
        <v/>
      </c>
      <c r="G23" s="34" t="str">
        <f>IF(F23="","",VLOOKUP(F23,'[1]Concordance Classmt &amp; Points'!$A$2:$B$32,2,FALSE))</f>
        <v/>
      </c>
      <c r="H23" s="35" t="str">
        <f t="shared" si="2"/>
        <v/>
      </c>
      <c r="I23" s="36"/>
      <c r="J23" s="34" t="str">
        <f>IF(I23="","",VLOOKUP(I23,'[1]Concordance Classmt &amp; Points'!$A$2:$B$40,2,FALSE))</f>
        <v/>
      </c>
      <c r="K23" s="35" t="str">
        <f t="shared" si="3"/>
        <v/>
      </c>
      <c r="L23" s="43"/>
      <c r="M23" s="34" t="str">
        <f t="shared" si="4"/>
        <v/>
      </c>
      <c r="N23" s="34" t="str">
        <f>IF(M23="","",VLOOKUP(M23,'[1]Concordance Classmt &amp; Points'!$A$2:$B$32,2,FALSE))</f>
        <v/>
      </c>
      <c r="O23" s="35" t="str">
        <f t="shared" si="5"/>
        <v/>
      </c>
      <c r="P23" s="44"/>
      <c r="Q23" s="34" t="str">
        <f t="shared" si="6"/>
        <v/>
      </c>
      <c r="R23" s="34" t="str">
        <f>IF(Q23="","",VLOOKUP(Q23,'[1]Concordance Classmt &amp; Points'!$A$2:$B$32,2,FALSE))</f>
        <v/>
      </c>
      <c r="S23" s="39" t="str">
        <f t="shared" si="7"/>
        <v/>
      </c>
      <c r="T23" s="37" t="str">
        <f t="shared" si="8"/>
        <v>-</v>
      </c>
      <c r="U23" s="38" t="str">
        <f t="shared" si="9"/>
        <v/>
      </c>
    </row>
    <row r="24" spans="1:21" x14ac:dyDescent="0.3">
      <c r="A24" s="4" t="str">
        <f t="shared" si="0"/>
        <v/>
      </c>
      <c r="B24" s="28"/>
      <c r="C24" s="28"/>
      <c r="D24" s="33"/>
      <c r="E24" s="41"/>
      <c r="F24" s="34" t="str">
        <f t="shared" si="1"/>
        <v/>
      </c>
      <c r="G24" s="34" t="str">
        <f>IF(F24="","",VLOOKUP(F24,'[1]Concordance Classmt &amp; Points'!$A$2:$B$32,2,FALSE))</f>
        <v/>
      </c>
      <c r="H24" s="35" t="str">
        <f t="shared" si="2"/>
        <v/>
      </c>
      <c r="I24" s="36"/>
      <c r="J24" s="34" t="str">
        <f>IF(I24="","",VLOOKUP(I24,'[1]Concordance Classmt &amp; Points'!$A$2:$B$40,2,FALSE))</f>
        <v/>
      </c>
      <c r="K24" s="35" t="str">
        <f t="shared" si="3"/>
        <v/>
      </c>
      <c r="L24" s="43"/>
      <c r="M24" s="34" t="str">
        <f t="shared" si="4"/>
        <v/>
      </c>
      <c r="N24" s="34" t="str">
        <f>IF(M24="","",VLOOKUP(M24,'[1]Concordance Classmt &amp; Points'!$A$2:$B$32,2,FALSE))</f>
        <v/>
      </c>
      <c r="O24" s="35" t="str">
        <f t="shared" si="5"/>
        <v/>
      </c>
      <c r="P24" s="44"/>
      <c r="Q24" s="34" t="str">
        <f t="shared" si="6"/>
        <v/>
      </c>
      <c r="R24" s="34" t="str">
        <f>IF(Q24="","",VLOOKUP(Q24,'[1]Concordance Classmt &amp; Points'!$A$2:$B$32,2,FALSE))</f>
        <v/>
      </c>
      <c r="S24" s="39" t="str">
        <f t="shared" si="7"/>
        <v/>
      </c>
      <c r="T24" s="37" t="str">
        <f t="shared" si="8"/>
        <v>-</v>
      </c>
      <c r="U24" s="38" t="str">
        <f t="shared" si="9"/>
        <v/>
      </c>
    </row>
    <row r="25" spans="1:21" x14ac:dyDescent="0.3">
      <c r="A25" s="4" t="str">
        <f t="shared" si="0"/>
        <v/>
      </c>
      <c r="B25" s="28"/>
      <c r="C25" s="28"/>
      <c r="D25" s="33"/>
      <c r="E25" s="41"/>
      <c r="F25" s="34" t="str">
        <f t="shared" si="1"/>
        <v/>
      </c>
      <c r="G25" s="34" t="str">
        <f>IF(F25="","",VLOOKUP(F25,'[1]Concordance Classmt &amp; Points'!$A$2:$B$32,2,FALSE))</f>
        <v/>
      </c>
      <c r="H25" s="35" t="str">
        <f t="shared" si="2"/>
        <v/>
      </c>
      <c r="I25" s="36"/>
      <c r="J25" s="34" t="str">
        <f>IF(I25="","",VLOOKUP(I25,'[1]Concordance Classmt &amp; Points'!$A$2:$B$40,2,FALSE))</f>
        <v/>
      </c>
      <c r="K25" s="35" t="str">
        <f t="shared" si="3"/>
        <v/>
      </c>
      <c r="L25" s="43"/>
      <c r="M25" s="34" t="str">
        <f t="shared" si="4"/>
        <v/>
      </c>
      <c r="N25" s="34" t="str">
        <f>IF(M25="","",VLOOKUP(M25,'[1]Concordance Classmt &amp; Points'!$A$2:$B$32,2,FALSE))</f>
        <v/>
      </c>
      <c r="O25" s="35" t="str">
        <f t="shared" si="5"/>
        <v/>
      </c>
      <c r="P25" s="44"/>
      <c r="Q25" s="34" t="str">
        <f t="shared" si="6"/>
        <v/>
      </c>
      <c r="R25" s="34" t="str">
        <f>IF(Q25="","",VLOOKUP(Q25,'[1]Concordance Classmt &amp; Points'!$A$2:$B$32,2,FALSE))</f>
        <v/>
      </c>
      <c r="S25" s="39" t="str">
        <f t="shared" si="7"/>
        <v/>
      </c>
      <c r="T25" s="37" t="str">
        <f t="shared" si="8"/>
        <v>-</v>
      </c>
      <c r="U25" s="38" t="str">
        <f t="shared" si="9"/>
        <v/>
      </c>
    </row>
    <row r="26" spans="1:21" x14ac:dyDescent="0.3">
      <c r="A26" s="4" t="str">
        <f t="shared" si="0"/>
        <v/>
      </c>
      <c r="B26" s="28"/>
      <c r="C26" s="28"/>
      <c r="D26" s="33"/>
      <c r="E26" s="41"/>
      <c r="F26" s="34" t="str">
        <f t="shared" si="1"/>
        <v/>
      </c>
      <c r="G26" s="34" t="str">
        <f>IF(F26="","",VLOOKUP(F26,'[1]Concordance Classmt &amp; Points'!$A$2:$B$32,2,FALSE))</f>
        <v/>
      </c>
      <c r="H26" s="35" t="str">
        <f t="shared" si="2"/>
        <v/>
      </c>
      <c r="I26" s="36"/>
      <c r="J26" s="34" t="str">
        <f>IF(I26="","",VLOOKUP(I26,'[1]Concordance Classmt &amp; Points'!$A$2:$B$40,2,FALSE))</f>
        <v/>
      </c>
      <c r="K26" s="35" t="str">
        <f t="shared" si="3"/>
        <v/>
      </c>
      <c r="L26" s="43"/>
      <c r="M26" s="34" t="str">
        <f t="shared" si="4"/>
        <v/>
      </c>
      <c r="N26" s="34" t="str">
        <f>IF(M26="","",VLOOKUP(M26,'[1]Concordance Classmt &amp; Points'!$A$2:$B$32,2,FALSE))</f>
        <v/>
      </c>
      <c r="O26" s="35" t="str">
        <f t="shared" si="5"/>
        <v/>
      </c>
      <c r="P26" s="44"/>
      <c r="Q26" s="34" t="str">
        <f t="shared" si="6"/>
        <v/>
      </c>
      <c r="R26" s="34" t="str">
        <f>IF(Q26="","",VLOOKUP(Q26,'[1]Concordance Classmt &amp; Points'!$A$2:$B$32,2,FALSE))</f>
        <v/>
      </c>
      <c r="S26" s="39" t="str">
        <f t="shared" si="7"/>
        <v/>
      </c>
      <c r="T26" s="37" t="str">
        <f t="shared" si="8"/>
        <v>-</v>
      </c>
      <c r="U26" s="38" t="str">
        <f t="shared" si="9"/>
        <v/>
      </c>
    </row>
    <row r="27" spans="1:21" x14ac:dyDescent="0.3">
      <c r="A27" s="4" t="str">
        <f t="shared" si="0"/>
        <v/>
      </c>
      <c r="B27" s="28"/>
      <c r="C27" s="28"/>
      <c r="D27" s="33"/>
      <c r="E27" s="41"/>
      <c r="F27" s="34" t="str">
        <f t="shared" si="1"/>
        <v/>
      </c>
      <c r="G27" s="34" t="str">
        <f>IF(F27="","",VLOOKUP(F27,'[1]Concordance Classmt &amp; Points'!$A$2:$B$32,2,FALSE))</f>
        <v/>
      </c>
      <c r="H27" s="35" t="str">
        <f t="shared" si="2"/>
        <v/>
      </c>
      <c r="I27" s="36"/>
      <c r="J27" s="34" t="str">
        <f>IF(I27="","",VLOOKUP(I27,'[1]Concordance Classmt &amp; Points'!$A$2:$B$40,2,FALSE))</f>
        <v/>
      </c>
      <c r="K27" s="35" t="str">
        <f t="shared" si="3"/>
        <v/>
      </c>
      <c r="L27" s="43"/>
      <c r="M27" s="34" t="str">
        <f t="shared" si="4"/>
        <v/>
      </c>
      <c r="N27" s="34" t="str">
        <f>IF(M27="","",VLOOKUP(M27,'[1]Concordance Classmt &amp; Points'!$A$2:$B$32,2,FALSE))</f>
        <v/>
      </c>
      <c r="O27" s="35" t="str">
        <f t="shared" si="5"/>
        <v/>
      </c>
      <c r="P27" s="44"/>
      <c r="Q27" s="34" t="str">
        <f t="shared" si="6"/>
        <v/>
      </c>
      <c r="R27" s="34" t="str">
        <f>IF(Q27="","",VLOOKUP(Q27,'[1]Concordance Classmt &amp; Points'!$A$2:$B$32,2,FALSE))</f>
        <v/>
      </c>
      <c r="S27" s="39" t="str">
        <f t="shared" si="7"/>
        <v/>
      </c>
      <c r="T27" s="37" t="str">
        <f t="shared" si="8"/>
        <v>-</v>
      </c>
      <c r="U27" s="38" t="str">
        <f t="shared" si="9"/>
        <v/>
      </c>
    </row>
    <row r="28" spans="1:21" x14ac:dyDescent="0.3">
      <c r="A28" s="4" t="str">
        <f t="shared" si="0"/>
        <v/>
      </c>
      <c r="B28" s="28"/>
      <c r="C28" s="28"/>
      <c r="D28" s="33"/>
      <c r="E28" s="41"/>
      <c r="F28" s="34" t="str">
        <f t="shared" si="1"/>
        <v/>
      </c>
      <c r="G28" s="34" t="str">
        <f>IF(F28="","",VLOOKUP(F28,'[1]Concordance Classmt &amp; Points'!$A$2:$B$32,2,FALSE))</f>
        <v/>
      </c>
      <c r="H28" s="35" t="str">
        <f t="shared" si="2"/>
        <v/>
      </c>
      <c r="I28" s="36"/>
      <c r="J28" s="34" t="str">
        <f>IF(I28="","",VLOOKUP(I28,'[1]Concordance Classmt &amp; Points'!$A$2:$B$40,2,FALSE))</f>
        <v/>
      </c>
      <c r="K28" s="35" t="str">
        <f t="shared" si="3"/>
        <v/>
      </c>
      <c r="L28" s="43"/>
      <c r="M28" s="34" t="str">
        <f t="shared" si="4"/>
        <v/>
      </c>
      <c r="N28" s="34" t="str">
        <f>IF(M28="","",VLOOKUP(M28,'[1]Concordance Classmt &amp; Points'!$A$2:$B$32,2,FALSE))</f>
        <v/>
      </c>
      <c r="O28" s="35" t="str">
        <f t="shared" si="5"/>
        <v/>
      </c>
      <c r="P28" s="44"/>
      <c r="Q28" s="34" t="str">
        <f t="shared" si="6"/>
        <v/>
      </c>
      <c r="R28" s="34" t="str">
        <f>IF(Q28="","",VLOOKUP(Q28,'[1]Concordance Classmt &amp; Points'!$A$2:$B$32,2,FALSE))</f>
        <v/>
      </c>
      <c r="S28" s="39" t="str">
        <f t="shared" si="7"/>
        <v/>
      </c>
      <c r="T28" s="37" t="str">
        <f t="shared" si="8"/>
        <v>-</v>
      </c>
      <c r="U28" s="38" t="str">
        <f t="shared" si="9"/>
        <v/>
      </c>
    </row>
    <row r="29" spans="1:21" x14ac:dyDescent="0.3">
      <c r="A29" s="4" t="str">
        <f t="shared" si="0"/>
        <v/>
      </c>
      <c r="B29" s="28"/>
      <c r="C29" s="28"/>
      <c r="D29" s="33"/>
      <c r="E29" s="41"/>
      <c r="F29" s="34" t="str">
        <f t="shared" si="1"/>
        <v/>
      </c>
      <c r="G29" s="34" t="str">
        <f>IF(F29="","",VLOOKUP(F29,'[1]Concordance Classmt &amp; Points'!$A$2:$B$32,2,FALSE))</f>
        <v/>
      </c>
      <c r="H29" s="35" t="str">
        <f t="shared" si="2"/>
        <v/>
      </c>
      <c r="I29" s="36"/>
      <c r="J29" s="34" t="str">
        <f>IF(I29="","",VLOOKUP(I29,'[1]Concordance Classmt &amp; Points'!$A$2:$B$40,2,FALSE))</f>
        <v/>
      </c>
      <c r="K29" s="35" t="str">
        <f t="shared" si="3"/>
        <v/>
      </c>
      <c r="L29" s="43"/>
      <c r="M29" s="34" t="str">
        <f t="shared" si="4"/>
        <v/>
      </c>
      <c r="N29" s="34" t="str">
        <f>IF(M29="","",VLOOKUP(M29,'[1]Concordance Classmt &amp; Points'!$A$2:$B$32,2,FALSE))</f>
        <v/>
      </c>
      <c r="O29" s="35" t="str">
        <f t="shared" si="5"/>
        <v/>
      </c>
      <c r="P29" s="44"/>
      <c r="Q29" s="34" t="str">
        <f t="shared" si="6"/>
        <v/>
      </c>
      <c r="R29" s="34" t="str">
        <f>IF(Q29="","",VLOOKUP(Q29,'[1]Concordance Classmt &amp; Points'!$A$2:$B$32,2,FALSE))</f>
        <v/>
      </c>
      <c r="S29" s="39" t="str">
        <f t="shared" si="7"/>
        <v/>
      </c>
      <c r="T29" s="37" t="str">
        <f t="shared" si="8"/>
        <v>-</v>
      </c>
      <c r="U29" s="38" t="str">
        <f t="shared" si="9"/>
        <v/>
      </c>
    </row>
    <row r="30" spans="1:21" x14ac:dyDescent="0.3">
      <c r="A30" s="4" t="str">
        <f t="shared" si="0"/>
        <v/>
      </c>
      <c r="B30" s="28"/>
      <c r="C30" s="28"/>
      <c r="D30" s="33"/>
      <c r="E30" s="41"/>
      <c r="F30" s="34" t="str">
        <f t="shared" si="1"/>
        <v/>
      </c>
      <c r="G30" s="34" t="str">
        <f>IF(F30="","",VLOOKUP(F30,'[1]Concordance Classmt &amp; Points'!$A$2:$B$32,2,FALSE))</f>
        <v/>
      </c>
      <c r="H30" s="35" t="str">
        <f t="shared" si="2"/>
        <v/>
      </c>
      <c r="I30" s="36"/>
      <c r="J30" s="34" t="str">
        <f>IF(I30="","",VLOOKUP(I30,'[1]Concordance Classmt &amp; Points'!$A$2:$B$40,2,FALSE))</f>
        <v/>
      </c>
      <c r="K30" s="35" t="str">
        <f t="shared" si="3"/>
        <v/>
      </c>
      <c r="L30" s="43"/>
      <c r="M30" s="34" t="str">
        <f t="shared" si="4"/>
        <v/>
      </c>
      <c r="N30" s="34" t="str">
        <f>IF(M30="","",VLOOKUP(M30,'[1]Concordance Classmt &amp; Points'!$A$2:$B$32,2,FALSE))</f>
        <v/>
      </c>
      <c r="O30" s="35" t="str">
        <f t="shared" si="5"/>
        <v/>
      </c>
      <c r="P30" s="44"/>
      <c r="Q30" s="34" t="str">
        <f t="shared" si="6"/>
        <v/>
      </c>
      <c r="R30" s="34" t="str">
        <f>IF(Q30="","",VLOOKUP(Q30,'[1]Concordance Classmt &amp; Points'!$A$2:$B$32,2,FALSE))</f>
        <v/>
      </c>
      <c r="S30" s="39" t="str">
        <f t="shared" si="7"/>
        <v/>
      </c>
      <c r="T30" s="37" t="str">
        <f t="shared" si="8"/>
        <v>-</v>
      </c>
      <c r="U30" s="38" t="str">
        <f t="shared" si="9"/>
        <v/>
      </c>
    </row>
    <row r="31" spans="1:21" x14ac:dyDescent="0.3">
      <c r="A31" s="4" t="str">
        <f t="shared" si="0"/>
        <v/>
      </c>
      <c r="B31" s="28"/>
      <c r="C31" s="28"/>
      <c r="D31" s="33"/>
      <c r="E31" s="41"/>
      <c r="F31" s="34" t="str">
        <f t="shared" si="1"/>
        <v/>
      </c>
      <c r="G31" s="34" t="str">
        <f>IF(F31="","",VLOOKUP(F31,'[1]Concordance Classmt &amp; Points'!$A$2:$B$32,2,FALSE))</f>
        <v/>
      </c>
      <c r="H31" s="35" t="str">
        <f t="shared" si="2"/>
        <v/>
      </c>
      <c r="I31" s="36"/>
      <c r="J31" s="34" t="str">
        <f>IF(I31="","",VLOOKUP(I31,'[1]Concordance Classmt &amp; Points'!$A$2:$B$40,2,FALSE))</f>
        <v/>
      </c>
      <c r="K31" s="35" t="str">
        <f t="shared" si="3"/>
        <v/>
      </c>
      <c r="L31" s="43"/>
      <c r="M31" s="34" t="str">
        <f t="shared" si="4"/>
        <v/>
      </c>
      <c r="N31" s="34" t="str">
        <f>IF(M31="","",VLOOKUP(M31,'[1]Concordance Classmt &amp; Points'!$A$2:$B$32,2,FALSE))</f>
        <v/>
      </c>
      <c r="O31" s="35" t="str">
        <f t="shared" si="5"/>
        <v/>
      </c>
      <c r="P31" s="44"/>
      <c r="Q31" s="34" t="str">
        <f t="shared" si="6"/>
        <v/>
      </c>
      <c r="R31" s="34" t="str">
        <f>IF(Q31="","",VLOOKUP(Q31,'[1]Concordance Classmt &amp; Points'!$A$2:$B$32,2,FALSE))</f>
        <v/>
      </c>
      <c r="S31" s="39" t="str">
        <f t="shared" si="7"/>
        <v/>
      </c>
      <c r="T31" s="37" t="str">
        <f t="shared" si="8"/>
        <v>-</v>
      </c>
      <c r="U31" s="38" t="str">
        <f t="shared" si="9"/>
        <v/>
      </c>
    </row>
    <row r="32" spans="1:21" x14ac:dyDescent="0.3">
      <c r="A32" s="4" t="str">
        <f t="shared" si="0"/>
        <v/>
      </c>
      <c r="B32" s="28"/>
      <c r="C32" s="28"/>
      <c r="D32" s="33"/>
      <c r="E32" s="41"/>
      <c r="F32" s="34" t="str">
        <f t="shared" si="1"/>
        <v/>
      </c>
      <c r="G32" s="34" t="str">
        <f>IF(F32="","",VLOOKUP(F32,'[1]Concordance Classmt &amp; Points'!$A$2:$B$32,2,FALSE))</f>
        <v/>
      </c>
      <c r="H32" s="35" t="str">
        <f t="shared" si="2"/>
        <v/>
      </c>
      <c r="I32" s="36"/>
      <c r="J32" s="34" t="str">
        <f>IF(I32="","",VLOOKUP(I32,'[1]Concordance Classmt &amp; Points'!$A$2:$B$40,2,FALSE))</f>
        <v/>
      </c>
      <c r="K32" s="35" t="str">
        <f t="shared" si="3"/>
        <v/>
      </c>
      <c r="L32" s="43"/>
      <c r="M32" s="34" t="str">
        <f t="shared" si="4"/>
        <v/>
      </c>
      <c r="N32" s="34" t="str">
        <f>IF(M32="","",VLOOKUP(M32,'[1]Concordance Classmt &amp; Points'!$A$2:$B$32,2,FALSE))</f>
        <v/>
      </c>
      <c r="O32" s="35" t="str">
        <f t="shared" si="5"/>
        <v/>
      </c>
      <c r="P32" s="44"/>
      <c r="Q32" s="34" t="str">
        <f t="shared" si="6"/>
        <v/>
      </c>
      <c r="R32" s="34" t="str">
        <f>IF(Q32="","",VLOOKUP(Q32,'[1]Concordance Classmt &amp; Points'!$A$2:$B$32,2,FALSE))</f>
        <v/>
      </c>
      <c r="S32" s="39" t="str">
        <f t="shared" si="7"/>
        <v/>
      </c>
      <c r="T32" s="37" t="str">
        <f t="shared" si="8"/>
        <v>-</v>
      </c>
      <c r="U32" s="38" t="str">
        <f t="shared" si="9"/>
        <v/>
      </c>
    </row>
    <row r="33" spans="1:21" x14ac:dyDescent="0.3">
      <c r="A33" s="4" t="str">
        <f t="shared" si="0"/>
        <v/>
      </c>
      <c r="B33" s="28"/>
      <c r="C33" s="28"/>
      <c r="D33" s="33"/>
      <c r="E33" s="41"/>
      <c r="F33" s="34" t="str">
        <f t="shared" si="1"/>
        <v/>
      </c>
      <c r="G33" s="34" t="str">
        <f>IF(F33="","",VLOOKUP(F33,'[1]Concordance Classmt &amp; Points'!$A$2:$B$32,2,FALSE))</f>
        <v/>
      </c>
      <c r="H33" s="35" t="str">
        <f t="shared" si="2"/>
        <v/>
      </c>
      <c r="I33" s="36"/>
      <c r="J33" s="34" t="str">
        <f>IF(I33="","",VLOOKUP(I33,'[1]Concordance Classmt &amp; Points'!$A$2:$B$40,2,FALSE))</f>
        <v/>
      </c>
      <c r="K33" s="35" t="str">
        <f t="shared" si="3"/>
        <v/>
      </c>
      <c r="L33" s="43"/>
      <c r="M33" s="34" t="str">
        <f t="shared" si="4"/>
        <v/>
      </c>
      <c r="N33" s="34" t="str">
        <f>IF(M33="","",VLOOKUP(M33,'[1]Concordance Classmt &amp; Points'!$A$2:$B$32,2,FALSE))</f>
        <v/>
      </c>
      <c r="O33" s="35" t="str">
        <f t="shared" si="5"/>
        <v/>
      </c>
      <c r="P33" s="44"/>
      <c r="Q33" s="34" t="str">
        <f t="shared" si="6"/>
        <v/>
      </c>
      <c r="R33" s="34" t="str">
        <f>IF(Q33="","",VLOOKUP(Q33,'[1]Concordance Classmt &amp; Points'!$A$2:$B$32,2,FALSE))</f>
        <v/>
      </c>
      <c r="S33" s="39" t="str">
        <f t="shared" si="7"/>
        <v/>
      </c>
      <c r="T33" s="37" t="str">
        <f t="shared" si="8"/>
        <v>-</v>
      </c>
      <c r="U33" s="38" t="str">
        <f t="shared" si="9"/>
        <v/>
      </c>
    </row>
    <row r="34" spans="1:21" x14ac:dyDescent="0.3">
      <c r="A34" s="4" t="str">
        <f t="shared" si="0"/>
        <v/>
      </c>
      <c r="B34" s="28"/>
      <c r="C34" s="28"/>
      <c r="D34" s="33"/>
      <c r="E34" s="41"/>
      <c r="F34" s="34" t="str">
        <f t="shared" si="1"/>
        <v/>
      </c>
      <c r="G34" s="34" t="str">
        <f>IF(F34="","",VLOOKUP(F34,'[1]Concordance Classmt &amp; Points'!$A$2:$B$32,2,FALSE))</f>
        <v/>
      </c>
      <c r="H34" s="35" t="str">
        <f t="shared" si="2"/>
        <v/>
      </c>
      <c r="I34" s="36"/>
      <c r="J34" s="34" t="str">
        <f>IF(I34="","",VLOOKUP(I34,'[1]Concordance Classmt &amp; Points'!$A$2:$B$40,2,FALSE))</f>
        <v/>
      </c>
      <c r="K34" s="35" t="str">
        <f t="shared" si="3"/>
        <v/>
      </c>
      <c r="L34" s="43"/>
      <c r="M34" s="34" t="str">
        <f t="shared" si="4"/>
        <v/>
      </c>
      <c r="N34" s="34" t="str">
        <f>IF(M34="","",VLOOKUP(M34,'[1]Concordance Classmt &amp; Points'!$A$2:$B$32,2,FALSE))</f>
        <v/>
      </c>
      <c r="O34" s="35" t="str">
        <f t="shared" si="5"/>
        <v/>
      </c>
      <c r="P34" s="44"/>
      <c r="Q34" s="34" t="str">
        <f t="shared" si="6"/>
        <v/>
      </c>
      <c r="R34" s="34" t="str">
        <f>IF(Q34="","",VLOOKUP(Q34,'[1]Concordance Classmt &amp; Points'!$A$2:$B$32,2,FALSE))</f>
        <v/>
      </c>
      <c r="S34" s="39" t="str">
        <f t="shared" si="7"/>
        <v/>
      </c>
      <c r="T34" s="37" t="str">
        <f t="shared" si="8"/>
        <v>-</v>
      </c>
      <c r="U34" s="38" t="str">
        <f t="shared" si="9"/>
        <v/>
      </c>
    </row>
    <row r="35" spans="1:21" x14ac:dyDescent="0.3">
      <c r="A35" s="4" t="str">
        <f t="shared" si="0"/>
        <v/>
      </c>
      <c r="B35" s="28"/>
      <c r="C35" s="28"/>
      <c r="D35" s="33"/>
      <c r="E35" s="41"/>
      <c r="F35" s="34" t="str">
        <f t="shared" si="1"/>
        <v/>
      </c>
      <c r="G35" s="34" t="str">
        <f>IF(F35="","",VLOOKUP(F35,'[1]Concordance Classmt &amp; Points'!$A$2:$B$32,2,FALSE))</f>
        <v/>
      </c>
      <c r="H35" s="35" t="str">
        <f t="shared" si="2"/>
        <v/>
      </c>
      <c r="I35" s="36"/>
      <c r="J35" s="34" t="str">
        <f>IF(I35="","",VLOOKUP(I35,'[1]Concordance Classmt &amp; Points'!$A$2:$B$40,2,FALSE))</f>
        <v/>
      </c>
      <c r="K35" s="35" t="str">
        <f t="shared" si="3"/>
        <v/>
      </c>
      <c r="L35" s="43"/>
      <c r="M35" s="34" t="str">
        <f t="shared" si="4"/>
        <v/>
      </c>
      <c r="N35" s="34" t="str">
        <f>IF(M35="","",VLOOKUP(M35,'[1]Concordance Classmt &amp; Points'!$A$2:$B$32,2,FALSE))</f>
        <v/>
      </c>
      <c r="O35" s="35" t="str">
        <f t="shared" si="5"/>
        <v/>
      </c>
      <c r="P35" s="44"/>
      <c r="Q35" s="34" t="str">
        <f t="shared" si="6"/>
        <v/>
      </c>
      <c r="R35" s="34" t="str">
        <f>IF(Q35="","",VLOOKUP(Q35,'[1]Concordance Classmt &amp; Points'!$A$2:$B$32,2,FALSE))</f>
        <v/>
      </c>
      <c r="S35" s="39" t="str">
        <f t="shared" si="7"/>
        <v/>
      </c>
      <c r="T35" s="37" t="str">
        <f t="shared" si="8"/>
        <v>-</v>
      </c>
      <c r="U35" s="38" t="str">
        <f t="shared" si="9"/>
        <v/>
      </c>
    </row>
    <row r="36" spans="1:21" x14ac:dyDescent="0.3">
      <c r="A36" s="4" t="str">
        <f t="shared" si="0"/>
        <v/>
      </c>
      <c r="B36" s="28"/>
      <c r="C36" s="28"/>
      <c r="D36" s="33"/>
      <c r="E36" s="41"/>
      <c r="F36" s="34" t="str">
        <f t="shared" si="1"/>
        <v/>
      </c>
      <c r="G36" s="34" t="str">
        <f>IF(F36="","",VLOOKUP(F36,'[1]Concordance Classmt &amp; Points'!$A$2:$B$32,2,FALSE))</f>
        <v/>
      </c>
      <c r="H36" s="35" t="str">
        <f t="shared" si="2"/>
        <v/>
      </c>
      <c r="I36" s="36"/>
      <c r="J36" s="34" t="str">
        <f>IF(I36="","",VLOOKUP(I36,'[1]Concordance Classmt &amp; Points'!$A$2:$B$40,2,FALSE))</f>
        <v/>
      </c>
      <c r="K36" s="35" t="str">
        <f t="shared" si="3"/>
        <v/>
      </c>
      <c r="L36" s="43"/>
      <c r="M36" s="34" t="str">
        <f t="shared" si="4"/>
        <v/>
      </c>
      <c r="N36" s="34" t="str">
        <f>IF(M36="","",VLOOKUP(M36,'[1]Concordance Classmt &amp; Points'!$A$2:$B$32,2,FALSE))</f>
        <v/>
      </c>
      <c r="O36" s="35" t="str">
        <f t="shared" si="5"/>
        <v/>
      </c>
      <c r="P36" s="44"/>
      <c r="Q36" s="34" t="str">
        <f t="shared" si="6"/>
        <v/>
      </c>
      <c r="R36" s="34" t="str">
        <f>IF(Q36="","",VLOOKUP(Q36,'[1]Concordance Classmt &amp; Points'!$A$2:$B$32,2,FALSE))</f>
        <v/>
      </c>
      <c r="S36" s="39" t="str">
        <f t="shared" si="7"/>
        <v/>
      </c>
      <c r="T36" s="37" t="str">
        <f t="shared" si="8"/>
        <v>-</v>
      </c>
      <c r="U36" s="38" t="str">
        <f t="shared" si="9"/>
        <v/>
      </c>
    </row>
    <row r="37" spans="1:21" x14ac:dyDescent="0.3">
      <c r="A37" s="4" t="str">
        <f t="shared" si="0"/>
        <v/>
      </c>
      <c r="B37" s="28"/>
      <c r="C37" s="28"/>
      <c r="D37" s="33"/>
      <c r="E37" s="41"/>
      <c r="F37" s="34" t="str">
        <f t="shared" si="1"/>
        <v/>
      </c>
      <c r="G37" s="34" t="str">
        <f>IF(F37="","",VLOOKUP(F37,'[1]Concordance Classmt &amp; Points'!$A$2:$B$32,2,FALSE))</f>
        <v/>
      </c>
      <c r="H37" s="35" t="str">
        <f t="shared" si="2"/>
        <v/>
      </c>
      <c r="I37" s="36"/>
      <c r="J37" s="34" t="str">
        <f>IF(I37="","",VLOOKUP(I37,'[1]Concordance Classmt &amp; Points'!$A$2:$B$40,2,FALSE))</f>
        <v/>
      </c>
      <c r="K37" s="35" t="str">
        <f t="shared" si="3"/>
        <v/>
      </c>
      <c r="L37" s="43"/>
      <c r="M37" s="34" t="str">
        <f t="shared" si="4"/>
        <v/>
      </c>
      <c r="N37" s="34" t="str">
        <f>IF(M37="","",VLOOKUP(M37,'[1]Concordance Classmt &amp; Points'!$A$2:$B$32,2,FALSE))</f>
        <v/>
      </c>
      <c r="O37" s="35" t="str">
        <f t="shared" si="5"/>
        <v/>
      </c>
      <c r="P37" s="44"/>
      <c r="Q37" s="34" t="str">
        <f t="shared" si="6"/>
        <v/>
      </c>
      <c r="R37" s="34" t="str">
        <f>IF(Q37="","",VLOOKUP(Q37,'[1]Concordance Classmt &amp; Points'!$A$2:$B$32,2,FALSE))</f>
        <v/>
      </c>
      <c r="S37" s="39" t="str">
        <f t="shared" si="7"/>
        <v/>
      </c>
      <c r="T37" s="37" t="str">
        <f t="shared" si="8"/>
        <v>-</v>
      </c>
      <c r="U37" s="38" t="str">
        <f t="shared" si="9"/>
        <v/>
      </c>
    </row>
    <row r="38" spans="1:21" x14ac:dyDescent="0.3">
      <c r="A38" s="4" t="str">
        <f t="shared" si="0"/>
        <v/>
      </c>
      <c r="B38" s="28"/>
      <c r="C38" s="28"/>
      <c r="D38" s="33"/>
      <c r="E38" s="41"/>
      <c r="F38" s="34" t="str">
        <f t="shared" si="1"/>
        <v/>
      </c>
      <c r="G38" s="34" t="str">
        <f>IF(F38="","",VLOOKUP(F38,'[1]Concordance Classmt &amp; Points'!$A$2:$B$32,2,FALSE))</f>
        <v/>
      </c>
      <c r="H38" s="35" t="str">
        <f t="shared" si="2"/>
        <v/>
      </c>
      <c r="I38" s="36"/>
      <c r="J38" s="34" t="str">
        <f>IF(I38="","",VLOOKUP(I38,'[1]Concordance Classmt &amp; Points'!$A$2:$B$40,2,FALSE))</f>
        <v/>
      </c>
      <c r="K38" s="35" t="str">
        <f t="shared" si="3"/>
        <v/>
      </c>
      <c r="L38" s="43"/>
      <c r="M38" s="34" t="str">
        <f t="shared" si="4"/>
        <v/>
      </c>
      <c r="N38" s="34" t="str">
        <f>IF(M38="","",VLOOKUP(M38,'[1]Concordance Classmt &amp; Points'!$A$2:$B$32,2,FALSE))</f>
        <v/>
      </c>
      <c r="O38" s="35" t="str">
        <f t="shared" si="5"/>
        <v/>
      </c>
      <c r="P38" s="44"/>
      <c r="Q38" s="34" t="str">
        <f t="shared" si="6"/>
        <v/>
      </c>
      <c r="R38" s="34" t="str">
        <f>IF(Q38="","",VLOOKUP(Q38,'[1]Concordance Classmt &amp; Points'!$A$2:$B$32,2,FALSE))</f>
        <v/>
      </c>
      <c r="S38" s="39" t="str">
        <f t="shared" si="7"/>
        <v/>
      </c>
      <c r="T38" s="37" t="str">
        <f t="shared" si="8"/>
        <v>-</v>
      </c>
      <c r="U38" s="38" t="str">
        <f t="shared" si="9"/>
        <v/>
      </c>
    </row>
    <row r="39" spans="1:21" x14ac:dyDescent="0.3">
      <c r="A39" s="4" t="str">
        <f t="shared" si="0"/>
        <v/>
      </c>
      <c r="B39" s="28"/>
      <c r="C39" s="28"/>
      <c r="D39" s="33"/>
      <c r="E39" s="41"/>
      <c r="F39" s="34" t="str">
        <f t="shared" si="1"/>
        <v/>
      </c>
      <c r="G39" s="34" t="str">
        <f>IF(F39="","",VLOOKUP(F39,'[1]Concordance Classmt &amp; Points'!$A$2:$B$32,2,FALSE))</f>
        <v/>
      </c>
      <c r="H39" s="35" t="str">
        <f t="shared" si="2"/>
        <v/>
      </c>
      <c r="I39" s="36"/>
      <c r="J39" s="34" t="str">
        <f>IF(I39="","",VLOOKUP(I39,'[1]Concordance Classmt &amp; Points'!$A$2:$B$40,2,FALSE))</f>
        <v/>
      </c>
      <c r="K39" s="35" t="str">
        <f t="shared" si="3"/>
        <v/>
      </c>
      <c r="L39" s="43"/>
      <c r="M39" s="34" t="str">
        <f t="shared" si="4"/>
        <v/>
      </c>
      <c r="N39" s="34" t="str">
        <f>IF(M39="","",VLOOKUP(M39,'[1]Concordance Classmt &amp; Points'!$A$2:$B$32,2,FALSE))</f>
        <v/>
      </c>
      <c r="O39" s="35" t="str">
        <f t="shared" si="5"/>
        <v/>
      </c>
      <c r="P39" s="44"/>
      <c r="Q39" s="34" t="str">
        <f t="shared" si="6"/>
        <v/>
      </c>
      <c r="R39" s="34" t="str">
        <f>IF(Q39="","",VLOOKUP(Q39,'[1]Concordance Classmt &amp; Points'!$A$2:$B$32,2,FALSE))</f>
        <v/>
      </c>
      <c r="S39" s="39" t="str">
        <f t="shared" si="7"/>
        <v/>
      </c>
      <c r="T39" s="37" t="str">
        <f t="shared" si="8"/>
        <v>-</v>
      </c>
      <c r="U39" s="38" t="str">
        <f t="shared" si="9"/>
        <v/>
      </c>
    </row>
    <row r="40" spans="1:21" ht="16.350000000000001" customHeight="1" x14ac:dyDescent="0.3">
      <c r="A40" s="4" t="str">
        <f t="shared" si="0"/>
        <v/>
      </c>
      <c r="B40" s="28"/>
      <c r="C40" s="28"/>
      <c r="D40" s="33"/>
      <c r="E40" s="41"/>
      <c r="F40" s="34"/>
      <c r="G40" s="34"/>
      <c r="H40" s="35"/>
      <c r="I40" s="36"/>
      <c r="J40" s="34" t="str">
        <f>IF(I40="","",VLOOKUP(I40,'[1]Concordance Classmt &amp; Points'!$A$2:$B$40,2,FALSE))</f>
        <v/>
      </c>
      <c r="K40" s="35"/>
      <c r="L40" s="43"/>
      <c r="M40" s="34" t="str">
        <f t="shared" si="4"/>
        <v/>
      </c>
      <c r="N40" s="34" t="str">
        <f>IF(M40="","",VLOOKUP(M40,'[1]Concordance Classmt &amp; Points'!$A$2:$B$32,2,FALSE))</f>
        <v/>
      </c>
      <c r="O40" s="35" t="str">
        <f t="shared" si="5"/>
        <v/>
      </c>
      <c r="P40" s="44"/>
      <c r="Q40" s="34" t="str">
        <f t="shared" si="6"/>
        <v/>
      </c>
      <c r="R40" s="34" t="str">
        <f>IF(Q40="","",VLOOKUP(Q40,'[1]Concordance Classmt &amp; Points'!$A$2:$B$32,2,FALSE))</f>
        <v/>
      </c>
      <c r="S40" s="39" t="str">
        <f t="shared" si="7"/>
        <v/>
      </c>
      <c r="T40" s="37" t="str">
        <f t="shared" si="8"/>
        <v>-</v>
      </c>
      <c r="U40" s="38" t="str">
        <f t="shared" si="9"/>
        <v/>
      </c>
    </row>
    <row r="41" spans="1:21" ht="19.7" customHeight="1" x14ac:dyDescent="0.35">
      <c r="B41" s="30">
        <v>7</v>
      </c>
      <c r="C41" s="30" t="s">
        <v>28</v>
      </c>
      <c r="D41" s="12"/>
      <c r="E41" s="12"/>
    </row>
  </sheetData>
  <autoFilter ref="A2:U41" xr:uid="{00000000-0009-0000-0000-000001000000}">
    <sortState xmlns:xlrd2="http://schemas.microsoft.com/office/spreadsheetml/2017/richdata2" ref="A3:U41">
      <sortCondition ref="I2:I41"/>
    </sortState>
  </autoFilter>
  <conditionalFormatting sqref="A3:D40 A2:H2 I2:O40 T2:U40 F3:H40">
    <cfRule type="expression" dxfId="5" priority="4">
      <formula>MOD(ROW(),2)</formula>
    </cfRule>
  </conditionalFormatting>
  <conditionalFormatting sqref="E3:E40">
    <cfRule type="expression" dxfId="4" priority="3">
      <formula>MOD(ROW(),2)</formula>
    </cfRule>
  </conditionalFormatting>
  <conditionalFormatting sqref="P2:S40">
    <cfRule type="expression" dxfId="3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4"/>
  <dimension ref="A1:K41"/>
  <sheetViews>
    <sheetView tabSelected="1" zoomScaleNormal="100" workbookViewId="0">
      <pane ySplit="2" topLeftCell="A3" activePane="bottomLeft" state="frozen"/>
      <selection pane="bottomLeft" activeCell="H3" sqref="A3:H40"/>
    </sheetView>
  </sheetViews>
  <sheetFormatPr baseColWidth="10" defaultColWidth="9.140625" defaultRowHeight="18" x14ac:dyDescent="0.3"/>
  <cols>
    <col min="1" max="1" width="5.5703125" style="5" customWidth="1"/>
    <col min="2" max="2" width="21.85546875" style="27" customWidth="1"/>
    <col min="3" max="3" width="14.5703125" style="27" customWidth="1"/>
    <col min="4" max="4" width="4.5703125" style="7" bestFit="1" customWidth="1"/>
    <col min="5" max="7" width="9.5703125" style="5" customWidth="1"/>
    <col min="8" max="8" width="4.140625" style="5" bestFit="1" customWidth="1"/>
    <col min="9" max="9" width="1.42578125" customWidth="1"/>
  </cols>
  <sheetData>
    <row r="1" spans="1:11" ht="43.5" customHeight="1" x14ac:dyDescent="0.3">
      <c r="K1" t="s">
        <v>39</v>
      </c>
    </row>
    <row r="2" spans="1:11" ht="66.599999999999994" customHeight="1" x14ac:dyDescent="0.25">
      <c r="A2" s="31" t="s">
        <v>0</v>
      </c>
      <c r="B2" s="20" t="s">
        <v>14</v>
      </c>
      <c r="C2" s="21" t="s">
        <v>2</v>
      </c>
      <c r="D2" s="9" t="s">
        <v>35</v>
      </c>
      <c r="E2" s="49" t="s">
        <v>36</v>
      </c>
      <c r="F2" s="50" t="s">
        <v>37</v>
      </c>
      <c r="G2" s="47" t="s">
        <v>38</v>
      </c>
      <c r="H2" s="45" t="s">
        <v>15</v>
      </c>
    </row>
    <row r="3" spans="1:11" ht="16.350000000000001" customHeight="1" x14ac:dyDescent="0.3">
      <c r="A3" s="4">
        <f t="shared" ref="A3:A40" si="0">IF(E3="-","",RANK(E3,E$3:E$40))</f>
        <v>2</v>
      </c>
      <c r="B3" s="29" t="s">
        <v>7</v>
      </c>
      <c r="C3" s="28" t="s">
        <v>8</v>
      </c>
      <c r="D3" s="40">
        <v>37</v>
      </c>
      <c r="E3" s="51">
        <f>IFERROR(VLOOKUP(B3,'Classement COURSES'!$B$3:$U$40,20),"")</f>
        <v>224.2</v>
      </c>
      <c r="F3" s="51">
        <f>IFERROR(VLOOKUP(B3,'Classement Rameur - Bras de fer'!$B$3:$T$40,19),"")</f>
        <v>336.3</v>
      </c>
      <c r="G3" s="48">
        <f t="shared" ref="G3:G8" si="1">IFERROR(E3+F3,"")</f>
        <v>560.5</v>
      </c>
      <c r="H3" s="46">
        <f t="shared" ref="H3:H40" si="2">IFERROR(IF(G3="-","",RANK(G3,G$3:G$40)),"")</f>
        <v>1</v>
      </c>
    </row>
    <row r="4" spans="1:11" ht="16.350000000000001" customHeight="1" x14ac:dyDescent="0.3">
      <c r="A4" s="4">
        <f>IF(E4="-","",RANK(E4,E$3:E$40))</f>
        <v>4</v>
      </c>
      <c r="B4" s="28" t="s">
        <v>34</v>
      </c>
      <c r="C4" s="28" t="s">
        <v>23</v>
      </c>
      <c r="D4" s="33">
        <v>26</v>
      </c>
      <c r="E4" s="51">
        <f>IFERROR(VLOOKUP(B4,'Classement COURSES'!$B$3:$U$40,20),"")</f>
        <v>175</v>
      </c>
      <c r="F4" s="51">
        <f>IFERROR(VLOOKUP(B4,'Classement Rameur - Bras de fer'!$B$3:$T$40,19),"")</f>
        <v>336.3</v>
      </c>
      <c r="G4" s="48">
        <f>IFERROR(E4+F4,"")</f>
        <v>511.3</v>
      </c>
      <c r="H4" s="46">
        <f>IFERROR(IF(G4="-","",RANK(G4,G$3:G$40)),"")</f>
        <v>2</v>
      </c>
    </row>
    <row r="5" spans="1:11" x14ac:dyDescent="0.3">
      <c r="A5" s="4">
        <f>IF(E5="-","",RANK(E5,E$3:E$40))</f>
        <v>1</v>
      </c>
      <c r="B5" s="28" t="s">
        <v>16</v>
      </c>
      <c r="C5" s="28" t="s">
        <v>30</v>
      </c>
      <c r="D5" s="33">
        <v>47</v>
      </c>
      <c r="E5" s="51">
        <f>IFERROR(VLOOKUP(B5,'Classement COURSES'!$B$3:$U$40,20),"")</f>
        <v>310.5</v>
      </c>
      <c r="F5" s="51">
        <f>IFERROR(VLOOKUP(B5,'Classement Rameur - Bras de fer'!$B$3:$T$40,19),"")</f>
        <v>194.56</v>
      </c>
      <c r="G5" s="48">
        <f>IFERROR(E5+F5,"")</f>
        <v>505.06</v>
      </c>
      <c r="H5" s="46">
        <f>IFERROR(IF(G5="-","",RANK(G5,G$3:G$40)),"")</f>
        <v>3</v>
      </c>
    </row>
    <row r="6" spans="1:11" x14ac:dyDescent="0.3">
      <c r="A6" s="4">
        <f>IF(E6="-","",RANK(E6,E$3:E$40))</f>
        <v>3</v>
      </c>
      <c r="B6" s="28" t="s">
        <v>18</v>
      </c>
      <c r="C6" s="28" t="s">
        <v>19</v>
      </c>
      <c r="D6" s="33">
        <v>44</v>
      </c>
      <c r="E6" s="51">
        <f>IFERROR(VLOOKUP(B6,'Classement COURSES'!$B$3:$U$40,20),"")</f>
        <v>217.8</v>
      </c>
      <c r="F6" s="51">
        <f>IFERROR(VLOOKUP(B6,'Classement Rameur - Bras de fer'!$B$3:$T$40,19),"")</f>
        <v>250.8</v>
      </c>
      <c r="G6" s="48">
        <f>IFERROR(E6+F6,"")</f>
        <v>468.6</v>
      </c>
      <c r="H6" s="46">
        <f>IFERROR(IF(G6="-","",RANK(G6,G$3:G$40)),"")</f>
        <v>4</v>
      </c>
    </row>
    <row r="7" spans="1:11" ht="15.6" customHeight="1" x14ac:dyDescent="0.3">
      <c r="A7" s="4">
        <f>IF(E7="-","",RANK(E7,E$3:E$40))</f>
        <v>6</v>
      </c>
      <c r="B7" s="28" t="s">
        <v>20</v>
      </c>
      <c r="C7" s="28" t="s">
        <v>21</v>
      </c>
      <c r="D7" s="33">
        <v>58</v>
      </c>
      <c r="E7" s="51">
        <f>IFERROR(VLOOKUP(B7,'Classement COURSES'!$B$3:$U$40,20),"")</f>
        <v>167.68</v>
      </c>
      <c r="F7" s="51">
        <f>IFERROR(VLOOKUP(B7,'Classement Rameur - Bras de fer'!$B$3:$T$40,19),"")</f>
        <v>194.56</v>
      </c>
      <c r="G7" s="48">
        <f>IFERROR(E7+F7,"")</f>
        <v>362.24</v>
      </c>
      <c r="H7" s="46">
        <f>IFERROR(IF(G7="-","",RANK(G7,G$3:G$40)),"")</f>
        <v>5</v>
      </c>
    </row>
    <row r="8" spans="1:11" x14ac:dyDescent="0.3">
      <c r="A8" s="4">
        <f>IF(E8="-","",RANK(E8,E$3:E$40))</f>
        <v>6</v>
      </c>
      <c r="B8" s="28" t="s">
        <v>13</v>
      </c>
      <c r="C8" s="28" t="s">
        <v>11</v>
      </c>
      <c r="D8" s="33">
        <v>42</v>
      </c>
      <c r="E8" s="51">
        <f>IFERROR(VLOOKUP(B8,'Classement COURSES'!$B$3:$U$40,20),"")</f>
        <v>167.68</v>
      </c>
      <c r="F8" s="51">
        <f>IFERROR(VLOOKUP(B8,'Classement Rameur - Bras de fer'!$B$3:$T$40,19),"")</f>
        <v>194.56</v>
      </c>
      <c r="G8" s="48">
        <f>IFERROR(E8+F8,"")</f>
        <v>362.24</v>
      </c>
      <c r="H8" s="46">
        <f>IFERROR(IF(G8="-","",RANK(G8,G$3:G$40)),"")</f>
        <v>5</v>
      </c>
    </row>
    <row r="9" spans="1:11" x14ac:dyDescent="0.3">
      <c r="A9" s="4">
        <f>IF(E9="-","",RANK(E9,E$3:E$40))</f>
        <v>5</v>
      </c>
      <c r="B9" s="28" t="s">
        <v>9</v>
      </c>
      <c r="C9" s="28" t="s">
        <v>10</v>
      </c>
      <c r="D9" s="40">
        <v>29</v>
      </c>
      <c r="E9" s="51">
        <f>IFERROR(VLOOKUP(B9,'Classement COURSES'!$B$3:$U$40,20),"")</f>
        <v>174.42000000000002</v>
      </c>
      <c r="F9" s="51" t="str">
        <f>IFERROR(VLOOKUP(B9,'Classement Rameur - Bras de fer'!$B$3:$T$40,19),"")</f>
        <v/>
      </c>
      <c r="G9" s="48" t="str">
        <f>IFERROR(E9+F9,"")</f>
        <v/>
      </c>
      <c r="H9" s="46" t="str">
        <f>IFERROR(IF(G9="-","",RANK(G9,G$3:G$40)),"")</f>
        <v/>
      </c>
    </row>
    <row r="10" spans="1:11" x14ac:dyDescent="0.3">
      <c r="A10" s="4" t="e">
        <f>IF(E10="-","",RANK(E10,E$3:E$40))</f>
        <v>#VALUE!</v>
      </c>
      <c r="B10" s="28"/>
      <c r="C10" s="28"/>
      <c r="D10" s="33"/>
      <c r="E10" s="51" t="str">
        <f>IFERROR(VLOOKUP(B10,'Classement COURSES'!$B$3:$U$40,20),"")</f>
        <v/>
      </c>
      <c r="F10" s="51" t="str">
        <f>IFERROR(VLOOKUP(B10,'Classement Rameur - Bras de fer'!$B$3:$T$40,19),"")</f>
        <v/>
      </c>
      <c r="G10" s="48" t="str">
        <f>IFERROR(E10+F10,"")</f>
        <v/>
      </c>
      <c r="H10" s="46" t="str">
        <f>IFERROR(IF(G10="-","",RANK(G10,G$3:G$40)),"")</f>
        <v/>
      </c>
    </row>
    <row r="11" spans="1:11" x14ac:dyDescent="0.3">
      <c r="A11" s="4" t="e">
        <f>IF(E11="-","",RANK(E11,E$3:E$40))</f>
        <v>#VALUE!</v>
      </c>
      <c r="B11" s="28"/>
      <c r="C11" s="28"/>
      <c r="D11" s="33"/>
      <c r="E11" s="51" t="str">
        <f>IFERROR(VLOOKUP(B11,'Classement COURSES'!$B$3:$U$40,20),"")</f>
        <v/>
      </c>
      <c r="F11" s="51" t="str">
        <f>IFERROR(VLOOKUP(B11,'Classement Rameur - Bras de fer'!$B$3:$T$40,19),"")</f>
        <v/>
      </c>
      <c r="G11" s="48" t="str">
        <f>IFERROR(E11+F11,"")</f>
        <v/>
      </c>
      <c r="H11" s="46" t="str">
        <f>IFERROR(IF(G11="-","",RANK(G11,G$3:G$40)),"")</f>
        <v/>
      </c>
    </row>
    <row r="12" spans="1:11" x14ac:dyDescent="0.3">
      <c r="A12" s="4" t="e">
        <f>IF(E12="-","",RANK(E12,E$3:E$40))</f>
        <v>#VALUE!</v>
      </c>
      <c r="B12" s="28"/>
      <c r="C12" s="28"/>
      <c r="D12" s="33"/>
      <c r="E12" s="51" t="str">
        <f>IFERROR(VLOOKUP(B12,'Classement COURSES'!$B$3:$U$40,20),"")</f>
        <v/>
      </c>
      <c r="F12" s="51" t="str">
        <f>IFERROR(VLOOKUP(B12,'Classement Rameur - Bras de fer'!$B$3:$T$40,19),"")</f>
        <v/>
      </c>
      <c r="G12" s="48" t="str">
        <f>IFERROR(E12+F12,"")</f>
        <v/>
      </c>
      <c r="H12" s="46" t="str">
        <f>IFERROR(IF(G12="-","",RANK(G12,G$3:G$40)),"")</f>
        <v/>
      </c>
    </row>
    <row r="13" spans="1:11" x14ac:dyDescent="0.3">
      <c r="A13" s="4" t="e">
        <f>IF(E13="-","",RANK(E13,E$3:E$40))</f>
        <v>#VALUE!</v>
      </c>
      <c r="B13" s="28"/>
      <c r="C13" s="28"/>
      <c r="D13" s="33"/>
      <c r="E13" s="51" t="str">
        <f>IFERROR(VLOOKUP(B13,'Classement COURSES'!$B$3:$U$40,20),"")</f>
        <v/>
      </c>
      <c r="F13" s="51" t="str">
        <f>IFERROR(VLOOKUP(B13,'Classement Rameur - Bras de fer'!$B$3:$T$40,19),"")</f>
        <v/>
      </c>
      <c r="G13" s="48" t="str">
        <f>IFERROR(E13+F13,"")</f>
        <v/>
      </c>
      <c r="H13" s="46" t="str">
        <f>IFERROR(IF(G13="-","",RANK(G13,G$3:G$40)),"")</f>
        <v/>
      </c>
    </row>
    <row r="14" spans="1:11" x14ac:dyDescent="0.3">
      <c r="A14" s="4" t="e">
        <f>IF(E14="-","",RANK(E14,E$3:E$40))</f>
        <v>#VALUE!</v>
      </c>
      <c r="B14" s="28"/>
      <c r="C14" s="28"/>
      <c r="D14" s="33"/>
      <c r="E14" s="51" t="str">
        <f>IFERROR(VLOOKUP(B14,'Classement COURSES'!$B$3:$U$40,20),"")</f>
        <v/>
      </c>
      <c r="F14" s="51" t="str">
        <f>IFERROR(VLOOKUP(B14,'Classement Rameur - Bras de fer'!$B$3:$T$40,19),"")</f>
        <v/>
      </c>
      <c r="G14" s="48" t="str">
        <f>IFERROR(E14+F14,"")</f>
        <v/>
      </c>
      <c r="H14" s="46" t="str">
        <f>IFERROR(IF(G14="-","",RANK(G14,G$3:G$40)),"")</f>
        <v/>
      </c>
    </row>
    <row r="15" spans="1:11" x14ac:dyDescent="0.3">
      <c r="A15" s="4" t="e">
        <f>IF(E15="-","",RANK(E15,E$3:E$40))</f>
        <v>#VALUE!</v>
      </c>
      <c r="B15" s="28"/>
      <c r="C15" s="28"/>
      <c r="D15" s="33"/>
      <c r="E15" s="51" t="str">
        <f>IFERROR(VLOOKUP(B15,'Classement COURSES'!$B$3:$U$40,20),"")</f>
        <v/>
      </c>
      <c r="F15" s="51" t="str">
        <f>IFERROR(VLOOKUP(B15,'Classement Rameur - Bras de fer'!$B$3:$T$40,19),"")</f>
        <v/>
      </c>
      <c r="G15" s="48" t="str">
        <f>IFERROR(E15+F15,"")</f>
        <v/>
      </c>
      <c r="H15" s="46" t="str">
        <f>IFERROR(IF(G15="-","",RANK(G15,G$3:G$40)),"")</f>
        <v/>
      </c>
    </row>
    <row r="16" spans="1:11" x14ac:dyDescent="0.3">
      <c r="A16" s="4" t="e">
        <f>IF(E16="-","",RANK(E16,E$3:E$40))</f>
        <v>#VALUE!</v>
      </c>
      <c r="B16" s="28"/>
      <c r="C16" s="28"/>
      <c r="D16" s="33"/>
      <c r="E16" s="51" t="str">
        <f>IFERROR(VLOOKUP(B16,'Classement COURSES'!$B$3:$U$40,20),"")</f>
        <v/>
      </c>
      <c r="F16" s="51" t="str">
        <f>IFERROR(VLOOKUP(B16,'Classement Rameur - Bras de fer'!$B$3:$T$40,19),"")</f>
        <v/>
      </c>
      <c r="G16" s="48" t="str">
        <f>IFERROR(E16+F16,"")</f>
        <v/>
      </c>
      <c r="H16" s="46" t="str">
        <f>IFERROR(IF(G16="-","",RANK(G16,G$3:G$40)),"")</f>
        <v/>
      </c>
    </row>
    <row r="17" spans="1:8" x14ac:dyDescent="0.3">
      <c r="A17" s="4" t="e">
        <f>IF(E17="-","",RANK(E17,E$3:E$40))</f>
        <v>#VALUE!</v>
      </c>
      <c r="B17" s="28"/>
      <c r="C17" s="28"/>
      <c r="D17" s="33"/>
      <c r="E17" s="51" t="str">
        <f>IFERROR(VLOOKUP(B17,'Classement COURSES'!$B$3:$U$40,20),"")</f>
        <v/>
      </c>
      <c r="F17" s="51" t="str">
        <f>IFERROR(VLOOKUP(B17,'Classement Rameur - Bras de fer'!$B$3:$T$40,19),"")</f>
        <v/>
      </c>
      <c r="G17" s="48" t="str">
        <f>IFERROR(E17+F17,"")</f>
        <v/>
      </c>
      <c r="H17" s="46" t="str">
        <f>IFERROR(IF(G17="-","",RANK(G17,G$3:G$40)),"")</f>
        <v/>
      </c>
    </row>
    <row r="18" spans="1:8" x14ac:dyDescent="0.3">
      <c r="A18" s="4" t="e">
        <f>IF(E18="-","",RANK(E18,E$3:E$40))</f>
        <v>#VALUE!</v>
      </c>
      <c r="B18" s="28"/>
      <c r="C18" s="28"/>
      <c r="D18" s="33"/>
      <c r="E18" s="51" t="str">
        <f>IFERROR(VLOOKUP(B18,'Classement COURSES'!$B$3:$U$40,20),"")</f>
        <v/>
      </c>
      <c r="F18" s="51" t="str">
        <f>IFERROR(VLOOKUP(B18,'Classement Rameur - Bras de fer'!$B$3:$T$40,19),"")</f>
        <v/>
      </c>
      <c r="G18" s="48" t="str">
        <f>IFERROR(E18+F18,"")</f>
        <v/>
      </c>
      <c r="H18" s="46" t="str">
        <f>IFERROR(IF(G18="-","",RANK(G18,G$3:G$40)),"")</f>
        <v/>
      </c>
    </row>
    <row r="19" spans="1:8" x14ac:dyDescent="0.3">
      <c r="A19" s="4" t="e">
        <f>IF(E19="-","",RANK(E19,E$3:E$40))</f>
        <v>#VALUE!</v>
      </c>
      <c r="B19" s="28"/>
      <c r="C19" s="28"/>
      <c r="D19" s="33"/>
      <c r="E19" s="51" t="str">
        <f>IFERROR(VLOOKUP(B19,'Classement COURSES'!$B$3:$U$40,20),"")</f>
        <v/>
      </c>
      <c r="F19" s="51" t="str">
        <f>IFERROR(VLOOKUP(B19,'Classement Rameur - Bras de fer'!$B$3:$T$40,19),"")</f>
        <v/>
      </c>
      <c r="G19" s="48" t="str">
        <f>IFERROR(E19+F19,"")</f>
        <v/>
      </c>
      <c r="H19" s="46" t="str">
        <f>IFERROR(IF(G19="-","",RANK(G19,G$3:G$40)),"")</f>
        <v/>
      </c>
    </row>
    <row r="20" spans="1:8" x14ac:dyDescent="0.3">
      <c r="A20" s="4" t="e">
        <f>IF(E20="-","",RANK(E20,E$3:E$40))</f>
        <v>#VALUE!</v>
      </c>
      <c r="B20" s="28"/>
      <c r="C20" s="28"/>
      <c r="D20" s="33"/>
      <c r="E20" s="51" t="str">
        <f>IFERROR(VLOOKUP(B20,'Classement COURSES'!$B$3:$U$40,20),"")</f>
        <v/>
      </c>
      <c r="F20" s="51" t="str">
        <f>IFERROR(VLOOKUP(B20,'Classement Rameur - Bras de fer'!$B$3:$T$40,19),"")</f>
        <v/>
      </c>
      <c r="G20" s="48" t="str">
        <f>IFERROR(E20+F20,"")</f>
        <v/>
      </c>
      <c r="H20" s="46" t="str">
        <f>IFERROR(IF(G20="-","",RANK(G20,G$3:G$40)),"")</f>
        <v/>
      </c>
    </row>
    <row r="21" spans="1:8" x14ac:dyDescent="0.3">
      <c r="A21" s="4" t="e">
        <f>IF(E21="-","",RANK(E21,E$3:E$40))</f>
        <v>#VALUE!</v>
      </c>
      <c r="B21" s="28"/>
      <c r="C21" s="28"/>
      <c r="D21" s="33"/>
      <c r="E21" s="51" t="str">
        <f>IFERROR(VLOOKUP(B21,'Classement COURSES'!$B$3:$U$40,20),"")</f>
        <v/>
      </c>
      <c r="F21" s="51" t="str">
        <f>IFERROR(VLOOKUP(B21,'Classement Rameur - Bras de fer'!$B$3:$T$40,19),"")</f>
        <v/>
      </c>
      <c r="G21" s="48" t="str">
        <f>IFERROR(E21+F21,"")</f>
        <v/>
      </c>
      <c r="H21" s="46" t="str">
        <f>IFERROR(IF(G21="-","",RANK(G21,G$3:G$40)),"")</f>
        <v/>
      </c>
    </row>
    <row r="22" spans="1:8" x14ac:dyDescent="0.3">
      <c r="A22" s="4" t="e">
        <f>IF(E22="-","",RANK(E22,E$3:E$40))</f>
        <v>#VALUE!</v>
      </c>
      <c r="B22" s="28"/>
      <c r="C22" s="28"/>
      <c r="D22" s="33"/>
      <c r="E22" s="51" t="str">
        <f>IFERROR(VLOOKUP(B22,'Classement COURSES'!$B$3:$U$40,20),"")</f>
        <v/>
      </c>
      <c r="F22" s="51" t="str">
        <f>IFERROR(VLOOKUP(B22,'Classement Rameur - Bras de fer'!$B$3:$T$40,19),"")</f>
        <v/>
      </c>
      <c r="G22" s="48" t="str">
        <f>IFERROR(E22+F22,"")</f>
        <v/>
      </c>
      <c r="H22" s="46" t="str">
        <f>IFERROR(IF(G22="-","",RANK(G22,G$3:G$40)),"")</f>
        <v/>
      </c>
    </row>
    <row r="23" spans="1:8" x14ac:dyDescent="0.3">
      <c r="A23" s="4" t="e">
        <f>IF(E23="-","",RANK(E23,E$3:E$40))</f>
        <v>#VALUE!</v>
      </c>
      <c r="B23" s="28"/>
      <c r="C23" s="28"/>
      <c r="D23" s="33"/>
      <c r="E23" s="51" t="str">
        <f>IFERROR(VLOOKUP(B23,'Classement COURSES'!$B$3:$U$40,20),"")</f>
        <v/>
      </c>
      <c r="F23" s="51" t="str">
        <f>IFERROR(VLOOKUP(B23,'Classement Rameur - Bras de fer'!$B$3:$T$40,19),"")</f>
        <v/>
      </c>
      <c r="G23" s="48" t="str">
        <f>IFERROR(E23+F23,"")</f>
        <v/>
      </c>
      <c r="H23" s="46" t="str">
        <f>IFERROR(IF(G23="-","",RANK(G23,G$3:G$40)),"")</f>
        <v/>
      </c>
    </row>
    <row r="24" spans="1:8" x14ac:dyDescent="0.3">
      <c r="A24" s="4" t="e">
        <f>IF(E24="-","",RANK(E24,E$3:E$40))</f>
        <v>#VALUE!</v>
      </c>
      <c r="B24" s="28"/>
      <c r="C24" s="28"/>
      <c r="D24" s="33"/>
      <c r="E24" s="51" t="str">
        <f>IFERROR(VLOOKUP(B24,'Classement COURSES'!$B$3:$U$40,20),"")</f>
        <v/>
      </c>
      <c r="F24" s="51" t="str">
        <f>IFERROR(VLOOKUP(B24,'Classement Rameur - Bras de fer'!$B$3:$T$40,19),"")</f>
        <v/>
      </c>
      <c r="G24" s="48" t="str">
        <f>IFERROR(E24+F24,"")</f>
        <v/>
      </c>
      <c r="H24" s="46" t="str">
        <f>IFERROR(IF(G24="-","",RANK(G24,G$3:G$40)),"")</f>
        <v/>
      </c>
    </row>
    <row r="25" spans="1:8" x14ac:dyDescent="0.3">
      <c r="A25" s="4" t="e">
        <f>IF(E25="-","",RANK(E25,E$3:E$40))</f>
        <v>#VALUE!</v>
      </c>
      <c r="B25" s="28"/>
      <c r="C25" s="28"/>
      <c r="D25" s="33"/>
      <c r="E25" s="51" t="str">
        <f>IFERROR(VLOOKUP(B25,'Classement COURSES'!$B$3:$U$40,20),"")</f>
        <v/>
      </c>
      <c r="F25" s="51" t="str">
        <f>IFERROR(VLOOKUP(B25,'Classement Rameur - Bras de fer'!$B$3:$T$40,19),"")</f>
        <v/>
      </c>
      <c r="G25" s="48" t="str">
        <f>IFERROR(E25+F25,"")</f>
        <v/>
      </c>
      <c r="H25" s="46" t="str">
        <f>IFERROR(IF(G25="-","",RANK(G25,G$3:G$40)),"")</f>
        <v/>
      </c>
    </row>
    <row r="26" spans="1:8" x14ac:dyDescent="0.3">
      <c r="A26" s="4" t="e">
        <f>IF(E26="-","",RANK(E26,E$3:E$40))</f>
        <v>#VALUE!</v>
      </c>
      <c r="B26" s="28"/>
      <c r="C26" s="28"/>
      <c r="D26" s="33"/>
      <c r="E26" s="51" t="str">
        <f>IFERROR(VLOOKUP(B26,'Classement COURSES'!$B$3:$U$40,20),"")</f>
        <v/>
      </c>
      <c r="F26" s="51" t="str">
        <f>IFERROR(VLOOKUP(B26,'Classement Rameur - Bras de fer'!$B$3:$T$40,19),"")</f>
        <v/>
      </c>
      <c r="G26" s="48" t="str">
        <f>IFERROR(E26+F26,"")</f>
        <v/>
      </c>
      <c r="H26" s="46" t="str">
        <f>IFERROR(IF(G26="-","",RANK(G26,G$3:G$40)),"")</f>
        <v/>
      </c>
    </row>
    <row r="27" spans="1:8" x14ac:dyDescent="0.3">
      <c r="A27" s="4" t="e">
        <f>IF(E27="-","",RANK(E27,E$3:E$40))</f>
        <v>#VALUE!</v>
      </c>
      <c r="B27" s="28"/>
      <c r="C27" s="28"/>
      <c r="D27" s="33"/>
      <c r="E27" s="51" t="str">
        <f>IFERROR(VLOOKUP(B27,'Classement COURSES'!$B$3:$U$40,20),"")</f>
        <v/>
      </c>
      <c r="F27" s="51" t="str">
        <f>IFERROR(VLOOKUP(B27,'Classement Rameur - Bras de fer'!$B$3:$T$40,19),"")</f>
        <v/>
      </c>
      <c r="G27" s="48" t="str">
        <f>IFERROR(E27+F27,"")</f>
        <v/>
      </c>
      <c r="H27" s="46" t="str">
        <f>IFERROR(IF(G27="-","",RANK(G27,G$3:G$40)),"")</f>
        <v/>
      </c>
    </row>
    <row r="28" spans="1:8" x14ac:dyDescent="0.3">
      <c r="A28" s="4" t="e">
        <f>IF(E28="-","",RANK(E28,E$3:E$40))</f>
        <v>#VALUE!</v>
      </c>
      <c r="B28" s="28"/>
      <c r="C28" s="28"/>
      <c r="D28" s="33"/>
      <c r="E28" s="51" t="str">
        <f>IFERROR(VLOOKUP(B28,'Classement COURSES'!$B$3:$U$40,20),"")</f>
        <v/>
      </c>
      <c r="F28" s="51" t="str">
        <f>IFERROR(VLOOKUP(B28,'Classement Rameur - Bras de fer'!$B$3:$T$40,19),"")</f>
        <v/>
      </c>
      <c r="G28" s="48" t="str">
        <f>IFERROR(E28+F28,"")</f>
        <v/>
      </c>
      <c r="H28" s="46" t="str">
        <f>IFERROR(IF(G28="-","",RANK(G28,G$3:G$40)),"")</f>
        <v/>
      </c>
    </row>
    <row r="29" spans="1:8" x14ac:dyDescent="0.3">
      <c r="A29" s="4" t="e">
        <f>IF(E29="-","",RANK(E29,E$3:E$40))</f>
        <v>#VALUE!</v>
      </c>
      <c r="B29" s="28"/>
      <c r="C29" s="28"/>
      <c r="D29" s="33"/>
      <c r="E29" s="51" t="str">
        <f>IFERROR(VLOOKUP(B29,'Classement COURSES'!$B$3:$U$40,20),"")</f>
        <v/>
      </c>
      <c r="F29" s="51" t="str">
        <f>IFERROR(VLOOKUP(B29,'Classement Rameur - Bras de fer'!$B$3:$T$40,19),"")</f>
        <v/>
      </c>
      <c r="G29" s="48" t="str">
        <f>IFERROR(E29+F29,"")</f>
        <v/>
      </c>
      <c r="H29" s="46" t="str">
        <f>IFERROR(IF(G29="-","",RANK(G29,G$3:G$40)),"")</f>
        <v/>
      </c>
    </row>
    <row r="30" spans="1:8" x14ac:dyDescent="0.3">
      <c r="A30" s="4" t="e">
        <f>IF(E30="-","",RANK(E30,E$3:E$40))</f>
        <v>#VALUE!</v>
      </c>
      <c r="B30" s="28"/>
      <c r="C30" s="28"/>
      <c r="D30" s="33"/>
      <c r="E30" s="51" t="str">
        <f>IFERROR(VLOOKUP(B30,'Classement COURSES'!$B$3:$U$40,20),"")</f>
        <v/>
      </c>
      <c r="F30" s="51" t="str">
        <f>IFERROR(VLOOKUP(B30,'Classement Rameur - Bras de fer'!$B$3:$T$40,19),"")</f>
        <v/>
      </c>
      <c r="G30" s="48" t="str">
        <f>IFERROR(E30+F30,"")</f>
        <v/>
      </c>
      <c r="H30" s="46" t="str">
        <f>IFERROR(IF(G30="-","",RANK(G30,G$3:G$40)),"")</f>
        <v/>
      </c>
    </row>
    <row r="31" spans="1:8" x14ac:dyDescent="0.3">
      <c r="A31" s="4" t="e">
        <f>IF(E31="-","",RANK(E31,E$3:E$40))</f>
        <v>#VALUE!</v>
      </c>
      <c r="B31" s="28"/>
      <c r="C31" s="28"/>
      <c r="D31" s="33"/>
      <c r="E31" s="51" t="str">
        <f>IFERROR(VLOOKUP(B31,'Classement COURSES'!$B$3:$U$40,20),"")</f>
        <v/>
      </c>
      <c r="F31" s="51" t="str">
        <f>IFERROR(VLOOKUP(B31,'Classement Rameur - Bras de fer'!$B$3:$T$40,19),"")</f>
        <v/>
      </c>
      <c r="G31" s="48" t="str">
        <f>IFERROR(E31+F31,"")</f>
        <v/>
      </c>
      <c r="H31" s="46" t="str">
        <f>IFERROR(IF(G31="-","",RANK(G31,G$3:G$40)),"")</f>
        <v/>
      </c>
    </row>
    <row r="32" spans="1:8" x14ac:dyDescent="0.3">
      <c r="A32" s="4" t="e">
        <f>IF(E32="-","",RANK(E32,E$3:E$40))</f>
        <v>#VALUE!</v>
      </c>
      <c r="B32" s="28"/>
      <c r="C32" s="28"/>
      <c r="D32" s="33"/>
      <c r="E32" s="51" t="str">
        <f>IFERROR(VLOOKUP(B32,'Classement COURSES'!$B$3:$U$40,20),"")</f>
        <v/>
      </c>
      <c r="F32" s="51" t="str">
        <f>IFERROR(VLOOKUP(B32,'Classement Rameur - Bras de fer'!$B$3:$T$40,19),"")</f>
        <v/>
      </c>
      <c r="G32" s="48" t="str">
        <f>IFERROR(E32+F32,"")</f>
        <v/>
      </c>
      <c r="H32" s="46" t="str">
        <f>IFERROR(IF(G32="-","",RANK(G32,G$3:G$40)),"")</f>
        <v/>
      </c>
    </row>
    <row r="33" spans="1:8" x14ac:dyDescent="0.3">
      <c r="A33" s="4" t="e">
        <f>IF(E33="-","",RANK(E33,E$3:E$40))</f>
        <v>#VALUE!</v>
      </c>
      <c r="B33" s="28"/>
      <c r="C33" s="28"/>
      <c r="D33" s="33"/>
      <c r="E33" s="51" t="str">
        <f>IFERROR(VLOOKUP(B33,'Classement COURSES'!$B$3:$U$40,20),"")</f>
        <v/>
      </c>
      <c r="F33" s="51" t="str">
        <f>IFERROR(VLOOKUP(B33,'Classement Rameur - Bras de fer'!$B$3:$T$40,19),"")</f>
        <v/>
      </c>
      <c r="G33" s="48" t="str">
        <f>IFERROR(E33+F33,"")</f>
        <v/>
      </c>
      <c r="H33" s="46" t="str">
        <f>IFERROR(IF(G33="-","",RANK(G33,G$3:G$40)),"")</f>
        <v/>
      </c>
    </row>
    <row r="34" spans="1:8" x14ac:dyDescent="0.3">
      <c r="A34" s="4" t="e">
        <f>IF(E34="-","",RANK(E34,E$3:E$40))</f>
        <v>#VALUE!</v>
      </c>
      <c r="B34" s="28"/>
      <c r="C34" s="28"/>
      <c r="D34" s="33"/>
      <c r="E34" s="51" t="str">
        <f>IFERROR(VLOOKUP(B34,'Classement COURSES'!$B$3:$U$40,20),"")</f>
        <v/>
      </c>
      <c r="F34" s="51" t="str">
        <f>IFERROR(VLOOKUP(B34,'Classement Rameur - Bras de fer'!$B$3:$T$40,19),"")</f>
        <v/>
      </c>
      <c r="G34" s="48" t="str">
        <f>IFERROR(E34+F34,"")</f>
        <v/>
      </c>
      <c r="H34" s="46" t="str">
        <f>IFERROR(IF(G34="-","",RANK(G34,G$3:G$40)),"")</f>
        <v/>
      </c>
    </row>
    <row r="35" spans="1:8" x14ac:dyDescent="0.3">
      <c r="A35" s="4" t="e">
        <f>IF(E35="-","",RANK(E35,E$3:E$40))</f>
        <v>#VALUE!</v>
      </c>
      <c r="B35" s="28"/>
      <c r="C35" s="28"/>
      <c r="D35" s="33"/>
      <c r="E35" s="51" t="str">
        <f>IFERROR(VLOOKUP(B35,'Classement COURSES'!$B$3:$U$40,20),"")</f>
        <v/>
      </c>
      <c r="F35" s="51" t="str">
        <f>IFERROR(VLOOKUP(B35,'Classement Rameur - Bras de fer'!$B$3:$T$40,19),"")</f>
        <v/>
      </c>
      <c r="G35" s="48" t="str">
        <f>IFERROR(E35+F35,"")</f>
        <v/>
      </c>
      <c r="H35" s="46" t="str">
        <f>IFERROR(IF(G35="-","",RANK(G35,G$3:G$40)),"")</f>
        <v/>
      </c>
    </row>
    <row r="36" spans="1:8" x14ac:dyDescent="0.3">
      <c r="A36" s="4" t="e">
        <f>IF(E36="-","",RANK(E36,E$3:E$40))</f>
        <v>#VALUE!</v>
      </c>
      <c r="B36" s="28"/>
      <c r="C36" s="28"/>
      <c r="D36" s="33"/>
      <c r="E36" s="51" t="str">
        <f>IFERROR(VLOOKUP(B36,'Classement COURSES'!$B$3:$U$40,20),"")</f>
        <v/>
      </c>
      <c r="F36" s="51" t="str">
        <f>IFERROR(VLOOKUP(B36,'Classement Rameur - Bras de fer'!$B$3:$T$40,19),"")</f>
        <v/>
      </c>
      <c r="G36" s="48" t="str">
        <f>IFERROR(E36+F36,"")</f>
        <v/>
      </c>
      <c r="H36" s="46" t="str">
        <f>IFERROR(IF(G36="-","",RANK(G36,G$3:G$40)),"")</f>
        <v/>
      </c>
    </row>
    <row r="37" spans="1:8" x14ac:dyDescent="0.3">
      <c r="A37" s="4" t="e">
        <f>IF(E37="-","",RANK(E37,E$3:E$40))</f>
        <v>#VALUE!</v>
      </c>
      <c r="B37" s="28"/>
      <c r="C37" s="28"/>
      <c r="D37" s="33"/>
      <c r="E37" s="51" t="str">
        <f>IFERROR(VLOOKUP(B37,'Classement COURSES'!$B$3:$U$40,20),"")</f>
        <v/>
      </c>
      <c r="F37" s="51" t="str">
        <f>IFERROR(VLOOKUP(B37,'Classement Rameur - Bras de fer'!$B$3:$T$40,19),"")</f>
        <v/>
      </c>
      <c r="G37" s="48" t="str">
        <f>IFERROR(E37+F37,"")</f>
        <v/>
      </c>
      <c r="H37" s="46" t="str">
        <f>IFERROR(IF(G37="-","",RANK(G37,G$3:G$40)),"")</f>
        <v/>
      </c>
    </row>
    <row r="38" spans="1:8" x14ac:dyDescent="0.3">
      <c r="A38" s="4" t="e">
        <f>IF(E38="-","",RANK(E38,E$3:E$40))</f>
        <v>#VALUE!</v>
      </c>
      <c r="B38" s="28"/>
      <c r="C38" s="28"/>
      <c r="D38" s="33"/>
      <c r="E38" s="51" t="str">
        <f>IFERROR(VLOOKUP(B38,'Classement COURSES'!$B$3:$U$40,20),"")</f>
        <v/>
      </c>
      <c r="F38" s="51" t="str">
        <f>IFERROR(VLOOKUP(B38,'Classement Rameur - Bras de fer'!$B$3:$T$40,19),"")</f>
        <v/>
      </c>
      <c r="G38" s="48" t="str">
        <f>IFERROR(E38+F38,"")</f>
        <v/>
      </c>
      <c r="H38" s="46" t="str">
        <f>IFERROR(IF(G38="-","",RANK(G38,G$3:G$40)),"")</f>
        <v/>
      </c>
    </row>
    <row r="39" spans="1:8" x14ac:dyDescent="0.3">
      <c r="A39" s="4" t="e">
        <f>IF(E39="-","",RANK(E39,E$3:E$40))</f>
        <v>#VALUE!</v>
      </c>
      <c r="B39" s="28"/>
      <c r="C39" s="28"/>
      <c r="D39" s="33"/>
      <c r="E39" s="51" t="str">
        <f>IFERROR(VLOOKUP(B39,'Classement COURSES'!$B$3:$U$40,20),"")</f>
        <v/>
      </c>
      <c r="F39" s="51" t="str">
        <f>IFERROR(VLOOKUP(B39,'Classement Rameur - Bras de fer'!$B$3:$T$40,19),"")</f>
        <v/>
      </c>
      <c r="G39" s="48" t="str">
        <f>IFERROR(E39+F39,"")</f>
        <v/>
      </c>
      <c r="H39" s="46" t="str">
        <f>IFERROR(IF(G39="-","",RANK(G39,G$3:G$40)),"")</f>
        <v/>
      </c>
    </row>
    <row r="40" spans="1:8" ht="16.350000000000001" customHeight="1" x14ac:dyDescent="0.3">
      <c r="A40" s="4" t="e">
        <f>IF(E40="-","",RANK(E40,E$3:E$40))</f>
        <v>#VALUE!</v>
      </c>
      <c r="B40" s="28"/>
      <c r="C40" s="28"/>
      <c r="D40" s="33"/>
      <c r="E40" s="51" t="str">
        <f>IFERROR(VLOOKUP(B40,'Classement COURSES'!$B$3:$U$40,20),"")</f>
        <v/>
      </c>
      <c r="F40" s="51" t="str">
        <f>IFERROR(VLOOKUP(B40,'Classement Rameur - Bras de fer'!$B$3:$T$40,19),"")</f>
        <v/>
      </c>
      <c r="G40" s="48" t="str">
        <f>IFERROR(E40+F40,"")</f>
        <v/>
      </c>
      <c r="H40" s="46" t="str">
        <f>IFERROR(IF(G40="-","",RANK(G40,G$3:G$40)),"")</f>
        <v/>
      </c>
    </row>
    <row r="41" spans="1:8" ht="19.7" customHeight="1" x14ac:dyDescent="0.35">
      <c r="B41" s="30">
        <v>7</v>
      </c>
      <c r="C41" s="30" t="s">
        <v>28</v>
      </c>
      <c r="D41" s="12"/>
    </row>
  </sheetData>
  <autoFilter ref="A2:H41" xr:uid="{00000000-0009-0000-0000-000002000000}"/>
  <sortState xmlns:xlrd2="http://schemas.microsoft.com/office/spreadsheetml/2017/richdata2" ref="A4:H40">
    <sortCondition ref="H3:H40"/>
  </sortState>
  <conditionalFormatting sqref="H2:H40 A2:E40 F3:F40">
    <cfRule type="expression" dxfId="2" priority="5">
      <formula>MOD(ROW(),2)</formula>
    </cfRule>
  </conditionalFormatting>
  <conditionalFormatting sqref="F2">
    <cfRule type="expression" dxfId="1" priority="2">
      <formula>MOD(ROW(),2)</formula>
    </cfRule>
  </conditionalFormatting>
  <conditionalFormatting sqref="G2:G40">
    <cfRule type="expression" dxfId="0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13</xdr:col>
                <xdr:colOff>323850</xdr:colOff>
                <xdr:row>1</xdr:row>
                <xdr:rowOff>314325</xdr:rowOff>
              </from>
              <to>
                <xdr:col>17</xdr:col>
                <xdr:colOff>161925</xdr:colOff>
                <xdr:row>1</xdr:row>
                <xdr:rowOff>771525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2"/>
  <dimension ref="A2:B32"/>
  <sheetViews>
    <sheetView topLeftCell="A13" zoomScaleNormal="100" workbookViewId="0">
      <selection activeCell="D31" sqref="D31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Classement COURSES</vt:lpstr>
      <vt:lpstr>Classement Rameur - Bras de fer</vt:lpstr>
      <vt:lpstr>Classement général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JCB40</cp:lastModifiedBy>
  <cp:lastPrinted>2024-05-08T07:48:50Z</cp:lastPrinted>
  <dcterms:created xsi:type="dcterms:W3CDTF">2015-06-05T18:19:34Z</dcterms:created>
  <dcterms:modified xsi:type="dcterms:W3CDTF">2024-05-08T13:06:21Z</dcterms:modified>
</cp:coreProperties>
</file>