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drawings/drawing2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3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4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drawings/drawing5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6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J:\SPORT Programme\"/>
    </mc:Choice>
  </mc:AlternateContent>
  <xr:revisionPtr revIDLastSave="0" documentId="13_ncr:1_{C2460EF1-8BB4-4933-88B5-F914AE17EC4F}" xr6:coauthVersionLast="47" xr6:coauthVersionMax="47" xr10:uidLastSave="{00000000-0000-0000-0000-000000000000}"/>
  <bookViews>
    <workbookView xWindow="-120" yWindow="-120" windowWidth="19440" windowHeight="15000" xr2:uid="{CAD3185F-F36A-4A2F-A667-B2573E60AF6B}"/>
  </bookViews>
  <sheets>
    <sheet name="Tirage_poules" sheetId="1" r:id="rId1"/>
    <sheet name="A LIRE Explications" sheetId="13" r:id="rId2"/>
    <sheet name="Poule A" sheetId="2" state="hidden" r:id="rId3"/>
    <sheet name="Poule B" sheetId="3" state="hidden" r:id="rId4"/>
    <sheet name="Poule C" sheetId="4" state="hidden" r:id="rId5"/>
    <sheet name="Poule D" sheetId="5" state="hidden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5" l="1"/>
  <c r="N2" i="5"/>
  <c r="N5" i="5" s="1"/>
  <c r="N7" i="5" s="1"/>
  <c r="M4" i="5"/>
  <c r="M2" i="5"/>
  <c r="L4" i="5"/>
  <c r="L3" i="5"/>
  <c r="N3" i="4"/>
  <c r="N2" i="4"/>
  <c r="M4" i="4"/>
  <c r="M2" i="4"/>
  <c r="L4" i="4"/>
  <c r="L3" i="4"/>
  <c r="N3" i="3"/>
  <c r="N2" i="3"/>
  <c r="M4" i="3"/>
  <c r="M2" i="3"/>
  <c r="L4" i="3"/>
  <c r="L3" i="3"/>
  <c r="N3" i="2"/>
  <c r="N2" i="2"/>
  <c r="M4" i="2"/>
  <c r="M2" i="2"/>
  <c r="L4" i="2"/>
  <c r="L3" i="2"/>
  <c r="G10" i="5"/>
  <c r="N6" i="5"/>
  <c r="M6" i="5"/>
  <c r="L6" i="5"/>
  <c r="N6" i="4"/>
  <c r="M6" i="4"/>
  <c r="L6" i="4"/>
  <c r="N6" i="3"/>
  <c r="M6" i="3"/>
  <c r="L6" i="3"/>
  <c r="B4" i="4"/>
  <c r="I3" i="4" s="1"/>
  <c r="I2" i="4"/>
  <c r="G10" i="3"/>
  <c r="N6" i="2"/>
  <c r="M6" i="2"/>
  <c r="L6" i="2"/>
  <c r="V2" i="1"/>
  <c r="V6" i="1"/>
  <c r="X6" i="1"/>
  <c r="Z6" i="1"/>
  <c r="V5" i="1"/>
  <c r="X5" i="1"/>
  <c r="Z5" i="1"/>
  <c r="W2" i="1"/>
  <c r="G9" i="5" s="1"/>
  <c r="X2" i="1"/>
  <c r="Y2" i="1"/>
  <c r="B2" i="4" s="1"/>
  <c r="Z2" i="1"/>
  <c r="AA2" i="1"/>
  <c r="V3" i="1"/>
  <c r="W3" i="1"/>
  <c r="B3" i="3" s="1"/>
  <c r="X3" i="1"/>
  <c r="Y3" i="1"/>
  <c r="B3" i="4" s="1"/>
  <c r="Z3" i="1"/>
  <c r="AA3" i="1"/>
  <c r="V4" i="1"/>
  <c r="W4" i="1"/>
  <c r="G11" i="3" s="1"/>
  <c r="X4" i="1"/>
  <c r="Y4" i="1"/>
  <c r="G11" i="4" s="1"/>
  <c r="Z4" i="1"/>
  <c r="AA4" i="1"/>
  <c r="U3" i="1"/>
  <c r="G10" i="2" s="1"/>
  <c r="U4" i="1"/>
  <c r="G11" i="2" s="1"/>
  <c r="U2" i="1"/>
  <c r="B2" i="2" s="1"/>
  <c r="L1" i="2" s="1"/>
  <c r="M5" i="5" l="1"/>
  <c r="M7" i="5" s="1"/>
  <c r="G2" i="4"/>
  <c r="I4" i="4"/>
  <c r="I4" i="3"/>
  <c r="G2" i="3"/>
  <c r="M1" i="3"/>
  <c r="G4" i="4"/>
  <c r="L1" i="4"/>
  <c r="B3" i="5"/>
  <c r="G10" i="4"/>
  <c r="B2" i="5"/>
  <c r="G11" i="5"/>
  <c r="B2" i="3"/>
  <c r="G9" i="3"/>
  <c r="N1" i="4"/>
  <c r="B4" i="3"/>
  <c r="G9" i="4"/>
  <c r="B4" i="5"/>
  <c r="N1" i="5" s="1"/>
  <c r="M5" i="2"/>
  <c r="L5" i="5"/>
  <c r="L7" i="5" s="1"/>
  <c r="N5" i="3"/>
  <c r="N7" i="3" s="1"/>
  <c r="M5" i="3"/>
  <c r="M7" i="3" s="1"/>
  <c r="L5" i="3"/>
  <c r="L7" i="3" s="1"/>
  <c r="N5" i="4"/>
  <c r="N7" i="4" s="1"/>
  <c r="M5" i="4"/>
  <c r="M7" i="4" s="1"/>
  <c r="L5" i="4"/>
  <c r="L7" i="4" s="1"/>
  <c r="M1" i="5"/>
  <c r="M1" i="4"/>
  <c r="G3" i="4"/>
  <c r="M7" i="2"/>
  <c r="L5" i="2"/>
  <c r="L7" i="2" s="1"/>
  <c r="N5" i="2"/>
  <c r="N7" i="2" s="1"/>
  <c r="G9" i="2"/>
  <c r="B3" i="2"/>
  <c r="M1" i="2" s="1"/>
  <c r="B4" i="2"/>
  <c r="N1" i="2" s="1"/>
  <c r="G4" i="2"/>
  <c r="G3" i="2"/>
  <c r="L8" i="5" l="1"/>
  <c r="I10" i="5" s="1"/>
  <c r="L1" i="3"/>
  <c r="G4" i="3"/>
  <c r="I4" i="5"/>
  <c r="G2" i="5"/>
  <c r="G3" i="3"/>
  <c r="I3" i="3"/>
  <c r="N1" i="3"/>
  <c r="I2" i="3"/>
  <c r="G4" i="5"/>
  <c r="G3" i="5"/>
  <c r="L1" i="5"/>
  <c r="I3" i="5"/>
  <c r="I2" i="5"/>
  <c r="M8" i="5"/>
  <c r="N8" i="5"/>
  <c r="M8" i="4"/>
  <c r="M8" i="3"/>
  <c r="L8" i="3"/>
  <c r="N8" i="3"/>
  <c r="L8" i="4"/>
  <c r="I9" i="4" s="1"/>
  <c r="N8" i="4"/>
  <c r="L8" i="2"/>
  <c r="I11" i="2" s="1"/>
  <c r="M8" i="2"/>
  <c r="N8" i="2"/>
  <c r="I4" i="2"/>
  <c r="I2" i="2"/>
  <c r="G2" i="2"/>
  <c r="I3" i="2"/>
  <c r="I9" i="5" l="1"/>
  <c r="I11" i="3"/>
  <c r="I11" i="5"/>
  <c r="I11" i="4"/>
  <c r="I10" i="3"/>
  <c r="I10" i="4"/>
  <c r="I9" i="3"/>
  <c r="I9" i="2"/>
  <c r="I10" i="2"/>
</calcChain>
</file>

<file path=xl/sharedStrings.xml><?xml version="1.0" encoding="utf-8"?>
<sst xmlns="http://schemas.openxmlformats.org/spreadsheetml/2006/main" count="62" uniqueCount="30">
  <si>
    <t>N°</t>
  </si>
  <si>
    <t>NOMS</t>
  </si>
  <si>
    <t>Contre</t>
  </si>
  <si>
    <t>Tirage</t>
  </si>
  <si>
    <t>&gt;&gt;&gt;&gt;</t>
  </si>
  <si>
    <t>Total Points</t>
  </si>
  <si>
    <t>NOM du joueur 1</t>
  </si>
  <si>
    <t>NOM du joueur 2</t>
  </si>
  <si>
    <t xml:space="preserve">Sur la feuille Tirage_poules </t>
  </si>
  <si>
    <t>Ensuite cliquer sur le bouton Tirage et tous les tirages sont effectués</t>
  </si>
  <si>
    <t>Les différents boutons donnent accés directement  a la feuille voulue</t>
  </si>
  <si>
    <t>Attention les boutons effacer sont à utiliser que si vous etes sur de vouloir tout supprimer</t>
  </si>
  <si>
    <t xml:space="preserve">Sur les feuilles de Poule </t>
  </si>
  <si>
    <t>Le calcul se fait automatiquement</t>
  </si>
  <si>
    <t>Sur toutes les feuilles vous avez un bouton "Retour tirage" qui vous renvoie sur la feuille Tirage_poules</t>
  </si>
  <si>
    <t>Diff but  +  -</t>
  </si>
  <si>
    <t>Poule A</t>
  </si>
  <si>
    <t>Poule D</t>
  </si>
  <si>
    <t>Poule C</t>
  </si>
  <si>
    <t>Poule B</t>
  </si>
  <si>
    <t>SCORE</t>
  </si>
  <si>
    <t xml:space="preserve">Remplir les cellules colonne "Noms"avec les noms </t>
  </si>
  <si>
    <t>PouleA</t>
  </si>
  <si>
    <t>PouleB</t>
  </si>
  <si>
    <t>PouleC</t>
  </si>
  <si>
    <t>PouleD</t>
  </si>
  <si>
    <t>Classement de la poule A</t>
  </si>
  <si>
    <t>Classement de la poule B</t>
  </si>
  <si>
    <t>Classement de la poule C</t>
  </si>
  <si>
    <t>Classement de la poule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</si>
</sst>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FF66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/>
      <right/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medium">
        <color auto="1"/>
      </bottom>
      <diagonal/>
    </border>
    <border>
      <left/>
      <right style="double">
        <color rgb="FFFF0000"/>
      </right>
      <top/>
      <bottom/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/>
      <top/>
      <bottom/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medium">
        <color auto="1"/>
      </bottom>
      <diagonal/>
    </border>
    <border>
      <left/>
      <right style="double">
        <color rgb="FFFF0000"/>
      </right>
      <top style="double">
        <color rgb="FFFF0000"/>
      </top>
      <bottom style="medium">
        <color auto="1"/>
      </bottom>
      <diagonal/>
    </border>
    <border>
      <left style="double">
        <color rgb="FFFF0000"/>
      </left>
      <right/>
      <top/>
      <bottom style="double">
        <color rgb="FFFF0000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2" borderId="3" xfId="0" applyFill="1" applyBorder="1"/>
    <xf numFmtId="0" fontId="0" fillId="2" borderId="5" xfId="0" applyFill="1" applyBorder="1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3" borderId="9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5" borderId="0" xfId="0" applyFill="1" applyAlignment="1">
      <alignment horizontal="center"/>
    </xf>
    <xf numFmtId="0" fontId="0" fillId="5" borderId="0" xfId="0" applyFill="1"/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0" fillId="8" borderId="18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8" fillId="0" borderId="0" xfId="0" applyFont="1"/>
    <xf numFmtId="0" fontId="8" fillId="3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22" xfId="0" applyBorder="1" applyAlignment="1">
      <alignment horizontal="center"/>
    </xf>
    <xf numFmtId="0" fontId="0" fillId="0" borderId="11" xfId="0" applyBorder="1"/>
    <xf numFmtId="0" fontId="0" fillId="0" borderId="11" xfId="0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3" borderId="16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10" fillId="3" borderId="12" xfId="0" applyFont="1" applyFill="1" applyBorder="1" applyAlignment="1">
      <alignment horizontal="center" vertical="center"/>
    </xf>
    <xf numFmtId="0" fontId="0" fillId="0" borderId="0" xfId="0" applyFill="1" applyBorder="1"/>
    <xf numFmtId="0" fontId="9" fillId="0" borderId="19" xfId="0" applyFont="1" applyFill="1" applyBorder="1" applyAlignment="1">
      <alignment horizontal="left" vertical="center"/>
    </xf>
    <xf numFmtId="0" fontId="0" fillId="3" borderId="16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23" xfId="0" applyBorder="1"/>
    <xf numFmtId="0" fontId="6" fillId="3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3" borderId="24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2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766763</xdr:colOff>
          <xdr:row>7</xdr:row>
          <xdr:rowOff>123824</xdr:rowOff>
        </xdr:from>
        <xdr:to>
          <xdr:col>24</xdr:col>
          <xdr:colOff>995364</xdr:colOff>
          <xdr:row>12</xdr:row>
          <xdr:rowOff>230981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57150</xdr:colOff>
          <xdr:row>5</xdr:row>
          <xdr:rowOff>59532</xdr:rowOff>
        </xdr:from>
        <xdr:to>
          <xdr:col>20</xdr:col>
          <xdr:colOff>1674019</xdr:colOff>
          <xdr:row>9</xdr:row>
          <xdr:rowOff>59532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23812</xdr:colOff>
          <xdr:row>4</xdr:row>
          <xdr:rowOff>233363</xdr:rowOff>
        </xdr:from>
        <xdr:to>
          <xdr:col>27</xdr:col>
          <xdr:colOff>7143</xdr:colOff>
          <xdr:row>8</xdr:row>
          <xdr:rowOff>242888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10</xdr:row>
          <xdr:rowOff>130967</xdr:rowOff>
        </xdr:from>
        <xdr:to>
          <xdr:col>20</xdr:col>
          <xdr:colOff>1685926</xdr:colOff>
          <xdr:row>14</xdr:row>
          <xdr:rowOff>128586</xdr:rowOff>
        </xdr:to>
        <xdr:sp macro="" textlink="">
          <xdr:nvSpPr>
            <xdr:cNvPr id="1028" name="CommandButton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33337</xdr:colOff>
          <xdr:row>11</xdr:row>
          <xdr:rowOff>52387</xdr:rowOff>
        </xdr:from>
        <xdr:to>
          <xdr:col>27</xdr:col>
          <xdr:colOff>33337</xdr:colOff>
          <xdr:row>15</xdr:row>
          <xdr:rowOff>71437</xdr:rowOff>
        </xdr:to>
        <xdr:sp macro="" textlink="">
          <xdr:nvSpPr>
            <xdr:cNvPr id="1030" name="CommandButton5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1785938</xdr:colOff>
          <xdr:row>19</xdr:row>
          <xdr:rowOff>23813</xdr:rowOff>
        </xdr:from>
        <xdr:to>
          <xdr:col>22</xdr:col>
          <xdr:colOff>1581151</xdr:colOff>
          <xdr:row>23</xdr:row>
          <xdr:rowOff>164307</xdr:rowOff>
        </xdr:to>
        <xdr:sp macro="" textlink="">
          <xdr:nvSpPr>
            <xdr:cNvPr id="1038" name="CommandButton11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116681</xdr:colOff>
          <xdr:row>19</xdr:row>
          <xdr:rowOff>23813</xdr:rowOff>
        </xdr:from>
        <xdr:to>
          <xdr:col>25</xdr:col>
          <xdr:colOff>100012</xdr:colOff>
          <xdr:row>24</xdr:row>
          <xdr:rowOff>30957</xdr:rowOff>
        </xdr:to>
        <xdr:sp macro="" textlink="">
          <xdr:nvSpPr>
            <xdr:cNvPr id="1039" name="CommandButton12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638175</xdr:colOff>
          <xdr:row>15</xdr:row>
          <xdr:rowOff>47625</xdr:rowOff>
        </xdr:from>
        <xdr:to>
          <xdr:col>10</xdr:col>
          <xdr:colOff>685800</xdr:colOff>
          <xdr:row>17</xdr:row>
          <xdr:rowOff>104775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1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14</xdr:row>
          <xdr:rowOff>19050</xdr:rowOff>
        </xdr:from>
        <xdr:to>
          <xdr:col>8</xdr:col>
          <xdr:colOff>1381125</xdr:colOff>
          <xdr:row>17</xdr:row>
          <xdr:rowOff>47625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314325</xdr:colOff>
          <xdr:row>14</xdr:row>
          <xdr:rowOff>133350</xdr:rowOff>
        </xdr:from>
        <xdr:to>
          <xdr:col>8</xdr:col>
          <xdr:colOff>1419225</xdr:colOff>
          <xdr:row>19</xdr:row>
          <xdr:rowOff>28575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15</xdr:row>
          <xdr:rowOff>19050</xdr:rowOff>
        </xdr:from>
        <xdr:to>
          <xdr:col>8</xdr:col>
          <xdr:colOff>1476375</xdr:colOff>
          <xdr:row>19</xdr:row>
          <xdr:rowOff>114300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15</xdr:row>
          <xdr:rowOff>19050</xdr:rowOff>
        </xdr:from>
        <xdr:to>
          <xdr:col>8</xdr:col>
          <xdr:colOff>1476375</xdr:colOff>
          <xdr:row>19</xdr:row>
          <xdr:rowOff>114300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4E39570E-94D8-42BC-8C8D-91094E0DB9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13</xdr:row>
          <xdr:rowOff>180975</xdr:rowOff>
        </xdr:from>
        <xdr:to>
          <xdr:col>8</xdr:col>
          <xdr:colOff>1476375</xdr:colOff>
          <xdr:row>17</xdr:row>
          <xdr:rowOff>76200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5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image" Target="../media/image12.emf"/><Relationship Id="rId5" Type="http://schemas.openxmlformats.org/officeDocument/2006/relationships/control" Target="../activeX/activeX12.xml"/><Relationship Id="rId4" Type="http://schemas.openxmlformats.org/officeDocument/2006/relationships/image" Target="../media/image11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3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1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040EB-160F-4FEB-BB88-5D344EEA4633}">
  <sheetPr codeName="Feuil1"/>
  <dimension ref="A1:AB14"/>
  <sheetViews>
    <sheetView showGridLines="0" tabSelected="1" zoomScale="80" zoomScaleNormal="80" workbookViewId="0">
      <selection activeCell="AG5" sqref="AG5"/>
    </sheetView>
  </sheetViews>
  <sheetFormatPr baseColWidth="10" defaultColWidth="6.7109375" defaultRowHeight="15" x14ac:dyDescent="0.25"/>
  <cols>
    <col min="1" max="1" width="6.7109375" style="13"/>
    <col min="2" max="2" width="27.7109375" customWidth="1"/>
    <col min="3" max="3" width="3.7109375" customWidth="1"/>
    <col min="4" max="4" width="4.85546875" style="3" hidden="1" customWidth="1"/>
    <col min="5" max="5" width="8" style="3" hidden="1" customWidth="1"/>
    <col min="6" max="6" width="4.85546875" style="3" hidden="1" customWidth="1"/>
    <col min="7" max="7" width="7.85546875" style="3" hidden="1" customWidth="1"/>
    <col min="8" max="8" width="7.42578125" style="3" hidden="1" customWidth="1"/>
    <col min="9" max="9" width="7.28515625" style="3" hidden="1" customWidth="1"/>
    <col min="10" max="10" width="6.42578125" style="3" hidden="1" customWidth="1"/>
    <col min="11" max="11" width="7.140625" style="3" hidden="1" customWidth="1"/>
    <col min="12" max="12" width="7" style="3" hidden="1" customWidth="1"/>
    <col min="13" max="13" width="4" style="3" hidden="1" customWidth="1"/>
    <col min="14" max="14" width="9.28515625" style="3" hidden="1" customWidth="1"/>
    <col min="15" max="15" width="3.85546875" style="3" hidden="1" customWidth="1"/>
    <col min="16" max="16" width="4.7109375" style="3" hidden="1" customWidth="1"/>
    <col min="17" max="17" width="6.140625" style="3" hidden="1" customWidth="1"/>
    <col min="18" max="18" width="7.140625" style="3" hidden="1" customWidth="1"/>
    <col min="19" max="19" width="4.5703125" hidden="1" customWidth="1"/>
    <col min="20" max="20" width="3.7109375" customWidth="1"/>
    <col min="21" max="21" width="27.7109375" style="3" customWidth="1"/>
    <col min="22" max="22" width="2.140625" style="3" customWidth="1"/>
    <col min="23" max="23" width="27.7109375" style="3" customWidth="1"/>
    <col min="24" max="24" width="2.140625" style="3" customWidth="1"/>
    <col min="25" max="25" width="27.7109375" style="3" customWidth="1"/>
    <col min="26" max="26" width="2.140625" style="3" customWidth="1"/>
    <col min="27" max="27" width="27.7109375" style="3" customWidth="1"/>
    <col min="28" max="28" width="5.7109375" style="3" customWidth="1"/>
  </cols>
  <sheetData>
    <row r="1" spans="1:28" ht="54" customHeight="1" thickTop="1" thickBot="1" x14ac:dyDescent="0.35">
      <c r="A1" s="16" t="s">
        <v>0</v>
      </c>
      <c r="B1" s="16" t="s">
        <v>1</v>
      </c>
      <c r="U1" s="17" t="s">
        <v>22</v>
      </c>
      <c r="V1" s="8"/>
      <c r="W1" s="18" t="s">
        <v>23</v>
      </c>
      <c r="X1" s="8"/>
      <c r="Y1" s="19" t="s">
        <v>24</v>
      </c>
      <c r="Z1" s="8"/>
      <c r="AA1" s="20" t="s">
        <v>25</v>
      </c>
      <c r="AB1" s="37"/>
    </row>
    <row r="2" spans="1:28" ht="20.100000000000001" customHeight="1" thickTop="1" thickBot="1" x14ac:dyDescent="0.3">
      <c r="A2" s="14">
        <v>1</v>
      </c>
      <c r="B2" s="12"/>
      <c r="D2" s="4">
        <v>4</v>
      </c>
      <c r="E2" s="5"/>
      <c r="F2" s="5">
        <v>12</v>
      </c>
      <c r="G2" s="5"/>
      <c r="H2" s="5">
        <v>2</v>
      </c>
      <c r="I2" s="5"/>
      <c r="J2" s="5">
        <v>11</v>
      </c>
      <c r="K2" s="5"/>
      <c r="L2" s="5"/>
      <c r="M2" s="5"/>
      <c r="N2" s="5"/>
      <c r="O2" s="5"/>
      <c r="P2" s="5"/>
      <c r="Q2" s="5"/>
      <c r="R2" s="5"/>
      <c r="S2" s="1"/>
      <c r="U2" s="9">
        <f>IFERROR(VLOOKUP(D2,$A$2:$B$48,2,0),"")</f>
        <v>0</v>
      </c>
      <c r="V2" s="10" t="str">
        <f>IFERROR(VLOOKUP(E2,$A$2:$B$48,2,0),"")</f>
        <v/>
      </c>
      <c r="W2" s="9">
        <f>IFERROR(VLOOKUP(F2,$A$2:$B$48,2,0),"")</f>
        <v>0</v>
      </c>
      <c r="X2" s="10" t="str">
        <f>IFERROR(VLOOKUP(G2,$A$2:$B$48,2,0),"")</f>
        <v/>
      </c>
      <c r="Y2" s="9">
        <f>IFERROR(VLOOKUP(H2,$A$2:$B$48,2,0),"")</f>
        <v>0</v>
      </c>
      <c r="Z2" s="10" t="str">
        <f>IFERROR(VLOOKUP(I2,$A$2:$B$48,2,0),"")</f>
        <v/>
      </c>
      <c r="AA2" s="9">
        <f>IFERROR(VLOOKUP(J2,$A$2:$B$48,2,0),"")</f>
        <v>0</v>
      </c>
      <c r="AB2" s="21"/>
    </row>
    <row r="3" spans="1:28" ht="20.100000000000001" customHeight="1" thickTop="1" thickBot="1" x14ac:dyDescent="0.3">
      <c r="A3" s="15">
        <v>2</v>
      </c>
      <c r="B3" s="12"/>
      <c r="D3" s="6">
        <v>10</v>
      </c>
      <c r="E3" s="7"/>
      <c r="F3" s="7">
        <v>8</v>
      </c>
      <c r="G3" s="7"/>
      <c r="H3" s="7">
        <v>7</v>
      </c>
      <c r="I3" s="7"/>
      <c r="J3" s="7">
        <v>1</v>
      </c>
      <c r="K3" s="7"/>
      <c r="L3" s="7"/>
      <c r="M3" s="7"/>
      <c r="N3" s="7"/>
      <c r="O3" s="7"/>
      <c r="P3" s="7"/>
      <c r="Q3" s="7"/>
      <c r="R3" s="7"/>
      <c r="S3" s="2"/>
      <c r="U3" s="11">
        <f>IFERROR(VLOOKUP(D3,$A$2:$B$48,2,0),"")</f>
        <v>0</v>
      </c>
      <c r="V3" s="10" t="str">
        <f>IFERROR(VLOOKUP(E3,$A$2:$B$48,2,0),"")</f>
        <v/>
      </c>
      <c r="W3" s="11">
        <f>IFERROR(VLOOKUP(F3,$A$2:$B$48,2,0),"")</f>
        <v>0</v>
      </c>
      <c r="X3" s="10" t="str">
        <f>IFERROR(VLOOKUP(G3,$A$2:$B$48,2,0),"")</f>
        <v/>
      </c>
      <c r="Y3" s="11">
        <f>IFERROR(VLOOKUP(H3,$A$2:$B$48,2,0),"")</f>
        <v>0</v>
      </c>
      <c r="Z3" s="10" t="str">
        <f>IFERROR(VLOOKUP(I3,$A$2:$B$48,2,0),"")</f>
        <v/>
      </c>
      <c r="AA3" s="11">
        <f>IFERROR(VLOOKUP(J3,$A$2:$B$48,2,0),"")</f>
        <v>0</v>
      </c>
      <c r="AB3" s="21"/>
    </row>
    <row r="4" spans="1:28" ht="20.100000000000001" customHeight="1" thickTop="1" thickBot="1" x14ac:dyDescent="0.3">
      <c r="A4" s="15">
        <v>3</v>
      </c>
      <c r="B4" s="12"/>
      <c r="D4" s="6">
        <v>5</v>
      </c>
      <c r="E4" s="7"/>
      <c r="F4" s="7">
        <v>6</v>
      </c>
      <c r="G4" s="7"/>
      <c r="H4" s="7">
        <v>9</v>
      </c>
      <c r="I4" s="7"/>
      <c r="J4" s="7">
        <v>3</v>
      </c>
      <c r="K4" s="7"/>
      <c r="L4" s="7"/>
      <c r="M4" s="7"/>
      <c r="N4" s="7"/>
      <c r="O4" s="7"/>
      <c r="P4" s="7"/>
      <c r="Q4" s="7"/>
      <c r="R4" s="7"/>
      <c r="S4" s="2"/>
      <c r="U4" s="50">
        <f>IFERROR(VLOOKUP(D4,$A$2:$B$48,2,0),"")</f>
        <v>0</v>
      </c>
      <c r="V4" s="10" t="str">
        <f>IFERROR(VLOOKUP(E4,$A$2:$B$48,2,0),"")</f>
        <v/>
      </c>
      <c r="W4" s="50">
        <f>IFERROR(VLOOKUP(F4,$A$2:$B$48,2,0),"")</f>
        <v>0</v>
      </c>
      <c r="X4" s="10" t="str">
        <f>IFERROR(VLOOKUP(G4,$A$2:$B$48,2,0),"")</f>
        <v/>
      </c>
      <c r="Y4" s="50">
        <f>IFERROR(VLOOKUP(H4,$A$2:$B$48,2,0),"")</f>
        <v>0</v>
      </c>
      <c r="Z4" s="10" t="str">
        <f>IFERROR(VLOOKUP(I4,$A$2:$B$48,2,0),"")</f>
        <v/>
      </c>
      <c r="AA4" s="50">
        <f>IFERROR(VLOOKUP(J4,$A$2:$B$48,2,0),"")</f>
        <v>0</v>
      </c>
      <c r="AB4" s="21"/>
    </row>
    <row r="5" spans="1:28" ht="20.100000000000001" customHeight="1" thickTop="1" thickBot="1" x14ac:dyDescent="0.3">
      <c r="A5" s="15">
        <v>4</v>
      </c>
      <c r="B5" s="12"/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2"/>
      <c r="V5" s="3" t="str">
        <f>IFERROR(VLOOKUP(E11,$A$2:$B$48,2,0),"")</f>
        <v/>
      </c>
      <c r="X5" s="3" t="str">
        <f>IFERROR(VLOOKUP(G11,$A$2:$B$48,2,0),"")</f>
        <v/>
      </c>
      <c r="Z5" s="3" t="str">
        <f>IFERROR(VLOOKUP(I11,$A$2:$B$48,2,0),"")</f>
        <v/>
      </c>
      <c r="AB5" s="21"/>
    </row>
    <row r="6" spans="1:28" ht="20.100000000000001" customHeight="1" thickTop="1" thickBot="1" x14ac:dyDescent="0.3">
      <c r="A6" s="15">
        <v>5</v>
      </c>
      <c r="B6" s="12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2"/>
      <c r="V6" s="3" t="str">
        <f>IFERROR(VLOOKUP(E12,$A$2:$B$48,2,0),"")</f>
        <v/>
      </c>
      <c r="X6" s="3" t="str">
        <f>IFERROR(VLOOKUP(G12,$A$2:$B$48,2,0),"")</f>
        <v/>
      </c>
      <c r="Z6" s="3" t="str">
        <f>IFERROR(VLOOKUP(I12,$A$2:$B$48,2,0),"")</f>
        <v/>
      </c>
      <c r="AB6" s="21"/>
    </row>
    <row r="7" spans="1:28" ht="20.100000000000001" customHeight="1" thickTop="1" thickBot="1" x14ac:dyDescent="0.3">
      <c r="A7" s="15">
        <v>6</v>
      </c>
      <c r="B7" s="12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2"/>
      <c r="AB7" s="21"/>
    </row>
    <row r="8" spans="1:28" ht="20.100000000000001" customHeight="1" thickTop="1" thickBot="1" x14ac:dyDescent="0.3">
      <c r="A8" s="15">
        <v>7</v>
      </c>
      <c r="B8" s="12"/>
      <c r="D8" s="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2"/>
      <c r="AB8"/>
    </row>
    <row r="9" spans="1:28" ht="20.100000000000001" customHeight="1" thickTop="1" thickBot="1" x14ac:dyDescent="0.3">
      <c r="A9" s="15">
        <v>8</v>
      </c>
      <c r="B9" s="12"/>
      <c r="D9" s="6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2"/>
    </row>
    <row r="10" spans="1:28" ht="20.100000000000001" customHeight="1" thickTop="1" thickBot="1" x14ac:dyDescent="0.3">
      <c r="A10" s="15">
        <v>9</v>
      </c>
      <c r="B10" s="12"/>
      <c r="D10" s="6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2"/>
      <c r="AA10"/>
    </row>
    <row r="11" spans="1:28" ht="20.100000000000001" customHeight="1" thickTop="1" thickBot="1" x14ac:dyDescent="0.3">
      <c r="A11" s="15">
        <v>10</v>
      </c>
      <c r="B11" s="12"/>
      <c r="D11" s="6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2"/>
      <c r="AA11"/>
    </row>
    <row r="12" spans="1:28" ht="20.100000000000001" customHeight="1" thickTop="1" thickBot="1" x14ac:dyDescent="0.3">
      <c r="A12" s="15">
        <v>11</v>
      </c>
      <c r="B12" s="12"/>
      <c r="D12" s="6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2"/>
      <c r="AA12"/>
    </row>
    <row r="13" spans="1:28" ht="20.25" customHeight="1" thickTop="1" thickBot="1" x14ac:dyDescent="0.3">
      <c r="A13" s="51">
        <v>12</v>
      </c>
      <c r="B13" s="52"/>
      <c r="D13" s="6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2"/>
      <c r="AA13"/>
    </row>
    <row r="14" spans="1:28" ht="20.100000000000001" customHeight="1" thickTop="1" x14ac:dyDescent="0.25">
      <c r="A14" s="22"/>
      <c r="B14" s="23"/>
    </row>
  </sheetData>
  <sheetProtection algorithmName="SHA-512" hashValue="X7hVEfgAVHvp6A7paTSdR6z5Z4v07A0GordlXh1IFK6kEZqNO5OXGHQo40JJJIFAFWBN8lYB/ykr3MP3KR1LEQ==" saltValue="i7DazuxdHkC1Ikb4K0kwUg==" spinCount="100000" sheet="1" objects="1" scenarios="1"/>
  <protectedRanges>
    <protectedRange sqref="B2:B13" name="Plage1"/>
  </protectedRanges>
  <sortState xmlns:xlrd2="http://schemas.microsoft.com/office/spreadsheetml/2017/richdata2" ref="B3:B13">
    <sortCondition ref="B2:B13"/>
  </sortState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22</xdr:col>
                <xdr:colOff>771525</xdr:colOff>
                <xdr:row>7</xdr:row>
                <xdr:rowOff>123825</xdr:rowOff>
              </from>
              <to>
                <xdr:col>24</xdr:col>
                <xdr:colOff>1000125</xdr:colOff>
                <xdr:row>12</xdr:row>
                <xdr:rowOff>228600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19</xdr:col>
                <xdr:colOff>57150</xdr:colOff>
                <xdr:row>5</xdr:row>
                <xdr:rowOff>57150</xdr:rowOff>
              </from>
              <to>
                <xdr:col>20</xdr:col>
                <xdr:colOff>1676400</xdr:colOff>
                <xdr:row>9</xdr:row>
                <xdr:rowOff>57150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7" r:id="rId8" name="CommandButton3">
          <controlPr defaultSize="0" autoLine="0" r:id="rId9">
            <anchor moveWithCells="1">
              <from>
                <xdr:col>26</xdr:col>
                <xdr:colOff>19050</xdr:colOff>
                <xdr:row>4</xdr:row>
                <xdr:rowOff>238125</xdr:rowOff>
              </from>
              <to>
                <xdr:col>27</xdr:col>
                <xdr:colOff>9525</xdr:colOff>
                <xdr:row>9</xdr:row>
                <xdr:rowOff>0</xdr:rowOff>
              </to>
            </anchor>
          </controlPr>
        </control>
      </mc:Choice>
      <mc:Fallback>
        <control shapeId="1027" r:id="rId8" name="CommandButton3"/>
      </mc:Fallback>
    </mc:AlternateContent>
    <mc:AlternateContent xmlns:mc="http://schemas.openxmlformats.org/markup-compatibility/2006">
      <mc:Choice Requires="x14">
        <control shapeId="1028" r:id="rId10" name="CommandButton4">
          <controlPr defaultSize="0" autoLine="0" r:id="rId11">
            <anchor moveWithCells="1">
              <from>
                <xdr:col>19</xdr:col>
                <xdr:colOff>95250</xdr:colOff>
                <xdr:row>10</xdr:row>
                <xdr:rowOff>133350</xdr:rowOff>
              </from>
              <to>
                <xdr:col>20</xdr:col>
                <xdr:colOff>1685925</xdr:colOff>
                <xdr:row>14</xdr:row>
                <xdr:rowOff>123825</xdr:rowOff>
              </to>
            </anchor>
          </controlPr>
        </control>
      </mc:Choice>
      <mc:Fallback>
        <control shapeId="1028" r:id="rId10" name="CommandButton4"/>
      </mc:Fallback>
    </mc:AlternateContent>
    <mc:AlternateContent xmlns:mc="http://schemas.openxmlformats.org/markup-compatibility/2006">
      <mc:Choice Requires="x14">
        <control shapeId="1030" r:id="rId12" name="CommandButton5">
          <controlPr defaultSize="0" autoLine="0" r:id="rId13">
            <anchor moveWithCells="1">
              <from>
                <xdr:col>26</xdr:col>
                <xdr:colOff>28575</xdr:colOff>
                <xdr:row>11</xdr:row>
                <xdr:rowOff>47625</xdr:rowOff>
              </from>
              <to>
                <xdr:col>27</xdr:col>
                <xdr:colOff>28575</xdr:colOff>
                <xdr:row>15</xdr:row>
                <xdr:rowOff>66675</xdr:rowOff>
              </to>
            </anchor>
          </controlPr>
        </control>
      </mc:Choice>
      <mc:Fallback>
        <control shapeId="1030" r:id="rId12" name="CommandButton5"/>
      </mc:Fallback>
    </mc:AlternateContent>
    <mc:AlternateContent xmlns:mc="http://schemas.openxmlformats.org/markup-compatibility/2006">
      <mc:Choice Requires="x14">
        <control shapeId="1038" r:id="rId14" name="CommandButton11">
          <controlPr defaultSize="0" autoLine="0" r:id="rId15">
            <anchor moveWithCells="1">
              <from>
                <xdr:col>20</xdr:col>
                <xdr:colOff>1790700</xdr:colOff>
                <xdr:row>19</xdr:row>
                <xdr:rowOff>28575</xdr:rowOff>
              </from>
              <to>
                <xdr:col>22</xdr:col>
                <xdr:colOff>1581150</xdr:colOff>
                <xdr:row>23</xdr:row>
                <xdr:rowOff>161925</xdr:rowOff>
              </to>
            </anchor>
          </controlPr>
        </control>
      </mc:Choice>
      <mc:Fallback>
        <control shapeId="1038" r:id="rId14" name="CommandButton11"/>
      </mc:Fallback>
    </mc:AlternateContent>
    <mc:AlternateContent xmlns:mc="http://schemas.openxmlformats.org/markup-compatibility/2006">
      <mc:Choice Requires="x14">
        <control shapeId="1039" r:id="rId16" name="CommandButton12">
          <controlPr defaultSize="0" autoLine="0" r:id="rId17">
            <anchor moveWithCells="1">
              <from>
                <xdr:col>24</xdr:col>
                <xdr:colOff>114300</xdr:colOff>
                <xdr:row>19</xdr:row>
                <xdr:rowOff>28575</xdr:rowOff>
              </from>
              <to>
                <xdr:col>25</xdr:col>
                <xdr:colOff>95250</xdr:colOff>
                <xdr:row>24</xdr:row>
                <xdr:rowOff>28575</xdr:rowOff>
              </to>
            </anchor>
          </controlPr>
        </control>
      </mc:Choice>
      <mc:Fallback>
        <control shapeId="1039" r:id="rId16" name="CommandButton1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C1DB7-7E8C-4B11-9E6C-E2A637C2E033}">
  <sheetPr codeName="Feuil2"/>
  <dimension ref="A2:K13"/>
  <sheetViews>
    <sheetView showGridLines="0" showRowColHeaders="0" workbookViewId="0">
      <selection activeCell="I27" sqref="I27"/>
    </sheetView>
  </sheetViews>
  <sheetFormatPr baseColWidth="10" defaultRowHeight="15" x14ac:dyDescent="0.25"/>
  <sheetData>
    <row r="2" spans="1:11" ht="18.75" x14ac:dyDescent="0.25">
      <c r="A2" s="44" t="s">
        <v>8</v>
      </c>
      <c r="B2" s="44"/>
      <c r="C2" s="44"/>
    </row>
    <row r="3" spans="1:11" x14ac:dyDescent="0.25">
      <c r="A3" t="s">
        <v>21</v>
      </c>
    </row>
    <row r="4" spans="1:11" x14ac:dyDescent="0.25">
      <c r="A4" t="s">
        <v>9</v>
      </c>
    </row>
    <row r="5" spans="1:11" x14ac:dyDescent="0.25">
      <c r="A5" t="s">
        <v>10</v>
      </c>
    </row>
    <row r="6" spans="1:11" x14ac:dyDescent="0.25">
      <c r="A6" t="s">
        <v>11</v>
      </c>
    </row>
    <row r="8" spans="1:11" ht="18.75" x14ac:dyDescent="0.25">
      <c r="A8" s="44" t="s">
        <v>12</v>
      </c>
      <c r="B8" s="44"/>
      <c r="C8" s="44"/>
    </row>
    <row r="10" spans="1:11" x14ac:dyDescent="0.25">
      <c r="A10" t="s">
        <v>13</v>
      </c>
    </row>
    <row r="13" spans="1:11" ht="18.75" x14ac:dyDescent="0.25">
      <c r="A13" s="44" t="s">
        <v>14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</row>
  </sheetData>
  <sheetProtection algorithmName="SHA-512" hashValue="uk0aHhFOHb0j5MOhdxDrc9D57L/CcuUb6YdlPSmqC/vvezcuPD/9jSucmUnEo3IbstRvdNMOOsD/0NrcmYU0KA==" saltValue="d6lFoSCnOO/7t/ZlOkUGng==" spinCount="100000" sheet="1" objects="1" scenarios="1"/>
  <mergeCells count="3">
    <mergeCell ref="A8:C8"/>
    <mergeCell ref="A2:C2"/>
    <mergeCell ref="A13:K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autoLine="0" r:id="rId5">
            <anchor moveWithCells="1">
              <from>
                <xdr:col>8</xdr:col>
                <xdr:colOff>638175</xdr:colOff>
                <xdr:row>15</xdr:row>
                <xdr:rowOff>47625</xdr:rowOff>
              </from>
              <to>
                <xdr:col>10</xdr:col>
                <xdr:colOff>685800</xdr:colOff>
                <xdr:row>17</xdr:row>
                <xdr:rowOff>104775</xdr:rowOff>
              </to>
            </anchor>
          </controlPr>
        </control>
      </mc:Choice>
      <mc:Fallback>
        <control shapeId="1331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3E882-BF00-44B8-A797-F273A6822CF7}">
  <sheetPr codeName="Feuil3"/>
  <dimension ref="A1:N19"/>
  <sheetViews>
    <sheetView showGridLines="0" showRowColHeaders="0" workbookViewId="0">
      <selection activeCell="F6" sqref="F6:F7"/>
    </sheetView>
  </sheetViews>
  <sheetFormatPr baseColWidth="10" defaultRowHeight="15" x14ac:dyDescent="0.25"/>
  <cols>
    <col min="1" max="1" width="3.7109375" customWidth="1"/>
    <col min="2" max="2" width="22.5703125" customWidth="1"/>
    <col min="3" max="4" width="2" customWidth="1"/>
    <col min="5" max="6" width="5.7109375" style="13" customWidth="1"/>
    <col min="7" max="7" width="25.7109375" customWidth="1"/>
    <col min="8" max="8" width="5.28515625" customWidth="1"/>
    <col min="9" max="9" width="25.7109375" customWidth="1"/>
    <col min="10" max="11" width="7.7109375" style="3" customWidth="1"/>
    <col min="12" max="14" width="15.7109375" style="3" customWidth="1"/>
  </cols>
  <sheetData>
    <row r="1" spans="1:14" s="29" customFormat="1" ht="31.5" customHeight="1" thickTop="1" thickBot="1" x14ac:dyDescent="0.3">
      <c r="B1" s="30" t="s">
        <v>16</v>
      </c>
      <c r="C1" s="31"/>
      <c r="D1" s="31"/>
      <c r="E1" s="32" t="s">
        <v>3</v>
      </c>
      <c r="F1" s="32"/>
      <c r="G1" s="32" t="s">
        <v>6</v>
      </c>
      <c r="H1" s="33" t="s">
        <v>2</v>
      </c>
      <c r="I1" s="32" t="s">
        <v>7</v>
      </c>
      <c r="J1" s="75" t="s">
        <v>20</v>
      </c>
      <c r="K1" s="76"/>
      <c r="L1" s="57">
        <f>B2</f>
        <v>0</v>
      </c>
      <c r="M1" s="57">
        <f>B3</f>
        <v>0</v>
      </c>
      <c r="N1" s="57">
        <f>B4</f>
        <v>0</v>
      </c>
    </row>
    <row r="2" spans="1:14" ht="15.95" customHeight="1" thickTop="1" thickBot="1" x14ac:dyDescent="0.3">
      <c r="A2">
        <v>1</v>
      </c>
      <c r="B2" s="9">
        <f>Tirage_poules!U2</f>
        <v>0</v>
      </c>
      <c r="C2" s="21"/>
      <c r="D2" s="21"/>
      <c r="E2" s="26">
        <v>2</v>
      </c>
      <c r="F2" s="28">
        <v>3</v>
      </c>
      <c r="G2" s="24">
        <f t="shared" ref="G2:G4" si="0">IFERROR(VLOOKUP(E2,$A$2:$B$7,2,0),"")</f>
        <v>0</v>
      </c>
      <c r="H2" s="24" t="s">
        <v>4</v>
      </c>
      <c r="I2" s="24">
        <f t="shared" ref="I2:I4" si="1">IFERROR(VLOOKUP(F2,$A$2:$B$7,2,0),"")</f>
        <v>0</v>
      </c>
      <c r="J2" s="35"/>
      <c r="K2" s="35"/>
      <c r="L2" s="27"/>
      <c r="M2" s="25" t="str">
        <f>IF(J2="","",IF($J2=$K2,2,IF($J2&gt;$K2,4,1)))</f>
        <v/>
      </c>
      <c r="N2" s="25" t="str">
        <f>IF(J2="","",IF($K2=$J2,2,IF($K2&gt;$J2,4,1)))</f>
        <v/>
      </c>
    </row>
    <row r="3" spans="1:14" ht="15.95" customHeight="1" thickTop="1" thickBot="1" x14ac:dyDescent="0.3">
      <c r="A3">
        <v>2</v>
      </c>
      <c r="B3" s="9">
        <f>Tirage_poules!U3</f>
        <v>0</v>
      </c>
      <c r="C3" s="21"/>
      <c r="D3" s="21"/>
      <c r="E3" s="26">
        <v>1</v>
      </c>
      <c r="F3" s="28">
        <v>3</v>
      </c>
      <c r="G3" s="24">
        <f t="shared" si="0"/>
        <v>0</v>
      </c>
      <c r="H3" s="24" t="s">
        <v>4</v>
      </c>
      <c r="I3" s="24">
        <f t="shared" si="1"/>
        <v>0</v>
      </c>
      <c r="J3" s="35"/>
      <c r="K3" s="35"/>
      <c r="L3" s="25" t="str">
        <f>IF(J3="","",IF($J3=$K3,2,IF($J3&gt;$K3,4,1)))</f>
        <v/>
      </c>
      <c r="M3" s="27"/>
      <c r="N3" s="25" t="str">
        <f>IF(J3="","",IF($K3=$J3,2,IF($K3&gt;$J3,4,1)))</f>
        <v/>
      </c>
    </row>
    <row r="4" spans="1:14" ht="15.95" customHeight="1" thickTop="1" thickBot="1" x14ac:dyDescent="0.3">
      <c r="A4">
        <v>3</v>
      </c>
      <c r="B4" s="54">
        <f>Tirage_poules!U4</f>
        <v>0</v>
      </c>
      <c r="C4" s="21"/>
      <c r="D4" s="21"/>
      <c r="E4" s="67">
        <v>1</v>
      </c>
      <c r="F4" s="68">
        <v>2</v>
      </c>
      <c r="G4" s="69">
        <f t="shared" si="0"/>
        <v>0</v>
      </c>
      <c r="H4" s="69" t="s">
        <v>4</v>
      </c>
      <c r="I4" s="24">
        <f t="shared" si="1"/>
        <v>0</v>
      </c>
      <c r="J4" s="35"/>
      <c r="K4" s="35"/>
      <c r="L4" s="25" t="str">
        <f>IF(J4="","",IF($J4=$K4,2,IF($J4&gt;$K4,4,1)))</f>
        <v/>
      </c>
      <c r="M4" s="25" t="str">
        <f>IF(J4="","",IF($K4=$J4,2,IF($K4&gt;$J4,4,1)))</f>
        <v/>
      </c>
      <c r="N4" s="27"/>
    </row>
    <row r="5" spans="1:14" ht="15.95" customHeight="1" thickTop="1" thickBot="1" x14ac:dyDescent="0.3">
      <c r="B5" s="21"/>
      <c r="C5" s="21"/>
      <c r="D5" s="13"/>
      <c r="F5"/>
      <c r="I5" s="38" t="s">
        <v>5</v>
      </c>
      <c r="J5" s="43"/>
      <c r="K5" s="53"/>
      <c r="L5" s="36">
        <f>SUM(L2:L4)</f>
        <v>0</v>
      </c>
      <c r="M5" s="36">
        <f>SUM(M2:M4)</f>
        <v>0</v>
      </c>
      <c r="N5" s="36">
        <f>SUM(N2:N4)</f>
        <v>0</v>
      </c>
    </row>
    <row r="6" spans="1:14" ht="15.95" customHeight="1" thickTop="1" thickBot="1" x14ac:dyDescent="0.3">
      <c r="B6" s="21"/>
      <c r="C6" s="21"/>
      <c r="D6" s="13"/>
      <c r="F6"/>
      <c r="I6" s="38" t="s">
        <v>15</v>
      </c>
      <c r="J6" s="39"/>
      <c r="K6" s="53"/>
      <c r="L6" s="36">
        <f>SUM(J3+J4)-(K3+K4)</f>
        <v>0</v>
      </c>
      <c r="M6" s="36">
        <f>SUM(J2+K4)-(K2+J4)</f>
        <v>0</v>
      </c>
      <c r="N6" s="36">
        <f>SUM(K2+K3)-(J2+J3)</f>
        <v>0</v>
      </c>
    </row>
    <row r="7" spans="1:14" ht="15.95" customHeight="1" thickTop="1" thickBot="1" x14ac:dyDescent="0.3">
      <c r="B7" s="21"/>
      <c r="C7" s="21"/>
      <c r="D7" s="13"/>
      <c r="F7"/>
      <c r="I7" s="43"/>
      <c r="J7" s="63"/>
      <c r="K7" s="64"/>
      <c r="L7" s="62">
        <f>L5*100+L6</f>
        <v>0</v>
      </c>
      <c r="M7" s="62">
        <f t="shared" ref="M7:N7" si="2">M5*100+M6</f>
        <v>0</v>
      </c>
      <c r="N7" s="62">
        <f t="shared" si="2"/>
        <v>0</v>
      </c>
    </row>
    <row r="8" spans="1:14" ht="15.95" customHeight="1" thickTop="1" thickBot="1" x14ac:dyDescent="0.3">
      <c r="A8" s="21"/>
      <c r="B8" s="21"/>
      <c r="C8" s="21"/>
      <c r="D8" s="21"/>
      <c r="G8" s="58"/>
      <c r="H8" s="60" t="s">
        <v>26</v>
      </c>
      <c r="I8" s="61"/>
      <c r="J8" s="65"/>
      <c r="K8" s="66"/>
      <c r="L8" s="36">
        <f>RANK(L7,$L$7:$N$7,0)+COUNTIF($L7:L7,L7)-1</f>
        <v>1</v>
      </c>
      <c r="M8" s="36">
        <f>RANK(M7,$L$7:$N$7,0)+COUNTIF($L7:M7,M7)-1</f>
        <v>2</v>
      </c>
      <c r="N8" s="36">
        <f>RANK(N7,$L$7:$N$7,0)+COUNTIF($L7:N7,N7)-1</f>
        <v>3</v>
      </c>
    </row>
    <row r="9" spans="1:14" ht="15.95" customHeight="1" thickTop="1" thickBot="1" x14ac:dyDescent="0.3">
      <c r="A9" s="21"/>
      <c r="B9" s="21"/>
      <c r="C9" s="21"/>
      <c r="D9" s="21"/>
      <c r="G9" s="59">
        <f>Tirage_poules!U2</f>
        <v>0</v>
      </c>
      <c r="H9" s="41">
        <v>1</v>
      </c>
      <c r="I9" s="42">
        <f>IF($L$8=1,$G$9,IF($M$8=1,$G$10,IF($N$8=1,$G$11)))</f>
        <v>0</v>
      </c>
    </row>
    <row r="10" spans="1:14" ht="15.95" customHeight="1" thickTop="1" thickBot="1" x14ac:dyDescent="0.3">
      <c r="G10" s="59">
        <f>Tirage_poules!U3</f>
        <v>0</v>
      </c>
      <c r="H10" s="42">
        <v>2</v>
      </c>
      <c r="I10" s="42">
        <f>IF($L$8=2,$G$9,IF($M$8=2,$G$10,IF($N$8=2,$G$11)))</f>
        <v>0</v>
      </c>
    </row>
    <row r="11" spans="1:14" ht="15.95" customHeight="1" thickTop="1" thickBot="1" x14ac:dyDescent="0.3">
      <c r="E11"/>
      <c r="F11"/>
      <c r="G11" s="59">
        <f>Tirage_poules!U4</f>
        <v>0</v>
      </c>
      <c r="H11" s="42">
        <v>3</v>
      </c>
      <c r="I11" s="42">
        <f>IF($L$8=3,$G$9,IF($M$8=3,$G$10,IF($N$8=3,$G$11)))</f>
        <v>0</v>
      </c>
    </row>
    <row r="12" spans="1:14" ht="15.95" customHeight="1" thickTop="1" x14ac:dyDescent="0.25">
      <c r="B12" s="34"/>
      <c r="C12" s="34"/>
      <c r="D12" s="21"/>
      <c r="E12" s="3"/>
      <c r="F12" s="3"/>
      <c r="G12" s="58"/>
      <c r="H12" s="3"/>
      <c r="I12" s="3"/>
      <c r="K12"/>
      <c r="L12"/>
      <c r="M12"/>
      <c r="N12"/>
    </row>
    <row r="13" spans="1:14" ht="15.95" customHeight="1" x14ac:dyDescent="0.25">
      <c r="B13" s="34"/>
      <c r="C13" s="34"/>
      <c r="D13" s="21"/>
      <c r="E13" s="3"/>
      <c r="F13" s="3"/>
      <c r="G13" s="3"/>
      <c r="H13" s="3"/>
      <c r="I13" s="3"/>
      <c r="K13"/>
      <c r="L13"/>
      <c r="M13"/>
      <c r="N13"/>
    </row>
    <row r="14" spans="1:14" ht="15.95" customHeight="1" x14ac:dyDescent="0.25">
      <c r="B14" s="34"/>
      <c r="C14" s="34"/>
      <c r="D14" s="40"/>
      <c r="E14" s="21"/>
      <c r="F14" s="3"/>
      <c r="G14" s="3"/>
      <c r="H14" s="3"/>
      <c r="I14" s="3"/>
      <c r="K14"/>
      <c r="L14"/>
      <c r="M14"/>
      <c r="N14"/>
    </row>
    <row r="15" spans="1:14" ht="15.95" customHeight="1" x14ac:dyDescent="0.25">
      <c r="B15" s="34"/>
      <c r="C15" s="34"/>
      <c r="D15" s="40"/>
      <c r="E15" s="21"/>
      <c r="F15" s="3"/>
      <c r="G15" s="3"/>
      <c r="H15" s="3"/>
      <c r="I15" s="3"/>
      <c r="K15"/>
      <c r="L15"/>
      <c r="M15"/>
      <c r="N15"/>
    </row>
    <row r="16" spans="1:14" ht="15.95" customHeight="1" x14ac:dyDescent="0.25">
      <c r="B16" s="34"/>
      <c r="C16" s="34"/>
      <c r="E16"/>
      <c r="F16" s="3"/>
      <c r="G16" s="3"/>
      <c r="K16"/>
      <c r="L16"/>
      <c r="M16"/>
      <c r="N16"/>
    </row>
    <row r="17" spans="7:7" ht="15.95" customHeight="1" x14ac:dyDescent="0.25">
      <c r="G17" s="3"/>
    </row>
    <row r="18" spans="7:7" ht="15.95" customHeight="1" x14ac:dyDescent="0.25"/>
    <row r="19" spans="7:7" ht="18" hidden="1" customHeight="1" thickTop="1" thickBot="1" x14ac:dyDescent="0.25"/>
  </sheetData>
  <sheetProtection algorithmName="SHA-512" hashValue="MNhnA9q3OlsjBdCkxR9EsxlhmaRRcLdFHrmDjGwY/UCVfcRrI9lgfgqBCH1NylSTRm/E3sG/sPlR6rYTVPvV7Q==" saltValue="qrBjppLo1OZJX6w5tKh8rQ==" spinCount="100000" sheet="1" objects="1" scenarios="1"/>
  <protectedRanges>
    <protectedRange sqref="J2:K4" name="Plage1"/>
  </protectedRanges>
  <mergeCells count="2">
    <mergeCell ref="J1:K1"/>
    <mergeCell ref="H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autoPict="0" r:id="rId5">
            <anchor moveWithCells="1">
              <from>
                <xdr:col>7</xdr:col>
                <xdr:colOff>276225</xdr:colOff>
                <xdr:row>14</xdr:row>
                <xdr:rowOff>19050</xdr:rowOff>
              </from>
              <to>
                <xdr:col>8</xdr:col>
                <xdr:colOff>1381125</xdr:colOff>
                <xdr:row>17</xdr:row>
                <xdr:rowOff>47625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33805-B837-421A-972E-139E59D5F06A}">
  <sheetPr codeName="Feuil4"/>
  <dimension ref="A1:N19"/>
  <sheetViews>
    <sheetView showGridLines="0" showRowColHeaders="0" workbookViewId="0">
      <selection activeCell="M14" sqref="M14"/>
    </sheetView>
  </sheetViews>
  <sheetFormatPr baseColWidth="10" defaultRowHeight="15" x14ac:dyDescent="0.25"/>
  <cols>
    <col min="1" max="1" width="3.7109375" customWidth="1"/>
    <col min="2" max="2" width="22.5703125" customWidth="1"/>
    <col min="3" max="4" width="2" customWidth="1"/>
    <col min="5" max="6" width="5.7109375" style="13" customWidth="1"/>
    <col min="7" max="7" width="25.7109375" customWidth="1"/>
    <col min="8" max="8" width="5.28515625" customWidth="1"/>
    <col min="9" max="9" width="25.7109375" customWidth="1"/>
    <col min="10" max="11" width="7.7109375" style="3" customWidth="1"/>
    <col min="12" max="14" width="15.7109375" style="3" customWidth="1"/>
  </cols>
  <sheetData>
    <row r="1" spans="1:14" s="29" customFormat="1" ht="31.5" customHeight="1" thickTop="1" thickBot="1" x14ac:dyDescent="0.3">
      <c r="B1" s="30" t="s">
        <v>19</v>
      </c>
      <c r="C1" s="31"/>
      <c r="D1" s="31"/>
      <c r="E1" s="48" t="s">
        <v>3</v>
      </c>
      <c r="F1" s="48"/>
      <c r="G1" s="32" t="s">
        <v>6</v>
      </c>
      <c r="H1" s="33" t="s">
        <v>2</v>
      </c>
      <c r="I1" s="32" t="s">
        <v>7</v>
      </c>
      <c r="J1" s="47" t="s">
        <v>20</v>
      </c>
      <c r="K1" s="47"/>
      <c r="L1" s="57">
        <f>B2</f>
        <v>0</v>
      </c>
      <c r="M1" s="57">
        <f>B3</f>
        <v>0</v>
      </c>
      <c r="N1" s="57">
        <f>B4</f>
        <v>0</v>
      </c>
    </row>
    <row r="2" spans="1:14" ht="15.95" customHeight="1" thickTop="1" thickBot="1" x14ac:dyDescent="0.3">
      <c r="A2">
        <v>1</v>
      </c>
      <c r="B2" s="9">
        <f>Tirage_poules!W2</f>
        <v>0</v>
      </c>
      <c r="C2" s="21"/>
      <c r="D2" s="21"/>
      <c r="E2" s="26">
        <v>2</v>
      </c>
      <c r="F2" s="28">
        <v>3</v>
      </c>
      <c r="G2" s="24">
        <f t="shared" ref="G2:G4" si="0">IFERROR(VLOOKUP(E2,$A$2:$B$7,2,0),"")</f>
        <v>0</v>
      </c>
      <c r="H2" s="24" t="s">
        <v>4</v>
      </c>
      <c r="I2" s="24">
        <f t="shared" ref="I2:I4" si="1">IFERROR(VLOOKUP(F2,$A$2:$B$7,2,0),"")</f>
        <v>0</v>
      </c>
      <c r="J2" s="35"/>
      <c r="K2" s="35"/>
      <c r="L2" s="27"/>
      <c r="M2" s="25" t="str">
        <f>IF(J2="","",IF($J2=$K2,2,IF($J2&gt;$K2,4,1)))</f>
        <v/>
      </c>
      <c r="N2" s="25" t="str">
        <f>IF(J2="","",IF($K2=$J2,2,IF($K2&gt;$J2,4,1)))</f>
        <v/>
      </c>
    </row>
    <row r="3" spans="1:14" ht="15.95" customHeight="1" thickTop="1" thickBot="1" x14ac:dyDescent="0.3">
      <c r="A3">
        <v>2</v>
      </c>
      <c r="B3" s="9">
        <f>Tirage_poules!W3</f>
        <v>0</v>
      </c>
      <c r="C3" s="21"/>
      <c r="D3" s="21"/>
      <c r="E3" s="26">
        <v>1</v>
      </c>
      <c r="F3" s="28">
        <v>3</v>
      </c>
      <c r="G3" s="24">
        <f t="shared" si="0"/>
        <v>0</v>
      </c>
      <c r="H3" s="24" t="s">
        <v>4</v>
      </c>
      <c r="I3" s="24">
        <f t="shared" si="1"/>
        <v>0</v>
      </c>
      <c r="J3" s="35"/>
      <c r="K3" s="35"/>
      <c r="L3" s="25" t="str">
        <f>IF(J3="","",IF($J3=$K3,2,IF($J3&gt;$K3,4,1)))</f>
        <v/>
      </c>
      <c r="M3" s="27"/>
      <c r="N3" s="25" t="str">
        <f>IF(J3="","",IF($K3=$J3,2,IF($K3&gt;$J3,4,1)))</f>
        <v/>
      </c>
    </row>
    <row r="4" spans="1:14" ht="15.95" customHeight="1" thickTop="1" thickBot="1" x14ac:dyDescent="0.3">
      <c r="A4">
        <v>3</v>
      </c>
      <c r="B4" s="54">
        <f>Tirage_poules!W4</f>
        <v>0</v>
      </c>
      <c r="C4" s="21"/>
      <c r="D4" s="21"/>
      <c r="E4" s="26">
        <v>1</v>
      </c>
      <c r="F4" s="28">
        <v>2</v>
      </c>
      <c r="G4" s="24">
        <f t="shared" si="0"/>
        <v>0</v>
      </c>
      <c r="H4" s="24" t="s">
        <v>4</v>
      </c>
      <c r="I4" s="24">
        <f t="shared" si="1"/>
        <v>0</v>
      </c>
      <c r="J4" s="35"/>
      <c r="K4" s="35"/>
      <c r="L4" s="25" t="str">
        <f>IF(J4="","",IF($J4=$K4,2,IF($J4&gt;$K4,4,1)))</f>
        <v/>
      </c>
      <c r="M4" s="25" t="str">
        <f>IF(J4="","",IF($K4=$J4,2,IF($K4&gt;$J4,4,1)))</f>
        <v/>
      </c>
      <c r="N4" s="27"/>
    </row>
    <row r="5" spans="1:14" ht="15.95" customHeight="1" thickTop="1" thickBot="1" x14ac:dyDescent="0.3">
      <c r="B5" s="21"/>
      <c r="C5" s="21"/>
      <c r="D5" s="13"/>
      <c r="F5"/>
      <c r="I5" s="45" t="s">
        <v>5</v>
      </c>
      <c r="J5" s="49"/>
      <c r="K5" s="53"/>
      <c r="L5" s="36">
        <f>SUM(L2:L4)</f>
        <v>0</v>
      </c>
      <c r="M5" s="36">
        <f>SUM(M2:M4)</f>
        <v>0</v>
      </c>
      <c r="N5" s="36">
        <f>SUM(N2:N4)</f>
        <v>0</v>
      </c>
    </row>
    <row r="6" spans="1:14" ht="15.95" customHeight="1" thickTop="1" thickBot="1" x14ac:dyDescent="0.3">
      <c r="B6" s="21"/>
      <c r="C6" s="21"/>
      <c r="D6" s="13"/>
      <c r="F6"/>
      <c r="I6" s="45" t="s">
        <v>15</v>
      </c>
      <c r="J6" s="46"/>
      <c r="K6" s="53"/>
      <c r="L6" s="36">
        <f>SUM(J3+J4)-(K3+K4)</f>
        <v>0</v>
      </c>
      <c r="M6" s="36">
        <f>SUM(J2+K4)-(K2+J4)</f>
        <v>0</v>
      </c>
      <c r="N6" s="36">
        <f>SUM(K2+K3)-(J2+J3)</f>
        <v>0</v>
      </c>
    </row>
    <row r="7" spans="1:14" ht="15.95" customHeight="1" thickTop="1" thickBot="1" x14ac:dyDescent="0.3">
      <c r="B7" s="21"/>
      <c r="C7" s="21"/>
      <c r="D7" s="13"/>
      <c r="F7"/>
      <c r="I7" s="43"/>
      <c r="J7" s="63"/>
      <c r="K7" s="64"/>
      <c r="L7" s="62">
        <f>L5*100+L6</f>
        <v>0</v>
      </c>
      <c r="M7" s="62">
        <f t="shared" ref="M7:N7" si="2">M5*100+M6</f>
        <v>0</v>
      </c>
      <c r="N7" s="62">
        <f t="shared" si="2"/>
        <v>0</v>
      </c>
    </row>
    <row r="8" spans="1:14" ht="15.95" customHeight="1" thickTop="1" thickBot="1" x14ac:dyDescent="0.3">
      <c r="A8" s="21"/>
      <c r="B8" s="21"/>
      <c r="C8" s="21"/>
      <c r="D8" s="21"/>
      <c r="G8" s="58"/>
      <c r="H8" s="55" t="s">
        <v>27</v>
      </c>
      <c r="I8" s="56"/>
      <c r="J8" s="72"/>
      <c r="K8" s="73"/>
      <c r="L8" s="36">
        <f>RANK(L7,$L$7:$N$7,0)+COUNTIF($L7:L7,L7)-1</f>
        <v>1</v>
      </c>
      <c r="M8" s="36">
        <f>RANK(M7,$L$7:$N$7,0)+COUNTIF($L7:M7,M7)-1</f>
        <v>2</v>
      </c>
      <c r="N8" s="36">
        <f>RANK(N7,$L$7:$N$7,0)+COUNTIF($L7:N7,N7)-1</f>
        <v>3</v>
      </c>
    </row>
    <row r="9" spans="1:14" ht="15.95" customHeight="1" thickTop="1" thickBot="1" x14ac:dyDescent="0.3">
      <c r="A9" s="21"/>
      <c r="B9" s="21"/>
      <c r="C9" s="21"/>
      <c r="D9" s="21"/>
      <c r="G9" s="59">
        <f>Tirage_poules!W2</f>
        <v>0</v>
      </c>
      <c r="H9" s="41">
        <v>1</v>
      </c>
      <c r="I9" s="42">
        <f>IF($L$8=1,$G$9,IF($M$8=1,$G$10,IF($N$8=1,$G$11)))</f>
        <v>0</v>
      </c>
    </row>
    <row r="10" spans="1:14" ht="15.95" customHeight="1" thickTop="1" thickBot="1" x14ac:dyDescent="0.3">
      <c r="G10" s="59">
        <f>Tirage_poules!W3</f>
        <v>0</v>
      </c>
      <c r="H10" s="42">
        <v>2</v>
      </c>
      <c r="I10" s="42">
        <f>IF($L$8=2,$G$9,IF($M$8=2,$G$10,IF($N$8=2,$G$11)))</f>
        <v>0</v>
      </c>
    </row>
    <row r="11" spans="1:14" ht="15.95" customHeight="1" thickTop="1" thickBot="1" x14ac:dyDescent="0.3">
      <c r="E11"/>
      <c r="F11"/>
      <c r="G11" s="59">
        <f>Tirage_poules!W4</f>
        <v>0</v>
      </c>
      <c r="H11" s="42">
        <v>3</v>
      </c>
      <c r="I11" s="42">
        <f>IF($L$8=3,$G$9,IF($M$8=3,$G$10,IF($N$8=3,$G$11)))</f>
        <v>0</v>
      </c>
    </row>
    <row r="12" spans="1:14" ht="15.95" customHeight="1" thickTop="1" x14ac:dyDescent="0.25">
      <c r="B12" s="34"/>
      <c r="C12" s="34"/>
      <c r="D12" s="21"/>
      <c r="E12" s="3"/>
      <c r="F12" s="3"/>
      <c r="G12" s="58"/>
      <c r="H12" s="3"/>
      <c r="I12" s="3"/>
      <c r="K12"/>
      <c r="L12"/>
      <c r="M12"/>
      <c r="N12"/>
    </row>
    <row r="13" spans="1:14" ht="15.95" customHeight="1" x14ac:dyDescent="0.25">
      <c r="B13" s="34"/>
      <c r="C13" s="34"/>
      <c r="D13" s="21"/>
      <c r="E13" s="3"/>
      <c r="F13" s="3"/>
      <c r="G13" s="3"/>
      <c r="H13" s="3"/>
      <c r="I13" s="3"/>
      <c r="K13"/>
      <c r="L13"/>
      <c r="M13"/>
      <c r="N13"/>
    </row>
    <row r="14" spans="1:14" ht="15.95" customHeight="1" x14ac:dyDescent="0.25">
      <c r="B14" s="34"/>
      <c r="C14" s="34"/>
      <c r="D14" s="40"/>
      <c r="E14" s="21"/>
      <c r="F14" s="3"/>
      <c r="G14" s="3"/>
      <c r="H14" s="3"/>
      <c r="I14" s="3"/>
      <c r="K14"/>
      <c r="L14"/>
      <c r="M14"/>
      <c r="N14"/>
    </row>
    <row r="15" spans="1:14" ht="15.95" customHeight="1" x14ac:dyDescent="0.25">
      <c r="B15" s="34"/>
      <c r="C15" s="34"/>
      <c r="D15" s="40"/>
      <c r="E15" s="21"/>
      <c r="F15" s="3"/>
      <c r="G15" s="3"/>
      <c r="H15" s="3"/>
      <c r="I15" s="3"/>
      <c r="K15"/>
      <c r="L15"/>
      <c r="M15"/>
      <c r="N15"/>
    </row>
    <row r="16" spans="1:14" ht="15.95" customHeight="1" x14ac:dyDescent="0.25">
      <c r="B16" s="34"/>
      <c r="C16" s="34"/>
      <c r="E16"/>
      <c r="F16" s="3"/>
      <c r="G16" s="3"/>
      <c r="K16"/>
      <c r="L16"/>
      <c r="M16"/>
      <c r="N16"/>
    </row>
    <row r="17" spans="7:7" ht="15.95" customHeight="1" x14ac:dyDescent="0.25">
      <c r="G17" s="3"/>
    </row>
    <row r="18" spans="7:7" ht="15.95" customHeight="1" x14ac:dyDescent="0.25"/>
    <row r="19" spans="7:7" ht="18" hidden="1" customHeight="1" x14ac:dyDescent="0.25"/>
  </sheetData>
  <sheetProtection algorithmName="SHA-512" hashValue="HYwxoTYSQvvfx+MJ2c/4Q31KBm7bhtMTuL19HVMvJ3nGWMfD42IIGiYqNxj+9AcSeIog9jTiBjVT04zEPaWMvA==" saltValue="abHpjO0jcFzpYPQ1bhya7A==" spinCount="100000" sheet="1" objects="1" scenarios="1"/>
  <protectedRanges>
    <protectedRange sqref="J2:K4" name="Plage1"/>
  </protectedRanges>
  <mergeCells count="6">
    <mergeCell ref="E1:F1"/>
    <mergeCell ref="J1:K1"/>
    <mergeCell ref="I5:J5"/>
    <mergeCell ref="I6:J6"/>
    <mergeCell ref="H8:I8"/>
    <mergeCell ref="J8:K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7</xdr:col>
                <xdr:colOff>314325</xdr:colOff>
                <xdr:row>14</xdr:row>
                <xdr:rowOff>133350</xdr:rowOff>
              </from>
              <to>
                <xdr:col>8</xdr:col>
                <xdr:colOff>1419225</xdr:colOff>
                <xdr:row>19</xdr:row>
                <xdr:rowOff>28575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911B5-4394-4627-957E-419983A786F9}">
  <sheetPr codeName="Feuil5"/>
  <dimension ref="A1:N19"/>
  <sheetViews>
    <sheetView showGridLines="0" showRowColHeaders="0" workbookViewId="0">
      <selection activeCell="K15" sqref="K15"/>
    </sheetView>
  </sheetViews>
  <sheetFormatPr baseColWidth="10" defaultRowHeight="15" x14ac:dyDescent="0.25"/>
  <cols>
    <col min="1" max="1" width="3.7109375" customWidth="1"/>
    <col min="2" max="2" width="22.5703125" customWidth="1"/>
    <col min="3" max="3" width="2" customWidth="1"/>
    <col min="4" max="4" width="1.5703125" customWidth="1"/>
    <col min="5" max="6" width="5.7109375" style="13" customWidth="1"/>
    <col min="7" max="7" width="25.7109375" customWidth="1"/>
    <col min="8" max="8" width="5.28515625" customWidth="1"/>
    <col min="9" max="9" width="25.7109375" customWidth="1"/>
    <col min="10" max="11" width="7.7109375" style="3" customWidth="1"/>
    <col min="12" max="14" width="15.7109375" style="3" customWidth="1"/>
  </cols>
  <sheetData>
    <row r="1" spans="1:14" s="29" customFormat="1" ht="31.5" customHeight="1" thickTop="1" thickBot="1" x14ac:dyDescent="0.3">
      <c r="B1" s="30" t="s">
        <v>18</v>
      </c>
      <c r="C1" s="31"/>
      <c r="D1" s="31"/>
      <c r="E1" s="70" t="s">
        <v>3</v>
      </c>
      <c r="F1" s="71"/>
      <c r="G1" s="32" t="s">
        <v>6</v>
      </c>
      <c r="H1" s="33" t="s">
        <v>2</v>
      </c>
      <c r="I1" s="32" t="s">
        <v>7</v>
      </c>
      <c r="J1" s="75" t="s">
        <v>20</v>
      </c>
      <c r="K1" s="76"/>
      <c r="L1" s="57" t="str">
        <f>CONCATENATE(1 &amp;"  "&amp; B2)</f>
        <v>1  0</v>
      </c>
      <c r="M1" s="57" t="str">
        <f>CONCATENATE(2 &amp;"  "&amp; B3)</f>
        <v>2  0</v>
      </c>
      <c r="N1" s="57" t="str">
        <f>CONCATENATE(3 &amp;"  "&amp; B4)</f>
        <v>3  0</v>
      </c>
    </row>
    <row r="2" spans="1:14" ht="15.95" customHeight="1" thickTop="1" thickBot="1" x14ac:dyDescent="0.3">
      <c r="A2">
        <v>1</v>
      </c>
      <c r="B2" s="9">
        <f>Tirage_poules!Y2</f>
        <v>0</v>
      </c>
      <c r="C2" s="21"/>
      <c r="D2" s="21"/>
      <c r="E2" s="26">
        <v>2</v>
      </c>
      <c r="F2" s="28">
        <v>3</v>
      </c>
      <c r="G2" s="24">
        <f t="shared" ref="G2:G4" si="0">IFERROR(VLOOKUP(E2,$A$2:$B$7,2,0),"")</f>
        <v>0</v>
      </c>
      <c r="H2" s="24" t="s">
        <v>4</v>
      </c>
      <c r="I2" s="24">
        <f t="shared" ref="I2:I4" si="1">IFERROR(VLOOKUP(F2,$A$2:$B$7,2,0),"")</f>
        <v>0</v>
      </c>
      <c r="J2" s="35"/>
      <c r="K2" s="35"/>
      <c r="L2" s="27"/>
      <c r="M2" s="25" t="str">
        <f>IF(J2="","",IF($J2=$K2,2,IF($J2&gt;$K2,4,1)))</f>
        <v/>
      </c>
      <c r="N2" s="25" t="str">
        <f>IF(J2="","",IF($K2=$J2,2,IF($K2&gt;$J2,4,1)))</f>
        <v/>
      </c>
    </row>
    <row r="3" spans="1:14" ht="15.95" customHeight="1" thickTop="1" thickBot="1" x14ac:dyDescent="0.3">
      <c r="A3">
        <v>2</v>
      </c>
      <c r="B3" s="9">
        <f>Tirage_poules!Y3</f>
        <v>0</v>
      </c>
      <c r="C3" s="21"/>
      <c r="D3" s="21"/>
      <c r="E3" s="26">
        <v>1</v>
      </c>
      <c r="F3" s="28">
        <v>3</v>
      </c>
      <c r="G3" s="24">
        <f t="shared" si="0"/>
        <v>0</v>
      </c>
      <c r="H3" s="24" t="s">
        <v>4</v>
      </c>
      <c r="I3" s="24">
        <f t="shared" si="1"/>
        <v>0</v>
      </c>
      <c r="J3" s="35"/>
      <c r="K3" s="35"/>
      <c r="L3" s="25" t="str">
        <f>IF(J3="","",IF($J3=$K3,2,IF($J3&gt;$K3,4,1)))</f>
        <v/>
      </c>
      <c r="M3" s="27"/>
      <c r="N3" s="25" t="str">
        <f>IF(J3="","",IF($K3=$J3,2,IF($K3&gt;$J3,4,1)))</f>
        <v/>
      </c>
    </row>
    <row r="4" spans="1:14" ht="15.95" customHeight="1" thickTop="1" thickBot="1" x14ac:dyDescent="0.3">
      <c r="A4">
        <v>3</v>
      </c>
      <c r="B4" s="54">
        <f>Tirage_poules!Y4</f>
        <v>0</v>
      </c>
      <c r="C4" s="21"/>
      <c r="D4" s="21"/>
      <c r="E4" s="26">
        <v>1</v>
      </c>
      <c r="F4" s="28">
        <v>2</v>
      </c>
      <c r="G4" s="24">
        <f t="shared" si="0"/>
        <v>0</v>
      </c>
      <c r="H4" s="24" t="s">
        <v>4</v>
      </c>
      <c r="I4" s="24">
        <f t="shared" si="1"/>
        <v>0</v>
      </c>
      <c r="J4" s="35"/>
      <c r="K4" s="35"/>
      <c r="L4" s="25" t="str">
        <f>IF(J4="","",IF($J4=$K4,2,IF($J4&gt;$K4,4,1)))</f>
        <v/>
      </c>
      <c r="M4" s="25" t="str">
        <f>IF(J4="","",IF($K4=$J4,2,IF($K4&gt;$J4,4,1)))</f>
        <v/>
      </c>
      <c r="N4" s="27"/>
    </row>
    <row r="5" spans="1:14" ht="15.95" customHeight="1" thickTop="1" thickBot="1" x14ac:dyDescent="0.3">
      <c r="B5" s="21"/>
      <c r="C5" s="21"/>
      <c r="D5" s="13"/>
      <c r="F5"/>
      <c r="I5" s="38" t="s">
        <v>5</v>
      </c>
      <c r="J5" s="43"/>
      <c r="K5" s="53"/>
      <c r="L5" s="36">
        <f>SUM(L2:L4)</f>
        <v>0</v>
      </c>
      <c r="M5" s="36">
        <f>SUM(M2:M4)</f>
        <v>0</v>
      </c>
      <c r="N5" s="36">
        <f>SUM(N2:N4)</f>
        <v>0</v>
      </c>
    </row>
    <row r="6" spans="1:14" ht="15.95" customHeight="1" thickTop="1" thickBot="1" x14ac:dyDescent="0.3">
      <c r="B6" s="21"/>
      <c r="C6" s="21"/>
      <c r="D6" s="13"/>
      <c r="F6"/>
      <c r="I6" s="38" t="s">
        <v>15</v>
      </c>
      <c r="J6" s="39"/>
      <c r="K6" s="53"/>
      <c r="L6" s="36">
        <f>SUM(J3+J4)-(K3+K4)</f>
        <v>0</v>
      </c>
      <c r="M6" s="36">
        <f>SUM(J2+K4)-(K2+J4)</f>
        <v>0</v>
      </c>
      <c r="N6" s="36">
        <f>SUM(K2+K3)-(J2+J3)</f>
        <v>0</v>
      </c>
    </row>
    <row r="7" spans="1:14" ht="15.95" customHeight="1" thickTop="1" thickBot="1" x14ac:dyDescent="0.3">
      <c r="B7" s="21"/>
      <c r="C7" s="21"/>
      <c r="D7" s="13"/>
      <c r="F7"/>
      <c r="I7" s="43"/>
      <c r="J7" s="63"/>
      <c r="K7" s="64"/>
      <c r="L7" s="62">
        <f>L5*100+L6</f>
        <v>0</v>
      </c>
      <c r="M7" s="62">
        <f t="shared" ref="M7:N7" si="2">M5*100+M6</f>
        <v>0</v>
      </c>
      <c r="N7" s="62">
        <f t="shared" si="2"/>
        <v>0</v>
      </c>
    </row>
    <row r="8" spans="1:14" ht="15.95" customHeight="1" thickTop="1" thickBot="1" x14ac:dyDescent="0.3">
      <c r="A8" s="21"/>
      <c r="B8" s="21"/>
      <c r="C8" s="21"/>
      <c r="D8" s="21"/>
      <c r="G8" s="58"/>
      <c r="H8" s="60" t="s">
        <v>28</v>
      </c>
      <c r="I8" s="61"/>
      <c r="J8" s="65"/>
      <c r="K8" s="66"/>
      <c r="L8" s="36">
        <f>RANK(L7,$L$7:$N$7,0)+COUNTIF($L7:L7,L7)-1</f>
        <v>1</v>
      </c>
      <c r="M8" s="36">
        <f>RANK(M7,$L$7:$N$7,0)+COUNTIF($L7:M7,M7)-1</f>
        <v>2</v>
      </c>
      <c r="N8" s="36">
        <f>RANK(N7,$L$7:$N$7,0)+COUNTIF($L7:N7,N7)-1</f>
        <v>3</v>
      </c>
    </row>
    <row r="9" spans="1:14" ht="15.95" customHeight="1" thickTop="1" thickBot="1" x14ac:dyDescent="0.3">
      <c r="A9" s="21"/>
      <c r="B9" s="21"/>
      <c r="C9" s="21"/>
      <c r="D9" s="21"/>
      <c r="G9" s="59">
        <f>Tirage_poules!Y2</f>
        <v>0</v>
      </c>
      <c r="H9" s="41">
        <v>1</v>
      </c>
      <c r="I9" s="42">
        <f>IF($L$8=1,$G$9,IF($M$8=1,$G$10,IF($N$8=1,$G$11)))</f>
        <v>0</v>
      </c>
    </row>
    <row r="10" spans="1:14" ht="15.95" customHeight="1" thickTop="1" thickBot="1" x14ac:dyDescent="0.3">
      <c r="G10" s="59">
        <f>Tirage_poules!Y3</f>
        <v>0</v>
      </c>
      <c r="H10" s="42">
        <v>2</v>
      </c>
      <c r="I10" s="42">
        <f>IF($L$8=2,$G$9,IF($M$8=2,$G$10,IF($N$8=2,$G$11)))</f>
        <v>0</v>
      </c>
    </row>
    <row r="11" spans="1:14" ht="15.95" customHeight="1" thickTop="1" thickBot="1" x14ac:dyDescent="0.3">
      <c r="E11"/>
      <c r="F11"/>
      <c r="G11" s="59">
        <f>Tirage_poules!Y4</f>
        <v>0</v>
      </c>
      <c r="H11" s="42">
        <v>3</v>
      </c>
      <c r="I11" s="42">
        <f>IF($L$8=3,$G$9,IF($M$8=3,$G$10,IF($N$8=3,$G$11)))</f>
        <v>0</v>
      </c>
    </row>
    <row r="12" spans="1:14" ht="15.95" customHeight="1" thickTop="1" x14ac:dyDescent="0.25">
      <c r="B12" s="34"/>
      <c r="C12" s="34"/>
      <c r="D12" s="21"/>
      <c r="E12" s="3"/>
      <c r="F12" s="3"/>
      <c r="G12" s="58"/>
      <c r="H12" s="3"/>
      <c r="I12" s="3"/>
      <c r="K12"/>
      <c r="L12"/>
      <c r="M12"/>
      <c r="N12"/>
    </row>
    <row r="13" spans="1:14" ht="15.95" customHeight="1" x14ac:dyDescent="0.25">
      <c r="B13" s="34"/>
      <c r="C13" s="34"/>
      <c r="D13" s="21"/>
      <c r="E13" s="3"/>
      <c r="F13" s="3"/>
      <c r="G13" s="3"/>
      <c r="H13" s="3"/>
      <c r="I13" s="3"/>
      <c r="K13"/>
      <c r="L13"/>
      <c r="M13"/>
      <c r="N13"/>
    </row>
    <row r="14" spans="1:14" ht="15.95" customHeight="1" x14ac:dyDescent="0.25">
      <c r="B14" s="34"/>
      <c r="C14" s="34"/>
      <c r="D14" s="40"/>
      <c r="E14" s="21"/>
      <c r="F14" s="3"/>
      <c r="G14" s="3"/>
      <c r="H14" s="3"/>
      <c r="I14" s="3"/>
      <c r="K14"/>
      <c r="L14"/>
      <c r="M14"/>
      <c r="N14"/>
    </row>
    <row r="15" spans="1:14" ht="15.95" customHeight="1" x14ac:dyDescent="0.25">
      <c r="B15" s="34"/>
      <c r="C15" s="34"/>
      <c r="D15" s="40"/>
      <c r="E15" s="21"/>
      <c r="F15" s="3"/>
      <c r="G15" s="3"/>
      <c r="H15" s="3"/>
      <c r="I15" s="3"/>
      <c r="K15"/>
      <c r="L15"/>
      <c r="M15"/>
      <c r="N15"/>
    </row>
    <row r="16" spans="1:14" ht="15.95" customHeight="1" x14ac:dyDescent="0.25">
      <c r="B16" s="34"/>
      <c r="C16" s="34"/>
      <c r="E16"/>
      <c r="F16" s="3"/>
      <c r="G16" s="3"/>
      <c r="K16"/>
      <c r="L16"/>
      <c r="M16"/>
      <c r="N16"/>
    </row>
    <row r="17" spans="7:7" ht="15.95" customHeight="1" x14ac:dyDescent="0.25">
      <c r="G17" s="3"/>
    </row>
    <row r="18" spans="7:7" ht="15.95" customHeight="1" x14ac:dyDescent="0.25"/>
    <row r="19" spans="7:7" ht="18" hidden="1" customHeight="1" x14ac:dyDescent="0.25"/>
  </sheetData>
  <sheetProtection algorithmName="SHA-512" hashValue="VnQnRTNg8wMBFL3LF8fqrswRQ5xvFJsBe7kBQdORLBihjnMEUCwszItA7bT0T1IkdyYQ0/41josKfBs3hnqICA==" saltValue="fhR/3a9iU0ZoiKgbOzujXg==" spinCount="100000" sheet="1" objects="1" scenarios="1"/>
  <protectedRanges>
    <protectedRange sqref="J2:K4" name="Plage1"/>
  </protectedRanges>
  <mergeCells count="3">
    <mergeCell ref="E1:F1"/>
    <mergeCell ref="J1:K1"/>
    <mergeCell ref="H8:I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2">
          <controlPr defaultSize="0" autoLine="0" r:id="rId4">
            <anchor moveWithCells="1">
              <from>
                <xdr:col>8</xdr:col>
                <xdr:colOff>19050</xdr:colOff>
                <xdr:row>15</xdr:row>
                <xdr:rowOff>19050</xdr:rowOff>
              </from>
              <to>
                <xdr:col>8</xdr:col>
                <xdr:colOff>1476375</xdr:colOff>
                <xdr:row>19</xdr:row>
                <xdr:rowOff>114300</xdr:rowOff>
              </to>
            </anchor>
          </controlPr>
        </control>
      </mc:Choice>
      <mc:Fallback>
        <control shapeId="4098" r:id="rId3" name="CommandButton2"/>
      </mc:Fallback>
    </mc:AlternateContent>
    <mc:AlternateContent xmlns:mc="http://schemas.openxmlformats.org/markup-compatibility/2006">
      <mc:Choice Requires="x14">
        <control shapeId="4097" r:id="rId5" name="CommandButton1">
          <controlPr defaultSize="0" autoLine="0" autoPict="0" r:id="rId6">
            <anchor moveWithCells="1">
              <from>
                <xdr:col>8</xdr:col>
                <xdr:colOff>19050</xdr:colOff>
                <xdr:row>15</xdr:row>
                <xdr:rowOff>19050</xdr:rowOff>
              </from>
              <to>
                <xdr:col>8</xdr:col>
                <xdr:colOff>1476375</xdr:colOff>
                <xdr:row>19</xdr:row>
                <xdr:rowOff>114300</xdr:rowOff>
              </to>
            </anchor>
          </controlPr>
        </control>
      </mc:Choice>
      <mc:Fallback>
        <control shapeId="4097" r:id="rId5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FAF3C-9F31-4AAD-A618-F520841AAD72}">
  <sheetPr codeName="Feuil6"/>
  <dimension ref="A1:N19"/>
  <sheetViews>
    <sheetView showGridLines="0" showRowColHeaders="0" workbookViewId="0">
      <selection activeCell="I2" sqref="I2"/>
    </sheetView>
  </sheetViews>
  <sheetFormatPr baseColWidth="10" defaultRowHeight="15" x14ac:dyDescent="0.25"/>
  <cols>
    <col min="1" max="1" width="3.7109375" customWidth="1"/>
    <col min="2" max="2" width="22.5703125" customWidth="1"/>
    <col min="3" max="4" width="2" customWidth="1"/>
    <col min="5" max="6" width="5.7109375" style="13" customWidth="1"/>
    <col min="7" max="7" width="25.7109375" customWidth="1"/>
    <col min="8" max="8" width="5.28515625" customWidth="1"/>
    <col min="9" max="9" width="25.7109375" customWidth="1"/>
    <col min="10" max="11" width="7.7109375" style="3" customWidth="1"/>
    <col min="12" max="14" width="15.7109375" style="3" customWidth="1"/>
  </cols>
  <sheetData>
    <row r="1" spans="1:14" s="29" customFormat="1" ht="31.5" customHeight="1" thickTop="1" thickBot="1" x14ac:dyDescent="0.3">
      <c r="B1" s="30" t="s">
        <v>17</v>
      </c>
      <c r="C1" s="31"/>
      <c r="D1" s="31"/>
      <c r="E1" s="48" t="s">
        <v>3</v>
      </c>
      <c r="F1" s="48"/>
      <c r="G1" s="32" t="s">
        <v>6</v>
      </c>
      <c r="H1" s="33" t="s">
        <v>2</v>
      </c>
      <c r="I1" s="32" t="s">
        <v>7</v>
      </c>
      <c r="J1" s="47" t="s">
        <v>20</v>
      </c>
      <c r="K1" s="47"/>
      <c r="L1" s="57" t="str">
        <f>CONCATENATE(1 &amp;"  "&amp; B2)</f>
        <v>1  0</v>
      </c>
      <c r="M1" s="57" t="str">
        <f>CONCATENATE(2 &amp;"  "&amp; B3)</f>
        <v>2  0</v>
      </c>
      <c r="N1" s="57" t="str">
        <f>CONCATENATE(3 &amp;"  "&amp; B4)</f>
        <v>3  0</v>
      </c>
    </row>
    <row r="2" spans="1:14" ht="15.95" customHeight="1" thickTop="1" thickBot="1" x14ac:dyDescent="0.3">
      <c r="A2">
        <v>1</v>
      </c>
      <c r="B2" s="9">
        <f>Tirage_poules!Y2</f>
        <v>0</v>
      </c>
      <c r="C2" s="21"/>
      <c r="D2" s="21"/>
      <c r="E2" s="26">
        <v>2</v>
      </c>
      <c r="F2" s="28">
        <v>3</v>
      </c>
      <c r="G2" s="24">
        <f t="shared" ref="G2:G4" si="0">IFERROR(VLOOKUP(E2,$A$2:$B$7,2,0),"")</f>
        <v>0</v>
      </c>
      <c r="H2" s="24" t="s">
        <v>4</v>
      </c>
      <c r="I2" s="24">
        <f t="shared" ref="I2:I4" si="1">IFERROR(VLOOKUP(F2,$A$2:$B$7,2,0),"")</f>
        <v>0</v>
      </c>
      <c r="J2" s="35"/>
      <c r="K2" s="35"/>
      <c r="L2" s="27"/>
      <c r="M2" s="25" t="str">
        <f>IF(J2="","",IF($J2=$K2,2,IF($J2&gt;$K2,4,1)))</f>
        <v/>
      </c>
      <c r="N2" s="25" t="str">
        <f>IF(J2="","",IF($K2=$J2,2,IF($K2&gt;$J2,4,1)))</f>
        <v/>
      </c>
    </row>
    <row r="3" spans="1:14" ht="15.95" customHeight="1" thickTop="1" thickBot="1" x14ac:dyDescent="0.3">
      <c r="A3">
        <v>2</v>
      </c>
      <c r="B3" s="9">
        <f>Tirage_poules!Y3</f>
        <v>0</v>
      </c>
      <c r="C3" s="21"/>
      <c r="D3" s="21"/>
      <c r="E3" s="26">
        <v>1</v>
      </c>
      <c r="F3" s="28">
        <v>3</v>
      </c>
      <c r="G3" s="24">
        <f t="shared" si="0"/>
        <v>0</v>
      </c>
      <c r="H3" s="24" t="s">
        <v>4</v>
      </c>
      <c r="I3" s="24">
        <f t="shared" si="1"/>
        <v>0</v>
      </c>
      <c r="J3" s="35"/>
      <c r="K3" s="35"/>
      <c r="L3" s="25" t="str">
        <f>IF(J3="","",IF($J3=$K3,2,IF($J3&gt;$K3,4,1)))</f>
        <v/>
      </c>
      <c r="M3" s="27"/>
      <c r="N3" s="25" t="str">
        <f>IF(J3="","",IF($K3=$J3,2,IF($K3&gt;$J3,4,1)))</f>
        <v/>
      </c>
    </row>
    <row r="4" spans="1:14" ht="15.95" customHeight="1" thickTop="1" thickBot="1" x14ac:dyDescent="0.3">
      <c r="A4">
        <v>3</v>
      </c>
      <c r="B4" s="54">
        <f>Tirage_poules!Y4</f>
        <v>0</v>
      </c>
      <c r="C4" s="21"/>
      <c r="D4" s="21"/>
      <c r="E4" s="67">
        <v>1</v>
      </c>
      <c r="F4" s="68">
        <v>2</v>
      </c>
      <c r="G4" s="69">
        <f t="shared" si="0"/>
        <v>0</v>
      </c>
      <c r="H4" s="69" t="s">
        <v>4</v>
      </c>
      <c r="I4" s="69">
        <f t="shared" si="1"/>
        <v>0</v>
      </c>
      <c r="J4" s="35"/>
      <c r="K4" s="35"/>
      <c r="L4" s="25" t="str">
        <f>IF(J4="","",IF($J4=$K4,2,IF($J4&gt;$K4,4,1)))</f>
        <v/>
      </c>
      <c r="M4" s="25" t="str">
        <f>IF(J4="","",IF($K4=$J4,2,IF($K4&gt;$J4,4,1)))</f>
        <v/>
      </c>
      <c r="N4" s="27"/>
    </row>
    <row r="5" spans="1:14" ht="15.95" customHeight="1" thickTop="1" thickBot="1" x14ac:dyDescent="0.3">
      <c r="B5" s="21"/>
      <c r="C5" s="21"/>
      <c r="D5" s="13"/>
      <c r="F5"/>
      <c r="I5" s="74" t="s">
        <v>5</v>
      </c>
      <c r="J5" s="49"/>
      <c r="K5" s="53"/>
      <c r="L5" s="36">
        <f>SUM(L2:L4)</f>
        <v>0</v>
      </c>
      <c r="M5" s="36">
        <f>SUM(M2:M4)</f>
        <v>0</v>
      </c>
      <c r="N5" s="36">
        <f>SUM(N2:N4)</f>
        <v>0</v>
      </c>
    </row>
    <row r="6" spans="1:14" ht="15.95" customHeight="1" thickTop="1" thickBot="1" x14ac:dyDescent="0.3">
      <c r="B6" s="21"/>
      <c r="C6" s="21"/>
      <c r="D6" s="13"/>
      <c r="F6"/>
      <c r="I6" s="45" t="s">
        <v>15</v>
      </c>
      <c r="J6" s="46"/>
      <c r="K6" s="53"/>
      <c r="L6" s="36">
        <f>SUM(J3+J4)-(K3+K4)</f>
        <v>0</v>
      </c>
      <c r="M6" s="36">
        <f>SUM(J2+K4)-(K2+J4)</f>
        <v>0</v>
      </c>
      <c r="N6" s="36">
        <f>SUM(K2+K3)-(J2+J3)</f>
        <v>0</v>
      </c>
    </row>
    <row r="7" spans="1:14" ht="15.95" customHeight="1" thickTop="1" thickBot="1" x14ac:dyDescent="0.3">
      <c r="B7" s="21"/>
      <c r="C7" s="21"/>
      <c r="D7" s="13"/>
      <c r="F7"/>
      <c r="I7" s="43"/>
      <c r="J7" s="63"/>
      <c r="K7" s="64"/>
      <c r="L7" s="62">
        <f>L5*100+L6</f>
        <v>0</v>
      </c>
      <c r="M7" s="62">
        <f t="shared" ref="M7:N7" si="2">M5*100+M6</f>
        <v>0</v>
      </c>
      <c r="N7" s="62">
        <f t="shared" si="2"/>
        <v>0</v>
      </c>
    </row>
    <row r="8" spans="1:14" ht="15.95" customHeight="1" thickTop="1" thickBot="1" x14ac:dyDescent="0.3">
      <c r="A8" s="21"/>
      <c r="B8" s="21"/>
      <c r="C8" s="21"/>
      <c r="D8" s="21"/>
      <c r="G8" s="58"/>
      <c r="H8" s="55" t="s">
        <v>29</v>
      </c>
      <c r="I8" s="56"/>
      <c r="J8" s="72"/>
      <c r="K8" s="73"/>
      <c r="L8" s="36">
        <f>RANK(L7,$L$7:$N$7,0)+COUNTIF($L7:L7,L7)-1</f>
        <v>1</v>
      </c>
      <c r="M8" s="36">
        <f>RANK(M7,$L$7:$N$7,0)+COUNTIF($L7:M7,M7)-1</f>
        <v>2</v>
      </c>
      <c r="N8" s="36">
        <f>RANK(N7,$L$7:$N$7,0)+COUNTIF($L7:N7,N7)-1</f>
        <v>3</v>
      </c>
    </row>
    <row r="9" spans="1:14" ht="15.95" customHeight="1" thickTop="1" thickBot="1" x14ac:dyDescent="0.3">
      <c r="A9" s="21"/>
      <c r="B9" s="21"/>
      <c r="C9" s="21"/>
      <c r="D9" s="21"/>
      <c r="G9" s="59">
        <f>Tirage_poules!W2</f>
        <v>0</v>
      </c>
      <c r="H9" s="41">
        <v>1</v>
      </c>
      <c r="I9" s="42">
        <f>IF($L$8=1,$G$9,IF($M$8=1,$G$10,IF($N$8=1,$G$11)))</f>
        <v>0</v>
      </c>
    </row>
    <row r="10" spans="1:14" ht="15.95" customHeight="1" thickTop="1" thickBot="1" x14ac:dyDescent="0.3">
      <c r="G10" s="59">
        <f>Tirage_poules!W3</f>
        <v>0</v>
      </c>
      <c r="H10" s="42">
        <v>2</v>
      </c>
      <c r="I10" s="42">
        <f>IF($L$8=2,$G$9,IF($M$8=2,$G$10,IF($N$8=2,$G$11)))</f>
        <v>0</v>
      </c>
    </row>
    <row r="11" spans="1:14" ht="15.95" customHeight="1" thickTop="1" thickBot="1" x14ac:dyDescent="0.3">
      <c r="E11"/>
      <c r="F11"/>
      <c r="G11" s="59">
        <f>Tirage_poules!W4</f>
        <v>0</v>
      </c>
      <c r="H11" s="42">
        <v>3</v>
      </c>
      <c r="I11" s="42">
        <f>IF($L$8=3,$G$9,IF($M$8=3,$G$10,IF($N$8=3,$G$11)))</f>
        <v>0</v>
      </c>
    </row>
    <row r="12" spans="1:14" ht="15.95" customHeight="1" thickTop="1" x14ac:dyDescent="0.25">
      <c r="B12" s="34"/>
      <c r="C12" s="34"/>
      <c r="D12" s="21"/>
      <c r="E12" s="3"/>
      <c r="F12" s="3"/>
      <c r="G12" s="58"/>
      <c r="H12" s="3"/>
      <c r="I12" s="3"/>
      <c r="K12"/>
      <c r="L12"/>
      <c r="M12"/>
      <c r="N12"/>
    </row>
    <row r="13" spans="1:14" ht="15.95" customHeight="1" x14ac:dyDescent="0.25">
      <c r="B13" s="34"/>
      <c r="C13" s="34"/>
      <c r="D13" s="21"/>
      <c r="E13" s="3"/>
      <c r="F13" s="3"/>
      <c r="G13" s="3"/>
      <c r="H13" s="3"/>
      <c r="I13" s="3"/>
      <c r="K13"/>
      <c r="L13"/>
      <c r="M13"/>
      <c r="N13"/>
    </row>
    <row r="14" spans="1:14" ht="15.95" customHeight="1" x14ac:dyDescent="0.25">
      <c r="B14" s="34"/>
      <c r="C14" s="34"/>
      <c r="D14" s="40"/>
      <c r="E14" s="21"/>
      <c r="F14" s="3"/>
      <c r="G14" s="3"/>
      <c r="H14" s="3"/>
      <c r="I14" s="3"/>
      <c r="K14"/>
      <c r="L14"/>
      <c r="M14"/>
      <c r="N14"/>
    </row>
    <row r="15" spans="1:14" ht="15.95" customHeight="1" x14ac:dyDescent="0.25">
      <c r="B15" s="34"/>
      <c r="C15" s="34"/>
      <c r="D15" s="40"/>
      <c r="E15" s="21"/>
      <c r="F15" s="3"/>
      <c r="G15" s="3"/>
      <c r="H15" s="3"/>
      <c r="I15" s="3"/>
      <c r="K15"/>
      <c r="L15"/>
      <c r="M15"/>
      <c r="N15"/>
    </row>
    <row r="16" spans="1:14" ht="15.95" customHeight="1" x14ac:dyDescent="0.25">
      <c r="B16" s="34"/>
      <c r="C16" s="34"/>
      <c r="E16"/>
      <c r="F16" s="3"/>
      <c r="G16" s="3"/>
      <c r="K16"/>
      <c r="L16"/>
      <c r="M16"/>
      <c r="N16"/>
    </row>
    <row r="17" spans="7:7" ht="15.95" customHeight="1" x14ac:dyDescent="0.25">
      <c r="G17" s="3"/>
    </row>
    <row r="18" spans="7:7" ht="15.95" customHeight="1" x14ac:dyDescent="0.25"/>
    <row r="19" spans="7:7" ht="18" hidden="1" customHeight="1" x14ac:dyDescent="0.25"/>
  </sheetData>
  <sheetProtection algorithmName="SHA-512" hashValue="dUbF9FEc7ZQJQL4d/wHNE9d0AAe+D4yth8ZSqEOAyjQtnNUYcp3qsmIlsdInTgtP6CUbijer+oeOFnkhIxhwdw==" saltValue="X2W2I53/HieJNKxJ3rZelw==" spinCount="100000" sheet="1" objects="1" scenarios="1"/>
  <protectedRanges>
    <protectedRange sqref="J2:K4" name="Plage1_1_1"/>
  </protectedRanges>
  <mergeCells count="6">
    <mergeCell ref="E1:F1"/>
    <mergeCell ref="J1:K1"/>
    <mergeCell ref="I5:J5"/>
    <mergeCell ref="I6:J6"/>
    <mergeCell ref="H8:I8"/>
    <mergeCell ref="J8:K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autoPict="0" r:id="rId4">
            <anchor moveWithCells="1">
              <from>
                <xdr:col>8</xdr:col>
                <xdr:colOff>19050</xdr:colOff>
                <xdr:row>13</xdr:row>
                <xdr:rowOff>180975</xdr:rowOff>
              </from>
              <to>
                <xdr:col>8</xdr:col>
                <xdr:colOff>1476375</xdr:colOff>
                <xdr:row>17</xdr:row>
                <xdr:rowOff>76200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Tirage_poules</vt:lpstr>
      <vt:lpstr>A LIRE Explications</vt:lpstr>
      <vt:lpstr>Poule A</vt:lpstr>
      <vt:lpstr>Poule B</vt:lpstr>
      <vt:lpstr>Poule C</vt:lpstr>
      <vt:lpstr>Poule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Tirage 8 poules de 8 joueurs maxi</dc:title>
  <dc:creator>JCB40</dc:creator>
  <cp:lastModifiedBy>JCB40</cp:lastModifiedBy>
  <cp:revision>12</cp:revision>
  <dcterms:created xsi:type="dcterms:W3CDTF">2022-03-09T15:53:12Z</dcterms:created>
  <dcterms:modified xsi:type="dcterms:W3CDTF">2024-03-05T17:37:31Z</dcterms:modified>
  <cp:version>18/3/2022 version 5</cp:version>
</cp:coreProperties>
</file>