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5528AF5-B9E6-483F-ADF9-07B512D95369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Tirage" sheetId="1" r:id="rId1"/>
    <sheet name="NOMS" sheetId="5" r:id="rId2"/>
    <sheet name="Journée 1" sheetId="6" r:id="rId3"/>
  </sheets>
  <functionGroups builtInGroupCount="19"/>
  <definedNames>
    <definedName name="JMax" localSheetId="0">Tirage!$B$5</definedName>
    <definedName name="MMax" localSheetId="0">Tirage!$E$5</definedName>
    <definedName name="Rencontre" localSheetId="0">Tirage!$B$9:$S$13</definedName>
  </definedNames>
  <calcPr calcId="191029"/>
</workbook>
</file>

<file path=xl/calcChain.xml><?xml version="1.0" encoding="utf-8"?>
<calcChain xmlns="http://schemas.openxmlformats.org/spreadsheetml/2006/main">
  <c r="D37" i="6" l="1"/>
  <c r="K14" i="6"/>
  <c r="M14" i="6" s="1"/>
  <c r="K15" i="6"/>
  <c r="M15" i="6" s="1"/>
  <c r="AX20" i="6"/>
  <c r="AZ20" i="6" s="1"/>
  <c r="AX21" i="6"/>
  <c r="AZ21" i="6" s="1"/>
  <c r="AX22" i="6"/>
  <c r="AZ22" i="6" s="1"/>
  <c r="AX23" i="6"/>
  <c r="AZ23" i="6" s="1"/>
  <c r="AX19" i="6"/>
  <c r="AZ19" i="6" s="1"/>
  <c r="AX15" i="6"/>
  <c r="AZ15" i="6" s="1"/>
  <c r="AX16" i="6"/>
  <c r="AZ16" i="6" s="1"/>
  <c r="AX17" i="6"/>
  <c r="AZ17" i="6" s="1"/>
  <c r="AX18" i="6"/>
  <c r="AZ18" i="6" s="1"/>
  <c r="AX14" i="6"/>
  <c r="AZ14" i="6" s="1"/>
  <c r="AX4" i="6"/>
  <c r="AZ4" i="6" s="1"/>
  <c r="AY4" i="6"/>
  <c r="BA4" i="6" s="1"/>
  <c r="AX5" i="6"/>
  <c r="AZ5" i="6" s="1"/>
  <c r="AY5" i="6"/>
  <c r="BA5" i="6" s="1"/>
  <c r="AX6" i="6"/>
  <c r="AZ6" i="6" s="1"/>
  <c r="AY6" i="6"/>
  <c r="BA6" i="6" s="1"/>
  <c r="AX7" i="6"/>
  <c r="AZ7" i="6" s="1"/>
  <c r="AY7" i="6"/>
  <c r="BA7" i="6" s="1"/>
  <c r="AY3" i="6"/>
  <c r="BA3" i="6" s="1"/>
  <c r="AX3" i="6"/>
  <c r="AZ3" i="6" s="1"/>
  <c r="AR20" i="6"/>
  <c r="AT20" i="6" s="1"/>
  <c r="AR21" i="6"/>
  <c r="AT21" i="6" s="1"/>
  <c r="AR22" i="6"/>
  <c r="AT22" i="6" s="1"/>
  <c r="AR23" i="6"/>
  <c r="AT23" i="6" s="1"/>
  <c r="AR19" i="6"/>
  <c r="AT19" i="6" s="1"/>
  <c r="AR15" i="6"/>
  <c r="AT15" i="6" s="1"/>
  <c r="AR16" i="6"/>
  <c r="AT16" i="6" s="1"/>
  <c r="AR17" i="6"/>
  <c r="AT17" i="6" s="1"/>
  <c r="AR18" i="6"/>
  <c r="AT18" i="6" s="1"/>
  <c r="AR14" i="6"/>
  <c r="AT14" i="6" s="1"/>
  <c r="AT3" i="6"/>
  <c r="AR4" i="6"/>
  <c r="AT4" i="6" s="1"/>
  <c r="AS4" i="6"/>
  <c r="AU4" i="6" s="1"/>
  <c r="AR5" i="6"/>
  <c r="AT5" i="6" s="1"/>
  <c r="AS5" i="6"/>
  <c r="AU5" i="6" s="1"/>
  <c r="AR6" i="6"/>
  <c r="AT6" i="6" s="1"/>
  <c r="AS6" i="6"/>
  <c r="AU6" i="6" s="1"/>
  <c r="AR7" i="6"/>
  <c r="AT7" i="6" s="1"/>
  <c r="AS7" i="6"/>
  <c r="AU7" i="6" s="1"/>
  <c r="AS3" i="6"/>
  <c r="AU3" i="6" s="1"/>
  <c r="AR3" i="6"/>
  <c r="AL20" i="6"/>
  <c r="AN20" i="6" s="1"/>
  <c r="AL21" i="6"/>
  <c r="AN21" i="6" s="1"/>
  <c r="AL22" i="6"/>
  <c r="AN22" i="6" s="1"/>
  <c r="AL23" i="6"/>
  <c r="AN23" i="6" s="1"/>
  <c r="AL19" i="6"/>
  <c r="AN19" i="6" s="1"/>
  <c r="AL15" i="6"/>
  <c r="AN15" i="6" s="1"/>
  <c r="AL16" i="6"/>
  <c r="AN16" i="6" s="1"/>
  <c r="AL17" i="6"/>
  <c r="AN17" i="6" s="1"/>
  <c r="AL18" i="6"/>
  <c r="AN18" i="6" s="1"/>
  <c r="AL14" i="6"/>
  <c r="AN14" i="6" s="1"/>
  <c r="AL4" i="6"/>
  <c r="AN4" i="6" s="1"/>
  <c r="AM4" i="6"/>
  <c r="AO4" i="6" s="1"/>
  <c r="AL5" i="6"/>
  <c r="AN5" i="6" s="1"/>
  <c r="AM5" i="6"/>
  <c r="AO5" i="6" s="1"/>
  <c r="AL6" i="6"/>
  <c r="AN6" i="6" s="1"/>
  <c r="AM6" i="6"/>
  <c r="AO6" i="6" s="1"/>
  <c r="AL7" i="6"/>
  <c r="AN7" i="6" s="1"/>
  <c r="AM7" i="6"/>
  <c r="AO7" i="6" s="1"/>
  <c r="AM3" i="6"/>
  <c r="AO3" i="6" s="1"/>
  <c r="AL3" i="6"/>
  <c r="AN3" i="6" s="1"/>
  <c r="AF20" i="6"/>
  <c r="AH20" i="6" s="1"/>
  <c r="AF21" i="6"/>
  <c r="AH21" i="6" s="1"/>
  <c r="AF22" i="6"/>
  <c r="AH22" i="6" s="1"/>
  <c r="AF23" i="6"/>
  <c r="AH23" i="6" s="1"/>
  <c r="AF19" i="6"/>
  <c r="AH19" i="6" s="1"/>
  <c r="AF15" i="6"/>
  <c r="AH15" i="6" s="1"/>
  <c r="AF16" i="6"/>
  <c r="AH16" i="6" s="1"/>
  <c r="AF17" i="6"/>
  <c r="AH17" i="6" s="1"/>
  <c r="AF18" i="6"/>
  <c r="AH18" i="6" s="1"/>
  <c r="AF14" i="6"/>
  <c r="AH14" i="6" s="1"/>
  <c r="AF4" i="6"/>
  <c r="AH4" i="6" s="1"/>
  <c r="AG4" i="6"/>
  <c r="AI4" i="6" s="1"/>
  <c r="AF5" i="6"/>
  <c r="AH5" i="6" s="1"/>
  <c r="AG5" i="6"/>
  <c r="AI5" i="6" s="1"/>
  <c r="AF6" i="6"/>
  <c r="AH6" i="6" s="1"/>
  <c r="AG6" i="6"/>
  <c r="AI6" i="6" s="1"/>
  <c r="AF7" i="6"/>
  <c r="AH7" i="6" s="1"/>
  <c r="AG7" i="6"/>
  <c r="AI7" i="6" s="1"/>
  <c r="AG3" i="6"/>
  <c r="AI3" i="6" s="1"/>
  <c r="AF3" i="6"/>
  <c r="AH3" i="6" s="1"/>
  <c r="Z20" i="6"/>
  <c r="AB20" i="6" s="1"/>
  <c r="Z21" i="6"/>
  <c r="AB21" i="6" s="1"/>
  <c r="Z22" i="6"/>
  <c r="AB22" i="6" s="1"/>
  <c r="Z23" i="6"/>
  <c r="AB23" i="6" s="1"/>
  <c r="Z19" i="6"/>
  <c r="AB19" i="6" s="1"/>
  <c r="Z15" i="6"/>
  <c r="AB15" i="6" s="1"/>
  <c r="Z16" i="6"/>
  <c r="AB16" i="6" s="1"/>
  <c r="Z17" i="6"/>
  <c r="AB17" i="6" s="1"/>
  <c r="Z18" i="6"/>
  <c r="AB18" i="6" s="1"/>
  <c r="Z14" i="6"/>
  <c r="AB14" i="6" s="1"/>
  <c r="Z4" i="6"/>
  <c r="AB4" i="6" s="1"/>
  <c r="Z5" i="6"/>
  <c r="AB5" i="6" s="1"/>
  <c r="Z6" i="6"/>
  <c r="AB6" i="6" s="1"/>
  <c r="Z7" i="6"/>
  <c r="AB7" i="6" s="1"/>
  <c r="AA4" i="6"/>
  <c r="AC4" i="6" s="1"/>
  <c r="AA5" i="6"/>
  <c r="AC5" i="6" s="1"/>
  <c r="AA6" i="6"/>
  <c r="AC6" i="6" s="1"/>
  <c r="AA7" i="6"/>
  <c r="AC7" i="6" s="1"/>
  <c r="AA3" i="6"/>
  <c r="AC3" i="6" s="1"/>
  <c r="Z3" i="6"/>
  <c r="AB3" i="6" s="1"/>
  <c r="T4" i="6"/>
  <c r="V4" i="6" s="1"/>
  <c r="U4" i="6"/>
  <c r="T20" i="6" s="1"/>
  <c r="V20" i="6" s="1"/>
  <c r="T5" i="6"/>
  <c r="V5" i="6" s="1"/>
  <c r="U5" i="6"/>
  <c r="T21" i="6" s="1"/>
  <c r="V21" i="6" s="1"/>
  <c r="T6" i="6"/>
  <c r="V6" i="6" s="1"/>
  <c r="U6" i="6"/>
  <c r="W6" i="6" s="1"/>
  <c r="T7" i="6"/>
  <c r="T18" i="6" s="1"/>
  <c r="V18" i="6" s="1"/>
  <c r="U7" i="6"/>
  <c r="W7" i="6" s="1"/>
  <c r="U3" i="6"/>
  <c r="W3" i="6" s="1"/>
  <c r="T3" i="6"/>
  <c r="V3" i="6" s="1"/>
  <c r="N20" i="6"/>
  <c r="P20" i="6" s="1"/>
  <c r="N21" i="6"/>
  <c r="P21" i="6" s="1"/>
  <c r="N22" i="6"/>
  <c r="P22" i="6" s="1"/>
  <c r="N23" i="6"/>
  <c r="P23" i="6" s="1"/>
  <c r="N19" i="6"/>
  <c r="P19" i="6" s="1"/>
  <c r="N15" i="6"/>
  <c r="P15" i="6" s="1"/>
  <c r="N16" i="6"/>
  <c r="P16" i="6" s="1"/>
  <c r="N17" i="6"/>
  <c r="P17" i="6" s="1"/>
  <c r="N18" i="6"/>
  <c r="P18" i="6" s="1"/>
  <c r="N14" i="6"/>
  <c r="P14" i="6" s="1"/>
  <c r="N4" i="6"/>
  <c r="P4" i="6" s="1"/>
  <c r="O4" i="6"/>
  <c r="Q4" i="6" s="1"/>
  <c r="N5" i="6"/>
  <c r="P5" i="6" s="1"/>
  <c r="O5" i="6"/>
  <c r="Q5" i="6" s="1"/>
  <c r="N6" i="6"/>
  <c r="P6" i="6" s="1"/>
  <c r="O6" i="6"/>
  <c r="Q6" i="6" s="1"/>
  <c r="N7" i="6"/>
  <c r="P7" i="6" s="1"/>
  <c r="O7" i="6"/>
  <c r="Q7" i="6" s="1"/>
  <c r="O3" i="6"/>
  <c r="Q3" i="6" s="1"/>
  <c r="N3" i="6"/>
  <c r="P3" i="6" s="1"/>
  <c r="H20" i="6"/>
  <c r="J20" i="6" s="1"/>
  <c r="H21" i="6"/>
  <c r="H22" i="6"/>
  <c r="J22" i="6" s="1"/>
  <c r="H23" i="6"/>
  <c r="J23" i="6" s="1"/>
  <c r="H19" i="6"/>
  <c r="J19" i="6" s="1"/>
  <c r="H15" i="6"/>
  <c r="J15" i="6" s="1"/>
  <c r="H16" i="6"/>
  <c r="J16" i="6" s="1"/>
  <c r="H17" i="6"/>
  <c r="J17" i="6" s="1"/>
  <c r="H18" i="6"/>
  <c r="H14" i="6"/>
  <c r="J14" i="6" s="1"/>
  <c r="H4" i="6"/>
  <c r="J4" i="6" s="1"/>
  <c r="I4" i="6"/>
  <c r="K4" i="6" s="1"/>
  <c r="H5" i="6"/>
  <c r="J5" i="6" s="1"/>
  <c r="I5" i="6"/>
  <c r="K5" i="6" s="1"/>
  <c r="H6" i="6"/>
  <c r="J6" i="6" s="1"/>
  <c r="I6" i="6"/>
  <c r="K6" i="6" s="1"/>
  <c r="H7" i="6"/>
  <c r="J7" i="6" s="1"/>
  <c r="I7" i="6"/>
  <c r="K7" i="6" s="1"/>
  <c r="I3" i="6"/>
  <c r="K3" i="6" s="1"/>
  <c r="H3" i="6"/>
  <c r="J3" i="6" s="1"/>
  <c r="J18" i="6"/>
  <c r="J21" i="6"/>
  <c r="B20" i="6"/>
  <c r="D20" i="6" s="1"/>
  <c r="B21" i="6"/>
  <c r="D21" i="6" s="1"/>
  <c r="B22" i="6"/>
  <c r="D22" i="6" s="1"/>
  <c r="B23" i="6"/>
  <c r="D23" i="6" s="1"/>
  <c r="B19" i="6"/>
  <c r="D19" i="6" s="1"/>
  <c r="B15" i="6"/>
  <c r="D15" i="6" s="1"/>
  <c r="B16" i="6"/>
  <c r="D16" i="6" s="1"/>
  <c r="B17" i="6"/>
  <c r="D17" i="6" s="1"/>
  <c r="B18" i="6"/>
  <c r="D18" i="6" s="1"/>
  <c r="B14" i="6"/>
  <c r="D14" i="6" s="1"/>
  <c r="C4" i="6"/>
  <c r="E4" i="6" s="1"/>
  <c r="C5" i="6"/>
  <c r="E5" i="6" s="1"/>
  <c r="C6" i="6"/>
  <c r="E6" i="6" s="1"/>
  <c r="C7" i="6"/>
  <c r="E7" i="6" s="1"/>
  <c r="C3" i="6"/>
  <c r="E3" i="6" s="1"/>
  <c r="B4" i="6"/>
  <c r="D4" i="6" s="1"/>
  <c r="B5" i="6"/>
  <c r="D5" i="6" s="1"/>
  <c r="B6" i="6"/>
  <c r="D6" i="6" s="1"/>
  <c r="B7" i="6"/>
  <c r="D7" i="6" s="1"/>
  <c r="B3" i="6"/>
  <c r="D3" i="6" s="1"/>
  <c r="T15" i="6" l="1"/>
  <c r="V15" i="6" s="1"/>
  <c r="T23" i="6"/>
  <c r="V23" i="6" s="1"/>
  <c r="T17" i="6"/>
  <c r="V17" i="6" s="1"/>
  <c r="W5" i="6"/>
  <c r="T16" i="6"/>
  <c r="V16" i="6" s="1"/>
  <c r="T22" i="6"/>
  <c r="V22" i="6" s="1"/>
  <c r="V7" i="6"/>
  <c r="T14" i="6"/>
  <c r="V14" i="6" s="1"/>
  <c r="W4" i="6"/>
  <c r="T19" i="6"/>
  <c r="V19" i="6" s="1"/>
  <c r="A31" i="6"/>
  <c r="A34" i="6"/>
  <c r="A28" i="6"/>
  <c r="A32" i="6"/>
  <c r="A30" i="6"/>
  <c r="A26" i="6"/>
  <c r="A35" i="6"/>
  <c r="A33" i="6"/>
  <c r="A29" i="6"/>
  <c r="A27" i="6"/>
  <c r="A3" i="6"/>
  <c r="A4" i="6"/>
  <c r="A5" i="6"/>
  <c r="A6" i="6"/>
  <c r="A7" i="6"/>
  <c r="A8" i="6"/>
  <c r="A9" i="6"/>
  <c r="A10" i="6"/>
  <c r="A11" i="6"/>
  <c r="A2" i="6"/>
  <c r="D7" i="1"/>
  <c r="J7" i="1"/>
  <c r="H7" i="1"/>
  <c r="F7" i="1"/>
  <c r="AI23" i="6" l="1"/>
  <c r="AK23" i="6" s="1"/>
  <c r="X14" i="6"/>
  <c r="AP16" i="6"/>
  <c r="AU18" i="6"/>
  <c r="AW18" i="6" s="1"/>
  <c r="AV21" i="6"/>
  <c r="AD18" i="6"/>
  <c r="W18" i="6"/>
  <c r="Y18" i="6" s="1"/>
  <c r="W20" i="6"/>
  <c r="Y20" i="6" s="1"/>
  <c r="Q20" i="6"/>
  <c r="S20" i="6" s="1"/>
  <c r="R15" i="6"/>
  <c r="AD16" i="6"/>
  <c r="AP18" i="6"/>
  <c r="BA16" i="6"/>
  <c r="BC16" i="6" s="1"/>
  <c r="R17" i="6"/>
  <c r="W16" i="6"/>
  <c r="Y16" i="6" s="1"/>
  <c r="AC17" i="6"/>
  <c r="AE17" i="6" s="1"/>
  <c r="AO14" i="6"/>
  <c r="AQ14" i="6" s="1"/>
  <c r="Q18" i="6"/>
  <c r="S18" i="6" s="1"/>
  <c r="AC15" i="6"/>
  <c r="AE15" i="6" s="1"/>
  <c r="AO17" i="6"/>
  <c r="AQ17" i="6" s="1"/>
  <c r="BB18" i="6"/>
  <c r="R14" i="6"/>
  <c r="AC23" i="6"/>
  <c r="AE23" i="6" s="1"/>
  <c r="AO23" i="6"/>
  <c r="AQ23" i="6" s="1"/>
  <c r="AJ16" i="6"/>
  <c r="AV15" i="6"/>
  <c r="R21" i="6"/>
  <c r="AD22" i="6"/>
  <c r="AJ22" i="6"/>
  <c r="AP20" i="6"/>
  <c r="AU16" i="6"/>
  <c r="AW16" i="6" s="1"/>
  <c r="X16" i="6"/>
  <c r="AI15" i="6"/>
  <c r="AK15" i="6" s="1"/>
  <c r="AU23" i="6"/>
  <c r="AW23" i="6" s="1"/>
  <c r="BA15" i="6"/>
  <c r="BC15" i="6" s="1"/>
  <c r="X18" i="6"/>
  <c r="AJ18" i="6"/>
  <c r="BB16" i="6"/>
  <c r="AV17" i="6"/>
  <c r="BA22" i="6"/>
  <c r="BC22" i="6" s="1"/>
  <c r="BA18" i="6"/>
  <c r="BC18" i="6" s="1"/>
  <c r="R16" i="6"/>
  <c r="W15" i="6"/>
  <c r="Y15" i="6" s="1"/>
  <c r="AD15" i="6"/>
  <c r="AJ15" i="6"/>
  <c r="AP15" i="6"/>
  <c r="AV23" i="6"/>
  <c r="Q16" i="6"/>
  <c r="S16" i="6" s="1"/>
  <c r="X22" i="6"/>
  <c r="AC21" i="6"/>
  <c r="AE21" i="6" s="1"/>
  <c r="AI21" i="6"/>
  <c r="AK21" i="6" s="1"/>
  <c r="AI17" i="6"/>
  <c r="AK17" i="6" s="1"/>
  <c r="AO19" i="6"/>
  <c r="AQ19" i="6" s="1"/>
  <c r="AO15" i="6"/>
  <c r="AQ15" i="6" s="1"/>
  <c r="AU20" i="6"/>
  <c r="AW20" i="6" s="1"/>
  <c r="BA14" i="6"/>
  <c r="BC14" i="6" s="1"/>
  <c r="BB20" i="6"/>
  <c r="R23" i="6"/>
  <c r="R19" i="6"/>
  <c r="W22" i="6"/>
  <c r="Y22" i="6" s="1"/>
  <c r="AC14" i="6"/>
  <c r="AE14" i="6" s="1"/>
  <c r="AD20" i="6"/>
  <c r="AI14" i="6"/>
  <c r="AK14" i="6" s="1"/>
  <c r="AJ20" i="6"/>
  <c r="AP22" i="6"/>
  <c r="AU14" i="6"/>
  <c r="AW14" i="6" s="1"/>
  <c r="AV19" i="6"/>
  <c r="BB14" i="6"/>
  <c r="BA20" i="6"/>
  <c r="BC20" i="6" s="1"/>
  <c r="Q22" i="6"/>
  <c r="S22" i="6" s="1"/>
  <c r="W14" i="6"/>
  <c r="Y14" i="6" s="1"/>
  <c r="X20" i="6"/>
  <c r="AC19" i="6"/>
  <c r="AE19" i="6" s="1"/>
  <c r="AI19" i="6"/>
  <c r="AK19" i="6" s="1"/>
  <c r="AO21" i="6"/>
  <c r="AQ21" i="6" s="1"/>
  <c r="AU22" i="6"/>
  <c r="AW22" i="6" s="1"/>
  <c r="BB22" i="6"/>
  <c r="Q23" i="6"/>
  <c r="S23" i="6" s="1"/>
  <c r="Q21" i="6"/>
  <c r="S21" i="6" s="1"/>
  <c r="Q19" i="6"/>
  <c r="S19" i="6" s="1"/>
  <c r="Q17" i="6"/>
  <c r="S17" i="6" s="1"/>
  <c r="Q15" i="6"/>
  <c r="S15" i="6" s="1"/>
  <c r="X23" i="6"/>
  <c r="X21" i="6"/>
  <c r="X19" i="6"/>
  <c r="X17" i="6"/>
  <c r="X15" i="6"/>
  <c r="AD14" i="6"/>
  <c r="AC22" i="6"/>
  <c r="AE22" i="6" s="1"/>
  <c r="AC20" i="6"/>
  <c r="AE20" i="6" s="1"/>
  <c r="AC18" i="6"/>
  <c r="AE18" i="6" s="1"/>
  <c r="AC16" i="6"/>
  <c r="AE16" i="6" s="1"/>
  <c r="AJ14" i="6"/>
  <c r="AI22" i="6"/>
  <c r="AK22" i="6" s="1"/>
  <c r="AI20" i="6"/>
  <c r="AK20" i="6" s="1"/>
  <c r="AI18" i="6"/>
  <c r="AK18" i="6" s="1"/>
  <c r="AI16" i="6"/>
  <c r="AK16" i="6" s="1"/>
  <c r="AP14" i="6"/>
  <c r="AO22" i="6"/>
  <c r="AQ22" i="6" s="1"/>
  <c r="AO20" i="6"/>
  <c r="AQ20" i="6" s="1"/>
  <c r="AO18" i="6"/>
  <c r="AQ18" i="6" s="1"/>
  <c r="AO16" i="6"/>
  <c r="AQ16" i="6" s="1"/>
  <c r="AV14" i="6"/>
  <c r="AU21" i="6"/>
  <c r="AW21" i="6" s="1"/>
  <c r="AU19" i="6"/>
  <c r="AW19" i="6" s="1"/>
  <c r="AU17" i="6"/>
  <c r="AW17" i="6" s="1"/>
  <c r="AU15" i="6"/>
  <c r="AW15" i="6" s="1"/>
  <c r="BB23" i="6"/>
  <c r="BB21" i="6"/>
  <c r="BB19" i="6"/>
  <c r="BB17" i="6"/>
  <c r="BB15" i="6"/>
  <c r="Q14" i="6"/>
  <c r="S14" i="6" s="1"/>
  <c r="R22" i="6"/>
  <c r="R20" i="6"/>
  <c r="R18" i="6"/>
  <c r="W23" i="6"/>
  <c r="Y23" i="6" s="1"/>
  <c r="W21" i="6"/>
  <c r="Y21" i="6" s="1"/>
  <c r="W19" i="6"/>
  <c r="Y19" i="6" s="1"/>
  <c r="W17" i="6"/>
  <c r="Y17" i="6" s="1"/>
  <c r="AD23" i="6"/>
  <c r="AD21" i="6"/>
  <c r="AD19" i="6"/>
  <c r="AD17" i="6"/>
  <c r="AJ23" i="6"/>
  <c r="AJ21" i="6"/>
  <c r="AJ19" i="6"/>
  <c r="AJ17" i="6"/>
  <c r="AP23" i="6"/>
  <c r="AP21" i="6"/>
  <c r="AP19" i="6"/>
  <c r="AP17" i="6"/>
  <c r="AV22" i="6"/>
  <c r="AV20" i="6"/>
  <c r="AV18" i="6"/>
  <c r="AV16" i="6"/>
  <c r="BA23" i="6"/>
  <c r="BC23" i="6" s="1"/>
  <c r="BA21" i="6"/>
  <c r="BC21" i="6" s="1"/>
  <c r="BA19" i="6"/>
  <c r="BC19" i="6" s="1"/>
  <c r="BA17" i="6"/>
  <c r="BC17" i="6" s="1"/>
  <c r="F17" i="6"/>
  <c r="L15" i="6"/>
  <c r="E22" i="6"/>
  <c r="G22" i="6" s="1"/>
  <c r="E18" i="6"/>
  <c r="G18" i="6" s="1"/>
  <c r="F14" i="6"/>
  <c r="F20" i="6"/>
  <c r="F16" i="6"/>
  <c r="K20" i="6"/>
  <c r="M20" i="6" s="1"/>
  <c r="K16" i="6"/>
  <c r="M16" i="6" s="1"/>
  <c r="L22" i="6"/>
  <c r="L18" i="6"/>
  <c r="E21" i="6"/>
  <c r="G21" i="6" s="1"/>
  <c r="E17" i="6"/>
  <c r="G17" i="6" s="1"/>
  <c r="F23" i="6"/>
  <c r="F19" i="6"/>
  <c r="F15" i="6"/>
  <c r="K23" i="6"/>
  <c r="M23" i="6" s="1"/>
  <c r="K19" i="6"/>
  <c r="M19" i="6" s="1"/>
  <c r="L21" i="6"/>
  <c r="L17" i="6"/>
  <c r="E14" i="6"/>
  <c r="G14" i="6" s="1"/>
  <c r="E20" i="6"/>
  <c r="G20" i="6" s="1"/>
  <c r="E16" i="6"/>
  <c r="G16" i="6" s="1"/>
  <c r="F22" i="6"/>
  <c r="F18" i="6"/>
  <c r="K22" i="6"/>
  <c r="M22" i="6" s="1"/>
  <c r="K18" i="6"/>
  <c r="M18" i="6" s="1"/>
  <c r="L14" i="6"/>
  <c r="L20" i="6"/>
  <c r="L16" i="6"/>
  <c r="E23" i="6"/>
  <c r="G23" i="6" s="1"/>
  <c r="E19" i="6"/>
  <c r="G19" i="6" s="1"/>
  <c r="E15" i="6"/>
  <c r="G15" i="6" s="1"/>
  <c r="F21" i="6"/>
  <c r="K21" i="6"/>
  <c r="M21" i="6" s="1"/>
  <c r="K17" i="6"/>
  <c r="M17" i="6" s="1"/>
  <c r="L23" i="6"/>
  <c r="L19" i="6"/>
  <c r="R7" i="1"/>
  <c r="P7" i="1"/>
  <c r="N7" i="1"/>
  <c r="L7" i="1"/>
  <c r="B7" i="1"/>
  <c r="D28" i="6" l="1"/>
  <c r="D35" i="6"/>
  <c r="D34" i="6"/>
  <c r="D26" i="6"/>
  <c r="D29" i="6"/>
  <c r="D31" i="6"/>
  <c r="D33" i="6"/>
  <c r="D27" i="6"/>
  <c r="D30" i="6"/>
  <c r="D32" i="6"/>
  <c r="E32" i="6" l="1"/>
  <c r="E27" i="6"/>
  <c r="E31" i="6"/>
  <c r="E28" i="6"/>
  <c r="E26" i="6"/>
  <c r="E29" i="6"/>
  <c r="E34" i="6"/>
  <c r="E33" i="6"/>
  <c r="E30" i="6"/>
  <c r="E35" i="6"/>
  <c r="E37" i="6"/>
  <c r="A38" i="6"/>
  <c r="F38" i="6" s="1"/>
  <c r="D38" i="6" l="1"/>
  <c r="A40" i="6"/>
  <c r="F40" i="6" s="1"/>
  <c r="A37" i="6"/>
  <c r="F37" i="6" s="1"/>
  <c r="A45" i="6"/>
  <c r="F45" i="6" s="1"/>
  <c r="D39" i="6"/>
  <c r="A39" i="6"/>
  <c r="F39" i="6" s="1"/>
  <c r="A44" i="6"/>
  <c r="F44" i="6" s="1"/>
  <c r="D40" i="6"/>
  <c r="E40" i="6" s="1"/>
  <c r="D42" i="6"/>
  <c r="D46" i="6"/>
  <c r="A46" i="6"/>
  <c r="F46" i="6" s="1"/>
  <c r="A41" i="6"/>
  <c r="F41" i="6" s="1"/>
  <c r="D45" i="6"/>
  <c r="D44" i="6"/>
  <c r="A43" i="6"/>
  <c r="F43" i="6" s="1"/>
  <c r="D41" i="6"/>
  <c r="E41" i="6" s="1"/>
  <c r="A42" i="6"/>
  <c r="F42" i="6" s="1"/>
  <c r="D43" i="6"/>
  <c r="E43" i="6" s="1"/>
  <c r="E38" i="6"/>
  <c r="E39" i="6"/>
  <c r="E44" i="6" l="1"/>
  <c r="E46" i="6"/>
  <c r="E45" i="6"/>
  <c r="E42" i="6"/>
</calcChain>
</file>

<file path=xl/sharedStrings.xml><?xml version="1.0" encoding="utf-8"?>
<sst xmlns="http://schemas.openxmlformats.org/spreadsheetml/2006/main" count="126" uniqueCount="43">
  <si>
    <t xml:space="preserve"> joueurs</t>
  </si>
  <si>
    <t xml:space="preserve"> manches</t>
  </si>
  <si>
    <t>Tournois 1 contre 1. Ne se rencontrent plusieurs fois.</t>
  </si>
  <si>
    <t>Joueur</t>
  </si>
  <si>
    <t xml:space="preserve"> Advers</t>
  </si>
  <si>
    <t xml:space="preserve">Noms des équipes </t>
  </si>
  <si>
    <t>TOUR 1</t>
  </si>
  <si>
    <t>Equipe 1</t>
  </si>
  <si>
    <t>Equipe 2</t>
  </si>
  <si>
    <t>Score 1</t>
  </si>
  <si>
    <t>Score 2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</si>
  <si>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</si>
  <si>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</si>
  <si>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</si>
  <si>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</si>
  <si>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</si>
  <si>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</si>
  <si>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</si>
  <si>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</si>
  <si>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N°</t>
  </si>
  <si>
    <t>Score pour</t>
  </si>
  <si>
    <t>Score contre</t>
  </si>
  <si>
    <t xml:space="preserve">Pts </t>
  </si>
  <si>
    <t xml:space="preserve">                                                                      RESULTATS APRES CHAQUE TOUR                                        </t>
  </si>
  <si>
    <t>RESULTATS APRES CHAQUE TOUR</t>
  </si>
  <si>
    <t>Total points</t>
  </si>
  <si>
    <t>Classement</t>
  </si>
  <si>
    <t>Noms des equipe</t>
  </si>
  <si>
    <t>Classement après la journée 1</t>
  </si>
  <si>
    <t>LES BLAIREAUX</t>
  </si>
  <si>
    <t>LES LOUVETEAUX</t>
  </si>
  <si>
    <t>BELLE DU JOUR</t>
  </si>
  <si>
    <t>LA VENDOMOISE</t>
  </si>
  <si>
    <t>LES AMUSEURS</t>
  </si>
  <si>
    <t>LES PLONGEURS</t>
  </si>
  <si>
    <t>LA MARSEILLAISE</t>
  </si>
  <si>
    <t>ATTENTION CETTE FEUILLE N'EST PAS PROTEGEE</t>
  </si>
  <si>
    <t xml:space="preserve">                                                                                    Vous devez appuyer uniquement sur le bouton tirage</t>
  </si>
  <si>
    <t>LES FATALISTES</t>
  </si>
  <si>
    <t>LA PERIGOURDINE</t>
  </si>
  <si>
    <t>CLASSEMENT JOURNEE 1</t>
  </si>
  <si>
    <t>Equipes</t>
  </si>
  <si>
    <t>DEMONS DE MINUIT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</si>
</sst>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38" x14ac:knownFonts="1">
    <font>
      <sz val="10"/>
      <color rgb="FF000000"/>
      <name val="Arial"/>
      <family val="2"/>
    </font>
    <font>
      <sz val="11"/>
      <color theme="1"/>
      <name val="Calibri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sz val="12"/>
      <name val="Calibri"/>
      <family val="2"/>
      <scheme val="minor"/>
    </font>
    <font>
      <b/>
      <i/>
      <sz val="8"/>
      <color rgb="FFFFEE00"/>
      <name val="Arial"/>
      <family val="2"/>
    </font>
    <font>
      <b/>
      <sz val="12"/>
      <color rgb="FF3F3F76"/>
      <name val="Calibri"/>
      <family val="2"/>
    </font>
    <font>
      <sz val="12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4"/>
      <color rgb="FF000000"/>
      <name val="Arial"/>
      <family val="2"/>
    </font>
    <font>
      <sz val="14"/>
      <color rgb="FFFFFFFF"/>
      <name val="Arial"/>
      <family val="2"/>
    </font>
    <font>
      <sz val="14"/>
      <color theme="0"/>
      <name val="Arial"/>
      <family val="2"/>
    </font>
    <font>
      <sz val="10"/>
      <color theme="0"/>
      <name val="Arial"/>
      <family val="2"/>
    </font>
    <font>
      <sz val="11"/>
      <color rgb="FF000000"/>
      <name val="Arial"/>
      <family val="2"/>
    </font>
    <font>
      <sz val="20"/>
      <color rgb="FFFF0000"/>
      <name val="Calibri"/>
      <family val="2"/>
    </font>
    <font>
      <b/>
      <sz val="11"/>
      <color rgb="FFFF0000"/>
      <name val="Arial"/>
      <family val="2"/>
    </font>
    <font>
      <sz val="14"/>
      <name val="Arial"/>
      <family val="2"/>
    </font>
    <font>
      <sz val="16"/>
      <color rgb="FF000000"/>
      <name val="Arial"/>
      <family val="2"/>
    </font>
    <font>
      <sz val="18"/>
      <color rgb="FF000000"/>
      <name val="Arial"/>
      <family val="2"/>
    </font>
  </fonts>
  <fills count="5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thin">
        <color rgb="FFFF0000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/>
      <bottom style="thick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thick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32" borderId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32" borderId="0" applyNumberFormat="0" applyFill="0" applyBorder="0" applyAlignment="0" applyProtection="0"/>
    <xf numFmtId="0" fontId="7" fillId="32" borderId="8" applyNumberFormat="0" applyFill="0" applyAlignment="0" applyProtection="0"/>
    <xf numFmtId="0" fontId="8" fillId="32" borderId="9" applyNumberFormat="0" applyFill="0" applyAlignment="0" applyProtection="0"/>
    <xf numFmtId="0" fontId="9" fillId="0" borderId="10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20" fillId="35" borderId="19" applyNumberFormat="0" applyAlignment="0" applyProtection="0"/>
    <xf numFmtId="0" fontId="13" fillId="5" borderId="12" applyNumberFormat="0" applyAlignment="0" applyProtection="0"/>
    <xf numFmtId="0" fontId="14" fillId="5" borderId="11" applyNumberFormat="0" applyAlignment="0" applyProtection="0"/>
    <xf numFmtId="0" fontId="15" fillId="0" borderId="13" applyNumberFormat="0" applyFill="0" applyAlignment="0" applyProtection="0"/>
    <xf numFmtId="0" fontId="16" fillId="6" borderId="14" applyNumberFormat="0" applyAlignment="0" applyProtection="0"/>
    <xf numFmtId="0" fontId="24" fillId="33" borderId="0" applyNumberFormat="0" applyBorder="0" applyAlignment="0" applyProtection="0"/>
    <xf numFmtId="0" fontId="5" fillId="7" borderId="15" applyNumberFormat="0" applyFont="0" applyAlignment="0" applyProtection="0"/>
    <xf numFmtId="0" fontId="17" fillId="32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7" fillId="37" borderId="6" applyBorder="0">
      <alignment horizontal="right" vertical="center" indent="1"/>
    </xf>
    <xf numFmtId="0" fontId="22" fillId="38" borderId="1" applyBorder="0" applyAlignment="0">
      <alignment horizontal="centerContinuous" vertical="center"/>
    </xf>
    <xf numFmtId="0" fontId="21" fillId="34" borderId="0">
      <alignment horizontal="centerContinuous" vertical="center"/>
    </xf>
  </cellStyleXfs>
  <cellXfs count="208">
    <xf numFmtId="0" fontId="0" fillId="32" borderId="0" xfId="0"/>
    <xf numFmtId="0" fontId="0" fillId="36" borderId="0" xfId="47" applyFont="1" applyAlignment="1">
      <alignment vertical="center"/>
    </xf>
    <xf numFmtId="0" fontId="27" fillId="37" borderId="6" xfId="48" applyBorder="1">
      <alignment horizontal="right" vertical="center" indent="1"/>
    </xf>
    <xf numFmtId="0" fontId="27" fillId="37" borderId="7" xfId="48" applyBorder="1">
      <alignment horizontal="right" vertical="center" indent="1"/>
    </xf>
    <xf numFmtId="0" fontId="27" fillId="37" borderId="2" xfId="48" applyBorder="1">
      <alignment horizontal="right" vertical="center" indent="1"/>
    </xf>
    <xf numFmtId="0" fontId="27" fillId="37" borderId="3" xfId="48" applyBorder="1">
      <alignment horizontal="right" vertical="center" indent="1"/>
    </xf>
    <xf numFmtId="0" fontId="27" fillId="37" borderId="4" xfId="48" applyBorder="1">
      <alignment horizontal="right" vertical="center" indent="1"/>
    </xf>
    <xf numFmtId="0" fontId="27" fillId="37" borderId="5" xfId="48" applyBorder="1">
      <alignment horizontal="right" vertical="center" indent="1"/>
    </xf>
    <xf numFmtId="0" fontId="23" fillId="36" borderId="0" xfId="47" applyFont="1" applyAlignment="1">
      <alignment horizontal="left" vertical="center"/>
    </xf>
    <xf numFmtId="0" fontId="21" fillId="34" borderId="0" xfId="50">
      <alignment horizontal="centerContinuous" vertical="center"/>
    </xf>
    <xf numFmtId="0" fontId="25" fillId="35" borderId="19" xfId="14" applyFont="1" applyAlignment="1">
      <alignment horizontal="center" vertical="center"/>
    </xf>
    <xf numFmtId="0" fontId="26" fillId="36" borderId="0" xfId="47" applyFont="1" applyAlignment="1">
      <alignment vertical="center"/>
    </xf>
    <xf numFmtId="0" fontId="22" fillId="38" borderId="17" xfId="49" applyBorder="1" applyAlignment="1">
      <alignment horizontal="centerContinuous" vertical="center"/>
    </xf>
    <xf numFmtId="0" fontId="22" fillId="38" borderId="18" xfId="49" applyBorder="1" applyAlignment="1">
      <alignment horizontal="centerContinuous" vertical="center"/>
    </xf>
    <xf numFmtId="0" fontId="22" fillId="38" borderId="20" xfId="49" applyBorder="1" applyAlignment="1">
      <alignment horizontal="right" vertical="center"/>
    </xf>
    <xf numFmtId="0" fontId="22" fillId="38" borderId="21" xfId="49" applyBorder="1" applyAlignment="1">
      <alignment horizontal="left" vertical="center"/>
    </xf>
    <xf numFmtId="0" fontId="0" fillId="0" borderId="0" xfId="0" applyFill="1"/>
    <xf numFmtId="0" fontId="28" fillId="0" borderId="0" xfId="0" applyFont="1" applyFill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28" fillId="0" borderId="22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8" fillId="39" borderId="26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/>
    </xf>
    <xf numFmtId="0" fontId="28" fillId="39" borderId="28" xfId="0" applyFont="1" applyFill="1" applyBorder="1" applyAlignment="1">
      <alignment horizontal="center"/>
    </xf>
    <xf numFmtId="0" fontId="28" fillId="39" borderId="29" xfId="0" applyFont="1" applyFill="1" applyBorder="1" applyAlignment="1">
      <alignment horizontal="center"/>
    </xf>
    <xf numFmtId="0" fontId="28" fillId="39" borderId="30" xfId="0" applyFont="1" applyFill="1" applyBorder="1" applyAlignment="1">
      <alignment horizontal="center"/>
    </xf>
    <xf numFmtId="0" fontId="28" fillId="40" borderId="27" xfId="0" applyFont="1" applyFill="1" applyBorder="1" applyAlignment="1">
      <alignment horizontal="center" vertical="center"/>
    </xf>
    <xf numFmtId="0" fontId="28" fillId="40" borderId="27" xfId="0" applyFont="1" applyFill="1" applyBorder="1" applyAlignment="1">
      <alignment horizontal="center"/>
    </xf>
    <xf numFmtId="0" fontId="28" fillId="40" borderId="29" xfId="0" applyFont="1" applyFill="1" applyBorder="1" applyAlignment="1">
      <alignment horizontal="center"/>
    </xf>
    <xf numFmtId="0" fontId="28" fillId="41" borderId="26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/>
    </xf>
    <xf numFmtId="0" fontId="28" fillId="41" borderId="28" xfId="0" applyFont="1" applyFill="1" applyBorder="1" applyAlignment="1">
      <alignment horizontal="center"/>
    </xf>
    <xf numFmtId="0" fontId="28" fillId="41" borderId="29" xfId="0" applyFont="1" applyFill="1" applyBorder="1" applyAlignment="1">
      <alignment horizontal="center"/>
    </xf>
    <xf numFmtId="0" fontId="28" fillId="41" borderId="30" xfId="0" applyFont="1" applyFill="1" applyBorder="1" applyAlignment="1">
      <alignment horizontal="center"/>
    </xf>
    <xf numFmtId="0" fontId="28" fillId="42" borderId="26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/>
    </xf>
    <xf numFmtId="0" fontId="28" fillId="42" borderId="28" xfId="0" applyFont="1" applyFill="1" applyBorder="1" applyAlignment="1">
      <alignment horizontal="center"/>
    </xf>
    <xf numFmtId="0" fontId="28" fillId="42" borderId="29" xfId="0" applyFont="1" applyFill="1" applyBorder="1" applyAlignment="1">
      <alignment horizontal="center"/>
    </xf>
    <xf numFmtId="0" fontId="28" fillId="42" borderId="30" xfId="0" applyFont="1" applyFill="1" applyBorder="1" applyAlignment="1">
      <alignment horizontal="center"/>
    </xf>
    <xf numFmtId="0" fontId="29" fillId="44" borderId="27" xfId="0" applyFont="1" applyFill="1" applyBorder="1" applyAlignment="1">
      <alignment horizontal="center"/>
    </xf>
    <xf numFmtId="0" fontId="29" fillId="44" borderId="28" xfId="0" applyFont="1" applyFill="1" applyBorder="1" applyAlignment="1">
      <alignment horizontal="center"/>
    </xf>
    <xf numFmtId="0" fontId="29" fillId="44" borderId="29" xfId="0" applyFont="1" applyFill="1" applyBorder="1" applyAlignment="1">
      <alignment horizontal="center"/>
    </xf>
    <xf numFmtId="0" fontId="29" fillId="44" borderId="30" xfId="0" applyFont="1" applyFill="1" applyBorder="1" applyAlignment="1">
      <alignment horizontal="center"/>
    </xf>
    <xf numFmtId="0" fontId="29" fillId="45" borderId="27" xfId="0" applyFont="1" applyFill="1" applyBorder="1" applyAlignment="1">
      <alignment horizontal="center"/>
    </xf>
    <xf numFmtId="0" fontId="29" fillId="45" borderId="28" xfId="0" applyFont="1" applyFill="1" applyBorder="1" applyAlignment="1">
      <alignment horizontal="center"/>
    </xf>
    <xf numFmtId="0" fontId="29" fillId="45" borderId="29" xfId="0" applyFont="1" applyFill="1" applyBorder="1" applyAlignment="1">
      <alignment horizontal="center"/>
    </xf>
    <xf numFmtId="0" fontId="29" fillId="45" borderId="30" xfId="0" applyFont="1" applyFill="1" applyBorder="1" applyAlignment="1">
      <alignment horizontal="center"/>
    </xf>
    <xf numFmtId="0" fontId="29" fillId="46" borderId="27" xfId="0" applyFont="1" applyFill="1" applyBorder="1" applyAlignment="1">
      <alignment horizontal="center"/>
    </xf>
    <xf numFmtId="0" fontId="29" fillId="46" borderId="28" xfId="0" applyFont="1" applyFill="1" applyBorder="1" applyAlignment="1">
      <alignment horizontal="center"/>
    </xf>
    <xf numFmtId="0" fontId="29" fillId="46" borderId="29" xfId="0" applyFont="1" applyFill="1" applyBorder="1" applyAlignment="1">
      <alignment horizontal="center"/>
    </xf>
    <xf numFmtId="0" fontId="29" fillId="46" borderId="30" xfId="0" applyFont="1" applyFill="1" applyBorder="1" applyAlignment="1">
      <alignment horizontal="center"/>
    </xf>
    <xf numFmtId="0" fontId="30" fillId="43" borderId="26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/>
    </xf>
    <xf numFmtId="0" fontId="30" fillId="43" borderId="28" xfId="0" applyFont="1" applyFill="1" applyBorder="1" applyAlignment="1">
      <alignment horizontal="center"/>
    </xf>
    <xf numFmtId="0" fontId="30" fillId="43" borderId="29" xfId="0" applyFont="1" applyFill="1" applyBorder="1" applyAlignment="1">
      <alignment horizontal="center"/>
    </xf>
    <xf numFmtId="0" fontId="30" fillId="43" borderId="30" xfId="0" applyFont="1" applyFill="1" applyBorder="1" applyAlignment="1">
      <alignment horizontal="center"/>
    </xf>
    <xf numFmtId="0" fontId="29" fillId="44" borderId="26" xfId="0" applyFont="1" applyFill="1" applyBorder="1" applyAlignment="1">
      <alignment horizontal="center" vertical="center"/>
    </xf>
    <xf numFmtId="0" fontId="29" fillId="44" borderId="27" xfId="0" applyFont="1" applyFill="1" applyBorder="1" applyAlignment="1">
      <alignment horizontal="center" vertical="center"/>
    </xf>
    <xf numFmtId="0" fontId="28" fillId="39" borderId="28" xfId="0" applyFont="1" applyFill="1" applyBorder="1" applyAlignment="1">
      <alignment horizontal="center" vertical="center"/>
    </xf>
    <xf numFmtId="0" fontId="28" fillId="42" borderId="28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 vertical="center"/>
    </xf>
    <xf numFmtId="0" fontId="30" fillId="43" borderId="28" xfId="0" applyFont="1" applyFill="1" applyBorder="1" applyAlignment="1">
      <alignment horizontal="center" vertical="center"/>
    </xf>
    <xf numFmtId="0" fontId="28" fillId="41" borderId="28" xfId="0" applyFont="1" applyFill="1" applyBorder="1" applyAlignment="1">
      <alignment horizontal="center" vertical="center"/>
    </xf>
    <xf numFmtId="0" fontId="29" fillId="46" borderId="26" xfId="0" applyFont="1" applyFill="1" applyBorder="1" applyAlignment="1">
      <alignment horizontal="center" vertical="center"/>
    </xf>
    <xf numFmtId="0" fontId="29" fillId="46" borderId="27" xfId="0" applyFont="1" applyFill="1" applyBorder="1" applyAlignment="1">
      <alignment horizontal="center" vertical="center"/>
    </xf>
    <xf numFmtId="0" fontId="29" fillId="45" borderId="26" xfId="0" applyFont="1" applyFill="1" applyBorder="1" applyAlignment="1">
      <alignment horizontal="center" vertical="center"/>
    </xf>
    <xf numFmtId="0" fontId="29" fillId="45" borderId="27" xfId="0" applyFont="1" applyFill="1" applyBorder="1" applyAlignment="1">
      <alignment horizontal="center" vertical="center"/>
    </xf>
    <xf numFmtId="0" fontId="29" fillId="44" borderId="28" xfId="0" applyFont="1" applyFill="1" applyBorder="1" applyAlignment="1">
      <alignment horizontal="center" vertical="center"/>
    </xf>
    <xf numFmtId="0" fontId="29" fillId="45" borderId="28" xfId="0" applyFont="1" applyFill="1" applyBorder="1" applyAlignment="1">
      <alignment horizontal="center" vertical="center"/>
    </xf>
    <xf numFmtId="0" fontId="29" fillId="46" borderId="28" xfId="0" applyFont="1" applyFill="1" applyBorder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0" fontId="28" fillId="0" borderId="0" xfId="0" applyFont="1" applyFill="1" applyAlignment="1">
      <alignment horizontal="center"/>
    </xf>
    <xf numFmtId="0" fontId="30" fillId="0" borderId="0" xfId="0" applyFont="1" applyFill="1" applyAlignment="1">
      <alignment horizontal="center" vertical="center"/>
    </xf>
    <xf numFmtId="0" fontId="30" fillId="0" borderId="0" xfId="0" applyFont="1" applyFill="1" applyAlignment="1">
      <alignment horizontal="center"/>
    </xf>
    <xf numFmtId="0" fontId="29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center"/>
    </xf>
    <xf numFmtId="0" fontId="0" fillId="39" borderId="34" xfId="0" applyFill="1" applyBorder="1" applyAlignment="1">
      <alignment horizontal="center"/>
    </xf>
    <xf numFmtId="0" fontId="0" fillId="40" borderId="34" xfId="0" applyFill="1" applyBorder="1" applyAlignment="1">
      <alignment horizontal="center"/>
    </xf>
    <xf numFmtId="0" fontId="0" fillId="41" borderId="34" xfId="0" applyFill="1" applyBorder="1" applyAlignment="1">
      <alignment horizontal="center"/>
    </xf>
    <xf numFmtId="0" fontId="0" fillId="42" borderId="34" xfId="0" applyFill="1" applyBorder="1" applyAlignment="1">
      <alignment horizontal="center"/>
    </xf>
    <xf numFmtId="0" fontId="31" fillId="43" borderId="34" xfId="0" applyFont="1" applyFill="1" applyBorder="1" applyAlignment="1">
      <alignment horizontal="center"/>
    </xf>
    <xf numFmtId="0" fontId="31" fillId="44" borderId="34" xfId="0" applyFont="1" applyFill="1" applyBorder="1" applyAlignment="1">
      <alignment horizontal="center"/>
    </xf>
    <xf numFmtId="0" fontId="31" fillId="45" borderId="34" xfId="0" applyFont="1" applyFill="1" applyBorder="1" applyAlignment="1">
      <alignment horizontal="center"/>
    </xf>
    <xf numFmtId="0" fontId="31" fillId="46" borderId="34" xfId="0" applyFont="1" applyFill="1" applyBorder="1" applyAlignment="1">
      <alignment horizontal="center"/>
    </xf>
    <xf numFmtId="0" fontId="4" fillId="48" borderId="34" xfId="0" applyFont="1" applyFill="1" applyBorder="1" applyAlignment="1">
      <alignment horizontal="center"/>
    </xf>
    <xf numFmtId="0" fontId="0" fillId="0" borderId="35" xfId="0" applyFill="1" applyBorder="1"/>
    <xf numFmtId="0" fontId="0" fillId="39" borderId="36" xfId="0" applyFill="1" applyBorder="1" applyAlignment="1">
      <alignment horizontal="center"/>
    </xf>
    <xf numFmtId="0" fontId="0" fillId="51" borderId="37" xfId="0" applyFill="1" applyBorder="1"/>
    <xf numFmtId="0" fontId="0" fillId="51" borderId="37" xfId="0" applyFill="1" applyBorder="1" applyAlignment="1">
      <alignment horizontal="center"/>
    </xf>
    <xf numFmtId="0" fontId="0" fillId="51" borderId="25" xfId="0" applyFill="1" applyBorder="1"/>
    <xf numFmtId="0" fontId="0" fillId="51" borderId="35" xfId="0" applyFill="1" applyBorder="1" applyAlignment="1">
      <alignment horizontal="center"/>
    </xf>
    <xf numFmtId="0" fontId="0" fillId="51" borderId="23" xfId="0" applyFill="1" applyBorder="1" applyAlignment="1">
      <alignment horizontal="center"/>
    </xf>
    <xf numFmtId="0" fontId="0" fillId="51" borderId="24" xfId="0" applyFill="1" applyBorder="1" applyAlignment="1">
      <alignment horizontal="center"/>
    </xf>
    <xf numFmtId="0" fontId="21" fillId="39" borderId="0" xfId="50" applyFill="1">
      <alignment horizontal="centerContinuous" vertical="center"/>
    </xf>
    <xf numFmtId="0" fontId="0" fillId="36" borderId="0" xfId="47" applyFont="1" applyAlignment="1">
      <alignment horizontal="center" vertical="center"/>
    </xf>
    <xf numFmtId="0" fontId="32" fillId="36" borderId="0" xfId="47" applyFont="1" applyAlignment="1">
      <alignment vertical="center"/>
    </xf>
    <xf numFmtId="0" fontId="21" fillId="34" borderId="0" xfId="50" applyAlignment="1">
      <alignment vertical="center"/>
    </xf>
    <xf numFmtId="0" fontId="33" fillId="39" borderId="0" xfId="50" applyFont="1" applyFill="1">
      <alignment horizontal="centerContinuous" vertical="center"/>
    </xf>
    <xf numFmtId="0" fontId="21" fillId="39" borderId="0" xfId="50" applyFill="1" applyAlignment="1">
      <alignment vertical="center"/>
    </xf>
    <xf numFmtId="0" fontId="0" fillId="50" borderId="38" xfId="0" applyFill="1" applyBorder="1" applyAlignment="1">
      <alignment horizontal="center" vertical="center"/>
    </xf>
    <xf numFmtId="0" fontId="0" fillId="50" borderId="3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9" borderId="26" xfId="0" applyFill="1" applyBorder="1" applyAlignment="1">
      <alignment horizontal="center" vertical="center"/>
    </xf>
    <xf numFmtId="0" fontId="0" fillId="39" borderId="27" xfId="0" applyFill="1" applyBorder="1" applyAlignment="1">
      <alignment horizontal="center" vertical="center"/>
    </xf>
    <xf numFmtId="0" fontId="28" fillId="0" borderId="42" xfId="0" applyFont="1" applyFill="1" applyBorder="1" applyAlignment="1">
      <alignment horizontal="center" vertical="center"/>
    </xf>
    <xf numFmtId="0" fontId="0" fillId="40" borderId="26" xfId="0" applyFill="1" applyBorder="1" applyAlignment="1">
      <alignment horizontal="center" vertical="center"/>
    </xf>
    <xf numFmtId="0" fontId="0" fillId="40" borderId="27" xfId="0" applyFill="1" applyBorder="1" applyAlignment="1">
      <alignment horizontal="center" vertical="center"/>
    </xf>
    <xf numFmtId="0" fontId="0" fillId="40" borderId="45" xfId="0" applyFill="1" applyBorder="1" applyAlignment="1">
      <alignment horizontal="center" vertical="center"/>
    </xf>
    <xf numFmtId="0" fontId="28" fillId="0" borderId="26" xfId="0" applyFont="1" applyFill="1" applyBorder="1" applyAlignment="1">
      <alignment horizontal="center" vertical="center"/>
    </xf>
    <xf numFmtId="0" fontId="28" fillId="0" borderId="27" xfId="0" applyFont="1" applyFill="1" applyBorder="1" applyAlignment="1">
      <alignment horizontal="center" vertical="center"/>
    </xf>
    <xf numFmtId="0" fontId="0" fillId="41" borderId="26" xfId="0" applyFill="1" applyBorder="1" applyAlignment="1">
      <alignment horizontal="center" vertical="center"/>
    </xf>
    <xf numFmtId="0" fontId="0" fillId="41" borderId="27" xfId="0" applyFill="1" applyBorder="1" applyAlignment="1">
      <alignment horizontal="center" vertical="center"/>
    </xf>
    <xf numFmtId="0" fontId="0" fillId="41" borderId="29" xfId="0" applyFill="1" applyBorder="1" applyAlignment="1">
      <alignment horizontal="center" vertical="center"/>
    </xf>
    <xf numFmtId="0" fontId="0" fillId="40" borderId="29" xfId="0" applyFill="1" applyBorder="1" applyAlignment="1">
      <alignment horizontal="center" vertical="center"/>
    </xf>
    <xf numFmtId="0" fontId="0" fillId="39" borderId="29" xfId="0" applyFill="1" applyBorder="1" applyAlignment="1">
      <alignment horizontal="center" vertical="center"/>
    </xf>
    <xf numFmtId="0" fontId="0" fillId="0" borderId="43" xfId="0" applyFill="1" applyBorder="1"/>
    <xf numFmtId="0" fontId="0" fillId="0" borderId="44" xfId="0" applyFill="1" applyBorder="1"/>
    <xf numFmtId="0" fontId="0" fillId="41" borderId="47" xfId="0" applyFill="1" applyBorder="1" applyAlignment="1">
      <alignment horizontal="center" vertical="center"/>
    </xf>
    <xf numFmtId="0" fontId="0" fillId="41" borderId="45" xfId="0" applyFill="1" applyBorder="1" applyAlignment="1">
      <alignment horizontal="center" vertical="center"/>
    </xf>
    <xf numFmtId="0" fontId="0" fillId="42" borderId="47" xfId="0" applyFill="1" applyBorder="1" applyAlignment="1">
      <alignment horizontal="center" vertical="center"/>
    </xf>
    <xf numFmtId="0" fontId="0" fillId="42" borderId="46" xfId="0" applyFill="1" applyBorder="1" applyAlignment="1">
      <alignment horizontal="center" vertical="center"/>
    </xf>
    <xf numFmtId="0" fontId="0" fillId="42" borderId="27" xfId="0" applyFill="1" applyBorder="1" applyAlignment="1">
      <alignment horizontal="center" vertical="center"/>
    </xf>
    <xf numFmtId="0" fontId="0" fillId="42" borderId="29" xfId="0" applyFill="1" applyBorder="1" applyAlignment="1">
      <alignment horizontal="center" vertical="center"/>
    </xf>
    <xf numFmtId="0" fontId="31" fillId="43" borderId="27" xfId="0" applyFont="1" applyFill="1" applyBorder="1" applyAlignment="1">
      <alignment horizontal="center" vertical="center"/>
    </xf>
    <xf numFmtId="0" fontId="31" fillId="43" borderId="29" xfId="0" applyFont="1" applyFill="1" applyBorder="1" applyAlignment="1">
      <alignment horizontal="center" vertical="center"/>
    </xf>
    <xf numFmtId="0" fontId="31" fillId="43" borderId="47" xfId="0" applyFont="1" applyFill="1" applyBorder="1" applyAlignment="1">
      <alignment horizontal="center" vertical="center"/>
    </xf>
    <xf numFmtId="0" fontId="31" fillId="43" borderId="46" xfId="0" applyFont="1" applyFill="1" applyBorder="1" applyAlignment="1">
      <alignment horizontal="center" vertical="center"/>
    </xf>
    <xf numFmtId="0" fontId="31" fillId="44" borderId="27" xfId="0" applyFont="1" applyFill="1" applyBorder="1" applyAlignment="1">
      <alignment horizontal="center" vertical="center"/>
    </xf>
    <xf numFmtId="0" fontId="31" fillId="44" borderId="29" xfId="0" applyFont="1" applyFill="1" applyBorder="1" applyAlignment="1">
      <alignment horizontal="center" vertical="center"/>
    </xf>
    <xf numFmtId="0" fontId="31" fillId="44" borderId="47" xfId="0" applyFont="1" applyFill="1" applyBorder="1" applyAlignment="1">
      <alignment horizontal="center" vertical="center"/>
    </xf>
    <xf numFmtId="0" fontId="31" fillId="44" borderId="46" xfId="0" applyFont="1" applyFill="1" applyBorder="1" applyAlignment="1">
      <alignment horizontal="center" vertical="center"/>
    </xf>
    <xf numFmtId="0" fontId="35" fillId="0" borderId="0" xfId="0" applyFont="1" applyFill="1" applyAlignment="1">
      <alignment horizontal="center" vertical="center"/>
    </xf>
    <xf numFmtId="0" fontId="4" fillId="0" borderId="0" xfId="0" applyFont="1" applyFill="1"/>
    <xf numFmtId="0" fontId="35" fillId="0" borderId="26" xfId="0" applyFont="1" applyFill="1" applyBorder="1" applyAlignment="1">
      <alignment horizontal="center" vertical="center"/>
    </xf>
    <xf numFmtId="0" fontId="35" fillId="0" borderId="27" xfId="0" applyFont="1" applyFill="1" applyBorder="1" applyAlignment="1">
      <alignment horizontal="center" vertical="center"/>
    </xf>
    <xf numFmtId="0" fontId="35" fillId="0" borderId="0" xfId="0" applyFont="1" applyFill="1" applyAlignment="1">
      <alignment horizontal="center"/>
    </xf>
    <xf numFmtId="0" fontId="35" fillId="0" borderId="0" xfId="0" applyFont="1" applyFill="1"/>
    <xf numFmtId="0" fontId="4" fillId="0" borderId="0" xfId="0" applyFont="1" applyFill="1" applyAlignment="1">
      <alignment horizontal="center"/>
    </xf>
    <xf numFmtId="0" fontId="31" fillId="45" borderId="27" xfId="0" applyFont="1" applyFill="1" applyBorder="1" applyAlignment="1">
      <alignment horizontal="center" vertical="center"/>
    </xf>
    <xf numFmtId="0" fontId="31" fillId="45" borderId="29" xfId="0" applyFont="1" applyFill="1" applyBorder="1" applyAlignment="1">
      <alignment horizontal="center" vertical="center"/>
    </xf>
    <xf numFmtId="0" fontId="31" fillId="45" borderId="47" xfId="0" applyFont="1" applyFill="1" applyBorder="1" applyAlignment="1">
      <alignment horizontal="center" vertical="center"/>
    </xf>
    <xf numFmtId="0" fontId="31" fillId="45" borderId="46" xfId="0" applyFont="1" applyFill="1" applyBorder="1" applyAlignment="1">
      <alignment horizontal="center" vertical="center"/>
    </xf>
    <xf numFmtId="0" fontId="31" fillId="46" borderId="27" xfId="0" applyFont="1" applyFill="1" applyBorder="1" applyAlignment="1">
      <alignment horizontal="center" vertical="center"/>
    </xf>
    <xf numFmtId="0" fontId="31" fillId="46" borderId="29" xfId="0" applyFont="1" applyFill="1" applyBorder="1" applyAlignment="1">
      <alignment horizontal="center" vertical="center"/>
    </xf>
    <xf numFmtId="0" fontId="31" fillId="46" borderId="47" xfId="0" applyFont="1" applyFill="1" applyBorder="1" applyAlignment="1">
      <alignment horizontal="center" vertical="center"/>
    </xf>
    <xf numFmtId="0" fontId="31" fillId="46" borderId="46" xfId="0" applyFont="1" applyFill="1" applyBorder="1" applyAlignment="1">
      <alignment horizontal="center" vertical="center"/>
    </xf>
    <xf numFmtId="0" fontId="35" fillId="47" borderId="26" xfId="0" applyFont="1" applyFill="1" applyBorder="1" applyAlignment="1">
      <alignment horizontal="center" vertical="center"/>
    </xf>
    <xf numFmtId="0" fontId="35" fillId="47" borderId="27" xfId="0" applyFont="1" applyFill="1" applyBorder="1" applyAlignment="1">
      <alignment horizontal="center" vertical="center"/>
    </xf>
    <xf numFmtId="0" fontId="35" fillId="47" borderId="28" xfId="0" applyFont="1" applyFill="1" applyBorder="1" applyAlignment="1">
      <alignment horizontal="center" vertical="center"/>
    </xf>
    <xf numFmtId="0" fontId="4" fillId="52" borderId="27" xfId="0" applyFont="1" applyFill="1" applyBorder="1" applyAlignment="1">
      <alignment horizontal="center" vertical="center"/>
    </xf>
    <xf numFmtId="0" fontId="35" fillId="47" borderId="27" xfId="0" applyFont="1" applyFill="1" applyBorder="1" applyAlignment="1">
      <alignment horizontal="center"/>
    </xf>
    <xf numFmtId="0" fontId="35" fillId="47" borderId="28" xfId="0" applyFont="1" applyFill="1" applyBorder="1" applyAlignment="1">
      <alignment horizontal="center"/>
    </xf>
    <xf numFmtId="0" fontId="4" fillId="52" borderId="29" xfId="0" applyFont="1" applyFill="1" applyBorder="1" applyAlignment="1">
      <alignment horizontal="center" vertical="center"/>
    </xf>
    <xf numFmtId="0" fontId="35" fillId="47" borderId="29" xfId="0" applyFont="1" applyFill="1" applyBorder="1" applyAlignment="1">
      <alignment horizontal="center"/>
    </xf>
    <xf numFmtId="0" fontId="35" fillId="47" borderId="30" xfId="0" applyFont="1" applyFill="1" applyBorder="1" applyAlignment="1">
      <alignment horizontal="center"/>
    </xf>
    <xf numFmtId="0" fontId="4" fillId="52" borderId="47" xfId="0" applyFont="1" applyFill="1" applyBorder="1" applyAlignment="1">
      <alignment horizontal="center" vertical="center"/>
    </xf>
    <xf numFmtId="0" fontId="4" fillId="52" borderId="46" xfId="0" applyFont="1" applyFill="1" applyBorder="1" applyAlignment="1">
      <alignment horizontal="center" vertical="center"/>
    </xf>
    <xf numFmtId="0" fontId="0" fillId="51" borderId="24" xfId="0" applyFill="1" applyBorder="1"/>
    <xf numFmtId="0" fontId="28" fillId="51" borderId="37" xfId="0" applyFont="1" applyFill="1" applyBorder="1" applyAlignment="1">
      <alignment horizontal="center"/>
    </xf>
    <xf numFmtId="0" fontId="28" fillId="0" borderId="48" xfId="0" applyFont="1" applyFill="1" applyBorder="1" applyAlignment="1">
      <alignment horizontal="center" vertical="center"/>
    </xf>
    <xf numFmtId="0" fontId="28" fillId="0" borderId="49" xfId="0" applyFont="1" applyFill="1" applyBorder="1" applyAlignment="1">
      <alignment horizontal="center" vertical="center"/>
    </xf>
    <xf numFmtId="0" fontId="28" fillId="51" borderId="35" xfId="0" applyFont="1" applyFill="1" applyBorder="1" applyAlignment="1">
      <alignment horizontal="center"/>
    </xf>
    <xf numFmtId="0" fontId="36" fillId="51" borderId="35" xfId="0" applyFont="1" applyFill="1" applyBorder="1" applyAlignment="1">
      <alignment horizontal="center"/>
    </xf>
    <xf numFmtId="0" fontId="36" fillId="51" borderId="22" xfId="0" applyFont="1" applyFill="1" applyBorder="1" applyAlignment="1">
      <alignment horizontal="center"/>
    </xf>
    <xf numFmtId="0" fontId="0" fillId="53" borderId="34" xfId="0" applyFill="1" applyBorder="1" applyAlignment="1">
      <alignment horizontal="center"/>
    </xf>
    <xf numFmtId="0" fontId="34" fillId="39" borderId="0" xfId="47" applyFont="1" applyFill="1" applyAlignment="1">
      <alignment horizontal="center" vertical="center"/>
    </xf>
    <xf numFmtId="0" fontId="34" fillId="39" borderId="41" xfId="47" applyFont="1" applyFill="1" applyBorder="1" applyAlignment="1">
      <alignment horizontal="center" vertical="center"/>
    </xf>
    <xf numFmtId="0" fontId="26" fillId="51" borderId="38" xfId="0" applyFont="1" applyFill="1" applyBorder="1" applyAlignment="1" applyProtection="1">
      <alignment horizontal="center" vertical="center"/>
      <protection locked="0"/>
    </xf>
    <xf numFmtId="0" fontId="26" fillId="51" borderId="39" xfId="0" applyFont="1" applyFill="1" applyBorder="1" applyAlignment="1" applyProtection="1">
      <alignment horizontal="center" vertical="center"/>
      <protection locked="0"/>
    </xf>
    <xf numFmtId="0" fontId="26" fillId="51" borderId="40" xfId="0" applyFont="1" applyFill="1" applyBorder="1" applyAlignment="1" applyProtection="1">
      <alignment horizontal="center" vertical="center"/>
      <protection locked="0"/>
    </xf>
    <xf numFmtId="0" fontId="28" fillId="49" borderId="0" xfId="0" applyFont="1" applyFill="1" applyAlignment="1">
      <alignment horizontal="center" vertical="center"/>
    </xf>
    <xf numFmtId="0" fontId="29" fillId="45" borderId="31" xfId="0" applyFont="1" applyFill="1" applyBorder="1" applyAlignment="1">
      <alignment horizontal="center" vertical="center"/>
    </xf>
    <xf numFmtId="0" fontId="29" fillId="45" borderId="32" xfId="0" applyFont="1" applyFill="1" applyBorder="1" applyAlignment="1">
      <alignment horizontal="center" vertical="center"/>
    </xf>
    <xf numFmtId="0" fontId="29" fillId="45" borderId="33" xfId="0" applyFont="1" applyFill="1" applyBorder="1" applyAlignment="1">
      <alignment horizontal="center" vertical="center"/>
    </xf>
    <xf numFmtId="0" fontId="29" fillId="46" borderId="31" xfId="0" applyFont="1" applyFill="1" applyBorder="1" applyAlignment="1">
      <alignment horizontal="center" vertical="center"/>
    </xf>
    <xf numFmtId="0" fontId="29" fillId="46" borderId="32" xfId="0" applyFont="1" applyFill="1" applyBorder="1" applyAlignment="1">
      <alignment horizontal="center" vertical="center"/>
    </xf>
    <xf numFmtId="0" fontId="29" fillId="46" borderId="33" xfId="0" applyFont="1" applyFill="1" applyBorder="1" applyAlignment="1">
      <alignment horizontal="center" vertical="center"/>
    </xf>
    <xf numFmtId="0" fontId="35" fillId="47" borderId="31" xfId="0" applyFont="1" applyFill="1" applyBorder="1" applyAlignment="1">
      <alignment horizontal="center" vertical="center"/>
    </xf>
    <xf numFmtId="0" fontId="35" fillId="47" borderId="32" xfId="0" applyFont="1" applyFill="1" applyBorder="1" applyAlignment="1">
      <alignment horizontal="center" vertical="center"/>
    </xf>
    <xf numFmtId="0" fontId="35" fillId="47" borderId="33" xfId="0" applyFont="1" applyFill="1" applyBorder="1" applyAlignment="1">
      <alignment horizontal="center" vertical="center"/>
    </xf>
    <xf numFmtId="0" fontId="28" fillId="39" borderId="31" xfId="0" applyFont="1" applyFill="1" applyBorder="1" applyAlignment="1">
      <alignment horizontal="center" vertical="center"/>
    </xf>
    <xf numFmtId="0" fontId="28" fillId="39" borderId="32" xfId="0" applyFont="1" applyFill="1" applyBorder="1" applyAlignment="1">
      <alignment horizontal="center" vertical="center"/>
    </xf>
    <xf numFmtId="0" fontId="28" fillId="39" borderId="33" xfId="0" applyFont="1" applyFill="1" applyBorder="1" applyAlignment="1">
      <alignment horizontal="center" vertical="center"/>
    </xf>
    <xf numFmtId="0" fontId="28" fillId="40" borderId="31" xfId="0" applyFont="1" applyFill="1" applyBorder="1" applyAlignment="1">
      <alignment horizontal="center" vertical="center"/>
    </xf>
    <xf numFmtId="0" fontId="28" fillId="40" borderId="32" xfId="0" applyFont="1" applyFill="1" applyBorder="1" applyAlignment="1">
      <alignment horizontal="center" vertical="center"/>
    </xf>
    <xf numFmtId="0" fontId="28" fillId="40" borderId="33" xfId="0" applyFont="1" applyFill="1" applyBorder="1" applyAlignment="1">
      <alignment horizontal="center" vertical="center"/>
    </xf>
    <xf numFmtId="0" fontId="28" fillId="41" borderId="31" xfId="0" applyFont="1" applyFill="1" applyBorder="1" applyAlignment="1">
      <alignment horizontal="center" vertical="center"/>
    </xf>
    <xf numFmtId="0" fontId="28" fillId="41" borderId="32" xfId="0" applyFont="1" applyFill="1" applyBorder="1" applyAlignment="1">
      <alignment horizontal="center" vertical="center"/>
    </xf>
    <xf numFmtId="0" fontId="28" fillId="41" borderId="33" xfId="0" applyFont="1" applyFill="1" applyBorder="1" applyAlignment="1">
      <alignment horizontal="center" vertical="center"/>
    </xf>
    <xf numFmtId="0" fontId="28" fillId="42" borderId="31" xfId="0" applyFont="1" applyFill="1" applyBorder="1" applyAlignment="1">
      <alignment horizontal="center" vertical="center"/>
    </xf>
    <xf numFmtId="0" fontId="28" fillId="42" borderId="32" xfId="0" applyFont="1" applyFill="1" applyBorder="1" applyAlignment="1">
      <alignment horizontal="center" vertical="center"/>
    </xf>
    <xf numFmtId="0" fontId="28" fillId="42" borderId="33" xfId="0" applyFont="1" applyFill="1" applyBorder="1" applyAlignment="1">
      <alignment horizontal="center" vertical="center"/>
    </xf>
    <xf numFmtId="0" fontId="30" fillId="43" borderId="31" xfId="0" applyFont="1" applyFill="1" applyBorder="1" applyAlignment="1">
      <alignment horizontal="center" vertical="center"/>
    </xf>
    <xf numFmtId="0" fontId="30" fillId="43" borderId="32" xfId="0" applyFont="1" applyFill="1" applyBorder="1" applyAlignment="1">
      <alignment horizontal="center" vertical="center"/>
    </xf>
    <xf numFmtId="0" fontId="30" fillId="43" borderId="33" xfId="0" applyFont="1" applyFill="1" applyBorder="1" applyAlignment="1">
      <alignment horizontal="center" vertical="center"/>
    </xf>
    <xf numFmtId="0" fontId="29" fillId="44" borderId="31" xfId="0" applyFont="1" applyFill="1" applyBorder="1" applyAlignment="1">
      <alignment horizontal="center" vertical="center"/>
    </xf>
    <xf numFmtId="0" fontId="29" fillId="44" borderId="32" xfId="0" applyFont="1" applyFill="1" applyBorder="1" applyAlignment="1">
      <alignment horizontal="center" vertical="center"/>
    </xf>
    <xf numFmtId="0" fontId="29" fillId="44" borderId="33" xfId="0" applyFont="1" applyFill="1" applyBorder="1" applyAlignment="1">
      <alignment horizontal="center" vertical="center"/>
    </xf>
    <xf numFmtId="0" fontId="37" fillId="50" borderId="39" xfId="0" applyFont="1" applyFill="1" applyBorder="1" applyAlignment="1">
      <alignment horizontal="center" vertical="center"/>
    </xf>
    <xf numFmtId="0" fontId="37" fillId="50" borderId="40" xfId="0" applyFont="1" applyFill="1" applyBorder="1" applyAlignment="1">
      <alignment horizontal="center" vertical="center"/>
    </xf>
    <xf numFmtId="0" fontId="36" fillId="51" borderId="38" xfId="0" applyFont="1" applyFill="1" applyBorder="1" applyAlignment="1">
      <alignment horizontal="center"/>
    </xf>
    <xf numFmtId="0" fontId="36" fillId="51" borderId="39" xfId="0" applyFont="1" applyFill="1" applyBorder="1" applyAlignment="1">
      <alignment horizontal="center"/>
    </xf>
    <xf numFmtId="0" fontId="36" fillId="51" borderId="40" xfId="0" applyFont="1" applyFill="1" applyBorder="1" applyAlignment="1">
      <alignment horizontal="center"/>
    </xf>
  </cellXfs>
  <cellStyles count="51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B000000}"/>
    <cellStyle name="Encadré" xfId="50" xr:uid="{00000000-0005-0000-0000-00001C000000}"/>
    <cellStyle name="Entrée" xfId="14" builtinId="20" customBuiltin="1"/>
    <cellStyle name="FondFeuille" xfId="47" xr:uid="{00000000-0005-0000-0000-00001E000000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0000000}"/>
    <cellStyle name="Total" xfId="22" builtinId="25" hidden="1"/>
    <cellStyle name="Vérification" xfId="18" builtinId="23" hidden="1"/>
  </cellStyles>
  <dxfs count="0"/>
  <tableStyles count="0" defaultTableStyle="TableStyleMedium2" defaultPivotStyle="PivotStyleLight16"/>
  <colors>
    <mruColors>
      <color rgb="FFCCCCFF"/>
      <color rgb="FFCCECFF"/>
      <color rgb="FFFFB7B7"/>
      <color rgb="FFFF0000"/>
      <color rgb="FFFF00FF"/>
      <color rgb="FF9999FF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8</xdr:col>
          <xdr:colOff>28575</xdr:colOff>
          <xdr:row>5</xdr:row>
          <xdr:rowOff>57150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8</xdr:row>
          <xdr:rowOff>9525</xdr:rowOff>
        </xdr:from>
        <xdr:to>
          <xdr:col>4</xdr:col>
          <xdr:colOff>1095375</xdr:colOff>
          <xdr:row>10</xdr:row>
          <xdr:rowOff>66675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619125</xdr:colOff>
      <xdr:row>25</xdr:row>
      <xdr:rowOff>28575</xdr:rowOff>
    </xdr:from>
    <xdr:to>
      <xdr:col>12</xdr:col>
      <xdr:colOff>38100</xdr:colOff>
      <xdr:row>33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8C166D-8C68-5EE1-E876-DC57B164A6FA}"/>
            </a:ext>
          </a:extLst>
        </xdr:cNvPr>
        <xdr:cNvSpPr txBox="1"/>
      </xdr:nvSpPr>
      <xdr:spPr>
        <a:xfrm>
          <a:off x="7324725" y="7353300"/>
          <a:ext cx="35814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Alors que tous les scores sont effacés ,le total des points est de 9 , alors qu'il devrait etre a 0</a:t>
          </a:r>
        </a:p>
        <a:p>
          <a:endParaRPr lang="fr-FR" sz="1100"/>
        </a:p>
        <a:p>
          <a:r>
            <a:rPr lang="fr-FR" sz="1100"/>
            <a:t>Pouvez vous me dire comment résoudre ce problème</a:t>
          </a:r>
        </a:p>
        <a:p>
          <a:r>
            <a:rPr lang="fr-FR" sz="1100"/>
            <a:t>Cordialement</a:t>
          </a:r>
        </a:p>
      </xdr:txBody>
    </xdr:sp>
    <xdr:clientData/>
  </xdr:twoCellAnchor>
  <xdr:twoCellAnchor>
    <xdr:from>
      <xdr:col>3</xdr:col>
      <xdr:colOff>1062605</xdr:colOff>
      <xdr:row>24</xdr:row>
      <xdr:rowOff>228339</xdr:rowOff>
    </xdr:from>
    <xdr:to>
      <xdr:col>6</xdr:col>
      <xdr:colOff>460642</xdr:colOff>
      <xdr:row>26</xdr:row>
      <xdr:rowOff>12354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7B895B8C-29DE-8206-B0DC-A942D24F1A29}"/>
            </a:ext>
          </a:extLst>
        </xdr:cNvPr>
        <xdr:cNvSpPr/>
      </xdr:nvSpPr>
      <xdr:spPr>
        <a:xfrm rot="10800000">
          <a:off x="4053455" y="7305414"/>
          <a:ext cx="3112787" cy="27931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T11"/>
  <dimension ref="B2:T24"/>
  <sheetViews>
    <sheetView showGridLines="0" defaultGridColor="0" colorId="46" workbookViewId="0"/>
  </sheetViews>
  <sheetFormatPr baseColWidth="10" defaultColWidth="11.42578125" defaultRowHeight="12.75" x14ac:dyDescent="0.2"/>
  <cols>
    <col min="1" max="1" width="11.42578125" style="1"/>
    <col min="2" max="23" width="6.7109375" style="1" customWidth="1"/>
    <col min="24" max="16384" width="11.42578125" style="1"/>
  </cols>
  <sheetData>
    <row r="2" spans="2:19" ht="15.75" x14ac:dyDescent="0.2">
      <c r="B2" s="9" t="s">
        <v>2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</row>
    <row r="3" spans="2:19" ht="26.25" x14ac:dyDescent="0.2">
      <c r="B3" s="9"/>
      <c r="C3" s="98"/>
      <c r="D3" s="102" t="s">
        <v>37</v>
      </c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1"/>
      <c r="Q3" s="101"/>
      <c r="R3" s="101"/>
      <c r="S3" s="9"/>
    </row>
    <row r="4" spans="2:19" x14ac:dyDescent="0.2">
      <c r="L4" s="170" t="s">
        <v>36</v>
      </c>
      <c r="M4" s="170"/>
      <c r="N4" s="170"/>
      <c r="O4" s="170"/>
      <c r="P4" s="170"/>
      <c r="Q4" s="170"/>
      <c r="R4" s="170"/>
      <c r="S4" s="170"/>
    </row>
    <row r="5" spans="2:19" ht="16.5" thickBot="1" x14ac:dyDescent="0.25">
      <c r="B5" s="10">
        <v>10</v>
      </c>
      <c r="C5" s="8" t="s">
        <v>0</v>
      </c>
      <c r="D5" s="11"/>
      <c r="E5" s="10">
        <v>9</v>
      </c>
      <c r="F5" s="8" t="s">
        <v>1</v>
      </c>
      <c r="G5" s="11"/>
      <c r="L5" s="170"/>
      <c r="M5" s="170"/>
      <c r="N5" s="170"/>
      <c r="O5" s="170"/>
      <c r="P5" s="170"/>
      <c r="Q5" s="170"/>
      <c r="R5" s="170"/>
      <c r="S5" s="170"/>
    </row>
    <row r="6" spans="2:19" ht="13.5" thickBot="1" x14ac:dyDescent="0.25">
      <c r="L6" s="171"/>
      <c r="M6" s="171"/>
      <c r="N6" s="171"/>
      <c r="O6" s="171"/>
      <c r="P6" s="171"/>
      <c r="Q6" s="171"/>
      <c r="R6" s="171"/>
      <c r="S6" s="171"/>
    </row>
    <row r="7" spans="2:19" ht="14.25" thickTop="1" thickBot="1" x14ac:dyDescent="0.25">
      <c r="B7" s="12" t="str">
        <f>"Manche "&amp;COLUMN()/2</f>
        <v>Manche 1</v>
      </c>
      <c r="C7" s="13"/>
      <c r="D7" s="12" t="str">
        <f t="shared" ref="D7:F7" si="0">"Manche "&amp;COLUMN()/2</f>
        <v>Manche 2</v>
      </c>
      <c r="E7" s="13"/>
      <c r="F7" s="12" t="str">
        <f t="shared" si="0"/>
        <v>Manche 3</v>
      </c>
      <c r="G7" s="13"/>
      <c r="H7" s="12" t="str">
        <f t="shared" ref="H7" si="1">"Manche "&amp;COLUMN()/2</f>
        <v>Manche 4</v>
      </c>
      <c r="I7" s="13"/>
      <c r="J7" s="12" t="str">
        <f t="shared" ref="J7" si="2">"Manche "&amp;COLUMN()/2</f>
        <v>Manche 5</v>
      </c>
      <c r="K7" s="13"/>
      <c r="L7" s="12" t="str">
        <f>"Manche "&amp;COLUMN()/2</f>
        <v>Manche 6</v>
      </c>
      <c r="M7" s="13"/>
      <c r="N7" s="12" t="str">
        <f>"Manche "&amp;COLUMN()/2</f>
        <v>Manche 7</v>
      </c>
      <c r="O7" s="13"/>
      <c r="P7" s="12" t="str">
        <f>"Manche "&amp;COLUMN()/2</f>
        <v>Manche 8</v>
      </c>
      <c r="Q7" s="13"/>
      <c r="R7" s="12" t="str">
        <f>"Manche "&amp;COLUMN()/2</f>
        <v>Manche 9</v>
      </c>
      <c r="S7" s="13"/>
    </row>
    <row r="8" spans="2:19" ht="13.5" thickBot="1" x14ac:dyDescent="0.25">
      <c r="B8" s="14" t="s">
        <v>3</v>
      </c>
      <c r="C8" s="15" t="s">
        <v>4</v>
      </c>
      <c r="D8" s="14" t="s">
        <v>3</v>
      </c>
      <c r="E8" s="15" t="s">
        <v>4</v>
      </c>
      <c r="F8" s="14" t="s">
        <v>3</v>
      </c>
      <c r="G8" s="15" t="s">
        <v>4</v>
      </c>
      <c r="H8" s="14" t="s">
        <v>3</v>
      </c>
      <c r="I8" s="15" t="s">
        <v>4</v>
      </c>
      <c r="J8" s="14" t="s">
        <v>3</v>
      </c>
      <c r="K8" s="15" t="s">
        <v>4</v>
      </c>
      <c r="L8" s="14" t="s">
        <v>3</v>
      </c>
      <c r="M8" s="15" t="s">
        <v>4</v>
      </c>
      <c r="N8" s="14" t="s">
        <v>3</v>
      </c>
      <c r="O8" s="15" t="s">
        <v>4</v>
      </c>
      <c r="P8" s="14" t="s">
        <v>3</v>
      </c>
      <c r="Q8" s="15" t="s">
        <v>4</v>
      </c>
      <c r="R8" s="14" t="s">
        <v>3</v>
      </c>
      <c r="S8" s="15" t="s">
        <v>4</v>
      </c>
    </row>
    <row r="9" spans="2:19" ht="18" customHeight="1" thickTop="1" x14ac:dyDescent="0.2">
      <c r="B9" s="2">
        <v>3</v>
      </c>
      <c r="C9" s="3">
        <v>5</v>
      </c>
      <c r="D9" s="2">
        <v>9</v>
      </c>
      <c r="E9" s="3">
        <v>8</v>
      </c>
      <c r="F9" s="2">
        <v>9</v>
      </c>
      <c r="G9" s="3">
        <v>5</v>
      </c>
      <c r="H9" s="2">
        <v>8</v>
      </c>
      <c r="I9" s="3">
        <v>4</v>
      </c>
      <c r="J9" s="2">
        <v>2</v>
      </c>
      <c r="K9" s="3">
        <v>4</v>
      </c>
      <c r="L9" s="2">
        <v>10</v>
      </c>
      <c r="M9" s="3">
        <v>1</v>
      </c>
      <c r="N9" s="2">
        <v>3</v>
      </c>
      <c r="O9" s="3">
        <v>8</v>
      </c>
      <c r="P9" s="2">
        <v>5</v>
      </c>
      <c r="Q9" s="3">
        <v>1</v>
      </c>
      <c r="R9" s="2">
        <v>9</v>
      </c>
      <c r="S9" s="3">
        <v>3</v>
      </c>
    </row>
    <row r="10" spans="2:19" ht="18" customHeight="1" x14ac:dyDescent="0.2">
      <c r="B10" s="4">
        <v>4</v>
      </c>
      <c r="C10" s="5">
        <v>9</v>
      </c>
      <c r="D10" s="4">
        <v>4</v>
      </c>
      <c r="E10" s="5">
        <v>1</v>
      </c>
      <c r="F10" s="4">
        <v>6</v>
      </c>
      <c r="G10" s="5">
        <v>8</v>
      </c>
      <c r="H10" s="4">
        <v>5</v>
      </c>
      <c r="I10" s="5">
        <v>2</v>
      </c>
      <c r="J10" s="4">
        <v>9</v>
      </c>
      <c r="K10" s="5">
        <v>6</v>
      </c>
      <c r="L10" s="4">
        <v>5</v>
      </c>
      <c r="M10" s="5">
        <v>8</v>
      </c>
      <c r="N10" s="4">
        <v>5</v>
      </c>
      <c r="O10" s="5">
        <v>6</v>
      </c>
      <c r="P10" s="4">
        <v>3</v>
      </c>
      <c r="Q10" s="5">
        <v>4</v>
      </c>
      <c r="R10" s="4">
        <v>1</v>
      </c>
      <c r="S10" s="5">
        <v>6</v>
      </c>
    </row>
    <row r="11" spans="2:19" ht="18" customHeight="1" x14ac:dyDescent="0.2">
      <c r="B11" s="4">
        <v>2</v>
      </c>
      <c r="C11" s="5">
        <v>1</v>
      </c>
      <c r="D11" s="4">
        <v>3</v>
      </c>
      <c r="E11" s="5">
        <v>10</v>
      </c>
      <c r="F11" s="4">
        <v>7</v>
      </c>
      <c r="G11" s="5">
        <v>2</v>
      </c>
      <c r="H11" s="4">
        <v>10</v>
      </c>
      <c r="I11" s="5">
        <v>9</v>
      </c>
      <c r="J11" s="4">
        <v>5</v>
      </c>
      <c r="K11" s="5">
        <v>10</v>
      </c>
      <c r="L11" s="4">
        <v>9</v>
      </c>
      <c r="M11" s="5">
        <v>7</v>
      </c>
      <c r="N11" s="4">
        <v>10</v>
      </c>
      <c r="O11" s="5">
        <v>2</v>
      </c>
      <c r="P11" s="4">
        <v>9</v>
      </c>
      <c r="Q11" s="5">
        <v>2</v>
      </c>
      <c r="R11" s="4">
        <v>8</v>
      </c>
      <c r="S11" s="5">
        <v>2</v>
      </c>
    </row>
    <row r="12" spans="2:19" ht="18" customHeight="1" x14ac:dyDescent="0.2">
      <c r="B12" s="4">
        <v>6</v>
      </c>
      <c r="C12" s="5">
        <v>10</v>
      </c>
      <c r="D12" s="4">
        <v>5</v>
      </c>
      <c r="E12" s="5">
        <v>7</v>
      </c>
      <c r="F12" s="4">
        <v>3</v>
      </c>
      <c r="G12" s="5">
        <v>1</v>
      </c>
      <c r="H12" s="4">
        <v>6</v>
      </c>
      <c r="I12" s="5">
        <v>3</v>
      </c>
      <c r="J12" s="4">
        <v>7</v>
      </c>
      <c r="K12" s="5">
        <v>3</v>
      </c>
      <c r="L12" s="4">
        <v>4</v>
      </c>
      <c r="M12" s="5">
        <v>6</v>
      </c>
      <c r="N12" s="4">
        <v>9</v>
      </c>
      <c r="O12" s="5">
        <v>1</v>
      </c>
      <c r="P12" s="4">
        <v>6</v>
      </c>
      <c r="Q12" s="5">
        <v>7</v>
      </c>
      <c r="R12" s="4">
        <v>4</v>
      </c>
      <c r="S12" s="5">
        <v>5</v>
      </c>
    </row>
    <row r="13" spans="2:19" ht="18" customHeight="1" thickBot="1" x14ac:dyDescent="0.25">
      <c r="B13" s="6">
        <v>7</v>
      </c>
      <c r="C13" s="7">
        <v>8</v>
      </c>
      <c r="D13" s="6">
        <v>2</v>
      </c>
      <c r="E13" s="7">
        <v>6</v>
      </c>
      <c r="F13" s="6">
        <v>10</v>
      </c>
      <c r="G13" s="7">
        <v>4</v>
      </c>
      <c r="H13" s="6">
        <v>7</v>
      </c>
      <c r="I13" s="7">
        <v>1</v>
      </c>
      <c r="J13" s="6">
        <v>1</v>
      </c>
      <c r="K13" s="7">
        <v>8</v>
      </c>
      <c r="L13" s="6">
        <v>2</v>
      </c>
      <c r="M13" s="7">
        <v>3</v>
      </c>
      <c r="N13" s="6">
        <v>4</v>
      </c>
      <c r="O13" s="7">
        <v>7</v>
      </c>
      <c r="P13" s="6">
        <v>8</v>
      </c>
      <c r="Q13" s="7">
        <v>10</v>
      </c>
      <c r="R13" s="6">
        <v>7</v>
      </c>
      <c r="S13" s="7">
        <v>10</v>
      </c>
    </row>
    <row r="14" spans="2:19" ht="18" customHeight="1" thickTop="1" x14ac:dyDescent="0.2"/>
    <row r="15" spans="2:19" ht="18" customHeight="1" x14ac:dyDescent="0.2"/>
    <row r="21" spans="9:20" ht="14.25" x14ac:dyDescent="0.2">
      <c r="I21" s="100"/>
      <c r="K21" s="99"/>
      <c r="L21" s="99"/>
      <c r="M21" s="99"/>
      <c r="N21" s="99"/>
      <c r="O21" s="99"/>
      <c r="P21" s="99"/>
      <c r="Q21" s="99"/>
      <c r="R21" s="99"/>
      <c r="S21" s="99"/>
      <c r="T21" s="99"/>
    </row>
    <row r="22" spans="9:20" x14ac:dyDescent="0.2">
      <c r="K22" s="99"/>
      <c r="L22" s="99"/>
      <c r="M22" s="99"/>
      <c r="N22" s="99"/>
      <c r="O22" s="99"/>
      <c r="P22" s="99"/>
      <c r="Q22" s="99"/>
      <c r="R22" s="99"/>
      <c r="S22" s="99"/>
      <c r="T22" s="99"/>
    </row>
    <row r="23" spans="9:20" x14ac:dyDescent="0.2">
      <c r="K23" s="99"/>
      <c r="L23" s="99"/>
      <c r="M23" s="99"/>
      <c r="N23" s="99"/>
      <c r="O23" s="99"/>
      <c r="P23" s="99"/>
      <c r="Q23" s="99"/>
      <c r="R23" s="99"/>
      <c r="S23" s="99"/>
      <c r="T23" s="99"/>
    </row>
    <row r="24" spans="9:20" x14ac:dyDescent="0.2">
      <c r="K24" s="99"/>
      <c r="L24" s="99"/>
      <c r="M24" s="99"/>
      <c r="N24" s="99"/>
      <c r="O24" s="99"/>
      <c r="P24" s="99"/>
      <c r="Q24" s="99"/>
      <c r="R24" s="99"/>
      <c r="S24" s="99"/>
      <c r="T24" s="99"/>
    </row>
  </sheetData>
  <mergeCells count="1">
    <mergeCell ref="L4:S6"/>
  </mergeCells>
  <phoneticPr fontId="2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6" r:id="rId3" name="BtnTirage">
          <controlPr defaultSize="0" autoLine="0" r:id="rId4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8</xdr:col>
                <xdr:colOff>28575</xdr:colOff>
                <xdr:row>5</xdr:row>
                <xdr:rowOff>57150</xdr:rowOff>
              </to>
            </anchor>
          </controlPr>
        </control>
      </mc:Choice>
      <mc:Fallback>
        <control shapeId="1026" r:id="rId3" name="BtnTir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CEDDD-247C-4F4B-B3FA-F67B0899B6D8}">
  <sheetPr codeName="Feuil1"/>
  <dimension ref="A1:B18"/>
  <sheetViews>
    <sheetView workbookViewId="0">
      <selection activeCell="B5" sqref="B5"/>
    </sheetView>
  </sheetViews>
  <sheetFormatPr baseColWidth="10" defaultColWidth="11.42578125" defaultRowHeight="12.75" x14ac:dyDescent="0.2"/>
  <cols>
    <col min="1" max="1" width="11.42578125" style="106"/>
    <col min="2" max="2" width="62" style="16" customWidth="1"/>
    <col min="3" max="3" width="2.7109375" style="16" customWidth="1"/>
    <col min="4" max="6" width="11.42578125" style="16"/>
    <col min="7" max="7" width="10.42578125" style="16" customWidth="1"/>
    <col min="8" max="16384" width="11.42578125" style="16"/>
  </cols>
  <sheetData>
    <row r="1" spans="1:2" ht="24.95" customHeight="1" thickTop="1" thickBot="1" x14ac:dyDescent="0.25">
      <c r="B1" s="21" t="s">
        <v>5</v>
      </c>
    </row>
    <row r="2" spans="1:2" ht="24.95" customHeight="1" thickTop="1" x14ac:dyDescent="0.2">
      <c r="A2" s="106">
        <v>1</v>
      </c>
      <c r="B2" s="20" t="s">
        <v>29</v>
      </c>
    </row>
    <row r="3" spans="1:2" ht="24.95" customHeight="1" x14ac:dyDescent="0.2">
      <c r="A3" s="106">
        <v>2</v>
      </c>
      <c r="B3" s="18" t="s">
        <v>30</v>
      </c>
    </row>
    <row r="4" spans="1:2" ht="24.95" customHeight="1" x14ac:dyDescent="0.2">
      <c r="A4" s="106">
        <v>3</v>
      </c>
      <c r="B4" s="18" t="s">
        <v>42</v>
      </c>
    </row>
    <row r="5" spans="1:2" ht="24.95" customHeight="1" x14ac:dyDescent="0.2">
      <c r="A5" s="106">
        <v>4</v>
      </c>
      <c r="B5" s="18" t="s">
        <v>31</v>
      </c>
    </row>
    <row r="6" spans="1:2" ht="24.95" customHeight="1" x14ac:dyDescent="0.2">
      <c r="A6" s="106">
        <v>5</v>
      </c>
      <c r="B6" s="18" t="s">
        <v>32</v>
      </c>
    </row>
    <row r="7" spans="1:2" ht="24.95" customHeight="1" x14ac:dyDescent="0.2">
      <c r="A7" s="106">
        <v>6</v>
      </c>
      <c r="B7" s="18" t="s">
        <v>39</v>
      </c>
    </row>
    <row r="8" spans="1:2" ht="24.95" customHeight="1" x14ac:dyDescent="0.2">
      <c r="A8" s="106">
        <v>7</v>
      </c>
      <c r="B8" s="18" t="s">
        <v>33</v>
      </c>
    </row>
    <row r="9" spans="1:2" ht="24.95" customHeight="1" x14ac:dyDescent="0.2">
      <c r="A9" s="106">
        <v>8</v>
      </c>
      <c r="B9" s="18" t="s">
        <v>38</v>
      </c>
    </row>
    <row r="10" spans="1:2" ht="24.95" customHeight="1" x14ac:dyDescent="0.2">
      <c r="A10" s="106">
        <v>9</v>
      </c>
      <c r="B10" s="18" t="s">
        <v>34</v>
      </c>
    </row>
    <row r="11" spans="1:2" ht="24.95" customHeight="1" thickBot="1" x14ac:dyDescent="0.25">
      <c r="A11" s="106">
        <v>10</v>
      </c>
      <c r="B11" s="19" t="s">
        <v>35</v>
      </c>
    </row>
    <row r="12" spans="1:2" ht="24.95" customHeight="1" thickTop="1" x14ac:dyDescent="0.2"/>
    <row r="13" spans="1:2" ht="24.95" customHeight="1" x14ac:dyDescent="0.2"/>
    <row r="14" spans="1:2" ht="24.95" customHeight="1" x14ac:dyDescent="0.2"/>
    <row r="15" spans="1:2" ht="24.95" customHeight="1" x14ac:dyDescent="0.2"/>
    <row r="16" spans="1:2" ht="24.95" customHeight="1" x14ac:dyDescent="0.2"/>
    <row r="17" ht="24.95" customHeight="1" x14ac:dyDescent="0.2"/>
    <row r="18" ht="24.95" customHeight="1" x14ac:dyDescent="0.2"/>
  </sheetData>
  <protectedRanges>
    <protectedRange sqref="B2:B11" name="Plage1"/>
  </protectedRange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106BA-1D95-4EE7-AAFB-DBE25A663633}">
  <sheetPr codeName="Feuil2"/>
  <dimension ref="A1:BC47"/>
  <sheetViews>
    <sheetView tabSelected="1" topLeftCell="A19" workbookViewId="0">
      <selection activeCell="F28" sqref="F28"/>
    </sheetView>
  </sheetViews>
  <sheetFormatPr baseColWidth="10" defaultColWidth="11.42578125" defaultRowHeight="12.75" x14ac:dyDescent="0.2"/>
  <cols>
    <col min="1" max="1" width="13" style="16" customWidth="1"/>
    <col min="2" max="2" width="14.85546875" style="16" customWidth="1"/>
    <col min="3" max="3" width="17" style="16" customWidth="1"/>
    <col min="4" max="4" width="24" style="22" customWidth="1"/>
    <col min="5" max="5" width="20.28515625" style="22" customWidth="1"/>
    <col min="6" max="6" width="11.42578125" style="22"/>
    <col min="7" max="7" width="12.7109375" style="22" customWidth="1"/>
    <col min="8" max="8" width="4.28515625" style="22" hidden="1" customWidth="1"/>
    <col min="9" max="9" width="4.140625" style="16" hidden="1" customWidth="1"/>
    <col min="10" max="10" width="19.7109375" style="16" customWidth="1"/>
    <col min="11" max="11" width="18.5703125" style="16" customWidth="1"/>
    <col min="12" max="13" width="11.42578125" style="16"/>
    <col min="14" max="15" width="4.140625" style="16" hidden="1" customWidth="1"/>
    <col min="16" max="16" width="19.5703125" style="16" customWidth="1"/>
    <col min="17" max="17" width="20.140625" style="16" customWidth="1"/>
    <col min="18" max="19" width="11.42578125" style="16"/>
    <col min="20" max="21" width="4.140625" style="16" hidden="1" customWidth="1"/>
    <col min="22" max="22" width="17.85546875" style="16" customWidth="1"/>
    <col min="23" max="23" width="18.42578125" style="16" customWidth="1"/>
    <col min="24" max="25" width="11.42578125" style="16"/>
    <col min="26" max="26" width="4.28515625" style="16" hidden="1" customWidth="1"/>
    <col min="27" max="27" width="4.140625" style="16" hidden="1" customWidth="1"/>
    <col min="28" max="28" width="19.28515625" style="16" customWidth="1"/>
    <col min="29" max="29" width="19" style="16" customWidth="1"/>
    <col min="30" max="30" width="11.42578125" style="16"/>
    <col min="31" max="31" width="12" style="16" customWidth="1"/>
    <col min="32" max="33" width="4.140625" style="137" hidden="1" customWidth="1"/>
    <col min="34" max="34" width="20.42578125" style="16" customWidth="1"/>
    <col min="35" max="35" width="17.85546875" style="16" customWidth="1"/>
    <col min="36" max="37" width="11.42578125" style="16"/>
    <col min="38" max="39" width="4.140625" style="16" hidden="1" customWidth="1"/>
    <col min="40" max="40" width="19.42578125" style="16" customWidth="1"/>
    <col min="41" max="41" width="19.7109375" style="16" customWidth="1"/>
    <col min="42" max="43" width="11.42578125" style="16"/>
    <col min="44" max="45" width="4.140625" style="16" hidden="1" customWidth="1"/>
    <col min="46" max="46" width="19" style="16" customWidth="1"/>
    <col min="47" max="47" width="20.5703125" style="16" customWidth="1"/>
    <col min="48" max="48" width="11.42578125" style="16"/>
    <col min="49" max="49" width="11.42578125" style="16" customWidth="1"/>
    <col min="50" max="51" width="4.140625" style="16" hidden="1" customWidth="1"/>
    <col min="52" max="52" width="20.85546875" style="16" customWidth="1"/>
    <col min="53" max="53" width="21.5703125" style="16" customWidth="1"/>
    <col min="54" max="16384" width="11.42578125" style="16"/>
  </cols>
  <sheetData>
    <row r="1" spans="1:55" ht="24.95" customHeight="1" thickTop="1" thickBot="1" x14ac:dyDescent="0.25">
      <c r="D1" s="185" t="s">
        <v>6</v>
      </c>
      <c r="E1" s="186"/>
      <c r="F1" s="186"/>
      <c r="G1" s="187"/>
      <c r="H1" s="75"/>
      <c r="J1" s="188" t="s">
        <v>11</v>
      </c>
      <c r="K1" s="189"/>
      <c r="L1" s="189"/>
      <c r="M1" s="190"/>
      <c r="N1" s="75"/>
      <c r="P1" s="191" t="s">
        <v>12</v>
      </c>
      <c r="Q1" s="192"/>
      <c r="R1" s="192"/>
      <c r="S1" s="193"/>
      <c r="T1" s="75"/>
      <c r="V1" s="194" t="s">
        <v>13</v>
      </c>
      <c r="W1" s="195"/>
      <c r="X1" s="195"/>
      <c r="Y1" s="196"/>
      <c r="Z1" s="75"/>
      <c r="AB1" s="197" t="s">
        <v>14</v>
      </c>
      <c r="AC1" s="198"/>
      <c r="AD1" s="198"/>
      <c r="AE1" s="199"/>
      <c r="AF1" s="136"/>
      <c r="AH1" s="200" t="s">
        <v>15</v>
      </c>
      <c r="AI1" s="201"/>
      <c r="AJ1" s="201"/>
      <c r="AK1" s="202"/>
      <c r="AN1" s="176" t="s">
        <v>16</v>
      </c>
      <c r="AO1" s="177"/>
      <c r="AP1" s="177"/>
      <c r="AQ1" s="178"/>
      <c r="AT1" s="179" t="s">
        <v>17</v>
      </c>
      <c r="AU1" s="180"/>
      <c r="AV1" s="180"/>
      <c r="AW1" s="181"/>
      <c r="AZ1" s="182" t="s">
        <v>18</v>
      </c>
      <c r="BA1" s="183"/>
      <c r="BB1" s="183"/>
      <c r="BC1" s="184"/>
    </row>
    <row r="2" spans="1:55" ht="24.95" customHeight="1" thickTop="1" x14ac:dyDescent="0.2">
      <c r="A2" s="90" t="str">
        <f>NOMS!B2</f>
        <v>LES BLAIREAUX</v>
      </c>
      <c r="D2" s="23" t="s">
        <v>7</v>
      </c>
      <c r="E2" s="24" t="s">
        <v>8</v>
      </c>
      <c r="F2" s="24" t="s">
        <v>9</v>
      </c>
      <c r="G2" s="63" t="s">
        <v>10</v>
      </c>
      <c r="H2" s="75"/>
      <c r="J2" s="29" t="s">
        <v>7</v>
      </c>
      <c r="K2" s="29" t="s">
        <v>8</v>
      </c>
      <c r="L2" s="29" t="s">
        <v>9</v>
      </c>
      <c r="M2" s="29" t="s">
        <v>10</v>
      </c>
      <c r="N2" s="75"/>
      <c r="P2" s="32" t="s">
        <v>7</v>
      </c>
      <c r="Q2" s="33" t="s">
        <v>8</v>
      </c>
      <c r="R2" s="33" t="s">
        <v>9</v>
      </c>
      <c r="S2" s="67" t="s">
        <v>10</v>
      </c>
      <c r="T2" s="75"/>
      <c r="V2" s="38" t="s">
        <v>7</v>
      </c>
      <c r="W2" s="39" t="s">
        <v>8</v>
      </c>
      <c r="X2" s="39" t="s">
        <v>9</v>
      </c>
      <c r="Y2" s="64" t="s">
        <v>10</v>
      </c>
      <c r="Z2" s="75"/>
      <c r="AB2" s="56" t="s">
        <v>7</v>
      </c>
      <c r="AC2" s="65" t="s">
        <v>8</v>
      </c>
      <c r="AD2" s="65" t="s">
        <v>9</v>
      </c>
      <c r="AE2" s="66" t="s">
        <v>10</v>
      </c>
      <c r="AF2" s="136"/>
      <c r="AH2" s="61" t="s">
        <v>7</v>
      </c>
      <c r="AI2" s="62" t="s">
        <v>8</v>
      </c>
      <c r="AJ2" s="62" t="s">
        <v>9</v>
      </c>
      <c r="AK2" s="72" t="s">
        <v>10</v>
      </c>
      <c r="AN2" s="70" t="s">
        <v>7</v>
      </c>
      <c r="AO2" s="71" t="s">
        <v>8</v>
      </c>
      <c r="AP2" s="71" t="s">
        <v>9</v>
      </c>
      <c r="AQ2" s="73" t="s">
        <v>10</v>
      </c>
      <c r="AT2" s="68" t="s">
        <v>7</v>
      </c>
      <c r="AU2" s="69" t="s">
        <v>8</v>
      </c>
      <c r="AV2" s="69" t="s">
        <v>9</v>
      </c>
      <c r="AW2" s="74" t="s">
        <v>10</v>
      </c>
      <c r="AZ2" s="151" t="s">
        <v>7</v>
      </c>
      <c r="BA2" s="152" t="s">
        <v>8</v>
      </c>
      <c r="BB2" s="152" t="s">
        <v>9</v>
      </c>
      <c r="BC2" s="153" t="s">
        <v>10</v>
      </c>
    </row>
    <row r="3" spans="1:55" ht="24.95" customHeight="1" x14ac:dyDescent="0.25">
      <c r="A3" s="20" t="str">
        <f>NOMS!B3</f>
        <v>LES LOUVETEAUX</v>
      </c>
      <c r="B3" s="113">
        <f>Tirage!$B9</f>
        <v>3</v>
      </c>
      <c r="C3" s="114">
        <f>Tirage!$C9</f>
        <v>5</v>
      </c>
      <c r="D3" s="107" t="str">
        <f>VLOOKUP(B3,NOMS!$A$2:$B$11,2,FALSE)</f>
        <v>DEMONS DE MINUIT</v>
      </c>
      <c r="E3" s="108" t="str">
        <f>VLOOKUP(C3,NOMS!$A$2:$B$11,2,FALSE)</f>
        <v>LA VENDOMOISE</v>
      </c>
      <c r="F3" s="25"/>
      <c r="G3" s="26"/>
      <c r="H3" s="113">
        <f>Tirage!$D9</f>
        <v>9</v>
      </c>
      <c r="I3" s="164">
        <f>Tirage!$E9</f>
        <v>8</v>
      </c>
      <c r="J3" s="111" t="str">
        <f>VLOOKUP(H3,NOMS!$A$2:$B$11,2,FALSE)</f>
        <v>LES PLONGEURS</v>
      </c>
      <c r="K3" s="111" t="str">
        <f>VLOOKUP(I3,NOMS!$A$2:$B$11,2,FALSE)</f>
        <v>LES FATALISTES</v>
      </c>
      <c r="L3" s="30"/>
      <c r="M3" s="30"/>
      <c r="N3" s="165">
        <f>Tirage!$F9</f>
        <v>9</v>
      </c>
      <c r="O3" s="114">
        <f>Tirage!$G9</f>
        <v>5</v>
      </c>
      <c r="P3" s="116" t="str">
        <f>VLOOKUP(N3,NOMS!$A$2:$B$11,2,FALSE)</f>
        <v>LES PLONGEURS</v>
      </c>
      <c r="Q3" s="116" t="str">
        <f>VLOOKUP(O3,NOMS!$A$2:$B$11,2,FALSE)</f>
        <v>LA VENDOMOISE</v>
      </c>
      <c r="R3" s="34"/>
      <c r="S3" s="35"/>
      <c r="T3" s="113">
        <f>Tirage!$H9</f>
        <v>8</v>
      </c>
      <c r="U3" s="114">
        <f>Tirage!$I9</f>
        <v>4</v>
      </c>
      <c r="V3" s="126" t="str">
        <f>VLOOKUP(T3,NOMS!$A$2:$B$11,2,FALSE)</f>
        <v>LES FATALISTES</v>
      </c>
      <c r="W3" s="126" t="str">
        <f>VLOOKUP(U3,NOMS!$A$2:$B$11,2,FALSE)</f>
        <v>BELLE DU JOUR</v>
      </c>
      <c r="X3" s="40"/>
      <c r="Y3" s="41"/>
      <c r="Z3" s="113">
        <f>Tirage!$J9</f>
        <v>2</v>
      </c>
      <c r="AA3" s="114">
        <f>Tirage!$K9</f>
        <v>4</v>
      </c>
      <c r="AB3" s="128" t="str">
        <f>VLOOKUP(Z3,NOMS!$A$2:$B$11,2,FALSE)</f>
        <v>LES LOUVETEAUX</v>
      </c>
      <c r="AC3" s="128" t="str">
        <f>VLOOKUP(AA3,NOMS!$A$2:$B$11,2,FALSE)</f>
        <v>BELLE DU JOUR</v>
      </c>
      <c r="AD3" s="57"/>
      <c r="AE3" s="58"/>
      <c r="AF3" s="138">
        <f>Tirage!$L9</f>
        <v>10</v>
      </c>
      <c r="AG3" s="139">
        <f>Tirage!$M9</f>
        <v>1</v>
      </c>
      <c r="AH3" s="132" t="str">
        <f>VLOOKUP(AF3,NOMS!$A$2:$B$11,2,FALSE)</f>
        <v>LA MARSEILLAISE</v>
      </c>
      <c r="AI3" s="132" t="str">
        <f>VLOOKUP(AG3,NOMS!$A$2:$B$11,2,FALSE)</f>
        <v>LES BLAIREAUX</v>
      </c>
      <c r="AJ3" s="44"/>
      <c r="AK3" s="45"/>
      <c r="AL3" s="138">
        <f>Tirage!$N9</f>
        <v>3</v>
      </c>
      <c r="AM3" s="139">
        <f>Tirage!$O9</f>
        <v>8</v>
      </c>
      <c r="AN3" s="143" t="str">
        <f>VLOOKUP(AL3,NOMS!$A$2:$B$11,2,FALSE)</f>
        <v>DEMONS DE MINUIT</v>
      </c>
      <c r="AO3" s="143" t="str">
        <f>VLOOKUP(AM3,NOMS!$A$2:$B$11,2,FALSE)</f>
        <v>LES FATALISTES</v>
      </c>
      <c r="AP3" s="48"/>
      <c r="AQ3" s="49"/>
      <c r="AR3" s="138">
        <f>Tirage!$P9</f>
        <v>5</v>
      </c>
      <c r="AS3" s="139">
        <f>Tirage!$Q9</f>
        <v>1</v>
      </c>
      <c r="AT3" s="147" t="str">
        <f>VLOOKUP(AR3,NOMS!$A$2:$B$11,2,FALSE)</f>
        <v>LA VENDOMOISE</v>
      </c>
      <c r="AU3" s="147" t="str">
        <f>VLOOKUP(AS3,NOMS!$A$2:$B$11,2,FALSE)</f>
        <v>LES BLAIREAUX</v>
      </c>
      <c r="AV3" s="52"/>
      <c r="AW3" s="53"/>
      <c r="AX3" s="138">
        <f>Tirage!$R9</f>
        <v>9</v>
      </c>
      <c r="AY3" s="139">
        <f>Tirage!$S9</f>
        <v>3</v>
      </c>
      <c r="AZ3" s="154" t="str">
        <f>VLOOKUP(AX3,NOMS!$A$2:$B$11,2,FALSE)</f>
        <v>LES PLONGEURS</v>
      </c>
      <c r="BA3" s="154" t="str">
        <f>VLOOKUP(AY3,NOMS!$A$2:$B$11,2,FALSE)</f>
        <v>DEMONS DE MINUIT</v>
      </c>
      <c r="BB3" s="155"/>
      <c r="BC3" s="156"/>
    </row>
    <row r="4" spans="1:55" ht="24.95" customHeight="1" x14ac:dyDescent="0.25">
      <c r="A4" s="20" t="str">
        <f>NOMS!B4</f>
        <v>DEMONS DE MINUIT</v>
      </c>
      <c r="B4" s="113">
        <f>Tirage!$B10</f>
        <v>4</v>
      </c>
      <c r="C4" s="114">
        <f>Tirage!$C10</f>
        <v>9</v>
      </c>
      <c r="D4" s="107" t="str">
        <f>VLOOKUP(B4,NOMS!$A$2:$B$11,2,FALSE)</f>
        <v>BELLE DU JOUR</v>
      </c>
      <c r="E4" s="108" t="str">
        <f>VLOOKUP(C4,NOMS!$A$2:$B$11,2,FALSE)</f>
        <v>LES PLONGEURS</v>
      </c>
      <c r="F4" s="25"/>
      <c r="G4" s="26"/>
      <c r="H4" s="113">
        <f>Tirage!$D10</f>
        <v>4</v>
      </c>
      <c r="I4" s="164">
        <f>Tirage!$E10</f>
        <v>1</v>
      </c>
      <c r="J4" s="111" t="str">
        <f>VLOOKUP(H4,NOMS!$A$2:$B$11,2,FALSE)</f>
        <v>BELLE DU JOUR</v>
      </c>
      <c r="K4" s="111" t="str">
        <f>VLOOKUP(I4,NOMS!$A$2:$B$11,2,FALSE)</f>
        <v>LES BLAIREAUX</v>
      </c>
      <c r="L4" s="30"/>
      <c r="M4" s="30"/>
      <c r="N4" s="165">
        <f>Tirage!$F10</f>
        <v>6</v>
      </c>
      <c r="O4" s="114">
        <f>Tirage!$G10</f>
        <v>8</v>
      </c>
      <c r="P4" s="116" t="str">
        <f>VLOOKUP(N4,NOMS!$A$2:$B$11,2,FALSE)</f>
        <v>LA PERIGOURDINE</v>
      </c>
      <c r="Q4" s="116" t="str">
        <f>VLOOKUP(O4,NOMS!$A$2:$B$11,2,FALSE)</f>
        <v>LES FATALISTES</v>
      </c>
      <c r="R4" s="34"/>
      <c r="S4" s="35"/>
      <c r="T4" s="113">
        <f>Tirage!$H10</f>
        <v>5</v>
      </c>
      <c r="U4" s="114">
        <f>Tirage!$I10</f>
        <v>2</v>
      </c>
      <c r="V4" s="126" t="str">
        <f>VLOOKUP(T4,NOMS!$A$2:$B$11,2,FALSE)</f>
        <v>LA VENDOMOISE</v>
      </c>
      <c r="W4" s="126" t="str">
        <f>VLOOKUP(U4,NOMS!$A$2:$B$11,2,FALSE)</f>
        <v>LES LOUVETEAUX</v>
      </c>
      <c r="X4" s="40"/>
      <c r="Y4" s="41"/>
      <c r="Z4" s="113">
        <f>Tirage!$J10</f>
        <v>9</v>
      </c>
      <c r="AA4" s="114">
        <f>Tirage!$K10</f>
        <v>6</v>
      </c>
      <c r="AB4" s="128" t="str">
        <f>VLOOKUP(Z4,NOMS!$A$2:$B$11,2,FALSE)</f>
        <v>LES PLONGEURS</v>
      </c>
      <c r="AC4" s="128" t="str">
        <f>VLOOKUP(AA4,NOMS!$A$2:$B$11,2,FALSE)</f>
        <v>LA PERIGOURDINE</v>
      </c>
      <c r="AD4" s="57"/>
      <c r="AE4" s="58"/>
      <c r="AF4" s="138">
        <f>Tirage!$L10</f>
        <v>5</v>
      </c>
      <c r="AG4" s="139">
        <f>Tirage!$M10</f>
        <v>8</v>
      </c>
      <c r="AH4" s="132" t="str">
        <f>VLOOKUP(AF4,NOMS!$A$2:$B$11,2,FALSE)</f>
        <v>LA VENDOMOISE</v>
      </c>
      <c r="AI4" s="132" t="str">
        <f>VLOOKUP(AG4,NOMS!$A$2:$B$11,2,FALSE)</f>
        <v>LES FATALISTES</v>
      </c>
      <c r="AJ4" s="44"/>
      <c r="AK4" s="45"/>
      <c r="AL4" s="138">
        <f>Tirage!$N10</f>
        <v>5</v>
      </c>
      <c r="AM4" s="139">
        <f>Tirage!$O10</f>
        <v>6</v>
      </c>
      <c r="AN4" s="143" t="str">
        <f>VLOOKUP(AL4,NOMS!$A$2:$B$11,2,FALSE)</f>
        <v>LA VENDOMOISE</v>
      </c>
      <c r="AO4" s="143" t="str">
        <f>VLOOKUP(AM4,NOMS!$A$2:$B$11,2,FALSE)</f>
        <v>LA PERIGOURDINE</v>
      </c>
      <c r="AP4" s="48"/>
      <c r="AQ4" s="49"/>
      <c r="AR4" s="138">
        <f>Tirage!$P10</f>
        <v>3</v>
      </c>
      <c r="AS4" s="139">
        <f>Tirage!$Q10</f>
        <v>4</v>
      </c>
      <c r="AT4" s="147" t="str">
        <f>VLOOKUP(AR4,NOMS!$A$2:$B$11,2,FALSE)</f>
        <v>DEMONS DE MINUIT</v>
      </c>
      <c r="AU4" s="147" t="str">
        <f>VLOOKUP(AS4,NOMS!$A$2:$B$11,2,FALSE)</f>
        <v>BELLE DU JOUR</v>
      </c>
      <c r="AV4" s="52"/>
      <c r="AW4" s="53"/>
      <c r="AX4" s="138">
        <f>Tirage!$R10</f>
        <v>1</v>
      </c>
      <c r="AY4" s="139">
        <f>Tirage!$S10</f>
        <v>6</v>
      </c>
      <c r="AZ4" s="154" t="str">
        <f>VLOOKUP(AX4,NOMS!$A$2:$B$11,2,FALSE)</f>
        <v>LES BLAIREAUX</v>
      </c>
      <c r="BA4" s="154" t="str">
        <f>VLOOKUP(AY4,NOMS!$A$2:$B$11,2,FALSE)</f>
        <v>LA PERIGOURDINE</v>
      </c>
      <c r="BB4" s="155"/>
      <c r="BC4" s="156"/>
    </row>
    <row r="5" spans="1:55" ht="24.95" customHeight="1" x14ac:dyDescent="0.25">
      <c r="A5" s="20" t="str">
        <f>NOMS!B5</f>
        <v>BELLE DU JOUR</v>
      </c>
      <c r="B5" s="113">
        <f>Tirage!$B11</f>
        <v>2</v>
      </c>
      <c r="C5" s="114">
        <f>Tirage!$C11</f>
        <v>1</v>
      </c>
      <c r="D5" s="107" t="str">
        <f>VLOOKUP(B5,NOMS!$A$2:$B$11,2,FALSE)</f>
        <v>LES LOUVETEAUX</v>
      </c>
      <c r="E5" s="108" t="str">
        <f>VLOOKUP(C5,NOMS!$A$2:$B$11,2,FALSE)</f>
        <v>LES BLAIREAUX</v>
      </c>
      <c r="F5" s="25"/>
      <c r="G5" s="26"/>
      <c r="H5" s="113">
        <f>Tirage!$D11</f>
        <v>3</v>
      </c>
      <c r="I5" s="164">
        <f>Tirage!$E11</f>
        <v>10</v>
      </c>
      <c r="J5" s="111" t="str">
        <f>VLOOKUP(H5,NOMS!$A$2:$B$11,2,FALSE)</f>
        <v>DEMONS DE MINUIT</v>
      </c>
      <c r="K5" s="111" t="str">
        <f>VLOOKUP(I5,NOMS!$A$2:$B$11,2,FALSE)</f>
        <v>LA MARSEILLAISE</v>
      </c>
      <c r="L5" s="30"/>
      <c r="M5" s="30"/>
      <c r="N5" s="165">
        <f>Tirage!$F11</f>
        <v>7</v>
      </c>
      <c r="O5" s="114">
        <f>Tirage!$G11</f>
        <v>2</v>
      </c>
      <c r="P5" s="116" t="str">
        <f>VLOOKUP(N5,NOMS!$A$2:$B$11,2,FALSE)</f>
        <v>LES AMUSEURS</v>
      </c>
      <c r="Q5" s="116" t="str">
        <f>VLOOKUP(O5,NOMS!$A$2:$B$11,2,FALSE)</f>
        <v>LES LOUVETEAUX</v>
      </c>
      <c r="R5" s="34"/>
      <c r="S5" s="35"/>
      <c r="T5" s="113">
        <f>Tirage!$H11</f>
        <v>10</v>
      </c>
      <c r="U5" s="114">
        <f>Tirage!$I11</f>
        <v>9</v>
      </c>
      <c r="V5" s="126" t="str">
        <f>VLOOKUP(T5,NOMS!$A$2:$B$11,2,FALSE)</f>
        <v>LA MARSEILLAISE</v>
      </c>
      <c r="W5" s="126" t="str">
        <f>VLOOKUP(U5,NOMS!$A$2:$B$11,2,FALSE)</f>
        <v>LES PLONGEURS</v>
      </c>
      <c r="X5" s="40"/>
      <c r="Y5" s="41"/>
      <c r="Z5" s="113">
        <f>Tirage!$J11</f>
        <v>5</v>
      </c>
      <c r="AA5" s="114">
        <f>Tirage!$K11</f>
        <v>10</v>
      </c>
      <c r="AB5" s="128" t="str">
        <f>VLOOKUP(Z5,NOMS!$A$2:$B$11,2,FALSE)</f>
        <v>LA VENDOMOISE</v>
      </c>
      <c r="AC5" s="128" t="str">
        <f>VLOOKUP(AA5,NOMS!$A$2:$B$11,2,FALSE)</f>
        <v>LA MARSEILLAISE</v>
      </c>
      <c r="AD5" s="57"/>
      <c r="AE5" s="58"/>
      <c r="AF5" s="138">
        <f>Tirage!$L11</f>
        <v>9</v>
      </c>
      <c r="AG5" s="139">
        <f>Tirage!$M11</f>
        <v>7</v>
      </c>
      <c r="AH5" s="132" t="str">
        <f>VLOOKUP(AF5,NOMS!$A$2:$B$11,2,FALSE)</f>
        <v>LES PLONGEURS</v>
      </c>
      <c r="AI5" s="132" t="str">
        <f>VLOOKUP(AG5,NOMS!$A$2:$B$11,2,FALSE)</f>
        <v>LES AMUSEURS</v>
      </c>
      <c r="AJ5" s="44"/>
      <c r="AK5" s="45"/>
      <c r="AL5" s="138">
        <f>Tirage!$N11</f>
        <v>10</v>
      </c>
      <c r="AM5" s="139">
        <f>Tirage!$O11</f>
        <v>2</v>
      </c>
      <c r="AN5" s="143" t="str">
        <f>VLOOKUP(AL5,NOMS!$A$2:$B$11,2,FALSE)</f>
        <v>LA MARSEILLAISE</v>
      </c>
      <c r="AO5" s="143" t="str">
        <f>VLOOKUP(AM5,NOMS!$A$2:$B$11,2,FALSE)</f>
        <v>LES LOUVETEAUX</v>
      </c>
      <c r="AP5" s="48"/>
      <c r="AQ5" s="49"/>
      <c r="AR5" s="138">
        <f>Tirage!$P11</f>
        <v>9</v>
      </c>
      <c r="AS5" s="139">
        <f>Tirage!$Q11</f>
        <v>2</v>
      </c>
      <c r="AT5" s="147" t="str">
        <f>VLOOKUP(AR5,NOMS!$A$2:$B$11,2,FALSE)</f>
        <v>LES PLONGEURS</v>
      </c>
      <c r="AU5" s="147" t="str">
        <f>VLOOKUP(AS5,NOMS!$A$2:$B$11,2,FALSE)</f>
        <v>LES LOUVETEAUX</v>
      </c>
      <c r="AV5" s="52"/>
      <c r="AW5" s="53"/>
      <c r="AX5" s="138">
        <f>Tirage!$R11</f>
        <v>8</v>
      </c>
      <c r="AY5" s="139">
        <f>Tirage!$S11</f>
        <v>2</v>
      </c>
      <c r="AZ5" s="154" t="str">
        <f>VLOOKUP(AX5,NOMS!$A$2:$B$11,2,FALSE)</f>
        <v>LES FATALISTES</v>
      </c>
      <c r="BA5" s="154" t="str">
        <f>VLOOKUP(AY5,NOMS!$A$2:$B$11,2,FALSE)</f>
        <v>LES LOUVETEAUX</v>
      </c>
      <c r="BB5" s="155"/>
      <c r="BC5" s="156"/>
    </row>
    <row r="6" spans="1:55" ht="24.95" customHeight="1" x14ac:dyDescent="0.25">
      <c r="A6" s="20" t="str">
        <f>NOMS!B6</f>
        <v>LA VENDOMOISE</v>
      </c>
      <c r="B6" s="113">
        <f>Tirage!$B12</f>
        <v>6</v>
      </c>
      <c r="C6" s="114">
        <f>Tirage!$C12</f>
        <v>10</v>
      </c>
      <c r="D6" s="107" t="str">
        <f>VLOOKUP(B6,NOMS!$A$2:$B$11,2,FALSE)</f>
        <v>LA PERIGOURDINE</v>
      </c>
      <c r="E6" s="108" t="str">
        <f>VLOOKUP(C6,NOMS!$A$2:$B$11,2,FALSE)</f>
        <v>LA MARSEILLAISE</v>
      </c>
      <c r="F6" s="25"/>
      <c r="G6" s="26"/>
      <c r="H6" s="113">
        <f>Tirage!$D12</f>
        <v>5</v>
      </c>
      <c r="I6" s="164">
        <f>Tirage!$E12</f>
        <v>7</v>
      </c>
      <c r="J6" s="111" t="str">
        <f>VLOOKUP(H6,NOMS!$A$2:$B$11,2,FALSE)</f>
        <v>LA VENDOMOISE</v>
      </c>
      <c r="K6" s="111" t="str">
        <f>VLOOKUP(I6,NOMS!$A$2:$B$11,2,FALSE)</f>
        <v>LES AMUSEURS</v>
      </c>
      <c r="L6" s="30"/>
      <c r="M6" s="30"/>
      <c r="N6" s="165">
        <f>Tirage!$F12</f>
        <v>3</v>
      </c>
      <c r="O6" s="114">
        <f>Tirage!$G12</f>
        <v>1</v>
      </c>
      <c r="P6" s="116" t="str">
        <f>VLOOKUP(N6,NOMS!$A$2:$B$11,2,FALSE)</f>
        <v>DEMONS DE MINUIT</v>
      </c>
      <c r="Q6" s="116" t="str">
        <f>VLOOKUP(O6,NOMS!$A$2:$B$11,2,FALSE)</f>
        <v>LES BLAIREAUX</v>
      </c>
      <c r="R6" s="34"/>
      <c r="S6" s="35"/>
      <c r="T6" s="113">
        <f>Tirage!$H12</f>
        <v>6</v>
      </c>
      <c r="U6" s="114">
        <f>Tirage!$I12</f>
        <v>3</v>
      </c>
      <c r="V6" s="126" t="str">
        <f>VLOOKUP(T6,NOMS!$A$2:$B$11,2,FALSE)</f>
        <v>LA PERIGOURDINE</v>
      </c>
      <c r="W6" s="126" t="str">
        <f>VLOOKUP(U6,NOMS!$A$2:$B$11,2,FALSE)</f>
        <v>DEMONS DE MINUIT</v>
      </c>
      <c r="X6" s="40"/>
      <c r="Y6" s="41"/>
      <c r="Z6" s="113">
        <f>Tirage!$J12</f>
        <v>7</v>
      </c>
      <c r="AA6" s="114">
        <f>Tirage!$K12</f>
        <v>3</v>
      </c>
      <c r="AB6" s="128" t="str">
        <f>VLOOKUP(Z6,NOMS!$A$2:$B$11,2,FALSE)</f>
        <v>LES AMUSEURS</v>
      </c>
      <c r="AC6" s="128" t="str">
        <f>VLOOKUP(AA6,NOMS!$A$2:$B$11,2,FALSE)</f>
        <v>DEMONS DE MINUIT</v>
      </c>
      <c r="AD6" s="57"/>
      <c r="AE6" s="58"/>
      <c r="AF6" s="138">
        <f>Tirage!$L12</f>
        <v>4</v>
      </c>
      <c r="AG6" s="139">
        <f>Tirage!$M12</f>
        <v>6</v>
      </c>
      <c r="AH6" s="132" t="str">
        <f>VLOOKUP(AF6,NOMS!$A$2:$B$11,2,FALSE)</f>
        <v>BELLE DU JOUR</v>
      </c>
      <c r="AI6" s="132" t="str">
        <f>VLOOKUP(AG6,NOMS!$A$2:$B$11,2,FALSE)</f>
        <v>LA PERIGOURDINE</v>
      </c>
      <c r="AJ6" s="44"/>
      <c r="AK6" s="45"/>
      <c r="AL6" s="138">
        <f>Tirage!$N12</f>
        <v>9</v>
      </c>
      <c r="AM6" s="139">
        <f>Tirage!$O12</f>
        <v>1</v>
      </c>
      <c r="AN6" s="143" t="str">
        <f>VLOOKUP(AL6,NOMS!$A$2:$B$11,2,FALSE)</f>
        <v>LES PLONGEURS</v>
      </c>
      <c r="AO6" s="143" t="str">
        <f>VLOOKUP(AM6,NOMS!$A$2:$B$11,2,FALSE)</f>
        <v>LES BLAIREAUX</v>
      </c>
      <c r="AP6" s="48"/>
      <c r="AQ6" s="49"/>
      <c r="AR6" s="138">
        <f>Tirage!$P12</f>
        <v>6</v>
      </c>
      <c r="AS6" s="139">
        <f>Tirage!$Q12</f>
        <v>7</v>
      </c>
      <c r="AT6" s="147" t="str">
        <f>VLOOKUP(AR6,NOMS!$A$2:$B$11,2,FALSE)</f>
        <v>LA PERIGOURDINE</v>
      </c>
      <c r="AU6" s="147" t="str">
        <f>VLOOKUP(AS6,NOMS!$A$2:$B$11,2,FALSE)</f>
        <v>LES AMUSEURS</v>
      </c>
      <c r="AV6" s="52"/>
      <c r="AW6" s="53"/>
      <c r="AX6" s="138">
        <f>Tirage!$R12</f>
        <v>4</v>
      </c>
      <c r="AY6" s="139">
        <f>Tirage!$S12</f>
        <v>5</v>
      </c>
      <c r="AZ6" s="154" t="str">
        <f>VLOOKUP(AX6,NOMS!$A$2:$B$11,2,FALSE)</f>
        <v>BELLE DU JOUR</v>
      </c>
      <c r="BA6" s="154" t="str">
        <f>VLOOKUP(AY6,NOMS!$A$2:$B$11,2,FALSE)</f>
        <v>LA VENDOMOISE</v>
      </c>
      <c r="BB6" s="155"/>
      <c r="BC6" s="156"/>
    </row>
    <row r="7" spans="1:55" ht="24.95" customHeight="1" thickBot="1" x14ac:dyDescent="0.3">
      <c r="A7" s="20" t="str">
        <f>NOMS!B7</f>
        <v>LA PERIGOURDINE</v>
      </c>
      <c r="B7" s="113">
        <f>Tirage!$B13</f>
        <v>7</v>
      </c>
      <c r="C7" s="114">
        <f>Tirage!$C13</f>
        <v>8</v>
      </c>
      <c r="D7" s="119" t="str">
        <f>VLOOKUP(B7,NOMS!$A$2:$B$11,2,FALSE)</f>
        <v>LES AMUSEURS</v>
      </c>
      <c r="E7" s="119" t="str">
        <f>VLOOKUP(C7,NOMS!$A$2:$B$11,2,FALSE)</f>
        <v>LES FATALISTES</v>
      </c>
      <c r="F7" s="27"/>
      <c r="G7" s="28"/>
      <c r="H7" s="113">
        <f>Tirage!$D13</f>
        <v>2</v>
      </c>
      <c r="I7" s="164">
        <f>Tirage!$E13</f>
        <v>6</v>
      </c>
      <c r="J7" s="118" t="str">
        <f>VLOOKUP(H7,NOMS!$A$2:$B$11,2,FALSE)</f>
        <v>LES LOUVETEAUX</v>
      </c>
      <c r="K7" s="118" t="str">
        <f>VLOOKUP(I7,NOMS!$A$2:$B$11,2,FALSE)</f>
        <v>LA PERIGOURDINE</v>
      </c>
      <c r="L7" s="31"/>
      <c r="M7" s="31"/>
      <c r="N7" s="165">
        <f>Tirage!$F13</f>
        <v>10</v>
      </c>
      <c r="O7" s="114">
        <f>Tirage!$G13</f>
        <v>4</v>
      </c>
      <c r="P7" s="117" t="str">
        <f>VLOOKUP(N7,NOMS!$A$2:$B$11,2,FALSE)</f>
        <v>LA MARSEILLAISE</v>
      </c>
      <c r="Q7" s="117" t="str">
        <f>VLOOKUP(O7,NOMS!$A$2:$B$11,2,FALSE)</f>
        <v>BELLE DU JOUR</v>
      </c>
      <c r="R7" s="36"/>
      <c r="S7" s="37"/>
      <c r="T7" s="113">
        <f>Tirage!$H13</f>
        <v>7</v>
      </c>
      <c r="U7" s="114">
        <f>Tirage!$I13</f>
        <v>1</v>
      </c>
      <c r="V7" s="127" t="str">
        <f>VLOOKUP(T7,NOMS!$A$2:$B$11,2,FALSE)</f>
        <v>LES AMUSEURS</v>
      </c>
      <c r="W7" s="127" t="str">
        <f>VLOOKUP(U7,NOMS!$A$2:$B$11,2,FALSE)</f>
        <v>LES BLAIREAUX</v>
      </c>
      <c r="X7" s="42"/>
      <c r="Y7" s="43"/>
      <c r="Z7" s="113">
        <f>Tirage!$J13</f>
        <v>1</v>
      </c>
      <c r="AA7" s="114">
        <f>Tirage!$K13</f>
        <v>8</v>
      </c>
      <c r="AB7" s="129" t="str">
        <f>VLOOKUP(Z7,NOMS!$A$2:$B$11,2,FALSE)</f>
        <v>LES BLAIREAUX</v>
      </c>
      <c r="AC7" s="129" t="str">
        <f>VLOOKUP(AA7,NOMS!$A$2:$B$11,2,FALSE)</f>
        <v>LES FATALISTES</v>
      </c>
      <c r="AD7" s="59"/>
      <c r="AE7" s="60"/>
      <c r="AF7" s="138">
        <f>Tirage!$L13</f>
        <v>2</v>
      </c>
      <c r="AG7" s="139">
        <f>Tirage!$M13</f>
        <v>3</v>
      </c>
      <c r="AH7" s="133" t="str">
        <f>VLOOKUP(AF7,NOMS!$A$2:$B$11,2,FALSE)</f>
        <v>LES LOUVETEAUX</v>
      </c>
      <c r="AI7" s="133" t="str">
        <f>VLOOKUP(AG7,NOMS!$A$2:$B$11,2,FALSE)</f>
        <v>DEMONS DE MINUIT</v>
      </c>
      <c r="AJ7" s="46"/>
      <c r="AK7" s="47"/>
      <c r="AL7" s="138">
        <f>Tirage!$N13</f>
        <v>4</v>
      </c>
      <c r="AM7" s="139">
        <f>Tirage!$O13</f>
        <v>7</v>
      </c>
      <c r="AN7" s="144" t="str">
        <f>VLOOKUP(AL7,NOMS!$A$2:$B$11,2,FALSE)</f>
        <v>BELLE DU JOUR</v>
      </c>
      <c r="AO7" s="144" t="str">
        <f>VLOOKUP(AM7,NOMS!$A$2:$B$11,2,FALSE)</f>
        <v>LES AMUSEURS</v>
      </c>
      <c r="AP7" s="50"/>
      <c r="AQ7" s="51"/>
      <c r="AR7" s="138">
        <f>Tirage!$P13</f>
        <v>8</v>
      </c>
      <c r="AS7" s="139">
        <f>Tirage!$Q13</f>
        <v>10</v>
      </c>
      <c r="AT7" s="148" t="str">
        <f>VLOOKUP(AR7,NOMS!$A$2:$B$11,2,FALSE)</f>
        <v>LES FATALISTES</v>
      </c>
      <c r="AU7" s="148" t="str">
        <f>VLOOKUP(AS7,NOMS!$A$2:$B$11,2,FALSE)</f>
        <v>LA MARSEILLAISE</v>
      </c>
      <c r="AV7" s="54"/>
      <c r="AW7" s="55"/>
      <c r="AX7" s="138">
        <f>Tirage!$R13</f>
        <v>7</v>
      </c>
      <c r="AY7" s="139">
        <f>Tirage!$S13</f>
        <v>10</v>
      </c>
      <c r="AZ7" s="157" t="str">
        <f>VLOOKUP(AX7,NOMS!$A$2:$B$11,2,FALSE)</f>
        <v>LES AMUSEURS</v>
      </c>
      <c r="BA7" s="157" t="str">
        <f>VLOOKUP(AY7,NOMS!$A$2:$B$11,2,FALSE)</f>
        <v>LA MARSEILLAISE</v>
      </c>
      <c r="BB7" s="158"/>
      <c r="BC7" s="159"/>
    </row>
    <row r="8" spans="1:55" ht="24.95" customHeight="1" thickTop="1" x14ac:dyDescent="0.25">
      <c r="A8" s="20" t="str">
        <f>NOMS!B8</f>
        <v>LES AMUSEURS</v>
      </c>
      <c r="D8" s="75"/>
      <c r="E8" s="75"/>
      <c r="F8" s="76"/>
      <c r="G8" s="76"/>
      <c r="H8" s="76"/>
      <c r="I8" s="17"/>
      <c r="J8" s="75"/>
      <c r="K8" s="75"/>
      <c r="L8" s="76"/>
      <c r="M8" s="76"/>
      <c r="N8" s="76"/>
      <c r="O8" s="17"/>
      <c r="P8" s="75"/>
      <c r="Q8" s="75"/>
      <c r="R8" s="76"/>
      <c r="S8" s="76"/>
      <c r="T8" s="76"/>
      <c r="U8" s="17"/>
      <c r="V8" s="75"/>
      <c r="W8" s="75"/>
      <c r="X8" s="76"/>
      <c r="Y8" s="76"/>
      <c r="Z8" s="76"/>
      <c r="AB8" s="77"/>
      <c r="AC8" s="77"/>
      <c r="AD8" s="78"/>
      <c r="AE8" s="78"/>
      <c r="AF8" s="140"/>
      <c r="AG8" s="141"/>
      <c r="AH8" s="79"/>
      <c r="AI8" s="79"/>
      <c r="AJ8" s="80"/>
      <c r="AK8" s="80"/>
      <c r="AL8" s="17"/>
      <c r="AM8" s="17"/>
      <c r="AN8" s="79"/>
      <c r="AO8" s="79"/>
      <c r="AP8" s="80"/>
      <c r="AQ8" s="80"/>
      <c r="AR8" s="17"/>
      <c r="AS8" s="17"/>
      <c r="AT8" s="79"/>
      <c r="AU8" s="79"/>
      <c r="AV8" s="80"/>
      <c r="AW8" s="80"/>
      <c r="AZ8" s="79"/>
      <c r="BA8" s="79"/>
      <c r="BB8" s="80"/>
      <c r="BC8" s="80"/>
    </row>
    <row r="9" spans="1:55" ht="24.95" customHeight="1" x14ac:dyDescent="0.25">
      <c r="A9" s="20" t="str">
        <f>NOMS!B9</f>
        <v>LES FATALISTES</v>
      </c>
      <c r="D9" s="75"/>
      <c r="E9" s="75"/>
      <c r="F9" s="76"/>
      <c r="G9" s="76"/>
      <c r="H9" s="76"/>
      <c r="I9" s="17"/>
      <c r="J9" s="75"/>
      <c r="K9" s="75"/>
      <c r="L9" s="76"/>
      <c r="M9" s="76"/>
      <c r="N9" s="76"/>
      <c r="Y9" s="76"/>
      <c r="Z9" s="76"/>
    </row>
    <row r="10" spans="1:55" ht="24.95" customHeight="1" x14ac:dyDescent="0.25">
      <c r="A10" s="20" t="str">
        <f>NOMS!B10</f>
        <v>LES PLONGEURS</v>
      </c>
      <c r="D10" s="75"/>
      <c r="E10" s="75"/>
      <c r="F10" s="175" t="s">
        <v>23</v>
      </c>
      <c r="G10" s="175"/>
      <c r="H10" s="175"/>
      <c r="I10" s="175"/>
      <c r="J10" s="175"/>
      <c r="K10" s="175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"/>
      <c r="AA10" s="17"/>
      <c r="AB10" s="17"/>
      <c r="AC10" s="17"/>
      <c r="AD10" s="175" t="s">
        <v>24</v>
      </c>
      <c r="AE10" s="175"/>
      <c r="AF10" s="175"/>
      <c r="AG10" s="175"/>
      <c r="AH10" s="175"/>
      <c r="AI10" s="175"/>
      <c r="AJ10" s="175"/>
      <c r="AK10" s="175"/>
      <c r="AL10" s="175"/>
      <c r="AM10" s="175"/>
      <c r="AN10" s="175"/>
      <c r="AO10" s="175"/>
      <c r="AP10" s="175"/>
      <c r="AQ10" s="175"/>
      <c r="AR10" s="175"/>
      <c r="AS10" s="175"/>
      <c r="AT10" s="175"/>
      <c r="AU10" s="175"/>
      <c r="AV10" s="175"/>
      <c r="AW10" s="175"/>
      <c r="AX10" s="175"/>
      <c r="AY10" s="175"/>
      <c r="AZ10" s="175"/>
      <c r="BA10" s="175"/>
    </row>
    <row r="11" spans="1:55" ht="20.100000000000001" customHeight="1" x14ac:dyDescent="0.25">
      <c r="A11" s="20" t="str">
        <f>NOMS!B11</f>
        <v>LA MARSEILLAISE</v>
      </c>
      <c r="D11" s="75"/>
      <c r="E11" s="75"/>
      <c r="F11" s="76"/>
      <c r="G11" s="76"/>
      <c r="H11" s="76"/>
      <c r="I11" s="17"/>
      <c r="J11" s="75"/>
      <c r="K11" s="75"/>
      <c r="L11" s="76"/>
      <c r="M11" s="76"/>
      <c r="N11" s="76"/>
      <c r="Y11" s="17"/>
      <c r="Z11" s="17"/>
    </row>
    <row r="12" spans="1:55" ht="10.5" customHeight="1" thickBot="1" x14ac:dyDescent="0.3">
      <c r="D12" s="75"/>
      <c r="E12" s="75"/>
      <c r="F12" s="76"/>
      <c r="G12" s="76"/>
      <c r="H12" s="76"/>
      <c r="I12" s="17"/>
      <c r="J12" s="75"/>
      <c r="K12" s="75"/>
      <c r="L12" s="76"/>
      <c r="M12" s="76"/>
      <c r="N12" s="76"/>
      <c r="Z12" s="17"/>
    </row>
    <row r="13" spans="1:55" ht="20.100000000000001" customHeight="1" thickTop="1" thickBot="1" x14ac:dyDescent="0.25">
      <c r="D13" s="81" t="s">
        <v>19</v>
      </c>
      <c r="E13" s="81" t="s">
        <v>20</v>
      </c>
      <c r="F13" s="81" t="s">
        <v>21</v>
      </c>
      <c r="G13" s="81" t="s">
        <v>22</v>
      </c>
      <c r="J13" s="82" t="s">
        <v>19</v>
      </c>
      <c r="K13" s="82" t="s">
        <v>20</v>
      </c>
      <c r="L13" s="82" t="s">
        <v>21</v>
      </c>
      <c r="M13" s="82" t="s">
        <v>22</v>
      </c>
      <c r="N13" s="22"/>
      <c r="P13" s="83" t="s">
        <v>19</v>
      </c>
      <c r="Q13" s="83" t="s">
        <v>20</v>
      </c>
      <c r="R13" s="83" t="s">
        <v>21</v>
      </c>
      <c r="S13" s="83" t="s">
        <v>22</v>
      </c>
      <c r="T13" s="22"/>
      <c r="V13" s="84" t="s">
        <v>19</v>
      </c>
      <c r="W13" s="84" t="s">
        <v>20</v>
      </c>
      <c r="X13" s="84" t="s">
        <v>21</v>
      </c>
      <c r="Y13" s="84" t="s">
        <v>22</v>
      </c>
      <c r="AB13" s="85" t="s">
        <v>19</v>
      </c>
      <c r="AC13" s="85" t="s">
        <v>20</v>
      </c>
      <c r="AD13" s="85" t="s">
        <v>21</v>
      </c>
      <c r="AE13" s="85" t="s">
        <v>22</v>
      </c>
      <c r="AF13" s="142"/>
      <c r="AH13" s="86" t="s">
        <v>19</v>
      </c>
      <c r="AI13" s="86" t="s">
        <v>20</v>
      </c>
      <c r="AJ13" s="86" t="s">
        <v>21</v>
      </c>
      <c r="AK13" s="86" t="s">
        <v>22</v>
      </c>
      <c r="AN13" s="87" t="s">
        <v>19</v>
      </c>
      <c r="AO13" s="87" t="s">
        <v>20</v>
      </c>
      <c r="AP13" s="87" t="s">
        <v>21</v>
      </c>
      <c r="AQ13" s="87" t="s">
        <v>22</v>
      </c>
      <c r="AT13" s="88" t="s">
        <v>19</v>
      </c>
      <c r="AU13" s="88" t="s">
        <v>20</v>
      </c>
      <c r="AV13" s="88" t="s">
        <v>21</v>
      </c>
      <c r="AW13" s="88" t="s">
        <v>22</v>
      </c>
      <c r="AZ13" s="89" t="s">
        <v>19</v>
      </c>
      <c r="BA13" s="89" t="s">
        <v>20</v>
      </c>
      <c r="BB13" s="89" t="s">
        <v>21</v>
      </c>
      <c r="BC13" s="89" t="s">
        <v>22</v>
      </c>
    </row>
    <row r="14" spans="1:55" ht="20.100000000000001" customHeight="1" thickTop="1" thickBot="1" x14ac:dyDescent="0.25">
      <c r="B14" s="113">
        <f>Tirage!$B9</f>
        <v>3</v>
      </c>
      <c r="C14" s="109"/>
      <c r="D14" s="107" t="str">
        <f>VLOOKUP(B14,NOMS!$A$2:$B$11,2,FALSE)</f>
        <v>DEMONS DE MINUIT</v>
      </c>
      <c r="E14" s="81">
        <f t="shared" ref="E14:E23" si="0">IFERROR(VLOOKUP(D14,$D$3:$G$7,3,FALSE),0)+IFERROR(VLOOKUP(D14,$E$3:$G$7,3,FALSE),0)</f>
        <v>0</v>
      </c>
      <c r="F14" s="81">
        <f t="shared" ref="F14:F23" si="1">IFERROR(VLOOKUP(D14,$D$3:$G$7,4,FALSE),0)+IFERROR(VLOOKUP(D14,$E$3:$G$7,2,FALSE),0)</f>
        <v>0</v>
      </c>
      <c r="G14" s="81">
        <f>IF(E14=0,1,IF(E14=1,3,IF(E14=2,5)))</f>
        <v>1</v>
      </c>
      <c r="H14" s="113">
        <f>Tirage!$D9</f>
        <v>9</v>
      </c>
      <c r="J14" s="110" t="str">
        <f>VLOOKUP(H14,NOMS!$A$2:$B$11,2,FALSE)</f>
        <v>LES PLONGEURS</v>
      </c>
      <c r="K14" s="82">
        <f>IFERROR(VLOOKUP(J14,$J$3:$M$7,3,FALSE),0)+IFERROR(VLOOKUP(J14,$K$3:$M$7,3,FALSE),0)</f>
        <v>0</v>
      </c>
      <c r="L14" s="82">
        <f>IFERROR(VLOOKUP(J14,$J$3:$M$7,4,FALSE),0)+IFERROR(VLOOKUP(J14,$K$3:$M$7,2,FALSE),0)</f>
        <v>0</v>
      </c>
      <c r="M14" s="82">
        <f>IF(K14=0,1,IF(K14=1,3,IF(K14=2,5)))</f>
        <v>1</v>
      </c>
      <c r="N14" s="113">
        <f>Tirage!$F9</f>
        <v>9</v>
      </c>
      <c r="P14" s="122" t="str">
        <f>VLOOKUP(N14,NOMS!$A$2:$B$11,2,FALSE)</f>
        <v>LES PLONGEURS</v>
      </c>
      <c r="Q14" s="83">
        <f>IFERROR(VLOOKUP(P14,$P$3:$S$7,3,FALSE),0)+IFERROR(VLOOKUP(P14,$Q$3:$S$7,3,FALSE),0)</f>
        <v>0</v>
      </c>
      <c r="R14" s="83">
        <f>IFERROR(VLOOKUP(P14,$P$3:$S$7,4,FALSE),0)+IFERROR(VLOOKUP(P14,$Q$3:$S$7,2,FALSE),0)</f>
        <v>0</v>
      </c>
      <c r="S14" s="83">
        <f>IF(Q14=0,1,IF(Q14=1,3,IF(Q14=2,5)))</f>
        <v>1</v>
      </c>
      <c r="T14" s="22">
        <f>T3</f>
        <v>8</v>
      </c>
      <c r="V14" s="124" t="str">
        <f>VLOOKUP(T14,NOMS!$A$2:$B$11,2,FALSE)</f>
        <v>LES FATALISTES</v>
      </c>
      <c r="W14" s="84">
        <f>IFERROR(VLOOKUP(V14,$V$3:$Y$7,3,FALSE),0)+IFERROR(VLOOKUP(V14,$W$3:$Y$7,3,FALSE),0)</f>
        <v>0</v>
      </c>
      <c r="X14" s="84">
        <f>IFERROR(VLOOKUP(V14,$V$3:$Y$7,4,FALSE),0)+IFERROR(VLOOKUP(V14,$W$3:$Y$7,2,FALSE),0)</f>
        <v>0</v>
      </c>
      <c r="Y14" s="84">
        <f>IF(W14=0,1,IF(W14=1,3,IF(W14=2,5)))</f>
        <v>1</v>
      </c>
      <c r="Z14" s="113">
        <f>Tirage!$J9</f>
        <v>2</v>
      </c>
      <c r="AB14" s="130" t="str">
        <f>VLOOKUP(Z14,NOMS!$A$2:$B$11,2,FALSE)</f>
        <v>LES LOUVETEAUX</v>
      </c>
      <c r="AC14" s="85">
        <f>IFERROR(VLOOKUP(AB14,$AB$3:$AE$7,3,FALSE),0)+IFERROR(VLOOKUP(AB14,$AC$3:$AE$7,3,FALSE),0)</f>
        <v>0</v>
      </c>
      <c r="AD14" s="85">
        <f>IFERROR(VLOOKUP(AB14,$AB$3:$AE$7,4,FALSE),0)+IFERROR(VLOOKUP(AB14,$AC$3:$AE$7,2,FALSE),0)</f>
        <v>0</v>
      </c>
      <c r="AE14" s="85">
        <f>IF(AC14=0,1,IF(AC14=1,3,IF(AC14=2,5)))</f>
        <v>1</v>
      </c>
      <c r="AF14" s="138">
        <f>Tirage!$L9</f>
        <v>10</v>
      </c>
      <c r="AH14" s="134" t="str">
        <f>VLOOKUP(AF14,NOMS!$A$2:$B$11,2,FALSE)</f>
        <v>LA MARSEILLAISE</v>
      </c>
      <c r="AI14" s="86">
        <f>IFERROR(VLOOKUP(AH14,$AH$3:$AK$7,3,FALSE),0)+IFERROR(VLOOKUP(AH14,$AI$3:$AK$7,3,FALSE),0)</f>
        <v>0</v>
      </c>
      <c r="AJ14" s="86">
        <f>IFERROR(VLOOKUP(AH14,$AH$3:$AK$7,4,FALSE),0)+IFERROR(VLOOKUP(AH14,$AI$3:$AK$7,2,FALSE),0)</f>
        <v>0</v>
      </c>
      <c r="AK14" s="86">
        <f>IF(AI14=0,1,IF(AI14=1,3,IF(AI14=2,5)))</f>
        <v>1</v>
      </c>
      <c r="AL14" s="138">
        <f>Tirage!$N9</f>
        <v>3</v>
      </c>
      <c r="AN14" s="145" t="str">
        <f>VLOOKUP(AL14,NOMS!$A$2:$B$11,2,FALSE)</f>
        <v>DEMONS DE MINUIT</v>
      </c>
      <c r="AO14" s="87">
        <f>IFERROR(VLOOKUP(AN14,$AN$3:$AQ$7,3,FALSE),0)+IFERROR(VLOOKUP(AN14,$AO$3:$AQ$7,3,FALSE),0)</f>
        <v>0</v>
      </c>
      <c r="AP14" s="87">
        <f>IFERROR(VLOOKUP(AN14,$AN$3:$AQ$7,4,FALSE),0)+IFERROR(VLOOKUP(AN14,$AO$3:$AQ$7,2,FALSE),0)</f>
        <v>0</v>
      </c>
      <c r="AQ14" s="87">
        <f>IF(AO14=0,1,IF(AO14=1,3,IF(AO14=2,5)))</f>
        <v>1</v>
      </c>
      <c r="AR14" s="138">
        <f>Tirage!$P9</f>
        <v>5</v>
      </c>
      <c r="AT14" s="149" t="str">
        <f>VLOOKUP(AR14,NOMS!$A$2:$B$11,2,FALSE)</f>
        <v>LA VENDOMOISE</v>
      </c>
      <c r="AU14" s="88">
        <f>IFERROR(VLOOKUP(AT14,$AT$3:$AW$7,3,FALSE),0)+IFERROR(VLOOKUP(AT14,$AU$3:$AW$7,3,FALSE),0)</f>
        <v>0</v>
      </c>
      <c r="AV14" s="88">
        <f>IFERROR(VLOOKUP(AT14,$AT$3:$AW$7,4,FALSE),0)+IFERROR(VLOOKUP(AT14,$AU$3:$AW$7,2,FALSE),0)</f>
        <v>0</v>
      </c>
      <c r="AW14" s="88">
        <f>IF(AU14=0,1,IF(AU14=1,3,IF(AU14=2,5)))</f>
        <v>1</v>
      </c>
      <c r="AX14" s="138">
        <f>Tirage!$R9</f>
        <v>9</v>
      </c>
      <c r="AZ14" s="160" t="str">
        <f>VLOOKUP(AX14,NOMS!$A$2:$B$11,2,FALSE)</f>
        <v>LES PLONGEURS</v>
      </c>
      <c r="BA14" s="89">
        <f>IFERROR(VLOOKUP(AZ14,$AZ$3:$BC$7,3,FALSE),0)+IFERROR(VLOOKUP(AZ14,$BA$3:$BC$7,3,FALSE),0)</f>
        <v>0</v>
      </c>
      <c r="BB14" s="89">
        <f>IFERROR(VLOOKUP(AZ14,$AZ$3:$BC$7,4,FALSE),0)+IFERROR(VLOOKUP(AZ14,$BA$3:$BC$7,2,FALSE),0)</f>
        <v>0</v>
      </c>
      <c r="BC14" s="169">
        <f>IF(BA14=0,1,IF(BA14=1,3,IF(BA14=2,5)))</f>
        <v>1</v>
      </c>
    </row>
    <row r="15" spans="1:55" ht="20.100000000000001" customHeight="1" thickTop="1" thickBot="1" x14ac:dyDescent="0.25">
      <c r="B15" s="113">
        <f>Tirage!$B10</f>
        <v>4</v>
      </c>
      <c r="C15" s="109"/>
      <c r="D15" s="107" t="str">
        <f>VLOOKUP(B15,NOMS!$A$2:$B$11,2,FALSE)</f>
        <v>BELLE DU JOUR</v>
      </c>
      <c r="E15" s="81">
        <f t="shared" si="0"/>
        <v>0</v>
      </c>
      <c r="F15" s="81">
        <f t="shared" si="1"/>
        <v>0</v>
      </c>
      <c r="G15" s="81">
        <f t="shared" ref="G15:G23" si="2">IF(E15=0,1,IF(E15=1,3,IF(E15=2,5)))</f>
        <v>1</v>
      </c>
      <c r="H15" s="113">
        <f>Tirage!$D10</f>
        <v>4</v>
      </c>
      <c r="J15" s="110" t="str">
        <f>VLOOKUP(H15,NOMS!$A$2:$B$11,2,FALSE)</f>
        <v>BELLE DU JOUR</v>
      </c>
      <c r="K15" s="82">
        <f>IFERROR(VLOOKUP(J15,$J$3:$M$7,3,FALSE),0)+IFERROR(VLOOKUP(J15,$K$3:$M$7,3,FALSE),0)</f>
        <v>0</v>
      </c>
      <c r="L15" s="82">
        <f t="shared" ref="L15:L23" si="3">IFERROR(VLOOKUP(J15,$J$3:$M$7,4,FALSE),0)+IFERROR(VLOOKUP(J15,$K$3:$M$7,2,FALSE),0)</f>
        <v>0</v>
      </c>
      <c r="M15" s="82">
        <f t="shared" ref="M15:M23" si="4">IF(K15=0,1,IF(K15=1,3,IF(K15=2,5)))</f>
        <v>1</v>
      </c>
      <c r="N15" s="113">
        <f>Tirage!$F10</f>
        <v>6</v>
      </c>
      <c r="P15" s="115" t="str">
        <f>VLOOKUP(N15,NOMS!$A$2:$B$11,2,FALSE)</f>
        <v>LA PERIGOURDINE</v>
      </c>
      <c r="Q15" s="83">
        <f t="shared" ref="Q15:Q23" si="5">IFERROR(VLOOKUP(P15,$P$3:$S$7,3,FALSE),0)+IFERROR(VLOOKUP(P15,$Q$3:$S$7,3,FALSE),0)</f>
        <v>0</v>
      </c>
      <c r="R15" s="83">
        <f t="shared" ref="R15:R23" si="6">IFERROR(VLOOKUP(P15,$P$3:$S$7,4,FALSE),0)+IFERROR(VLOOKUP(P15,$Q$3:$S$7,2,FALSE),0)</f>
        <v>0</v>
      </c>
      <c r="S15" s="83">
        <f t="shared" ref="S15:S22" si="7">IF(Q15=0,1,IF(Q15=1,3,IF(Q15=2,5)))</f>
        <v>1</v>
      </c>
      <c r="T15" s="22">
        <f t="shared" ref="T15:T18" si="8">T4</f>
        <v>5</v>
      </c>
      <c r="V15" s="124" t="str">
        <f>VLOOKUP(T15,NOMS!$A$2:$B$11,2,FALSE)</f>
        <v>LA VENDOMOISE</v>
      </c>
      <c r="W15" s="84">
        <f t="shared" ref="W15:W23" si="9">IFERROR(VLOOKUP(V15,$V$3:$Y$7,3,FALSE),0)+IFERROR(VLOOKUP(V15,$W$3:$Y$7,3,FALSE),0)</f>
        <v>0</v>
      </c>
      <c r="X15" s="84">
        <f t="shared" ref="X15:X23" si="10">IFERROR(VLOOKUP(V15,$V$3:$Y$7,4,FALSE),0)+IFERROR(VLOOKUP(V15,$W$3:$Y$7,2,FALSE),0)</f>
        <v>0</v>
      </c>
      <c r="Y15" s="84">
        <f t="shared" ref="Y15:Y23" si="11">IF(W15=0,1,IF(W15=1,3,IF(W15=2,5)))</f>
        <v>1</v>
      </c>
      <c r="Z15" s="113">
        <f>Tirage!$J10</f>
        <v>9</v>
      </c>
      <c r="AB15" s="130" t="str">
        <f>VLOOKUP(Z15,NOMS!$A$2:$B$11,2,FALSE)</f>
        <v>LES PLONGEURS</v>
      </c>
      <c r="AC15" s="85">
        <f t="shared" ref="AC15:AC23" si="12">IFERROR(VLOOKUP(AB15,$AB$3:$AE$7,3,FALSE),0)+IFERROR(VLOOKUP(AB15,$AC$3:$AE$7,3,FALSE),0)</f>
        <v>0</v>
      </c>
      <c r="AD15" s="85">
        <f t="shared" ref="AD15:AD23" si="13">IFERROR(VLOOKUP(AB15,$AB$3:$AE$7,4,FALSE),0)+IFERROR(VLOOKUP(AB15,$AC$3:$AE$7,2,FALSE),0)</f>
        <v>0</v>
      </c>
      <c r="AE15" s="85">
        <f t="shared" ref="AE15:AE23" si="14">IF(AC15=0,1,IF(AC15=1,3,IF(AC15=2,5)))</f>
        <v>1</v>
      </c>
      <c r="AF15" s="138">
        <f>Tirage!$L10</f>
        <v>5</v>
      </c>
      <c r="AH15" s="134" t="str">
        <f>VLOOKUP(AF15,NOMS!$A$2:$B$11,2,FALSE)</f>
        <v>LA VENDOMOISE</v>
      </c>
      <c r="AI15" s="86">
        <f t="shared" ref="AI15:AI23" si="15">IFERROR(VLOOKUP(AH15,$AH$3:$AK$7,3,FALSE),0)+IFERROR(VLOOKUP(AH15,$AI$3:$AK$7,3,FALSE),0)</f>
        <v>0</v>
      </c>
      <c r="AJ15" s="86">
        <f t="shared" ref="AJ15:AJ23" si="16">IFERROR(VLOOKUP(AH15,$AH$3:$AK$7,4,FALSE),0)+IFERROR(VLOOKUP(AH15,$AI$3:$AK$7,2,FALSE),0)</f>
        <v>0</v>
      </c>
      <c r="AK15" s="86">
        <f t="shared" ref="AK15:AK23" si="17">IF(AI15=0,1,IF(AI15=1,3,IF(AI15=2,5)))</f>
        <v>1</v>
      </c>
      <c r="AL15" s="138">
        <f>Tirage!$N10</f>
        <v>5</v>
      </c>
      <c r="AN15" s="145" t="str">
        <f>VLOOKUP(AL15,NOMS!$A$2:$B$11,2,FALSE)</f>
        <v>LA VENDOMOISE</v>
      </c>
      <c r="AO15" s="87">
        <f t="shared" ref="AO15:AO23" si="18">IFERROR(VLOOKUP(AN15,$AN$3:$AQ$7,3,FALSE),0)+IFERROR(VLOOKUP(AN15,$AO$3:$AQ$7,3,FALSE),0)</f>
        <v>0</v>
      </c>
      <c r="AP15" s="87">
        <f t="shared" ref="AP15:AP23" si="19">IFERROR(VLOOKUP(AN15,$AN$3:$AQ$7,4,FALSE),0)+IFERROR(VLOOKUP(AN15,$AO$3:$AQ$7,2,FALSE),0)</f>
        <v>0</v>
      </c>
      <c r="AQ15" s="87">
        <f t="shared" ref="AQ15:AQ23" si="20">IF(AO15=0,1,IF(AO15=1,3,IF(AO15=2,5)))</f>
        <v>1</v>
      </c>
      <c r="AR15" s="138">
        <f>Tirage!$P10</f>
        <v>3</v>
      </c>
      <c r="AT15" s="149" t="str">
        <f>VLOOKUP(AR15,NOMS!$A$2:$B$11,2,FALSE)</f>
        <v>DEMONS DE MINUIT</v>
      </c>
      <c r="AU15" s="88">
        <f t="shared" ref="AU15:AU23" si="21">IFERROR(VLOOKUP(AT15,$AT$3:$AW$7,3,FALSE),0)+IFERROR(VLOOKUP(AT15,$AU$3:$AW$7,3,FALSE),0)</f>
        <v>0</v>
      </c>
      <c r="AV15" s="88">
        <f t="shared" ref="AV15:AV22" si="22">IFERROR(VLOOKUP(AT15,$AT$3:$AW$7,4,FALSE),0)+IFERROR(VLOOKUP(AT15,$AU$3:$AW$7,2,FALSE),0)</f>
        <v>0</v>
      </c>
      <c r="AW15" s="88">
        <f t="shared" ref="AW15:AW22" si="23">IF(AU15=0,1,IF(AU15=1,3,IF(AU15=2,5)))</f>
        <v>1</v>
      </c>
      <c r="AX15" s="138">
        <f>Tirage!$R10</f>
        <v>1</v>
      </c>
      <c r="AZ15" s="160" t="str">
        <f>VLOOKUP(AX15,NOMS!$A$2:$B$11,2,FALSE)</f>
        <v>LES BLAIREAUX</v>
      </c>
      <c r="BA15" s="89">
        <f t="shared" ref="BA15:BA23" si="24">IFERROR(VLOOKUP(AZ15,$AZ$3:$BC$7,3,FALSE),0)+IFERROR(VLOOKUP(AZ15,$BA$3:$BC$7,3,FALSE),0)</f>
        <v>0</v>
      </c>
      <c r="BB15" s="89">
        <f t="shared" ref="BB15:BB23" si="25">IFERROR(VLOOKUP(AZ15,$AZ$3:$BC$7,4,FALSE),0)+IFERROR(VLOOKUP(AZ15,$BA$3:$BC$7,2,FALSE),0)</f>
        <v>0</v>
      </c>
      <c r="BC15" s="169">
        <f t="shared" ref="BC15:BC23" si="26">IF(BA15=0,1,IF(BA15=1,3,IF(BA15=2,5)))</f>
        <v>1</v>
      </c>
    </row>
    <row r="16" spans="1:55" ht="20.100000000000001" customHeight="1" thickTop="1" thickBot="1" x14ac:dyDescent="0.25">
      <c r="B16" s="113">
        <f>Tirage!$B11</f>
        <v>2</v>
      </c>
      <c r="C16" s="109"/>
      <c r="D16" s="107" t="str">
        <f>VLOOKUP(B16,NOMS!$A$2:$B$11,2,FALSE)</f>
        <v>LES LOUVETEAUX</v>
      </c>
      <c r="E16" s="81">
        <f t="shared" si="0"/>
        <v>0</v>
      </c>
      <c r="F16" s="81">
        <f t="shared" si="1"/>
        <v>0</v>
      </c>
      <c r="G16" s="81">
        <f t="shared" si="2"/>
        <v>1</v>
      </c>
      <c r="H16" s="113">
        <f>Tirage!$D11</f>
        <v>3</v>
      </c>
      <c r="J16" s="110" t="str">
        <f>VLOOKUP(H16,NOMS!$A$2:$B$11,2,FALSE)</f>
        <v>DEMONS DE MINUIT</v>
      </c>
      <c r="K16" s="82">
        <f t="shared" ref="K16:K23" si="27">IFERROR(VLOOKUP(J16,$J$3:$M$7,3,FALSE),0)+IFERROR(VLOOKUP(J16,$K$3:$M$7,3,FALSE),0)</f>
        <v>0</v>
      </c>
      <c r="L16" s="82">
        <f t="shared" si="3"/>
        <v>0</v>
      </c>
      <c r="M16" s="82">
        <f t="shared" si="4"/>
        <v>1</v>
      </c>
      <c r="N16" s="113">
        <f>Tirage!$F11</f>
        <v>7</v>
      </c>
      <c r="P16" s="115" t="str">
        <f>VLOOKUP(N16,NOMS!$A$2:$B$11,2,FALSE)</f>
        <v>LES AMUSEURS</v>
      </c>
      <c r="Q16" s="83">
        <f t="shared" si="5"/>
        <v>0</v>
      </c>
      <c r="R16" s="83">
        <f t="shared" si="6"/>
        <v>0</v>
      </c>
      <c r="S16" s="83">
        <f t="shared" si="7"/>
        <v>1</v>
      </c>
      <c r="T16" s="22">
        <f t="shared" si="8"/>
        <v>10</v>
      </c>
      <c r="V16" s="124" t="str">
        <f>VLOOKUP(T16,NOMS!$A$2:$B$11,2,FALSE)</f>
        <v>LA MARSEILLAISE</v>
      </c>
      <c r="W16" s="84">
        <f t="shared" si="9"/>
        <v>0</v>
      </c>
      <c r="X16" s="84">
        <f t="shared" si="10"/>
        <v>0</v>
      </c>
      <c r="Y16" s="84">
        <f t="shared" si="11"/>
        <v>1</v>
      </c>
      <c r="Z16" s="113">
        <f>Tirage!$J11</f>
        <v>5</v>
      </c>
      <c r="AB16" s="130" t="str">
        <f>VLOOKUP(Z16,NOMS!$A$2:$B$11,2,FALSE)</f>
        <v>LA VENDOMOISE</v>
      </c>
      <c r="AC16" s="85">
        <f t="shared" si="12"/>
        <v>0</v>
      </c>
      <c r="AD16" s="85">
        <f t="shared" si="13"/>
        <v>0</v>
      </c>
      <c r="AE16" s="85">
        <f t="shared" si="14"/>
        <v>1</v>
      </c>
      <c r="AF16" s="138">
        <f>Tirage!$L11</f>
        <v>9</v>
      </c>
      <c r="AH16" s="134" t="str">
        <f>VLOOKUP(AF16,NOMS!$A$2:$B$11,2,FALSE)</f>
        <v>LES PLONGEURS</v>
      </c>
      <c r="AI16" s="86">
        <f t="shared" si="15"/>
        <v>0</v>
      </c>
      <c r="AJ16" s="86">
        <f t="shared" si="16"/>
        <v>0</v>
      </c>
      <c r="AK16" s="86">
        <f t="shared" si="17"/>
        <v>1</v>
      </c>
      <c r="AL16" s="138">
        <f>Tirage!$N11</f>
        <v>10</v>
      </c>
      <c r="AN16" s="145" t="str">
        <f>VLOOKUP(AL16,NOMS!$A$2:$B$11,2,FALSE)</f>
        <v>LA MARSEILLAISE</v>
      </c>
      <c r="AO16" s="87">
        <f t="shared" si="18"/>
        <v>0</v>
      </c>
      <c r="AP16" s="87">
        <f t="shared" si="19"/>
        <v>0</v>
      </c>
      <c r="AQ16" s="87">
        <f t="shared" si="20"/>
        <v>1</v>
      </c>
      <c r="AR16" s="138">
        <f>Tirage!$P11</f>
        <v>9</v>
      </c>
      <c r="AT16" s="149" t="str">
        <f>VLOOKUP(AR16,NOMS!$A$2:$B$11,2,FALSE)</f>
        <v>LES PLONGEURS</v>
      </c>
      <c r="AU16" s="88">
        <f t="shared" si="21"/>
        <v>0</v>
      </c>
      <c r="AV16" s="88">
        <f t="shared" si="22"/>
        <v>0</v>
      </c>
      <c r="AW16" s="88">
        <f t="shared" si="23"/>
        <v>1</v>
      </c>
      <c r="AX16" s="138">
        <f>Tirage!$R11</f>
        <v>8</v>
      </c>
      <c r="AZ16" s="160" t="str">
        <f>VLOOKUP(AX16,NOMS!$A$2:$B$11,2,FALSE)</f>
        <v>LES FATALISTES</v>
      </c>
      <c r="BA16" s="89">
        <f t="shared" si="24"/>
        <v>0</v>
      </c>
      <c r="BB16" s="89">
        <f t="shared" si="25"/>
        <v>0</v>
      </c>
      <c r="BC16" s="169">
        <f t="shared" si="26"/>
        <v>1</v>
      </c>
    </row>
    <row r="17" spans="1:55" ht="20.100000000000001" customHeight="1" thickTop="1" thickBot="1" x14ac:dyDescent="0.25">
      <c r="B17" s="113">
        <f>Tirage!$B12</f>
        <v>6</v>
      </c>
      <c r="C17" s="109"/>
      <c r="D17" s="107" t="str">
        <f>VLOOKUP(B17,NOMS!$A$2:$B$11,2,FALSE)</f>
        <v>LA PERIGOURDINE</v>
      </c>
      <c r="E17" s="81">
        <f t="shared" si="0"/>
        <v>0</v>
      </c>
      <c r="F17" s="81">
        <f t="shared" si="1"/>
        <v>0</v>
      </c>
      <c r="G17" s="81">
        <f t="shared" si="2"/>
        <v>1</v>
      </c>
      <c r="H17" s="113">
        <f>Tirage!$D12</f>
        <v>5</v>
      </c>
      <c r="J17" s="110" t="str">
        <f>VLOOKUP(H17,NOMS!$A$2:$B$11,2,FALSE)</f>
        <v>LA VENDOMOISE</v>
      </c>
      <c r="K17" s="82">
        <f t="shared" si="27"/>
        <v>0</v>
      </c>
      <c r="L17" s="82">
        <f t="shared" si="3"/>
        <v>0</v>
      </c>
      <c r="M17" s="82">
        <f t="shared" si="4"/>
        <v>1</v>
      </c>
      <c r="N17" s="113">
        <f>Tirage!$F12</f>
        <v>3</v>
      </c>
      <c r="P17" s="115" t="str">
        <f>VLOOKUP(N17,NOMS!$A$2:$B$11,2,FALSE)</f>
        <v>DEMONS DE MINUIT</v>
      </c>
      <c r="Q17" s="83">
        <f t="shared" si="5"/>
        <v>0</v>
      </c>
      <c r="R17" s="83">
        <f t="shared" si="6"/>
        <v>0</v>
      </c>
      <c r="S17" s="83">
        <f t="shared" si="7"/>
        <v>1</v>
      </c>
      <c r="T17" s="22">
        <f t="shared" si="8"/>
        <v>6</v>
      </c>
      <c r="V17" s="124" t="str">
        <f>VLOOKUP(T17,NOMS!$A$2:$B$11,2,FALSE)</f>
        <v>LA PERIGOURDINE</v>
      </c>
      <c r="W17" s="84">
        <f t="shared" si="9"/>
        <v>0</v>
      </c>
      <c r="X17" s="84">
        <f t="shared" si="10"/>
        <v>0</v>
      </c>
      <c r="Y17" s="84">
        <f t="shared" si="11"/>
        <v>1</v>
      </c>
      <c r="Z17" s="113">
        <f>Tirage!$J12</f>
        <v>7</v>
      </c>
      <c r="AB17" s="130" t="str">
        <f>VLOOKUP(Z17,NOMS!$A$2:$B$11,2,FALSE)</f>
        <v>LES AMUSEURS</v>
      </c>
      <c r="AC17" s="85">
        <f t="shared" si="12"/>
        <v>0</v>
      </c>
      <c r="AD17" s="85">
        <f t="shared" si="13"/>
        <v>0</v>
      </c>
      <c r="AE17" s="85">
        <f t="shared" si="14"/>
        <v>1</v>
      </c>
      <c r="AF17" s="138">
        <f>Tirage!$L12</f>
        <v>4</v>
      </c>
      <c r="AH17" s="134" t="str">
        <f>VLOOKUP(AF17,NOMS!$A$2:$B$11,2,FALSE)</f>
        <v>BELLE DU JOUR</v>
      </c>
      <c r="AI17" s="86">
        <f t="shared" si="15"/>
        <v>0</v>
      </c>
      <c r="AJ17" s="86">
        <f t="shared" si="16"/>
        <v>0</v>
      </c>
      <c r="AK17" s="86">
        <f t="shared" si="17"/>
        <v>1</v>
      </c>
      <c r="AL17" s="138">
        <f>Tirage!$N12</f>
        <v>9</v>
      </c>
      <c r="AN17" s="145" t="str">
        <f>VLOOKUP(AL17,NOMS!$A$2:$B$11,2,FALSE)</f>
        <v>LES PLONGEURS</v>
      </c>
      <c r="AO17" s="87">
        <f t="shared" si="18"/>
        <v>0</v>
      </c>
      <c r="AP17" s="87">
        <f t="shared" si="19"/>
        <v>0</v>
      </c>
      <c r="AQ17" s="87">
        <f t="shared" si="20"/>
        <v>1</v>
      </c>
      <c r="AR17" s="138">
        <f>Tirage!$P12</f>
        <v>6</v>
      </c>
      <c r="AT17" s="149" t="str">
        <f>VLOOKUP(AR17,NOMS!$A$2:$B$11,2,FALSE)</f>
        <v>LA PERIGOURDINE</v>
      </c>
      <c r="AU17" s="88">
        <f t="shared" si="21"/>
        <v>0</v>
      </c>
      <c r="AV17" s="88">
        <f t="shared" si="22"/>
        <v>0</v>
      </c>
      <c r="AW17" s="88">
        <f t="shared" si="23"/>
        <v>1</v>
      </c>
      <c r="AX17" s="138">
        <f>Tirage!$R12</f>
        <v>4</v>
      </c>
      <c r="AZ17" s="160" t="str">
        <f>VLOOKUP(AX17,NOMS!$A$2:$B$11,2,FALSE)</f>
        <v>BELLE DU JOUR</v>
      </c>
      <c r="BA17" s="89">
        <f t="shared" si="24"/>
        <v>0</v>
      </c>
      <c r="BB17" s="89">
        <f t="shared" si="25"/>
        <v>0</v>
      </c>
      <c r="BC17" s="169">
        <f t="shared" si="26"/>
        <v>1</v>
      </c>
    </row>
    <row r="18" spans="1:55" ht="20.100000000000001" customHeight="1" thickTop="1" thickBot="1" x14ac:dyDescent="0.25">
      <c r="B18" s="113">
        <f>Tirage!$B13</f>
        <v>7</v>
      </c>
      <c r="C18" s="109"/>
      <c r="D18" s="107" t="str">
        <f>VLOOKUP(B18,NOMS!$A$2:$B$11,2,FALSE)</f>
        <v>LES AMUSEURS</v>
      </c>
      <c r="E18" s="81">
        <f t="shared" si="0"/>
        <v>0</v>
      </c>
      <c r="F18" s="81">
        <f t="shared" si="1"/>
        <v>0</v>
      </c>
      <c r="G18" s="81">
        <f t="shared" si="2"/>
        <v>1</v>
      </c>
      <c r="H18" s="113">
        <f>Tirage!$D13</f>
        <v>2</v>
      </c>
      <c r="J18" s="110" t="str">
        <f>VLOOKUP(H18,NOMS!$A$2:$B$11,2,FALSE)</f>
        <v>LES LOUVETEAUX</v>
      </c>
      <c r="K18" s="82">
        <f t="shared" si="27"/>
        <v>0</v>
      </c>
      <c r="L18" s="82">
        <f t="shared" si="3"/>
        <v>0</v>
      </c>
      <c r="M18" s="82">
        <f t="shared" si="4"/>
        <v>1</v>
      </c>
      <c r="N18" s="113">
        <f>Tirage!$F13</f>
        <v>10</v>
      </c>
      <c r="P18" s="115" t="str">
        <f>VLOOKUP(N18,NOMS!$A$2:$B$11,2,FALSE)</f>
        <v>LA MARSEILLAISE</v>
      </c>
      <c r="Q18" s="83">
        <f t="shared" si="5"/>
        <v>0</v>
      </c>
      <c r="R18" s="83">
        <f t="shared" si="6"/>
        <v>0</v>
      </c>
      <c r="S18" s="83">
        <f t="shared" si="7"/>
        <v>1</v>
      </c>
      <c r="T18" s="22">
        <f t="shared" si="8"/>
        <v>7</v>
      </c>
      <c r="V18" s="124" t="str">
        <f>VLOOKUP(T18,NOMS!$A$2:$B$11,2,FALSE)</f>
        <v>LES AMUSEURS</v>
      </c>
      <c r="W18" s="84">
        <f t="shared" si="9"/>
        <v>0</v>
      </c>
      <c r="X18" s="84">
        <f t="shared" si="10"/>
        <v>0</v>
      </c>
      <c r="Y18" s="84">
        <f t="shared" si="11"/>
        <v>1</v>
      </c>
      <c r="Z18" s="113">
        <f>Tirage!$J13</f>
        <v>1</v>
      </c>
      <c r="AB18" s="130" t="str">
        <f>VLOOKUP(Z18,NOMS!$A$2:$B$11,2,FALSE)</f>
        <v>LES BLAIREAUX</v>
      </c>
      <c r="AC18" s="85">
        <f t="shared" si="12"/>
        <v>0</v>
      </c>
      <c r="AD18" s="85">
        <f t="shared" si="13"/>
        <v>0</v>
      </c>
      <c r="AE18" s="85">
        <f t="shared" si="14"/>
        <v>1</v>
      </c>
      <c r="AF18" s="138">
        <f>Tirage!$L13</f>
        <v>2</v>
      </c>
      <c r="AH18" s="134" t="str">
        <f>VLOOKUP(AF18,NOMS!$A$2:$B$11,2,FALSE)</f>
        <v>LES LOUVETEAUX</v>
      </c>
      <c r="AI18" s="86">
        <f t="shared" si="15"/>
        <v>0</v>
      </c>
      <c r="AJ18" s="86">
        <f t="shared" si="16"/>
        <v>0</v>
      </c>
      <c r="AK18" s="86">
        <f t="shared" si="17"/>
        <v>1</v>
      </c>
      <c r="AL18" s="138">
        <f>Tirage!$N13</f>
        <v>4</v>
      </c>
      <c r="AN18" s="145" t="str">
        <f>VLOOKUP(AL18,NOMS!$A$2:$B$11,2,FALSE)</f>
        <v>BELLE DU JOUR</v>
      </c>
      <c r="AO18" s="87">
        <f t="shared" si="18"/>
        <v>0</v>
      </c>
      <c r="AP18" s="87">
        <f t="shared" si="19"/>
        <v>0</v>
      </c>
      <c r="AQ18" s="87">
        <f t="shared" si="20"/>
        <v>1</v>
      </c>
      <c r="AR18" s="138">
        <f>Tirage!$P13</f>
        <v>8</v>
      </c>
      <c r="AT18" s="149" t="str">
        <f>VLOOKUP(AR18,NOMS!$A$2:$B$11,2,FALSE)</f>
        <v>LES FATALISTES</v>
      </c>
      <c r="AU18" s="88">
        <f t="shared" si="21"/>
        <v>0</v>
      </c>
      <c r="AV18" s="88">
        <f t="shared" si="22"/>
        <v>0</v>
      </c>
      <c r="AW18" s="88">
        <f t="shared" si="23"/>
        <v>1</v>
      </c>
      <c r="AX18" s="138">
        <f>Tirage!$R13</f>
        <v>7</v>
      </c>
      <c r="AZ18" s="160" t="str">
        <f>VLOOKUP(AX18,NOMS!$A$2:$B$11,2,FALSE)</f>
        <v>LES AMUSEURS</v>
      </c>
      <c r="BA18" s="89">
        <f t="shared" si="24"/>
        <v>0</v>
      </c>
      <c r="BB18" s="89">
        <f t="shared" si="25"/>
        <v>0</v>
      </c>
      <c r="BC18" s="169">
        <f t="shared" si="26"/>
        <v>1</v>
      </c>
    </row>
    <row r="19" spans="1:55" ht="20.100000000000001" customHeight="1" thickTop="1" thickBot="1" x14ac:dyDescent="0.25">
      <c r="B19" s="114">
        <f>Tirage!$C9</f>
        <v>5</v>
      </c>
      <c r="D19" s="107" t="str">
        <f>VLOOKUP(B19,NOMS!$A$2:$B$11,2,FALSE)</f>
        <v>LA VENDOMOISE</v>
      </c>
      <c r="E19" s="81">
        <f t="shared" si="0"/>
        <v>0</v>
      </c>
      <c r="F19" s="81">
        <f t="shared" si="1"/>
        <v>0</v>
      </c>
      <c r="G19" s="81">
        <f t="shared" si="2"/>
        <v>1</v>
      </c>
      <c r="H19" s="114">
        <f>Tirage!$E9</f>
        <v>8</v>
      </c>
      <c r="J19" s="110" t="str">
        <f>VLOOKUP(H19,NOMS!$A$2:$B$11,2,FALSE)</f>
        <v>LES FATALISTES</v>
      </c>
      <c r="K19" s="82">
        <f t="shared" si="27"/>
        <v>0</v>
      </c>
      <c r="L19" s="82">
        <f t="shared" si="3"/>
        <v>0</v>
      </c>
      <c r="M19" s="82">
        <f t="shared" si="4"/>
        <v>1</v>
      </c>
      <c r="N19" s="113">
        <f>Tirage!$G9</f>
        <v>5</v>
      </c>
      <c r="P19" s="115" t="str">
        <f>VLOOKUP(N19,NOMS!$A$2:$B$11,2,FALSE)</f>
        <v>LA VENDOMOISE</v>
      </c>
      <c r="Q19" s="83">
        <f t="shared" si="5"/>
        <v>0</v>
      </c>
      <c r="R19" s="83">
        <f t="shared" si="6"/>
        <v>0</v>
      </c>
      <c r="S19" s="83">
        <f t="shared" si="7"/>
        <v>1</v>
      </c>
      <c r="T19" s="22">
        <f>U3</f>
        <v>4</v>
      </c>
      <c r="V19" s="124" t="str">
        <f>VLOOKUP(T19,NOMS!$A$2:$B$11,2,FALSE)</f>
        <v>BELLE DU JOUR</v>
      </c>
      <c r="W19" s="84">
        <f t="shared" si="9"/>
        <v>0</v>
      </c>
      <c r="X19" s="84">
        <f t="shared" si="10"/>
        <v>0</v>
      </c>
      <c r="Y19" s="84">
        <f t="shared" si="11"/>
        <v>1</v>
      </c>
      <c r="Z19" s="114">
        <f>Tirage!$K9</f>
        <v>4</v>
      </c>
      <c r="AB19" s="130" t="str">
        <f>VLOOKUP(Z19,NOMS!$A$2:$B$11,2,FALSE)</f>
        <v>BELLE DU JOUR</v>
      </c>
      <c r="AC19" s="85">
        <f t="shared" si="12"/>
        <v>0</v>
      </c>
      <c r="AD19" s="85">
        <f t="shared" si="13"/>
        <v>0</v>
      </c>
      <c r="AE19" s="85">
        <f t="shared" si="14"/>
        <v>1</v>
      </c>
      <c r="AF19" s="139">
        <f>Tirage!$M9</f>
        <v>1</v>
      </c>
      <c r="AH19" s="134" t="str">
        <f>VLOOKUP(AF19,NOMS!$A$2:$B$11,2,FALSE)</f>
        <v>LES BLAIREAUX</v>
      </c>
      <c r="AI19" s="86">
        <f t="shared" si="15"/>
        <v>0</v>
      </c>
      <c r="AJ19" s="86">
        <f t="shared" si="16"/>
        <v>0</v>
      </c>
      <c r="AK19" s="86">
        <f t="shared" si="17"/>
        <v>1</v>
      </c>
      <c r="AL19" s="138">
        <f>Tirage!$O9</f>
        <v>8</v>
      </c>
      <c r="AN19" s="145" t="str">
        <f>VLOOKUP(AL19,NOMS!$A$2:$B$11,2,FALSE)</f>
        <v>LES FATALISTES</v>
      </c>
      <c r="AO19" s="87">
        <f t="shared" si="18"/>
        <v>0</v>
      </c>
      <c r="AP19" s="87">
        <f t="shared" si="19"/>
        <v>0</v>
      </c>
      <c r="AQ19" s="87">
        <f t="shared" si="20"/>
        <v>1</v>
      </c>
      <c r="AR19" s="138">
        <f>Tirage!$Q9</f>
        <v>1</v>
      </c>
      <c r="AT19" s="149" t="str">
        <f>VLOOKUP(AR19,NOMS!$A$2:$B$11,2,FALSE)</f>
        <v>LES BLAIREAUX</v>
      </c>
      <c r="AU19" s="88">
        <f t="shared" si="21"/>
        <v>0</v>
      </c>
      <c r="AV19" s="88">
        <f t="shared" si="22"/>
        <v>0</v>
      </c>
      <c r="AW19" s="88">
        <f t="shared" si="23"/>
        <v>1</v>
      </c>
      <c r="AX19" s="138">
        <f>Tirage!$S9</f>
        <v>3</v>
      </c>
      <c r="AZ19" s="160" t="str">
        <f>VLOOKUP(AX19,NOMS!$A$2:$B$11,2,FALSE)</f>
        <v>DEMONS DE MINUIT</v>
      </c>
      <c r="BA19" s="89">
        <f t="shared" si="24"/>
        <v>0</v>
      </c>
      <c r="BB19" s="89">
        <f t="shared" si="25"/>
        <v>0</v>
      </c>
      <c r="BC19" s="169">
        <f t="shared" si="26"/>
        <v>1</v>
      </c>
    </row>
    <row r="20" spans="1:55" ht="20.100000000000001" customHeight="1" thickTop="1" thickBot="1" x14ac:dyDescent="0.25">
      <c r="B20" s="114">
        <f>Tirage!$C10</f>
        <v>9</v>
      </c>
      <c r="D20" s="107" t="str">
        <f>VLOOKUP(B20,NOMS!$A$2:$B$11,2,FALSE)</f>
        <v>LES PLONGEURS</v>
      </c>
      <c r="E20" s="81">
        <f t="shared" si="0"/>
        <v>0</v>
      </c>
      <c r="F20" s="81">
        <f t="shared" si="1"/>
        <v>0</v>
      </c>
      <c r="G20" s="81">
        <f t="shared" si="2"/>
        <v>1</v>
      </c>
      <c r="H20" s="114">
        <f>Tirage!$E10</f>
        <v>1</v>
      </c>
      <c r="J20" s="110" t="str">
        <f>VLOOKUP(H20,NOMS!$A$2:$B$11,2,FALSE)</f>
        <v>LES BLAIREAUX</v>
      </c>
      <c r="K20" s="82">
        <f t="shared" si="27"/>
        <v>0</v>
      </c>
      <c r="L20" s="82">
        <f t="shared" si="3"/>
        <v>0</v>
      </c>
      <c r="M20" s="82">
        <f t="shared" si="4"/>
        <v>1</v>
      </c>
      <c r="N20" s="113">
        <f>Tirage!$G10</f>
        <v>8</v>
      </c>
      <c r="P20" s="115" t="str">
        <f>VLOOKUP(N20,NOMS!$A$2:$B$11,2,FALSE)</f>
        <v>LES FATALISTES</v>
      </c>
      <c r="Q20" s="83">
        <f t="shared" si="5"/>
        <v>0</v>
      </c>
      <c r="R20" s="83">
        <f t="shared" si="6"/>
        <v>0</v>
      </c>
      <c r="S20" s="83">
        <f t="shared" si="7"/>
        <v>1</v>
      </c>
      <c r="T20" s="22">
        <f t="shared" ref="T20:T23" si="28">U4</f>
        <v>2</v>
      </c>
      <c r="V20" s="124" t="str">
        <f>VLOOKUP(T20,NOMS!$A$2:$B$11,2,FALSE)</f>
        <v>LES LOUVETEAUX</v>
      </c>
      <c r="W20" s="84">
        <f t="shared" si="9"/>
        <v>0</v>
      </c>
      <c r="X20" s="84">
        <f t="shared" si="10"/>
        <v>0</v>
      </c>
      <c r="Y20" s="84">
        <f t="shared" si="11"/>
        <v>1</v>
      </c>
      <c r="Z20" s="114">
        <f>Tirage!$K10</f>
        <v>6</v>
      </c>
      <c r="AB20" s="130" t="str">
        <f>VLOOKUP(Z20,NOMS!$A$2:$B$11,2,FALSE)</f>
        <v>LA PERIGOURDINE</v>
      </c>
      <c r="AC20" s="85">
        <f t="shared" si="12"/>
        <v>0</v>
      </c>
      <c r="AD20" s="85">
        <f t="shared" si="13"/>
        <v>0</v>
      </c>
      <c r="AE20" s="85">
        <f t="shared" si="14"/>
        <v>1</v>
      </c>
      <c r="AF20" s="139">
        <f>Tirage!$M10</f>
        <v>8</v>
      </c>
      <c r="AH20" s="134" t="str">
        <f>VLOOKUP(AF20,NOMS!$A$2:$B$11,2,FALSE)</f>
        <v>LES FATALISTES</v>
      </c>
      <c r="AI20" s="86">
        <f t="shared" si="15"/>
        <v>0</v>
      </c>
      <c r="AJ20" s="86">
        <f t="shared" si="16"/>
        <v>0</v>
      </c>
      <c r="AK20" s="86">
        <f t="shared" si="17"/>
        <v>1</v>
      </c>
      <c r="AL20" s="138">
        <f>Tirage!$O10</f>
        <v>6</v>
      </c>
      <c r="AN20" s="145" t="str">
        <f>VLOOKUP(AL20,NOMS!$A$2:$B$11,2,FALSE)</f>
        <v>LA PERIGOURDINE</v>
      </c>
      <c r="AO20" s="87">
        <f t="shared" si="18"/>
        <v>0</v>
      </c>
      <c r="AP20" s="87">
        <f t="shared" si="19"/>
        <v>0</v>
      </c>
      <c r="AQ20" s="87">
        <f t="shared" si="20"/>
        <v>1</v>
      </c>
      <c r="AR20" s="138">
        <f>Tirage!$Q10</f>
        <v>4</v>
      </c>
      <c r="AT20" s="149" t="str">
        <f>VLOOKUP(AR20,NOMS!$A$2:$B$11,2,FALSE)</f>
        <v>BELLE DU JOUR</v>
      </c>
      <c r="AU20" s="88">
        <f t="shared" si="21"/>
        <v>0</v>
      </c>
      <c r="AV20" s="88">
        <f t="shared" si="22"/>
        <v>0</v>
      </c>
      <c r="AW20" s="88">
        <f t="shared" si="23"/>
        <v>1</v>
      </c>
      <c r="AX20" s="138">
        <f>Tirage!$S10</f>
        <v>6</v>
      </c>
      <c r="AZ20" s="160" t="str">
        <f>VLOOKUP(AX20,NOMS!$A$2:$B$11,2,FALSE)</f>
        <v>LA PERIGOURDINE</v>
      </c>
      <c r="BA20" s="89">
        <f t="shared" si="24"/>
        <v>0</v>
      </c>
      <c r="BB20" s="89">
        <f t="shared" si="25"/>
        <v>0</v>
      </c>
      <c r="BC20" s="169">
        <f t="shared" si="26"/>
        <v>1</v>
      </c>
    </row>
    <row r="21" spans="1:55" ht="20.100000000000001" customHeight="1" thickTop="1" thickBot="1" x14ac:dyDescent="0.25">
      <c r="B21" s="114">
        <f>Tirage!$C11</f>
        <v>1</v>
      </c>
      <c r="D21" s="107" t="str">
        <f>VLOOKUP(B21,NOMS!$A$2:$B$11,2,FALSE)</f>
        <v>LES BLAIREAUX</v>
      </c>
      <c r="E21" s="81">
        <f t="shared" si="0"/>
        <v>0</v>
      </c>
      <c r="F21" s="81">
        <f t="shared" si="1"/>
        <v>0</v>
      </c>
      <c r="G21" s="81">
        <f t="shared" si="2"/>
        <v>1</v>
      </c>
      <c r="H21" s="114">
        <f>Tirage!$E11</f>
        <v>10</v>
      </c>
      <c r="J21" s="110" t="str">
        <f>VLOOKUP(H21,NOMS!$A$2:$B$11,2,FALSE)</f>
        <v>LA MARSEILLAISE</v>
      </c>
      <c r="K21" s="82">
        <f t="shared" si="27"/>
        <v>0</v>
      </c>
      <c r="L21" s="82">
        <f t="shared" si="3"/>
        <v>0</v>
      </c>
      <c r="M21" s="82">
        <f t="shared" si="4"/>
        <v>1</v>
      </c>
      <c r="N21" s="113">
        <f>Tirage!$G11</f>
        <v>2</v>
      </c>
      <c r="P21" s="115" t="str">
        <f>VLOOKUP(N21,NOMS!$A$2:$B$11,2,FALSE)</f>
        <v>LES LOUVETEAUX</v>
      </c>
      <c r="Q21" s="83">
        <f t="shared" si="5"/>
        <v>0</v>
      </c>
      <c r="R21" s="83">
        <f t="shared" si="6"/>
        <v>0</v>
      </c>
      <c r="S21" s="83">
        <f t="shared" si="7"/>
        <v>1</v>
      </c>
      <c r="T21" s="22">
        <f t="shared" si="28"/>
        <v>9</v>
      </c>
      <c r="V21" s="124" t="str">
        <f>VLOOKUP(T21,NOMS!$A$2:$B$11,2,FALSE)</f>
        <v>LES PLONGEURS</v>
      </c>
      <c r="W21" s="84">
        <f t="shared" si="9"/>
        <v>0</v>
      </c>
      <c r="X21" s="84">
        <f t="shared" si="10"/>
        <v>0</v>
      </c>
      <c r="Y21" s="84">
        <f t="shared" si="11"/>
        <v>1</v>
      </c>
      <c r="Z21" s="114">
        <f>Tirage!$K11</f>
        <v>10</v>
      </c>
      <c r="AB21" s="130" t="str">
        <f>VLOOKUP(Z21,NOMS!$A$2:$B$11,2,FALSE)</f>
        <v>LA MARSEILLAISE</v>
      </c>
      <c r="AC21" s="85">
        <f t="shared" si="12"/>
        <v>0</v>
      </c>
      <c r="AD21" s="85">
        <f t="shared" si="13"/>
        <v>0</v>
      </c>
      <c r="AE21" s="85">
        <f t="shared" si="14"/>
        <v>1</v>
      </c>
      <c r="AF21" s="139">
        <f>Tirage!$M11</f>
        <v>7</v>
      </c>
      <c r="AH21" s="134" t="str">
        <f>VLOOKUP(AF21,NOMS!$A$2:$B$11,2,FALSE)</f>
        <v>LES AMUSEURS</v>
      </c>
      <c r="AI21" s="86">
        <f t="shared" si="15"/>
        <v>0</v>
      </c>
      <c r="AJ21" s="86">
        <f t="shared" si="16"/>
        <v>0</v>
      </c>
      <c r="AK21" s="86">
        <f t="shared" si="17"/>
        <v>1</v>
      </c>
      <c r="AL21" s="138">
        <f>Tirage!$O11</f>
        <v>2</v>
      </c>
      <c r="AN21" s="145" t="str">
        <f>VLOOKUP(AL21,NOMS!$A$2:$B$11,2,FALSE)</f>
        <v>LES LOUVETEAUX</v>
      </c>
      <c r="AO21" s="87">
        <f t="shared" si="18"/>
        <v>0</v>
      </c>
      <c r="AP21" s="87">
        <f t="shared" si="19"/>
        <v>0</v>
      </c>
      <c r="AQ21" s="87">
        <f t="shared" si="20"/>
        <v>1</v>
      </c>
      <c r="AR21" s="138">
        <f>Tirage!$Q11</f>
        <v>2</v>
      </c>
      <c r="AT21" s="149" t="str">
        <f>VLOOKUP(AR21,NOMS!$A$2:$B$11,2,FALSE)</f>
        <v>LES LOUVETEAUX</v>
      </c>
      <c r="AU21" s="88">
        <f t="shared" si="21"/>
        <v>0</v>
      </c>
      <c r="AV21" s="88">
        <f t="shared" si="22"/>
        <v>0</v>
      </c>
      <c r="AW21" s="88">
        <f t="shared" si="23"/>
        <v>1</v>
      </c>
      <c r="AX21" s="138">
        <f>Tirage!$S11</f>
        <v>2</v>
      </c>
      <c r="AZ21" s="160" t="str">
        <f>VLOOKUP(AX21,NOMS!$A$2:$B$11,2,FALSE)</f>
        <v>LES LOUVETEAUX</v>
      </c>
      <c r="BA21" s="89">
        <f t="shared" si="24"/>
        <v>0</v>
      </c>
      <c r="BB21" s="89">
        <f t="shared" si="25"/>
        <v>0</v>
      </c>
      <c r="BC21" s="169">
        <f t="shared" si="26"/>
        <v>1</v>
      </c>
    </row>
    <row r="22" spans="1:55" ht="20.100000000000001" customHeight="1" thickTop="1" thickBot="1" x14ac:dyDescent="0.25">
      <c r="B22" s="114">
        <f>Tirage!$C12</f>
        <v>10</v>
      </c>
      <c r="D22" s="107" t="str">
        <f>VLOOKUP(B22,NOMS!$A$2:$B$11,2,FALSE)</f>
        <v>LA MARSEILLAISE</v>
      </c>
      <c r="E22" s="81">
        <f t="shared" si="0"/>
        <v>0</v>
      </c>
      <c r="F22" s="81">
        <f t="shared" si="1"/>
        <v>0</v>
      </c>
      <c r="G22" s="81">
        <f t="shared" si="2"/>
        <v>1</v>
      </c>
      <c r="H22" s="114">
        <f>Tirage!$E12</f>
        <v>7</v>
      </c>
      <c r="J22" s="110" t="str">
        <f>VLOOKUP(H22,NOMS!$A$2:$B$11,2,FALSE)</f>
        <v>LES AMUSEURS</v>
      </c>
      <c r="K22" s="82">
        <f t="shared" si="27"/>
        <v>0</v>
      </c>
      <c r="L22" s="82">
        <f t="shared" si="3"/>
        <v>0</v>
      </c>
      <c r="M22" s="82">
        <f t="shared" si="4"/>
        <v>1</v>
      </c>
      <c r="N22" s="113">
        <f>Tirage!$G12</f>
        <v>1</v>
      </c>
      <c r="P22" s="115" t="str">
        <f>VLOOKUP(N22,NOMS!$A$2:$B$11,2,FALSE)</f>
        <v>LES BLAIREAUX</v>
      </c>
      <c r="Q22" s="83">
        <f t="shared" si="5"/>
        <v>0</v>
      </c>
      <c r="R22" s="83">
        <f t="shared" si="6"/>
        <v>0</v>
      </c>
      <c r="S22" s="83">
        <f t="shared" si="7"/>
        <v>1</v>
      </c>
      <c r="T22" s="22">
        <f t="shared" si="28"/>
        <v>3</v>
      </c>
      <c r="V22" s="124" t="str">
        <f>VLOOKUP(T22,NOMS!$A$2:$B$11,2,FALSE)</f>
        <v>DEMONS DE MINUIT</v>
      </c>
      <c r="W22" s="84">
        <f t="shared" si="9"/>
        <v>0</v>
      </c>
      <c r="X22" s="84">
        <f t="shared" si="10"/>
        <v>0</v>
      </c>
      <c r="Y22" s="84">
        <f t="shared" si="11"/>
        <v>1</v>
      </c>
      <c r="Z22" s="114">
        <f>Tirage!$K12</f>
        <v>3</v>
      </c>
      <c r="AB22" s="130" t="str">
        <f>VLOOKUP(Z22,NOMS!$A$2:$B$11,2,FALSE)</f>
        <v>DEMONS DE MINUIT</v>
      </c>
      <c r="AC22" s="85">
        <f t="shared" si="12"/>
        <v>0</v>
      </c>
      <c r="AD22" s="85">
        <f t="shared" si="13"/>
        <v>0</v>
      </c>
      <c r="AE22" s="85">
        <f t="shared" si="14"/>
        <v>1</v>
      </c>
      <c r="AF22" s="139">
        <f>Tirage!$M12</f>
        <v>6</v>
      </c>
      <c r="AH22" s="134" t="str">
        <f>VLOOKUP(AF22,NOMS!$A$2:$B$11,2,FALSE)</f>
        <v>LA PERIGOURDINE</v>
      </c>
      <c r="AI22" s="86">
        <f t="shared" si="15"/>
        <v>0</v>
      </c>
      <c r="AJ22" s="86">
        <f t="shared" si="16"/>
        <v>0</v>
      </c>
      <c r="AK22" s="86">
        <f t="shared" si="17"/>
        <v>1</v>
      </c>
      <c r="AL22" s="138">
        <f>Tirage!$O12</f>
        <v>1</v>
      </c>
      <c r="AN22" s="145" t="str">
        <f>VLOOKUP(AL22,NOMS!$A$2:$B$11,2,FALSE)</f>
        <v>LES BLAIREAUX</v>
      </c>
      <c r="AO22" s="87">
        <f t="shared" si="18"/>
        <v>0</v>
      </c>
      <c r="AP22" s="87">
        <f t="shared" si="19"/>
        <v>0</v>
      </c>
      <c r="AQ22" s="87">
        <f t="shared" si="20"/>
        <v>1</v>
      </c>
      <c r="AR22" s="138">
        <f>Tirage!$Q12</f>
        <v>7</v>
      </c>
      <c r="AT22" s="149" t="str">
        <f>VLOOKUP(AR22,NOMS!$A$2:$B$11,2,FALSE)</f>
        <v>LES AMUSEURS</v>
      </c>
      <c r="AU22" s="88">
        <f t="shared" si="21"/>
        <v>0</v>
      </c>
      <c r="AV22" s="88">
        <f t="shared" si="22"/>
        <v>0</v>
      </c>
      <c r="AW22" s="88">
        <f t="shared" si="23"/>
        <v>1</v>
      </c>
      <c r="AX22" s="138">
        <f>Tirage!$S12</f>
        <v>5</v>
      </c>
      <c r="AZ22" s="160" t="str">
        <f>VLOOKUP(AX22,NOMS!$A$2:$B$11,2,FALSE)</f>
        <v>LA VENDOMOISE</v>
      </c>
      <c r="BA22" s="89">
        <f t="shared" si="24"/>
        <v>0</v>
      </c>
      <c r="BB22" s="89">
        <f t="shared" si="25"/>
        <v>0</v>
      </c>
      <c r="BC22" s="169">
        <f t="shared" si="26"/>
        <v>1</v>
      </c>
    </row>
    <row r="23" spans="1:55" ht="20.100000000000001" customHeight="1" thickTop="1" thickBot="1" x14ac:dyDescent="0.25">
      <c r="B23" s="114">
        <f>Tirage!$C13</f>
        <v>8</v>
      </c>
      <c r="D23" s="107" t="str">
        <f>VLOOKUP(B23,NOMS!$A$2:$B$11,2,FALSE)</f>
        <v>LES FATALISTES</v>
      </c>
      <c r="E23" s="91">
        <f t="shared" si="0"/>
        <v>0</v>
      </c>
      <c r="F23" s="91">
        <f t="shared" si="1"/>
        <v>0</v>
      </c>
      <c r="G23" s="81">
        <f t="shared" si="2"/>
        <v>1</v>
      </c>
      <c r="H23" s="114">
        <f>Tirage!$E13</f>
        <v>6</v>
      </c>
      <c r="J23" s="112" t="str">
        <f>VLOOKUP(H23,NOMS!$A$2:$B$11,2,FALSE)</f>
        <v>LA PERIGOURDINE</v>
      </c>
      <c r="K23" s="82">
        <f t="shared" si="27"/>
        <v>0</v>
      </c>
      <c r="L23" s="82">
        <f t="shared" si="3"/>
        <v>0</v>
      </c>
      <c r="M23" s="82">
        <f t="shared" si="4"/>
        <v>1</v>
      </c>
      <c r="N23" s="113">
        <f>Tirage!$G13</f>
        <v>4</v>
      </c>
      <c r="P23" s="123" t="str">
        <f>VLOOKUP(N23,NOMS!$A$2:$B$11,2,FALSE)</f>
        <v>BELLE DU JOUR</v>
      </c>
      <c r="Q23" s="83">
        <f t="shared" si="5"/>
        <v>0</v>
      </c>
      <c r="R23" s="83">
        <f t="shared" si="6"/>
        <v>0</v>
      </c>
      <c r="S23" s="83">
        <f>IF(Q23=0,1,IF(Q23=1,3,IF(Q23=2,5)))</f>
        <v>1</v>
      </c>
      <c r="T23" s="22">
        <f t="shared" si="28"/>
        <v>1</v>
      </c>
      <c r="V23" s="125" t="str">
        <f>VLOOKUP(T23,NOMS!$A$2:$B$11,2,FALSE)</f>
        <v>LES BLAIREAUX</v>
      </c>
      <c r="W23" s="84">
        <f t="shared" si="9"/>
        <v>0</v>
      </c>
      <c r="X23" s="84">
        <f t="shared" si="10"/>
        <v>0</v>
      </c>
      <c r="Y23" s="84">
        <f t="shared" si="11"/>
        <v>1</v>
      </c>
      <c r="Z23" s="114">
        <f>Tirage!$K13</f>
        <v>8</v>
      </c>
      <c r="AB23" s="131" t="str">
        <f>VLOOKUP(Z23,NOMS!$A$2:$B$11,2,FALSE)</f>
        <v>LES FATALISTES</v>
      </c>
      <c r="AC23" s="85">
        <f t="shared" si="12"/>
        <v>0</v>
      </c>
      <c r="AD23" s="85">
        <f t="shared" si="13"/>
        <v>0</v>
      </c>
      <c r="AE23" s="85">
        <f t="shared" si="14"/>
        <v>1</v>
      </c>
      <c r="AF23" s="139">
        <f>Tirage!$M13</f>
        <v>3</v>
      </c>
      <c r="AH23" s="135" t="str">
        <f>VLOOKUP(AF23,NOMS!$A$2:$B$11,2,FALSE)</f>
        <v>DEMONS DE MINUIT</v>
      </c>
      <c r="AI23" s="86">
        <f t="shared" si="15"/>
        <v>0</v>
      </c>
      <c r="AJ23" s="86">
        <f t="shared" si="16"/>
        <v>0</v>
      </c>
      <c r="AK23" s="86">
        <f t="shared" si="17"/>
        <v>1</v>
      </c>
      <c r="AL23" s="138">
        <f>Tirage!$O13</f>
        <v>7</v>
      </c>
      <c r="AN23" s="146" t="str">
        <f>VLOOKUP(AL23,NOMS!$A$2:$B$11,2,FALSE)</f>
        <v>LES AMUSEURS</v>
      </c>
      <c r="AO23" s="87">
        <f t="shared" si="18"/>
        <v>0</v>
      </c>
      <c r="AP23" s="87">
        <f t="shared" si="19"/>
        <v>0</v>
      </c>
      <c r="AQ23" s="87">
        <f t="shared" si="20"/>
        <v>1</v>
      </c>
      <c r="AR23" s="138">
        <f>Tirage!$Q13</f>
        <v>10</v>
      </c>
      <c r="AT23" s="150" t="str">
        <f>VLOOKUP(AR23,NOMS!$A$2:$B$11,2,FALSE)</f>
        <v>LA MARSEILLAISE</v>
      </c>
      <c r="AU23" s="88">
        <f t="shared" si="21"/>
        <v>0</v>
      </c>
      <c r="AV23" s="88">
        <f t="shared" ref="AV23" si="29">IFERROR(VLOOKUP(AT23,$AT$3:$AW$7,4,FALSE),0)+IFERROR(VLOOKUP(AT23,$AU$3:$AW$7,2,FALSE),0)</f>
        <v>0</v>
      </c>
      <c r="AW23" s="88">
        <f>IF(AU23=0,1,IF(AU23=1,3,IF(AU23=2,5)))</f>
        <v>1</v>
      </c>
      <c r="AX23" s="138">
        <f>Tirage!$S13</f>
        <v>10</v>
      </c>
      <c r="AZ23" s="161" t="str">
        <f>VLOOKUP(AX23,NOMS!$A$2:$B$11,2,FALSE)</f>
        <v>LA MARSEILLAISE</v>
      </c>
      <c r="BA23" s="89">
        <f t="shared" si="24"/>
        <v>0</v>
      </c>
      <c r="BB23" s="89">
        <f t="shared" si="25"/>
        <v>0</v>
      </c>
      <c r="BC23" s="169">
        <f t="shared" si="26"/>
        <v>1</v>
      </c>
    </row>
    <row r="24" spans="1:55" ht="65.25" customHeight="1" thickTop="1" thickBot="1" x14ac:dyDescent="0.25">
      <c r="A24" s="104" t="s">
        <v>28</v>
      </c>
      <c r="B24" s="105"/>
      <c r="C24" s="105"/>
      <c r="D24" s="203" t="s">
        <v>40</v>
      </c>
      <c r="E24" s="203"/>
      <c r="F24" s="203"/>
      <c r="G24" s="204"/>
      <c r="H24" s="106"/>
      <c r="Z24" s="22"/>
    </row>
    <row r="25" spans="1:55" ht="20.100000000000001" customHeight="1" thickTop="1" thickBot="1" x14ac:dyDescent="0.25">
      <c r="A25" s="92" t="s">
        <v>27</v>
      </c>
      <c r="B25" s="120"/>
      <c r="C25" s="121"/>
      <c r="D25" s="93" t="s">
        <v>25</v>
      </c>
      <c r="E25" s="93" t="s">
        <v>26</v>
      </c>
    </row>
    <row r="26" spans="1:55" ht="20.100000000000001" customHeight="1" thickTop="1" thickBot="1" x14ac:dyDescent="0.25">
      <c r="A26" s="94" t="str">
        <f>NOMS!B8</f>
        <v>LES AMUSEURS</v>
      </c>
      <c r="B26" s="120"/>
      <c r="C26" s="121"/>
      <c r="D26" s="95">
        <f>SUM(G14+M14+S14+Y14+AE14+AK14+AQ14+AW14+BC14)</f>
        <v>9</v>
      </c>
      <c r="E26" s="95">
        <f>RANK(D26,$D$26:$D$35)+COUNTIF(D$26:$D26,D26)-1</f>
        <v>1</v>
      </c>
    </row>
    <row r="27" spans="1:55" ht="20.100000000000001" customHeight="1" thickTop="1" thickBot="1" x14ac:dyDescent="0.25">
      <c r="A27" s="94" t="str">
        <f>NOMS!B2</f>
        <v>LES BLAIREAUX</v>
      </c>
      <c r="B27" s="120"/>
      <c r="C27" s="121"/>
      <c r="D27" s="95">
        <f t="shared" ref="D27:D35" si="30">SUM(G15+M15+S15+Y15+AE15+AK15+AQ15+AW15+BC15)</f>
        <v>9</v>
      </c>
      <c r="E27" s="96">
        <f>RANK(D27,$D$26:$D$35)+COUNTIF(D$26:$D27,D27)-1</f>
        <v>2</v>
      </c>
    </row>
    <row r="28" spans="1:55" ht="20.100000000000001" customHeight="1" thickTop="1" thickBot="1" x14ac:dyDescent="0.25">
      <c r="A28" s="94" t="str">
        <f>NOMS!B5</f>
        <v>BELLE DU JOUR</v>
      </c>
      <c r="B28" s="120"/>
      <c r="C28" s="121"/>
      <c r="D28" s="95">
        <f t="shared" si="30"/>
        <v>9</v>
      </c>
      <c r="E28" s="96">
        <f>RANK(D28,$D$26:$D$35)+COUNTIF(D$26:$D28,D28)-1</f>
        <v>3</v>
      </c>
    </row>
    <row r="29" spans="1:55" ht="20.100000000000001" customHeight="1" thickTop="1" thickBot="1" x14ac:dyDescent="0.25">
      <c r="A29" s="94" t="str">
        <f>NOMS!B11</f>
        <v>LA MARSEILLAISE</v>
      </c>
      <c r="B29" s="120"/>
      <c r="C29" s="121"/>
      <c r="D29" s="95">
        <f t="shared" si="30"/>
        <v>9</v>
      </c>
      <c r="E29" s="96">
        <f>RANK(D29,$D$26:$D$35)+COUNTIF(D$26:$D29,D29)-1</f>
        <v>4</v>
      </c>
    </row>
    <row r="30" spans="1:55" ht="20.100000000000001" customHeight="1" thickTop="1" thickBot="1" x14ac:dyDescent="0.25">
      <c r="A30" s="94" t="str">
        <f>NOMS!B7</f>
        <v>LA PERIGOURDINE</v>
      </c>
      <c r="B30" s="120"/>
      <c r="C30" s="121"/>
      <c r="D30" s="95">
        <f t="shared" si="30"/>
        <v>9</v>
      </c>
      <c r="E30" s="96">
        <f>RANK(D30,$D$26:$D$35)+COUNTIF(D$26:$D30,D30)-1</f>
        <v>5</v>
      </c>
    </row>
    <row r="31" spans="1:55" ht="20.100000000000001" customHeight="1" thickTop="1" thickBot="1" x14ac:dyDescent="0.25">
      <c r="A31" s="94" t="str">
        <f>NOMS!B3</f>
        <v>LES LOUVETEAUX</v>
      </c>
      <c r="B31" s="120"/>
      <c r="C31" s="121"/>
      <c r="D31" s="95">
        <f t="shared" si="30"/>
        <v>9</v>
      </c>
      <c r="E31" s="96">
        <f>RANK(D31,$D$26:$D$35)+COUNTIF(D$26:$D31,D31)-1</f>
        <v>6</v>
      </c>
    </row>
    <row r="32" spans="1:55" ht="20.100000000000001" customHeight="1" thickTop="1" thickBot="1" x14ac:dyDescent="0.25">
      <c r="A32" s="94" t="str">
        <f>NOMS!B6</f>
        <v>LA VENDOMOISE</v>
      </c>
      <c r="B32" s="120"/>
      <c r="C32" s="121"/>
      <c r="D32" s="95">
        <f t="shared" si="30"/>
        <v>9</v>
      </c>
      <c r="E32" s="96">
        <f>RANK(D32,$D$26:$D$35)+COUNTIF(D$26:$D32,D32)-1</f>
        <v>7</v>
      </c>
    </row>
    <row r="33" spans="1:10" ht="20.100000000000001" customHeight="1" thickTop="1" thickBot="1" x14ac:dyDescent="0.25">
      <c r="A33" s="94" t="str">
        <f>NOMS!B10</f>
        <v>LES PLONGEURS</v>
      </c>
      <c r="B33" s="120"/>
      <c r="C33" s="121"/>
      <c r="D33" s="95">
        <f t="shared" si="30"/>
        <v>9</v>
      </c>
      <c r="E33" s="96">
        <f>RANK(D33,$D$26:$D$35)+COUNTIF(D$26:$D33,D33)-1</f>
        <v>8</v>
      </c>
    </row>
    <row r="34" spans="1:10" ht="20.100000000000001" customHeight="1" thickTop="1" thickBot="1" x14ac:dyDescent="0.25">
      <c r="A34" s="94" t="str">
        <f>NOMS!B4</f>
        <v>DEMONS DE MINUIT</v>
      </c>
      <c r="B34" s="120"/>
      <c r="C34" s="121"/>
      <c r="D34" s="95">
        <f t="shared" si="30"/>
        <v>9</v>
      </c>
      <c r="E34" s="96">
        <f>RANK(D34,$D$26:$D$35)+COUNTIF(D$26:$D34,D34)-1</f>
        <v>9</v>
      </c>
    </row>
    <row r="35" spans="1:10" ht="20.100000000000001" customHeight="1" thickTop="1" thickBot="1" x14ac:dyDescent="0.25">
      <c r="A35" s="94" t="str">
        <f>NOMS!B9</f>
        <v>LES FATALISTES</v>
      </c>
      <c r="B35" s="120"/>
      <c r="C35" s="121"/>
      <c r="D35" s="95">
        <f t="shared" si="30"/>
        <v>9</v>
      </c>
      <c r="E35" s="97">
        <f>RANK(D35,$D$26:$D$35)+COUNTIF(D$26:$D35,D35)-1</f>
        <v>10</v>
      </c>
    </row>
    <row r="36" spans="1:10" ht="39" customHeight="1" thickTop="1" thickBot="1" x14ac:dyDescent="0.35">
      <c r="A36" s="92" t="s">
        <v>27</v>
      </c>
      <c r="B36" s="120"/>
      <c r="C36" s="121"/>
      <c r="D36" s="163" t="s">
        <v>25</v>
      </c>
      <c r="E36" s="163" t="s">
        <v>26</v>
      </c>
      <c r="F36" s="205" t="s">
        <v>41</v>
      </c>
      <c r="G36" s="206"/>
      <c r="H36" s="206"/>
      <c r="I36" s="206"/>
      <c r="J36" s="207"/>
    </row>
    <row r="37" spans="1:10" ht="23.25" customHeight="1" thickTop="1" thickBot="1" x14ac:dyDescent="0.35">
      <c r="A37" s="94" t="str">
        <f t="shared" ref="A37:A46" si="31">INDEX($A$26:$A$35,MATCH(ROW(A1),$E$26:$E$35,0))</f>
        <v>LES AMUSEURS</v>
      </c>
      <c r="B37" s="120"/>
      <c r="C37" s="121"/>
      <c r="D37" s="166">
        <f>INDEX($D$26:$D$35,MATCH(ROW(D1),$E$26:$E$35,0))</f>
        <v>9</v>
      </c>
      <c r="E37" s="167">
        <f>IF(D37=D36,"",ROW(A1))</f>
        <v>1</v>
      </c>
      <c r="F37" s="172" t="str">
        <f>A37</f>
        <v>LES AMUSEURS</v>
      </c>
      <c r="G37" s="173"/>
      <c r="H37" s="173"/>
      <c r="I37" s="173"/>
      <c r="J37" s="174"/>
    </row>
    <row r="38" spans="1:10" ht="23.25" customHeight="1" thickTop="1" thickBot="1" x14ac:dyDescent="0.35">
      <c r="A38" s="94" t="str">
        <f t="shared" si="31"/>
        <v>LES BLAIREAUX</v>
      </c>
      <c r="B38" s="120"/>
      <c r="C38" s="121"/>
      <c r="D38" s="166">
        <f t="shared" ref="D38:D46" si="32">INDEX($D$26:$D$35,MATCH(ROW(D2),$E$26:$E$35,0))</f>
        <v>9</v>
      </c>
      <c r="E38" s="167" t="str">
        <f t="shared" ref="E38:E46" si="33">IF(D38=D37,"",ROW(A2))</f>
        <v/>
      </c>
      <c r="F38" s="172" t="str">
        <f t="shared" ref="F38:F46" si="34">A38</f>
        <v>LES BLAIREAUX</v>
      </c>
      <c r="G38" s="173"/>
      <c r="H38" s="173"/>
      <c r="I38" s="173"/>
      <c r="J38" s="174"/>
    </row>
    <row r="39" spans="1:10" ht="23.25" customHeight="1" thickTop="1" thickBot="1" x14ac:dyDescent="0.35">
      <c r="A39" s="94" t="str">
        <f t="shared" si="31"/>
        <v>BELLE DU JOUR</v>
      </c>
      <c r="B39" s="120"/>
      <c r="C39" s="121"/>
      <c r="D39" s="166">
        <f t="shared" si="32"/>
        <v>9</v>
      </c>
      <c r="E39" s="167" t="str">
        <f t="shared" si="33"/>
        <v/>
      </c>
      <c r="F39" s="172" t="str">
        <f t="shared" si="34"/>
        <v>BELLE DU JOUR</v>
      </c>
      <c r="G39" s="173"/>
      <c r="H39" s="173"/>
      <c r="I39" s="173"/>
      <c r="J39" s="174"/>
    </row>
    <row r="40" spans="1:10" ht="23.25" customHeight="1" thickTop="1" thickBot="1" x14ac:dyDescent="0.35">
      <c r="A40" s="94" t="str">
        <f t="shared" si="31"/>
        <v>LA MARSEILLAISE</v>
      </c>
      <c r="B40" s="120"/>
      <c r="C40" s="121"/>
      <c r="D40" s="166">
        <f t="shared" si="32"/>
        <v>9</v>
      </c>
      <c r="E40" s="167" t="str">
        <f t="shared" si="33"/>
        <v/>
      </c>
      <c r="F40" s="172" t="str">
        <f t="shared" si="34"/>
        <v>LA MARSEILLAISE</v>
      </c>
      <c r="G40" s="173"/>
      <c r="H40" s="173"/>
      <c r="I40" s="173"/>
      <c r="J40" s="174"/>
    </row>
    <row r="41" spans="1:10" ht="23.25" customHeight="1" thickTop="1" thickBot="1" x14ac:dyDescent="0.35">
      <c r="A41" s="94" t="str">
        <f t="shared" si="31"/>
        <v>LA PERIGOURDINE</v>
      </c>
      <c r="B41" s="120"/>
      <c r="C41" s="121"/>
      <c r="D41" s="166">
        <f t="shared" si="32"/>
        <v>9</v>
      </c>
      <c r="E41" s="167" t="str">
        <f t="shared" si="33"/>
        <v/>
      </c>
      <c r="F41" s="172" t="str">
        <f t="shared" si="34"/>
        <v>LA PERIGOURDINE</v>
      </c>
      <c r="G41" s="173"/>
      <c r="H41" s="173"/>
      <c r="I41" s="173"/>
      <c r="J41" s="174"/>
    </row>
    <row r="42" spans="1:10" ht="23.25" customHeight="1" thickTop="1" thickBot="1" x14ac:dyDescent="0.35">
      <c r="A42" s="94" t="str">
        <f t="shared" si="31"/>
        <v>LES LOUVETEAUX</v>
      </c>
      <c r="B42" s="120"/>
      <c r="C42" s="121"/>
      <c r="D42" s="166">
        <f t="shared" si="32"/>
        <v>9</v>
      </c>
      <c r="E42" s="167" t="str">
        <f t="shared" si="33"/>
        <v/>
      </c>
      <c r="F42" s="172" t="str">
        <f t="shared" si="34"/>
        <v>LES LOUVETEAUX</v>
      </c>
      <c r="G42" s="173"/>
      <c r="H42" s="173"/>
      <c r="I42" s="173"/>
      <c r="J42" s="174"/>
    </row>
    <row r="43" spans="1:10" ht="23.25" customHeight="1" thickTop="1" thickBot="1" x14ac:dyDescent="0.35">
      <c r="A43" s="94" t="str">
        <f t="shared" si="31"/>
        <v>LA VENDOMOISE</v>
      </c>
      <c r="B43" s="120"/>
      <c r="C43" s="121"/>
      <c r="D43" s="166">
        <f t="shared" si="32"/>
        <v>9</v>
      </c>
      <c r="E43" s="167" t="str">
        <f t="shared" si="33"/>
        <v/>
      </c>
      <c r="F43" s="172" t="str">
        <f t="shared" si="34"/>
        <v>LA VENDOMOISE</v>
      </c>
      <c r="G43" s="173"/>
      <c r="H43" s="173"/>
      <c r="I43" s="173"/>
      <c r="J43" s="174"/>
    </row>
    <row r="44" spans="1:10" ht="23.25" customHeight="1" thickTop="1" thickBot="1" x14ac:dyDescent="0.35">
      <c r="A44" s="94" t="str">
        <f t="shared" si="31"/>
        <v>LES PLONGEURS</v>
      </c>
      <c r="B44" s="120"/>
      <c r="C44" s="121"/>
      <c r="D44" s="166">
        <f t="shared" si="32"/>
        <v>9</v>
      </c>
      <c r="E44" s="167" t="str">
        <f t="shared" si="33"/>
        <v/>
      </c>
      <c r="F44" s="172" t="str">
        <f t="shared" si="34"/>
        <v>LES PLONGEURS</v>
      </c>
      <c r="G44" s="173"/>
      <c r="H44" s="173"/>
      <c r="I44" s="173"/>
      <c r="J44" s="174"/>
    </row>
    <row r="45" spans="1:10" ht="23.25" customHeight="1" thickTop="1" thickBot="1" x14ac:dyDescent="0.35">
      <c r="A45" s="94" t="str">
        <f t="shared" si="31"/>
        <v>DEMONS DE MINUIT</v>
      </c>
      <c r="B45" s="120"/>
      <c r="C45" s="121"/>
      <c r="D45" s="166">
        <f t="shared" si="32"/>
        <v>9</v>
      </c>
      <c r="E45" s="167" t="str">
        <f t="shared" si="33"/>
        <v/>
      </c>
      <c r="F45" s="172" t="str">
        <f t="shared" si="34"/>
        <v>DEMONS DE MINUIT</v>
      </c>
      <c r="G45" s="173"/>
      <c r="H45" s="173"/>
      <c r="I45" s="173"/>
      <c r="J45" s="174"/>
    </row>
    <row r="46" spans="1:10" ht="23.25" customHeight="1" thickTop="1" thickBot="1" x14ac:dyDescent="0.35">
      <c r="A46" s="162" t="str">
        <f t="shared" si="31"/>
        <v>LES FATALISTES</v>
      </c>
      <c r="B46" s="120"/>
      <c r="C46" s="121"/>
      <c r="D46" s="166">
        <f t="shared" si="32"/>
        <v>9</v>
      </c>
      <c r="E46" s="168" t="str">
        <f t="shared" si="33"/>
        <v/>
      </c>
      <c r="F46" s="172" t="str">
        <f t="shared" si="34"/>
        <v>LES FATALISTES</v>
      </c>
      <c r="G46" s="173"/>
      <c r="H46" s="173"/>
      <c r="I46" s="173"/>
      <c r="J46" s="174"/>
    </row>
    <row r="47" spans="1:10" ht="13.5" thickTop="1" x14ac:dyDescent="0.2"/>
  </sheetData>
  <protectedRanges>
    <protectedRange sqref="F3:G7 L3:M7 R3:S7 X3:Y7 AD3:AE7 AJ3:AK7 AP3:AQ7 AV3:AW7 BB3:BC7" name="Plage1"/>
  </protectedRanges>
  <sortState xmlns:xlrd2="http://schemas.microsoft.com/office/spreadsheetml/2017/richdata2" ref="A26:E35">
    <sortCondition ref="E26:E35"/>
  </sortState>
  <mergeCells count="23">
    <mergeCell ref="F43:J43"/>
    <mergeCell ref="F44:J44"/>
    <mergeCell ref="D24:G24"/>
    <mergeCell ref="F37:J37"/>
    <mergeCell ref="F36:J36"/>
    <mergeCell ref="F38:J38"/>
    <mergeCell ref="F39:J39"/>
    <mergeCell ref="F45:J45"/>
    <mergeCell ref="F46:J46"/>
    <mergeCell ref="F10:W10"/>
    <mergeCell ref="AD10:BA10"/>
    <mergeCell ref="AN1:AQ1"/>
    <mergeCell ref="AT1:AW1"/>
    <mergeCell ref="AZ1:BC1"/>
    <mergeCell ref="D1:G1"/>
    <mergeCell ref="J1:M1"/>
    <mergeCell ref="P1:S1"/>
    <mergeCell ref="V1:Y1"/>
    <mergeCell ref="AB1:AE1"/>
    <mergeCell ref="AH1:AK1"/>
    <mergeCell ref="F40:J40"/>
    <mergeCell ref="F41:J41"/>
    <mergeCell ref="F42:J4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123825</xdr:colOff>
                <xdr:row>8</xdr:row>
                <xdr:rowOff>9525</xdr:rowOff>
              </from>
              <to>
                <xdr:col>4</xdr:col>
                <xdr:colOff>1095375</xdr:colOff>
                <xdr:row>10</xdr:row>
                <xdr:rowOff>66675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Tirage</vt:lpstr>
      <vt:lpstr>NOMS</vt:lpstr>
      <vt:lpstr>Journée 1</vt:lpstr>
      <vt:lpstr>Tirage!JMax</vt:lpstr>
      <vt:lpstr>Tirage!MMax</vt:lpstr>
      <vt:lpstr>Tirage!Rencontre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</dc:creator>
  <cp:lastModifiedBy>JCB40</cp:lastModifiedBy>
  <dcterms:created xsi:type="dcterms:W3CDTF">2014-03-27T11:42:47Z</dcterms:created>
  <dcterms:modified xsi:type="dcterms:W3CDTF">2024-01-21T09:11:15Z</dcterms:modified>
</cp:coreProperties>
</file>