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C18237AC-7BAA-4205-AC33-3236341365DA}" xr6:coauthVersionLast="47" xr6:coauthVersionMax="47" xr10:uidLastSave="{00000000-0000-0000-0000-000000000000}"/>
  <bookViews>
    <workbookView xWindow="-120" yWindow="-120" windowWidth="19440" windowHeight="15000" tabRatio="867" activeTab="2" xr2:uid="{690EFCF9-6B77-4028-A2E7-6C671E75459F}"/>
  </bookViews>
  <sheets>
    <sheet name="Config" sheetId="3" r:id="rId1"/>
    <sheet name="BdD" sheetId="7" r:id="rId2"/>
    <sheet name="Saisie" sheetId="1" r:id="rId3"/>
  </sheets>
  <functionGroups builtInGroupCount="19"/>
  <definedNames>
    <definedName name="_NL">t_NumLigne[Num ligne]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Client">#REF!</definedName>
    <definedName name="l_Lot">t_Prix[Lot]</definedName>
    <definedName name="l_Poids">t_Poids[Poids]</definedName>
    <definedName name="l_Prix">t_Prix[Prix]</definedName>
    <definedName name="l_Statut">t_Statut[Statut]</definedName>
    <definedName name="Lot">#REF!</definedName>
    <definedName name="Miel">Config!$G$3:$G$23</definedName>
    <definedName name="Poids">Config!$I$3:$I$11</definedName>
    <definedName name="Sommaire">GET.WORKBOOK(1)</definedName>
    <definedName name="Statut">Config!$K$3:$K$7</definedName>
    <definedName name="t_Lot">t_Prix[]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11" i="1" a="1"/>
  <c r="H11" i="1" s="1"/>
  <c r="H10" i="7" l="1"/>
  <c r="R10" i="7"/>
  <c r="Q11" i="7"/>
  <c r="D582" i="7"/>
  <c r="D581" i="7"/>
  <c r="D580" i="7"/>
  <c r="M2" i="3" a="1"/>
  <c r="M2" i="3" s="1"/>
  <c r="D600" i="7"/>
  <c r="V48" i="7" l="1"/>
  <c r="D613" i="7"/>
  <c r="F48" i="7"/>
  <c r="D610" i="7"/>
  <c r="D611" i="7"/>
  <c r="D612" i="7"/>
  <c r="F47" i="7"/>
  <c r="F46" i="7"/>
  <c r="F45" i="7"/>
  <c r="D609" i="7"/>
  <c r="V44" i="7"/>
  <c r="F44" i="7"/>
  <c r="D608" i="7"/>
  <c r="D590" i="7"/>
  <c r="E590" i="7" s="1"/>
  <c r="D589" i="7"/>
  <c r="E589" i="7" s="1"/>
  <c r="D607" i="7"/>
  <c r="D606" i="7"/>
  <c r="E606" i="7" s="1"/>
  <c r="D605" i="7"/>
  <c r="E605" i="7" s="1"/>
  <c r="D604" i="7"/>
  <c r="E604" i="7" s="1"/>
  <c r="D603" i="7"/>
  <c r="D602" i="7"/>
  <c r="D601" i="7"/>
  <c r="D599" i="7"/>
  <c r="D598" i="7"/>
  <c r="D597" i="7"/>
  <c r="D596" i="7"/>
  <c r="D595" i="7"/>
  <c r="D594" i="7"/>
  <c r="E594" i="7" s="1"/>
  <c r="D593" i="7"/>
  <c r="E593" i="7" s="1"/>
  <c r="D592" i="7"/>
  <c r="E592" i="7" s="1"/>
  <c r="D591" i="7"/>
  <c r="E591" i="7" s="1"/>
  <c r="D588" i="7"/>
  <c r="E588" i="7" s="1"/>
  <c r="D587" i="7"/>
  <c r="E587" i="7" s="1"/>
  <c r="D586" i="7"/>
  <c r="E586" i="7" s="1"/>
  <c r="D585" i="7"/>
  <c r="E585" i="7" s="1"/>
  <c r="D584" i="7"/>
  <c r="E584" i="7" s="1"/>
  <c r="D583" i="7"/>
  <c r="E583" i="7" s="1"/>
  <c r="E582" i="7"/>
  <c r="E581" i="7"/>
  <c r="E580" i="7"/>
  <c r="D579" i="7"/>
  <c r="E579" i="7" s="1"/>
  <c r="D578" i="7"/>
  <c r="E578" i="7" s="1"/>
  <c r="D577" i="7"/>
  <c r="E577" i="7" s="1"/>
  <c r="D576" i="7"/>
  <c r="E576" i="7" s="1"/>
  <c r="D575" i="7"/>
  <c r="E575" i="7" s="1"/>
  <c r="D574" i="7"/>
  <c r="E574" i="7" s="1"/>
  <c r="D573" i="7"/>
  <c r="E573" i="7" s="1"/>
  <c r="D572" i="7"/>
  <c r="E572" i="7" s="1"/>
  <c r="D571" i="7"/>
  <c r="E571" i="7" s="1"/>
  <c r="V6" i="7"/>
  <c r="V10" i="7"/>
  <c r="F6" i="7"/>
  <c r="F14" i="7"/>
  <c r="F18" i="7"/>
  <c r="F22" i="7"/>
  <c r="F26" i="7"/>
  <c r="F10" i="7"/>
  <c r="V26" i="7"/>
  <c r="V22" i="7"/>
  <c r="V18" i="7"/>
  <c r="V14" i="7"/>
  <c r="W18" i="7" l="1"/>
  <c r="W48" i="7"/>
  <c r="W44" i="7"/>
  <c r="W22" i="7"/>
  <c r="W10" i="7"/>
  <c r="W26" i="7"/>
  <c r="W14" i="7"/>
  <c r="W6" i="7"/>
  <c r="V613" i="7"/>
  <c r="V609" i="7"/>
  <c r="V579" i="7"/>
  <c r="W579" i="7" s="1"/>
  <c r="V587" i="7"/>
  <c r="W587" i="7" s="1"/>
  <c r="V575" i="7"/>
  <c r="W575" i="7" s="1"/>
  <c r="V583" i="7"/>
  <c r="W583" i="7" s="1"/>
  <c r="V591" i="7"/>
  <c r="W591" i="7" s="1"/>
  <c r="V571" i="7"/>
  <c r="W571" i="7" s="1"/>
  <c r="V35" i="7" l="1"/>
  <c r="V36" i="7"/>
  <c r="F35" i="7"/>
  <c r="F36" i="7"/>
  <c r="W35" i="7" l="1"/>
  <c r="W36" i="7"/>
  <c r="V600" i="7"/>
  <c r="V601" i="7"/>
  <c r="V45" i="7" l="1"/>
  <c r="F43" i="7"/>
  <c r="W45" i="7" l="1"/>
  <c r="V46" i="7"/>
  <c r="V47" i="7"/>
  <c r="V610" i="7"/>
  <c r="W610" i="7" s="1"/>
  <c r="V43" i="7"/>
  <c r="V40" i="7"/>
  <c r="V42" i="7"/>
  <c r="F41" i="7"/>
  <c r="V41" i="7"/>
  <c r="F39" i="7"/>
  <c r="F40" i="7"/>
  <c r="W46" i="7" l="1"/>
  <c r="W40" i="7"/>
  <c r="W41" i="7"/>
  <c r="W43" i="7"/>
  <c r="W47" i="7"/>
  <c r="W42" i="7"/>
  <c r="V605" i="7"/>
  <c r="W605" i="7" s="1"/>
  <c r="V606" i="7"/>
  <c r="W606" i="7" s="1"/>
  <c r="V608" i="7"/>
  <c r="V611" i="7"/>
  <c r="W611" i="7" s="1"/>
  <c r="V612" i="7"/>
  <c r="W612" i="7" s="1"/>
  <c r="V607" i="7"/>
  <c r="V39" i="7"/>
  <c r="W39" i="7" l="1"/>
  <c r="V604" i="7"/>
  <c r="W604" i="7" s="1"/>
  <c r="V30" i="7" l="1"/>
  <c r="V31" i="7"/>
  <c r="V37" i="7"/>
  <c r="H6" i="7"/>
  <c r="R6" i="7"/>
  <c r="H7" i="7"/>
  <c r="R7" i="7"/>
  <c r="H8" i="7"/>
  <c r="R8" i="7"/>
  <c r="H9" i="7"/>
  <c r="R9" i="7"/>
  <c r="V7" i="7"/>
  <c r="R11" i="7" l="1"/>
  <c r="W31" i="7"/>
  <c r="W37" i="7"/>
  <c r="W30" i="7"/>
  <c r="W7" i="7"/>
  <c r="V602" i="7"/>
  <c r="V596" i="7"/>
  <c r="V595" i="7"/>
  <c r="V572" i="7"/>
  <c r="W572" i="7" s="1"/>
  <c r="V38" i="7"/>
  <c r="V34" i="7"/>
  <c r="H12" i="1" a="1"/>
  <c r="H12" i="1" s="1"/>
  <c r="H15" i="1" s="1"/>
  <c r="V17" i="7"/>
  <c r="V33" i="7"/>
  <c r="V21" i="7"/>
  <c r="V19" i="7"/>
  <c r="V27" i="7"/>
  <c r="V24" i="7"/>
  <c r="V13" i="7"/>
  <c r="V15" i="7"/>
  <c r="V25" i="7"/>
  <c r="V29" i="7"/>
  <c r="V16" i="7"/>
  <c r="V32" i="7"/>
  <c r="V28" i="7"/>
  <c r="V20" i="7"/>
  <c r="V23" i="7"/>
  <c r="W23" i="7" l="1"/>
  <c r="W20" i="7"/>
  <c r="W24" i="7"/>
  <c r="W34" i="7"/>
  <c r="W25" i="7"/>
  <c r="W27" i="7"/>
  <c r="W17" i="7"/>
  <c r="W38" i="7"/>
  <c r="W13" i="7"/>
  <c r="W29" i="7"/>
  <c r="W33" i="7"/>
  <c r="W28" i="7"/>
  <c r="W32" i="7"/>
  <c r="W15" i="7"/>
  <c r="W19" i="7"/>
  <c r="W16" i="7"/>
  <c r="W21" i="7"/>
  <c r="V585" i="7"/>
  <c r="W585" i="7" s="1"/>
  <c r="V594" i="7"/>
  <c r="W594" i="7" s="1"/>
  <c r="V589" i="7"/>
  <c r="W589" i="7" s="1"/>
  <c r="V598" i="7"/>
  <c r="V599" i="7"/>
  <c r="V581" i="7"/>
  <c r="W581" i="7" s="1"/>
  <c r="V593" i="7"/>
  <c r="W593" i="7" s="1"/>
  <c r="V592" i="7"/>
  <c r="W592" i="7" s="1"/>
  <c r="V582" i="7"/>
  <c r="W582" i="7" s="1"/>
  <c r="V603" i="7"/>
  <c r="V578" i="7"/>
  <c r="W578" i="7" s="1"/>
  <c r="V590" i="7"/>
  <c r="W590" i="7" s="1"/>
  <c r="V597" i="7"/>
  <c r="V580" i="7"/>
  <c r="W580" i="7" s="1"/>
  <c r="V584" i="7"/>
  <c r="W584" i="7" s="1"/>
  <c r="V588" i="7"/>
  <c r="W588" i="7" s="1"/>
  <c r="V586" i="7"/>
  <c r="W586" i="7" s="1"/>
  <c r="F19" i="7"/>
  <c r="F20" i="7"/>
  <c r="F21" i="7"/>
  <c r="F15" i="7"/>
  <c r="F16" i="7"/>
  <c r="F17" i="7"/>
  <c r="H14" i="1"/>
  <c r="F42" i="7"/>
  <c r="F37" i="7"/>
  <c r="F34" i="7"/>
  <c r="F33" i="7"/>
  <c r="F32" i="7"/>
  <c r="F31" i="7"/>
  <c r="F30" i="7"/>
  <c r="F8" i="7"/>
  <c r="F9" i="7"/>
  <c r="F11" i="7"/>
  <c r="F12" i="7"/>
  <c r="F13" i="7"/>
  <c r="F23" i="7"/>
  <c r="F24" i="7"/>
  <c r="F25" i="7"/>
  <c r="F27" i="7"/>
  <c r="F28" i="7"/>
  <c r="F29" i="7"/>
  <c r="F7" i="7"/>
  <c r="F49" i="7" l="1"/>
  <c r="V11" i="7"/>
  <c r="V9" i="7"/>
  <c r="V8" i="7"/>
  <c r="V12" i="7"/>
  <c r="E614" i="7"/>
  <c r="W12" i="7" l="1"/>
  <c r="W11" i="7"/>
  <c r="W8" i="7"/>
  <c r="W9" i="7"/>
  <c r="V577" i="7"/>
  <c r="W577" i="7" s="1"/>
  <c r="V573" i="7"/>
  <c r="W573" i="7" s="1"/>
  <c r="V574" i="7"/>
  <c r="W574" i="7" s="1"/>
  <c r="V576" i="7"/>
  <c r="W576" i="7" s="1"/>
  <c r="W614" i="7" l="1"/>
  <c r="W49" i="7"/>
  <c r="M4" i="3"/>
  <c r="M3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<sst xmlns="http://schemas.openxmlformats.org/spreadsheetml/2006/main" count="384" uniqueCount="61">
  <si>
    <t>Miel</t>
  </si>
  <si>
    <t>Poids</t>
  </si>
  <si>
    <t>Prix</t>
  </si>
  <si>
    <t>Lot</t>
  </si>
  <si>
    <t>listes de choix</t>
  </si>
  <si>
    <t>Statut</t>
  </si>
  <si>
    <t>Num ligne</t>
  </si>
  <si>
    <t>Remise</t>
  </si>
  <si>
    <t>TVA</t>
  </si>
  <si>
    <t>Printemps</t>
  </si>
  <si>
    <t>Entrée</t>
  </si>
  <si>
    <t>Dont TVA 5.5%</t>
  </si>
  <si>
    <t>Été</t>
  </si>
  <si>
    <t>Vente</t>
  </si>
  <si>
    <t>Dont TVA 10%</t>
  </si>
  <si>
    <t>Fleurs</t>
  </si>
  <si>
    <t>Offert</t>
  </si>
  <si>
    <t>Dont TVA  20%</t>
  </si>
  <si>
    <t>Forêt</t>
  </si>
  <si>
    <t>Crémeux</t>
  </si>
  <si>
    <t xml:space="preserve"> Lot Petites</t>
  </si>
  <si>
    <t>Acacia</t>
  </si>
  <si>
    <t>Grande</t>
  </si>
  <si>
    <t>Flacon de Miel</t>
  </si>
  <si>
    <t>Unité</t>
  </si>
  <si>
    <t>Pain d' Epice</t>
  </si>
  <si>
    <t>Pain de Miel</t>
  </si>
  <si>
    <t xml:space="preserve">Panier Dégustation </t>
  </si>
  <si>
    <t>Panier Garni Rectang</t>
  </si>
  <si>
    <t>Panier Garni Rond</t>
  </si>
  <si>
    <t>Pollen</t>
  </si>
  <si>
    <t>Propolis Poudre</t>
  </si>
  <si>
    <t>Propolis Spray</t>
  </si>
  <si>
    <t>Porte Clé</t>
  </si>
  <si>
    <t>Solde Miel Cristal</t>
  </si>
  <si>
    <t>Cuillère en buis</t>
  </si>
  <si>
    <t>Bougie</t>
  </si>
  <si>
    <t>Cadre de Miel</t>
  </si>
  <si>
    <t>ANNEE 2023</t>
  </si>
  <si>
    <t>Stock initial</t>
  </si>
  <si>
    <t>Mouvements</t>
  </si>
  <si>
    <t>Stock final</t>
  </si>
  <si>
    <t>Produit</t>
  </si>
  <si>
    <t>Quantité</t>
  </si>
  <si>
    <t>Prix Stock Initial</t>
  </si>
  <si>
    <t>Index</t>
  </si>
  <si>
    <t>Date</t>
  </si>
  <si>
    <t>Nom</t>
  </si>
  <si>
    <t>N° Lot</t>
  </si>
  <si>
    <t>Montant</t>
  </si>
  <si>
    <t>Mvt</t>
  </si>
  <si>
    <t>Prix Stock Final</t>
  </si>
  <si>
    <t>Bignou</t>
  </si>
  <si>
    <t>Daniel Alsacien</t>
  </si>
  <si>
    <t>Total</t>
  </si>
  <si>
    <t>Sœur de Laurette Babin</t>
  </si>
  <si>
    <t>Poids Récolté</t>
  </si>
  <si>
    <t>Poids Restant</t>
  </si>
  <si>
    <t>Ne remplir que les cases vertes</t>
  </si>
  <si>
    <t>Stock disponible</t>
  </si>
  <si>
    <t>Stock actualisé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</si>
</sst>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#,##0_ ;\-#,##0\ "/>
    <numFmt numFmtId="167" formatCode="0\%"/>
    <numFmt numFmtId="168" formatCode="0.0\%"/>
    <numFmt numFmtId="169" formatCode="###,000"/>
  </numFmts>
  <fonts count="15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6"/>
      <color theme="7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6"/>
      <color theme="0"/>
      <name val="Calibri"/>
      <family val="2"/>
    </font>
    <font>
      <b/>
      <sz val="20"/>
      <color rgb="FFFF0000"/>
      <name val="Calibri"/>
      <family val="2"/>
      <scheme val="minor"/>
    </font>
    <font>
      <b/>
      <sz val="14"/>
      <color theme="1"/>
      <name val="Calibri"/>
      <family val="2"/>
    </font>
    <font>
      <sz val="14"/>
      <name val="Calibri"/>
      <family val="2"/>
    </font>
    <font>
      <sz val="8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theme="9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8CBAD"/>
        <bgColor theme="5" tint="0.59999389629810485"/>
      </patternFill>
    </fill>
    <fill>
      <patternFill patternType="solid">
        <fgColor rgb="FFF8CBAD"/>
        <bgColor theme="5" tint="0.79998168889431442"/>
      </patternFill>
    </fill>
    <fill>
      <patternFill patternType="solid">
        <fgColor rgb="FFE2EFDA"/>
        <bgColor theme="9" tint="0.79998168889431442"/>
      </patternFill>
    </fill>
    <fill>
      <patternFill patternType="solid">
        <fgColor rgb="FFE2EFDA"/>
        <bgColor theme="9" tint="0.59999389629810485"/>
      </patternFill>
    </fill>
    <fill>
      <patternFill patternType="solid">
        <fgColor rgb="FFC6E0B4"/>
        <bgColor theme="9" tint="0.59999389629810485"/>
      </patternFill>
    </fill>
    <fill>
      <patternFill patternType="solid">
        <fgColor rgb="FFC6E0B4"/>
        <bgColor theme="9" tint="0.79998168889431442"/>
      </patternFill>
    </fill>
    <fill>
      <patternFill patternType="solid">
        <fgColor rgb="FFFCE4D6"/>
        <bgColor theme="5" tint="0.79998168889431442"/>
      </patternFill>
    </fill>
    <fill>
      <patternFill patternType="solid">
        <fgColor rgb="FFFCE4D6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4" fillId="0" borderId="0" xfId="2" applyAlignment="1">
      <alignment vertical="center"/>
    </xf>
    <xf numFmtId="0" fontId="5" fillId="6" borderId="10" xfId="0" applyFont="1" applyFill="1" applyBorder="1" applyAlignment="1">
      <alignment horizontal="left" vertical="center" indent="1"/>
    </xf>
    <xf numFmtId="0" fontId="5" fillId="6" borderId="11" xfId="0" applyFont="1" applyFill="1" applyBorder="1" applyAlignment="1">
      <alignment horizontal="left" vertical="center" indent="1"/>
    </xf>
    <xf numFmtId="0" fontId="5" fillId="6" borderId="12" xfId="0" applyFont="1" applyFill="1" applyBorder="1" applyAlignment="1">
      <alignment horizontal="left" vertical="center" indent="1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7" fontId="9" fillId="0" borderId="0" xfId="0" applyNumberFormat="1" applyFont="1" applyAlignment="1">
      <alignment horizontal="right" vertical="center" indent="1"/>
    </xf>
    <xf numFmtId="44" fontId="9" fillId="0" borderId="0" xfId="1" applyFont="1" applyAlignment="1">
      <alignment horizontal="right" vertical="center" indent="1"/>
    </xf>
    <xf numFmtId="0" fontId="9" fillId="0" borderId="0" xfId="0" applyFont="1" applyAlignment="1">
      <alignment horizontal="right" vertical="center" indent="1"/>
    </xf>
    <xf numFmtId="44" fontId="9" fillId="0" borderId="0" xfId="0" applyNumberFormat="1" applyFont="1" applyAlignment="1">
      <alignment horizontal="right" vertical="center" indent="1"/>
    </xf>
    <xf numFmtId="0" fontId="10" fillId="12" borderId="16" xfId="0" applyFont="1" applyFill="1" applyBorder="1" applyAlignment="1">
      <alignment horizontal="left" vertical="center" indent="1"/>
    </xf>
    <xf numFmtId="0" fontId="10" fillId="12" borderId="17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left" vertical="center" indent="1"/>
    </xf>
    <xf numFmtId="3" fontId="9" fillId="14" borderId="19" xfId="0" applyNumberFormat="1" applyFont="1" applyFill="1" applyBorder="1" applyAlignment="1">
      <alignment horizontal="right" vertical="center" indent="1"/>
    </xf>
    <xf numFmtId="0" fontId="10" fillId="12" borderId="22" xfId="0" applyFont="1" applyFill="1" applyBorder="1" applyAlignment="1">
      <alignment horizontal="left" vertical="center" indent="1"/>
    </xf>
    <xf numFmtId="0" fontId="10" fillId="12" borderId="23" xfId="0" applyFont="1" applyFill="1" applyBorder="1" applyAlignment="1">
      <alignment horizontal="right" vertical="center" indent="1"/>
    </xf>
    <xf numFmtId="0" fontId="10" fillId="13" borderId="16" xfId="0" applyFont="1" applyFill="1" applyBorder="1" applyAlignment="1">
      <alignment horizontal="left" vertical="center" indent="1"/>
    </xf>
    <xf numFmtId="0" fontId="10" fillId="13" borderId="17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left" vertical="center" indent="1"/>
    </xf>
    <xf numFmtId="3" fontId="9" fillId="15" borderId="19" xfId="0" applyNumberFormat="1" applyFont="1" applyFill="1" applyBorder="1" applyAlignment="1">
      <alignment horizontal="right" vertical="center" indent="1"/>
    </xf>
    <xf numFmtId="0" fontId="10" fillId="13" borderId="22" xfId="0" applyFont="1" applyFill="1" applyBorder="1" applyAlignment="1">
      <alignment horizontal="left" vertical="center" indent="1"/>
    </xf>
    <xf numFmtId="0" fontId="10" fillId="13" borderId="23" xfId="0" applyFont="1" applyFill="1" applyBorder="1" applyAlignment="1">
      <alignment horizontal="right" vertical="center" indent="1"/>
    </xf>
    <xf numFmtId="166" fontId="9" fillId="15" borderId="21" xfId="1" applyNumberFormat="1" applyFont="1" applyFill="1" applyBorder="1" applyAlignment="1">
      <alignment horizontal="right" vertical="center" indent="1"/>
    </xf>
    <xf numFmtId="166" fontId="9" fillId="16" borderId="21" xfId="1" applyNumberFormat="1" applyFont="1" applyFill="1" applyBorder="1" applyAlignment="1">
      <alignment horizontal="right" vertical="center" indent="1"/>
    </xf>
    <xf numFmtId="166" fontId="10" fillId="13" borderId="24" xfId="0" applyNumberFormat="1" applyFont="1" applyFill="1" applyBorder="1" applyAlignment="1">
      <alignment horizontal="right" vertical="center" indent="1"/>
    </xf>
    <xf numFmtId="164" fontId="2" fillId="2" borderId="11" xfId="0" quotePrefix="1" applyNumberFormat="1" applyFont="1" applyFill="1" applyBorder="1" applyAlignment="1">
      <alignment horizontal="left" vertical="center" indent="1"/>
    </xf>
    <xf numFmtId="3" fontId="2" fillId="2" borderId="11" xfId="0" quotePrefix="1" applyNumberFormat="1" applyFont="1" applyFill="1" applyBorder="1" applyAlignment="1">
      <alignment horizontal="left" vertical="center" indent="1"/>
    </xf>
    <xf numFmtId="0" fontId="2" fillId="2" borderId="12" xfId="0" quotePrefix="1" applyFont="1" applyFill="1" applyBorder="1" applyAlignment="1">
      <alignment horizontal="left" vertical="center" indent="1"/>
    </xf>
    <xf numFmtId="165" fontId="2" fillId="4" borderId="10" xfId="0" applyNumberFormat="1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 indent="1"/>
      <protection locked="0"/>
    </xf>
    <xf numFmtId="3" fontId="2" fillId="4" borderId="11" xfId="0" applyNumberFormat="1" applyFont="1" applyFill="1" applyBorder="1" applyAlignment="1" applyProtection="1">
      <alignment horizontal="left" vertical="center" indent="1"/>
      <protection locked="0"/>
    </xf>
    <xf numFmtId="0" fontId="1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13" fillId="0" borderId="0" xfId="2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9" fontId="9" fillId="14" borderId="19" xfId="0" applyNumberFormat="1" applyFont="1" applyFill="1" applyBorder="1" applyAlignment="1">
      <alignment horizontal="right" vertical="center" indent="1"/>
    </xf>
    <xf numFmtId="169" fontId="10" fillId="12" borderId="23" xfId="0" applyNumberFormat="1" applyFont="1" applyFill="1" applyBorder="1" applyAlignment="1">
      <alignment horizontal="right" vertical="center" indent="1"/>
    </xf>
    <xf numFmtId="1" fontId="3" fillId="0" borderId="0" xfId="0" applyNumberFormat="1" applyFont="1" applyAlignment="1">
      <alignment horizontal="left" vertical="center"/>
    </xf>
    <xf numFmtId="0" fontId="2" fillId="18" borderId="9" xfId="0" applyFont="1" applyFill="1" applyBorder="1" applyAlignment="1">
      <alignment horizontal="left" vertical="center" indent="1"/>
    </xf>
    <xf numFmtId="3" fontId="2" fillId="18" borderId="1" xfId="0" applyNumberFormat="1" applyFont="1" applyFill="1" applyBorder="1" applyAlignment="1">
      <alignment horizontal="right" vertical="center" indent="1"/>
    </xf>
    <xf numFmtId="164" fontId="2" fillId="18" borderId="8" xfId="1" applyNumberFormat="1" applyFont="1" applyFill="1" applyBorder="1" applyAlignment="1">
      <alignment horizontal="right" vertical="center" indent="1"/>
    </xf>
    <xf numFmtId="3" fontId="9" fillId="19" borderId="19" xfId="0" applyNumberFormat="1" applyFont="1" applyFill="1" applyBorder="1" applyAlignment="1">
      <alignment horizontal="right" vertical="center" indent="1"/>
    </xf>
    <xf numFmtId="0" fontId="9" fillId="20" borderId="20" xfId="0" applyFont="1" applyFill="1" applyBorder="1" applyAlignment="1">
      <alignment horizontal="left" vertical="center" indent="1"/>
    </xf>
    <xf numFmtId="3" fontId="9" fillId="20" borderId="19" xfId="0" applyNumberFormat="1" applyFont="1" applyFill="1" applyBorder="1" applyAlignment="1">
      <alignment horizontal="right" vertical="center" indent="1"/>
    </xf>
    <xf numFmtId="3" fontId="9" fillId="21" borderId="19" xfId="0" applyNumberFormat="1" applyFont="1" applyFill="1" applyBorder="1" applyAlignment="1">
      <alignment horizontal="right" vertical="center" indent="1"/>
    </xf>
    <xf numFmtId="3" fontId="9" fillId="22" borderId="19" xfId="0" applyNumberFormat="1" applyFont="1" applyFill="1" applyBorder="1" applyAlignment="1">
      <alignment horizontal="right" vertical="center" indent="1"/>
    </xf>
    <xf numFmtId="3" fontId="9" fillId="23" borderId="19" xfId="0" applyNumberFormat="1" applyFont="1" applyFill="1" applyBorder="1" applyAlignment="1">
      <alignment horizontal="right" vertical="center" indent="1"/>
    </xf>
    <xf numFmtId="166" fontId="9" fillId="23" borderId="21" xfId="1" applyNumberFormat="1" applyFont="1" applyFill="1" applyBorder="1" applyAlignment="1">
      <alignment horizontal="right" vertical="center" indent="1"/>
    </xf>
    <xf numFmtId="3" fontId="9" fillId="25" borderId="19" xfId="0" applyNumberFormat="1" applyFont="1" applyFill="1" applyBorder="1" applyAlignment="1">
      <alignment horizontal="right" vertical="center" indent="1"/>
    </xf>
    <xf numFmtId="3" fontId="9" fillId="26" borderId="19" xfId="0" applyNumberFormat="1" applyFont="1" applyFill="1" applyBorder="1" applyAlignment="1">
      <alignment horizontal="right" vertical="center" indent="1"/>
    </xf>
    <xf numFmtId="169" fontId="9" fillId="26" borderId="19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17" borderId="9" xfId="0" applyFont="1" applyFill="1" applyBorder="1" applyAlignment="1">
      <alignment horizontal="left" vertical="center" indent="1"/>
    </xf>
    <xf numFmtId="3" fontId="2" fillId="17" borderId="1" xfId="0" applyNumberFormat="1" applyFont="1" applyFill="1" applyBorder="1" applyAlignment="1">
      <alignment horizontal="right" vertical="center" indent="1"/>
    </xf>
    <xf numFmtId="164" fontId="2" fillId="17" borderId="8" xfId="1" applyNumberFormat="1" applyFont="1" applyFill="1" applyBorder="1" applyAlignment="1">
      <alignment horizontal="right" vertical="center" indent="1"/>
    </xf>
    <xf numFmtId="166" fontId="9" fillId="24" borderId="21" xfId="1" applyNumberFormat="1" applyFont="1" applyFill="1" applyBorder="1" applyAlignment="1">
      <alignment horizontal="right" vertical="center" indent="1"/>
    </xf>
    <xf numFmtId="169" fontId="9" fillId="19" borderId="19" xfId="0" applyNumberFormat="1" applyFont="1" applyFill="1" applyBorder="1" applyAlignment="1">
      <alignment horizontal="right" vertical="center" indent="1"/>
    </xf>
    <xf numFmtId="0" fontId="9" fillId="25" borderId="20" xfId="0" applyFont="1" applyFill="1" applyBorder="1" applyAlignment="1">
      <alignment horizontal="left" vertical="center" indent="1"/>
    </xf>
    <xf numFmtId="0" fontId="2" fillId="8" borderId="9" xfId="0" applyFont="1" applyFill="1" applyBorder="1" applyAlignment="1">
      <alignment horizontal="left" vertical="center" indent="1"/>
    </xf>
    <xf numFmtId="3" fontId="2" fillId="8" borderId="1" xfId="0" applyNumberFormat="1" applyFont="1" applyFill="1" applyBorder="1" applyAlignment="1">
      <alignment horizontal="right" vertical="center" indent="1"/>
    </xf>
    <xf numFmtId="164" fontId="2" fillId="8" borderId="8" xfId="1" applyNumberFormat="1" applyFont="1" applyFill="1" applyBorder="1" applyAlignment="1">
      <alignment horizontal="right" vertical="center" indent="1"/>
    </xf>
    <xf numFmtId="0" fontId="2" fillId="4" borderId="11" xfId="0" quotePrefix="1" applyFont="1" applyFill="1" applyBorder="1" applyAlignment="1" applyProtection="1">
      <alignment horizontal="left" vertical="center" indent="1"/>
      <protection locked="0"/>
    </xf>
    <xf numFmtId="0" fontId="9" fillId="25" borderId="25" xfId="0" applyFont="1" applyFill="1" applyBorder="1" applyAlignment="1">
      <alignment horizontal="left" vertical="center" indent="1"/>
    </xf>
    <xf numFmtId="3" fontId="9" fillId="25" borderId="26" xfId="0" applyNumberFormat="1" applyFont="1" applyFill="1" applyBorder="1" applyAlignment="1">
      <alignment horizontal="right" vertical="center" indent="1"/>
    </xf>
    <xf numFmtId="169" fontId="9" fillId="26" borderId="26" xfId="0" applyNumberFormat="1" applyFont="1" applyFill="1" applyBorder="1" applyAlignment="1">
      <alignment horizontal="right" vertical="center" indent="1"/>
    </xf>
    <xf numFmtId="166" fontId="9" fillId="21" borderId="21" xfId="1" applyNumberFormat="1" applyFont="1" applyFill="1" applyBorder="1" applyAlignment="1">
      <alignment horizontal="right" vertical="center" indent="1"/>
    </xf>
    <xf numFmtId="166" fontId="9" fillId="22" borderId="21" xfId="1" applyNumberFormat="1" applyFont="1" applyFill="1" applyBorder="1" applyAlignment="1">
      <alignment horizontal="right" vertical="center" indent="1"/>
    </xf>
    <xf numFmtId="0" fontId="9" fillId="26" borderId="20" xfId="0" applyFont="1" applyFill="1" applyBorder="1" applyAlignment="1">
      <alignment horizontal="left" vertical="center" indent="1"/>
    </xf>
    <xf numFmtId="7" fontId="0" fillId="0" borderId="0" xfId="0" applyNumberFormat="1" applyAlignment="1">
      <alignment horizontal="center" vertical="center"/>
    </xf>
    <xf numFmtId="3" fontId="2" fillId="0" borderId="10" xfId="0" quotePrefix="1" applyNumberFormat="1" applyFont="1" applyBorder="1" applyAlignment="1">
      <alignment horizontal="left" vertical="center" indent="1"/>
    </xf>
    <xf numFmtId="0" fontId="2" fillId="0" borderId="0" xfId="0" quotePrefix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3" fontId="9" fillId="27" borderId="19" xfId="0" applyNumberFormat="1" applyFont="1" applyFill="1" applyBorder="1" applyAlignment="1">
      <alignment horizontal="right" vertical="center" indent="1"/>
    </xf>
    <xf numFmtId="164" fontId="9" fillId="0" borderId="21" xfId="0" applyNumberFormat="1" applyFont="1" applyBorder="1" applyAlignment="1">
      <alignment vertical="center"/>
    </xf>
    <xf numFmtId="169" fontId="9" fillId="27" borderId="19" xfId="0" applyNumberFormat="1" applyFont="1" applyFill="1" applyBorder="1" applyAlignment="1">
      <alignment horizontal="right" vertical="center" indent="1"/>
    </xf>
    <xf numFmtId="164" fontId="2" fillId="2" borderId="3" xfId="1" applyNumberFormat="1" applyFont="1" applyFill="1" applyBorder="1" applyAlignment="1">
      <alignment horizontal="right" vertical="center" indent="1"/>
    </xf>
    <xf numFmtId="0" fontId="9" fillId="19" borderId="20" xfId="0" applyFont="1" applyFill="1" applyBorder="1" applyAlignment="1">
      <alignment horizontal="left" vertical="center" indent="1"/>
    </xf>
    <xf numFmtId="169" fontId="9" fillId="20" borderId="19" xfId="0" applyNumberFormat="1" applyFont="1" applyFill="1" applyBorder="1" applyAlignment="1">
      <alignment horizontal="right" vertical="center" indent="1"/>
    </xf>
    <xf numFmtId="169" fontId="9" fillId="25" borderId="19" xfId="0" applyNumberFormat="1" applyFont="1" applyFill="1" applyBorder="1" applyAlignment="1">
      <alignment horizontal="right" vertical="center" indent="1"/>
    </xf>
    <xf numFmtId="164" fontId="2" fillId="2" borderId="1" xfId="1" applyNumberFormat="1" applyFont="1" applyFill="1" applyBorder="1" applyAlignment="1">
      <alignment horizontal="right" vertical="center" indent="1"/>
    </xf>
    <xf numFmtId="0" fontId="9" fillId="16" borderId="20" xfId="0" applyFont="1" applyFill="1" applyBorder="1" applyAlignment="1">
      <alignment horizontal="left" vertical="center" indent="1"/>
    </xf>
    <xf numFmtId="3" fontId="9" fillId="16" borderId="19" xfId="0" applyNumberFormat="1" applyFont="1" applyFill="1" applyBorder="1" applyAlignment="1">
      <alignment horizontal="right" vertical="center" indent="1"/>
    </xf>
    <xf numFmtId="3" fontId="9" fillId="24" borderId="19" xfId="0" applyNumberFormat="1" applyFont="1" applyFill="1" applyBorder="1" applyAlignment="1">
      <alignment horizontal="right" vertical="center" indent="1"/>
    </xf>
    <xf numFmtId="0" fontId="9" fillId="23" borderId="20" xfId="0" applyFont="1" applyFill="1" applyBorder="1" applyAlignment="1">
      <alignment horizontal="left" vertical="center" indent="1"/>
    </xf>
    <xf numFmtId="0" fontId="9" fillId="26" borderId="25" xfId="0" applyFont="1" applyFill="1" applyBorder="1" applyAlignment="1">
      <alignment horizontal="left" vertical="center" indent="1"/>
    </xf>
    <xf numFmtId="3" fontId="9" fillId="26" borderId="26" xfId="0" applyNumberFormat="1" applyFont="1" applyFill="1" applyBorder="1" applyAlignment="1">
      <alignment horizontal="right" vertical="center" indent="1"/>
    </xf>
    <xf numFmtId="0" fontId="9" fillId="24" borderId="25" xfId="0" applyFont="1" applyFill="1" applyBorder="1" applyAlignment="1">
      <alignment horizontal="left" vertical="center" indent="1"/>
    </xf>
    <xf numFmtId="3" fontId="9" fillId="24" borderId="26" xfId="0" applyNumberFormat="1" applyFont="1" applyFill="1" applyBorder="1" applyAlignment="1">
      <alignment horizontal="right" vertical="center" indent="1"/>
    </xf>
    <xf numFmtId="0" fontId="9" fillId="21" borderId="25" xfId="0" applyFont="1" applyFill="1" applyBorder="1" applyAlignment="1">
      <alignment horizontal="left" vertical="center" indent="1"/>
    </xf>
    <xf numFmtId="3" fontId="9" fillId="21" borderId="26" xfId="0" applyNumberFormat="1" applyFont="1" applyFill="1" applyBorder="1" applyAlignment="1">
      <alignment horizontal="right" vertical="center" indent="1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17" borderId="1" xfId="1" applyNumberFormat="1" applyFont="1" applyFill="1" applyBorder="1" applyAlignment="1">
      <alignment horizontal="center" vertical="center"/>
    </xf>
    <xf numFmtId="0" fontId="2" fillId="8" borderId="1" xfId="1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18" borderId="1" xfId="1" applyNumberFormat="1" applyFon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8" borderId="3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2" fillId="28" borderId="1" xfId="1" applyNumberFormat="1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83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1" formatCode="#,##0.00\ &quot;€&quot;;\-#,##0.00\ &quot;€&quot;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8" formatCode="0.0\%"/>
      <alignment horizontal="center" vertical="center" textRotation="0" wrapText="0" indent="0" justifyLastLine="0" shrinkToFit="0" readingOrder="0"/>
    </dxf>
    <dxf>
      <numFmt numFmtId="168" formatCode="0.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7" formatCode="0\%"/>
      <alignment horizontal="center" vertical="center" textRotation="0" wrapText="0" indent="0" justifyLastLine="0" shrinkToFit="0" readingOrder="0"/>
    </dxf>
    <dxf>
      <numFmt numFmtId="167" formatCode="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00FF00"/>
      <color rgb="FFC6E0B4"/>
      <color rgb="FFE2EFDA"/>
      <color rgb="FFFCE4D6"/>
      <color rgb="FFF8CBAD"/>
      <color rgb="FFFFFFFF"/>
      <color rgb="FFFFCCFF"/>
      <color rgb="FF00FFFF"/>
      <color rgb="FFFFC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14</xdr:row>
      <xdr:rowOff>0</xdr:rowOff>
    </xdr:from>
    <xdr:to>
      <xdr:col>18</xdr:col>
      <xdr:colOff>190500</xdr:colOff>
      <xdr:row>15</xdr:row>
      <xdr:rowOff>257175</xdr:rowOff>
    </xdr:to>
    <xdr:pic macro="[0]!RetourSommaire">
      <xdr:nvPicPr>
        <xdr:cNvPr id="3" name="Graphique 2" descr="Entrer avec un remplissage uni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277975" y="3705225"/>
          <a:ext cx="542925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515470</xdr:colOff>
      <xdr:row>1</xdr:row>
      <xdr:rowOff>392206</xdr:rowOff>
    </xdr:from>
    <xdr:to>
      <xdr:col>23</xdr:col>
      <xdr:colOff>982195</xdr:colOff>
      <xdr:row>3</xdr:row>
      <xdr:rowOff>254934</xdr:rowOff>
    </xdr:to>
    <xdr:pic>
      <xdr:nvPicPr>
        <xdr:cNvPr id="3" name="Graphique 2" descr="Entre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0372294" y="638735"/>
          <a:ext cx="466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0</xdr:row>
          <xdr:rowOff>66675</xdr:rowOff>
        </xdr:from>
        <xdr:to>
          <xdr:col>6</xdr:col>
          <xdr:colOff>1676400</xdr:colOff>
          <xdr:row>1</xdr:row>
          <xdr:rowOff>161925</xdr:rowOff>
        </xdr:to>
        <xdr:sp macro="" textlink="">
          <xdr:nvSpPr>
            <xdr:cNvPr id="1032" name="btnAjou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238125</xdr:rowOff>
        </xdr:from>
        <xdr:to>
          <xdr:col>6</xdr:col>
          <xdr:colOff>1676400</xdr:colOff>
          <xdr:row>3</xdr:row>
          <xdr:rowOff>0</xdr:rowOff>
        </xdr:to>
        <xdr:sp macro="" textlink="">
          <xdr:nvSpPr>
            <xdr:cNvPr id="1033" name="btnModif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133350</xdr:rowOff>
        </xdr:from>
        <xdr:to>
          <xdr:col>6</xdr:col>
          <xdr:colOff>1676400</xdr:colOff>
          <xdr:row>3</xdr:row>
          <xdr:rowOff>495300</xdr:rowOff>
        </xdr:to>
        <xdr:sp macro="" textlink="">
          <xdr:nvSpPr>
            <xdr:cNvPr id="1034" name="btnSupp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E45" totalsRowShown="0" headerRowDxfId="82" dataDxfId="80" headerRowBorderDxfId="81" tableBorderDxfId="79" totalsRowBorderDxfId="78">
  <autoFilter ref="B2:E45" xr:uid="{7FEF31E9-C012-4C1E-830A-C568B4E42BCA}">
    <filterColumn colId="0" hiddenButton="1"/>
    <filterColumn colId="1" hiddenButton="1"/>
    <filterColumn colId="2" hiddenButton="1"/>
    <filterColumn colId="3" hiddenButton="1"/>
  </autoFilter>
  <tableColumns count="4">
    <tableColumn id="1" xr3:uid="{23A48368-572B-493A-9964-D54DFC4A3C38}" name="Miel" dataDxfId="77"/>
    <tableColumn id="2" xr3:uid="{3890F020-2496-4C24-8345-EC8EBABFC4AE}" name="Poids" dataDxfId="76"/>
    <tableColumn id="3" xr3:uid="{576309BC-7B61-4A0F-A6BB-F74DF54A6D1B}" name="Prix" dataDxfId="75" dataCellStyle="Monétaire"/>
    <tableColumn id="4" xr3:uid="{8855E3DD-F456-4EB0-8A33-3D2A4FA0A8AC}" name="Lot" dataDxfId="0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G2:G23" totalsRowShown="0" headerRowDxfId="74" dataDxfId="73" tableBorderDxfId="72">
  <autoFilter ref="G2:G23" xr:uid="{3B54C78A-8EF4-46D4-90A0-C924E829BFF9}">
    <filterColumn colId="0" hiddenButton="1"/>
  </autoFilter>
  <sortState xmlns:xlrd2="http://schemas.microsoft.com/office/spreadsheetml/2017/richdata2" ref="G3:G22">
    <sortCondition ref="G9:G22"/>
  </sortState>
  <tableColumns count="1">
    <tableColumn id="1" xr3:uid="{20C49766-1316-44AF-A0B4-835C9C8629A2}" name="listes de choix" dataDxfId="71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I2:I11" totalsRowShown="0" headerRowDxfId="70" dataDxfId="69">
  <autoFilter ref="I2:I11" xr:uid="{C039B585-EB49-4B4A-B09D-58D2D1874D25}">
    <filterColumn colId="0" hiddenButton="1"/>
  </autoFilter>
  <sortState xmlns:xlrd2="http://schemas.microsoft.com/office/spreadsheetml/2017/richdata2" ref="I3:I9">
    <sortCondition ref="I3:I9"/>
  </sortState>
  <tableColumns count="1">
    <tableColumn id="1" xr3:uid="{80BFC8A3-DE93-4A9C-B9E3-53A331917B5A}" name="Poids" dataDxfId="6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K2:K5" totalsRowShown="0" headerRowDxfId="67" dataDxfId="66">
  <autoFilter ref="K2:K5" xr:uid="{B6CA6725-5EB8-45D2-93E6-44446F67E5FD}">
    <filterColumn colId="0" hiddenButton="1"/>
  </autoFilter>
  <tableColumns count="1">
    <tableColumn id="1" xr3:uid="{B3109EFC-B66E-48AD-B7C3-610E1F02ECEB}" name="Statut" dataDxfId="6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7621C1-C608-4233-9C44-D1745F9EBDA0}" name="t_NumLigne" displayName="t_NumLigne" ref="O2:O3" totalsRowShown="0" headerRowDxfId="64" dataDxfId="63">
  <autoFilter ref="O2:O3" xr:uid="{CA7621C1-C608-4233-9C44-D1745F9EBDA0}">
    <filterColumn colId="0" hiddenButton="1"/>
  </autoFilter>
  <tableColumns count="1">
    <tableColumn id="1" xr3:uid="{78FDBB98-C69B-4DDF-8306-150D05B1D76B}" name="Num ligne" dataDxfId="62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9A1ED7-115A-43A3-B445-DFC666A8D99E}" name="t_Remise" displayName="t_Remise" ref="Q2:Q7" totalsRowShown="0" headerRowDxfId="61" dataDxfId="60">
  <autoFilter ref="Q2:Q7" xr:uid="{CD9A1ED7-115A-43A3-B445-DFC666A8D99E}">
    <filterColumn colId="0" hiddenButton="1"/>
  </autoFilter>
  <sortState xmlns:xlrd2="http://schemas.microsoft.com/office/spreadsheetml/2017/richdata2" ref="Q3:Q7">
    <sortCondition ref="Q3:Q7"/>
  </sortState>
  <tableColumns count="1">
    <tableColumn id="1" xr3:uid="{B9C96632-7E1F-4444-8C82-0CD71BA752ED}" name="Remise" dataDxfId="59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F744641-82DC-4A99-AB1D-4CD86D35017A}" name="t_Tva" displayName="t_Tva" ref="S2:S5" totalsRowShown="0" headerRowDxfId="58" dataDxfId="57">
  <autoFilter ref="S2:S5" xr:uid="{FF744641-82DC-4A99-AB1D-4CD86D35017A}"/>
  <tableColumns count="1">
    <tableColumn id="1" xr3:uid="{5326E85E-A489-4CF7-B830-B4DA4087567D}" name="TVA" dataDxfId="56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F9AE48-47F9-404A-8289-40EA78065412}" name="fc_Lot" displayName="fc_Lot" ref="U2:U7" totalsRowShown="0" headerRowDxfId="55" dataDxfId="54">
  <autoFilter ref="U2:U7" xr:uid="{86F9AE48-47F9-404A-8289-40EA78065412}"/>
  <sortState xmlns:xlrd2="http://schemas.microsoft.com/office/spreadsheetml/2017/richdata2" ref="U3:U6">
    <sortCondition ref="U3:U6"/>
  </sortState>
  <tableColumns count="1">
    <tableColumn id="1" xr3:uid="{8C222CF1-605B-45F0-8E4B-C0B1E4C6A4F4}" name="Lot" dataDxfId="53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5:F49" totalsRowCount="1" headerRowDxfId="49" dataDxfId="48" totalsRowDxfId="47">
  <autoFilter ref="B5:F48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89F3BA5-9A98-44E4-AD6C-CED816967E7E}" name="Produit" totalsRowLabel="Total" dataDxfId="46" totalsRowDxfId="45"/>
    <tableColumn id="2" xr3:uid="{6B5D069E-FCCE-4EE8-AE59-9D6EE71893B2}" name="Poids" dataDxfId="44" totalsRowDxfId="43"/>
    <tableColumn id="3" xr3:uid="{D62F685C-518E-499C-B684-5F8806EFCCD9}" name="Quantité" dataDxfId="42" totalsRowDxfId="41"/>
    <tableColumn id="4" xr3:uid="{95730DFD-F952-43DC-96E1-6B34AA2DD572}" name="Prix" dataDxfId="40" totalsRowDxfId="39"/>
    <tableColumn id="5" xr3:uid="{59555BC9-E367-4D81-B6F8-49C18B389D8A}" name="Prix Stock Initial" totalsRowFunction="sum" dataDxfId="38" totalsRowDxfId="37">
      <calculatedColumnFormula>E6*D6</calculatedColumnFormula>
    </tableColumn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T5:W49" totalsRowCount="1" headerRowDxfId="36" dataDxfId="35" totalsRowDxfId="34">
  <autoFilter ref="T5:W48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33" totalsRowDxfId="32"/>
    <tableColumn id="2" xr3:uid="{E43DCB9B-2273-4DB5-BD41-CA22A4AD9887}" name="Poids" dataDxfId="31" totalsRowDxfId="30"/>
    <tableColumn id="4" xr3:uid="{C46EBE50-C8BF-4D1F-A357-A45024F9A7A1}" name="Quantité" dataDxfId="29" totalsRowDxfId="28">
      <calculatedColumnFormula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27" totalsRowDxfId="26" dataCellStyle="Monétaire">
      <calculatedColumnFormula>V6*E6</calculatedColumnFormula>
    </tableColumn>
  </tableColumns>
  <tableStyleInfo name="TableStyleMedium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H5:R11" totalsRowCount="1" headerRowDxfId="25" dataDxfId="24" totalsRowDxfId="23">
  <autoFilter ref="H5:R10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1" xr3:uid="{D539432A-DC69-4DD8-8094-6AD5779E407E}" name="Index" dataDxfId="22" totalsRowDxfId="21">
      <calculatedColumnFormula>IF(t_Mouvement[[#This Row],[Date]]&lt;&gt;"",ROW()-3,"")</calculatedColumnFormula>
    </tableColumn>
    <tableColumn id="1" xr3:uid="{8CEF2FC3-ACDD-4FB0-B9B8-878CB4FDE7A8}" name="Date" dataDxfId="20" totalsRowDxfId="19"/>
    <tableColumn id="2" xr3:uid="{C6D5AEB8-A5C4-48D9-B387-19BEF7D341F2}" name="Nom" dataDxfId="18" totalsRowDxfId="17"/>
    <tableColumn id="3" xr3:uid="{8B263247-2E6A-47E7-B740-32CFAD82F3D3}" name="Statut" dataDxfId="16" totalsRowDxfId="15"/>
    <tableColumn id="4" xr3:uid="{444EB392-9FFC-4071-9E27-99838513F0B9}" name="N° Lot" dataDxfId="14" totalsRowDxfId="13"/>
    <tableColumn id="5" xr3:uid="{0CF61BEE-B7C2-4CAB-B1FA-DD16C08C57AD}" name="Produit" dataDxfId="12" totalsRowDxfId="11"/>
    <tableColumn id="6" xr3:uid="{F29C3667-F773-4FC0-B445-8A0A0FAE4FF0}" name="Poids" dataDxfId="10" totalsRowDxfId="9"/>
    <tableColumn id="7" xr3:uid="{09CF83C3-A304-4347-AE48-B0918EF9908E}" name="Prix" dataDxfId="8" totalsRowDxfId="7"/>
    <tableColumn id="8" xr3:uid="{A86F98AA-9315-475C-8F6C-B81C938087EF}" name="Quantité" dataDxfId="6" totalsRowDxfId="5"/>
    <tableColumn id="9" xr3:uid="{C160BE96-1DB8-4446-A11E-4C09C4043F5B}" name="Montant" totalsRowFunction="sum" dataDxfId="4" totalsRowDxfId="3"/>
    <tableColumn id="10" xr3:uid="{8BB034E7-DE3D-461C-AFA6-3514A33EE684}" name="Mvt" totalsRowFunction="sum" dataDxfId="2" totalsRowDxfId="1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U45"/>
  <sheetViews>
    <sheetView showGridLines="0" topLeftCell="B22" workbookViewId="0">
      <selection activeCell="G30" sqref="G30"/>
    </sheetView>
  </sheetViews>
  <sheetFormatPr baseColWidth="10" defaultColWidth="10.69921875" defaultRowHeight="18.75" x14ac:dyDescent="0.3"/>
  <cols>
    <col min="1" max="1" width="3.59765625" style="5" customWidth="1"/>
    <col min="2" max="2" width="20.69921875" style="5" bestFit="1" customWidth="1"/>
    <col min="3" max="4" width="10.69921875" style="5"/>
    <col min="5" max="5" width="11.19921875" style="145" bestFit="1" customWidth="1"/>
    <col min="6" max="6" width="3.59765625" style="5" customWidth="1"/>
    <col min="7" max="7" width="20" style="5" bestFit="1" customWidth="1"/>
    <col min="8" max="8" width="3.59765625" style="5" customWidth="1"/>
    <col min="9" max="9" width="11.09765625" style="5" bestFit="1" customWidth="1"/>
    <col min="10" max="10" width="3.59765625" style="5" customWidth="1"/>
    <col min="11" max="11" width="11.59765625" style="5" customWidth="1"/>
    <col min="12" max="12" width="3.59765625" style="5" customWidth="1"/>
    <col min="13" max="13" width="24.59765625" style="9" bestFit="1" customWidth="1"/>
    <col min="14" max="14" width="3.59765625" style="5" customWidth="1"/>
    <col min="15" max="15" width="10.69921875" style="5"/>
    <col min="16" max="16" width="3.296875" style="5" customWidth="1"/>
    <col min="17" max="17" width="10.69921875" style="5"/>
    <col min="18" max="18" width="3.69921875" style="5" customWidth="1"/>
    <col min="19" max="19" width="12.5" style="5" bestFit="1" customWidth="1"/>
    <col min="20" max="20" width="2.5" style="5" customWidth="1"/>
    <col min="21" max="16384" width="10.69921875" style="5"/>
  </cols>
  <sheetData>
    <row r="1" spans="2:21" x14ac:dyDescent="0.3">
      <c r="S1" s="26"/>
    </row>
    <row r="2" spans="2:21" ht="21" x14ac:dyDescent="0.3">
      <c r="B2" s="10" t="s">
        <v>0</v>
      </c>
      <c r="C2" s="6" t="s">
        <v>1</v>
      </c>
      <c r="D2" s="7" t="s">
        <v>2</v>
      </c>
      <c r="E2" s="146" t="s">
        <v>3</v>
      </c>
      <c r="G2" s="8" t="s">
        <v>4</v>
      </c>
      <c r="I2" s="2" t="s">
        <v>1</v>
      </c>
      <c r="K2" s="9" t="s">
        <v>5</v>
      </c>
      <c r="M2" s="35" t="str" cm="1">
        <f t="array" ref="M2:M4">_xlfn._xlws.FILTER(_xlfn.UNIQUE(t_Mouvement[Nom]),IFERROR(SEARCH(fc_Nom,_xlfn.UNIQUE(t_Mouvement[Nom]))&gt;0,FALSE))</f>
        <v>Bignou</v>
      </c>
      <c r="O2" s="5" t="s">
        <v>6</v>
      </c>
      <c r="Q2" s="72" t="s">
        <v>7</v>
      </c>
      <c r="S2" s="72" t="s">
        <v>8</v>
      </c>
      <c r="U2" s="72" t="s">
        <v>3</v>
      </c>
    </row>
    <row r="3" spans="2:21" ht="21" x14ac:dyDescent="0.3">
      <c r="B3" s="11" t="s">
        <v>9</v>
      </c>
      <c r="C3" s="16">
        <v>125</v>
      </c>
      <c r="D3" s="21">
        <v>3</v>
      </c>
      <c r="E3" s="147"/>
      <c r="G3" s="8" t="s">
        <v>9</v>
      </c>
      <c r="I3" s="92">
        <v>125</v>
      </c>
      <c r="K3" s="9" t="s">
        <v>10</v>
      </c>
      <c r="M3" s="9" t="str">
        <v>Daniel Alsacien</v>
      </c>
      <c r="Q3" s="73">
        <v>0</v>
      </c>
      <c r="S3" s="75" t="s">
        <v>11</v>
      </c>
      <c r="U3" s="93">
        <v>10723</v>
      </c>
    </row>
    <row r="4" spans="2:21" ht="21" x14ac:dyDescent="0.3">
      <c r="B4" s="11" t="s">
        <v>9</v>
      </c>
      <c r="C4" s="16">
        <v>250</v>
      </c>
      <c r="D4" s="21">
        <v>4</v>
      </c>
      <c r="E4" s="147"/>
      <c r="F4" s="1"/>
      <c r="G4" s="8" t="s">
        <v>12</v>
      </c>
      <c r="I4" s="92">
        <v>250</v>
      </c>
      <c r="K4" s="9" t="s">
        <v>13</v>
      </c>
      <c r="M4" s="9" t="str">
        <v>Sœur de Laurette Babin</v>
      </c>
      <c r="Q4" s="73">
        <v>5</v>
      </c>
      <c r="S4" s="74" t="s">
        <v>14</v>
      </c>
      <c r="U4" s="93">
        <v>15723</v>
      </c>
    </row>
    <row r="5" spans="2:21" ht="21" x14ac:dyDescent="0.3">
      <c r="B5" s="11" t="s">
        <v>9</v>
      </c>
      <c r="C5" s="16">
        <v>500</v>
      </c>
      <c r="D5" s="21">
        <v>7</v>
      </c>
      <c r="E5" s="147"/>
      <c r="F5" s="1"/>
      <c r="G5" s="8" t="s">
        <v>15</v>
      </c>
      <c r="I5" s="92">
        <v>500</v>
      </c>
      <c r="K5" s="9" t="s">
        <v>16</v>
      </c>
      <c r="Q5" s="73">
        <v>10</v>
      </c>
      <c r="S5" s="73" t="s">
        <v>17</v>
      </c>
      <c r="U5" s="93">
        <v>20523</v>
      </c>
    </row>
    <row r="6" spans="2:21" ht="21" x14ac:dyDescent="0.3">
      <c r="B6" s="11" t="s">
        <v>9</v>
      </c>
      <c r="C6" s="16">
        <v>1000</v>
      </c>
      <c r="D6" s="21">
        <v>13</v>
      </c>
      <c r="E6" s="147"/>
      <c r="F6" s="1"/>
      <c r="G6" s="8" t="s">
        <v>18</v>
      </c>
      <c r="I6" s="92">
        <v>1000</v>
      </c>
      <c r="Q6" s="73">
        <v>15</v>
      </c>
      <c r="U6" s="93">
        <v>20623</v>
      </c>
    </row>
    <row r="7" spans="2:21" ht="21" x14ac:dyDescent="0.3">
      <c r="B7" s="12" t="s">
        <v>12</v>
      </c>
      <c r="C7" s="17">
        <v>125</v>
      </c>
      <c r="D7" s="22">
        <v>3</v>
      </c>
      <c r="E7" s="148"/>
      <c r="F7" s="1"/>
      <c r="G7" s="8" t="s">
        <v>19</v>
      </c>
      <c r="I7" s="92" t="s">
        <v>20</v>
      </c>
      <c r="Q7" s="73">
        <v>20</v>
      </c>
      <c r="U7" s="93"/>
    </row>
    <row r="8" spans="2:21" ht="21" x14ac:dyDescent="0.3">
      <c r="B8" s="12" t="s">
        <v>12</v>
      </c>
      <c r="C8" s="17">
        <v>250</v>
      </c>
      <c r="D8" s="22">
        <v>4</v>
      </c>
      <c r="E8" s="148"/>
      <c r="F8" s="1"/>
      <c r="G8" s="8" t="s">
        <v>21</v>
      </c>
      <c r="I8" s="92" t="s">
        <v>22</v>
      </c>
    </row>
    <row r="9" spans="2:21" ht="21" x14ac:dyDescent="0.3">
      <c r="B9" s="12" t="s">
        <v>12</v>
      </c>
      <c r="C9" s="17">
        <v>500</v>
      </c>
      <c r="D9" s="22">
        <v>7</v>
      </c>
      <c r="E9" s="148"/>
      <c r="F9" s="1"/>
      <c r="G9" s="8" t="s">
        <v>23</v>
      </c>
      <c r="I9" s="92" t="s">
        <v>24</v>
      </c>
    </row>
    <row r="10" spans="2:21" ht="21" x14ac:dyDescent="0.3">
      <c r="B10" s="12" t="s">
        <v>12</v>
      </c>
      <c r="C10" s="17">
        <v>1000</v>
      </c>
      <c r="D10" s="22">
        <v>13</v>
      </c>
      <c r="E10" s="148"/>
      <c r="F10" s="1"/>
      <c r="G10" s="8" t="s">
        <v>25</v>
      </c>
      <c r="I10" s="92">
        <v>230</v>
      </c>
    </row>
    <row r="11" spans="2:21" ht="21" x14ac:dyDescent="0.3">
      <c r="B11" s="94" t="s">
        <v>15</v>
      </c>
      <c r="C11" s="95">
        <v>125</v>
      </c>
      <c r="D11" s="96">
        <v>3</v>
      </c>
      <c r="E11" s="149">
        <v>10723</v>
      </c>
      <c r="F11" s="1"/>
      <c r="G11" s="8" t="s">
        <v>26</v>
      </c>
      <c r="I11" s="92">
        <v>450</v>
      </c>
    </row>
    <row r="12" spans="2:21" ht="21" x14ac:dyDescent="0.3">
      <c r="B12" s="94" t="s">
        <v>15</v>
      </c>
      <c r="C12" s="95">
        <v>250</v>
      </c>
      <c r="D12" s="96">
        <v>4</v>
      </c>
      <c r="E12" s="149">
        <v>10723</v>
      </c>
      <c r="F12" s="1"/>
      <c r="G12" s="8" t="s">
        <v>27</v>
      </c>
    </row>
    <row r="13" spans="2:21" ht="21" x14ac:dyDescent="0.3">
      <c r="B13" s="94" t="s">
        <v>15</v>
      </c>
      <c r="C13" s="95">
        <v>500</v>
      </c>
      <c r="D13" s="96">
        <v>7</v>
      </c>
      <c r="E13" s="149">
        <v>10723</v>
      </c>
      <c r="F13" s="1"/>
      <c r="G13" s="8" t="s">
        <v>28</v>
      </c>
    </row>
    <row r="14" spans="2:21" ht="21" x14ac:dyDescent="0.3">
      <c r="B14" s="94" t="s">
        <v>15</v>
      </c>
      <c r="C14" s="95">
        <v>1000</v>
      </c>
      <c r="D14" s="96">
        <v>13</v>
      </c>
      <c r="E14" s="149">
        <v>10723</v>
      </c>
      <c r="F14" s="1"/>
      <c r="G14" s="8" t="s">
        <v>29</v>
      </c>
    </row>
    <row r="15" spans="2:21" ht="21" x14ac:dyDescent="0.3">
      <c r="B15" s="100" t="s">
        <v>18</v>
      </c>
      <c r="C15" s="101">
        <v>125</v>
      </c>
      <c r="D15" s="102">
        <v>3</v>
      </c>
      <c r="E15" s="150">
        <v>15723</v>
      </c>
      <c r="F15" s="1"/>
      <c r="G15" s="8" t="s">
        <v>30</v>
      </c>
    </row>
    <row r="16" spans="2:21" ht="21" x14ac:dyDescent="0.3">
      <c r="B16" s="100" t="s">
        <v>18</v>
      </c>
      <c r="C16" s="101">
        <v>250</v>
      </c>
      <c r="D16" s="102">
        <v>4</v>
      </c>
      <c r="E16" s="150">
        <v>15723</v>
      </c>
      <c r="F16" s="1"/>
      <c r="G16" s="8" t="s">
        <v>31</v>
      </c>
    </row>
    <row r="17" spans="2:7" ht="21" x14ac:dyDescent="0.3">
      <c r="B17" s="100" t="s">
        <v>18</v>
      </c>
      <c r="C17" s="101">
        <v>500</v>
      </c>
      <c r="D17" s="102">
        <v>7</v>
      </c>
      <c r="E17" s="150">
        <v>15723</v>
      </c>
      <c r="F17" s="1"/>
      <c r="G17" s="8" t="s">
        <v>32</v>
      </c>
    </row>
    <row r="18" spans="2:7" ht="21" x14ac:dyDescent="0.3">
      <c r="B18" s="100" t="s">
        <v>18</v>
      </c>
      <c r="C18" s="101">
        <v>1000</v>
      </c>
      <c r="D18" s="102">
        <v>13</v>
      </c>
      <c r="E18" s="150">
        <v>15723</v>
      </c>
      <c r="F18" s="1"/>
      <c r="G18" s="8" t="s">
        <v>33</v>
      </c>
    </row>
    <row r="19" spans="2:7" ht="21" x14ac:dyDescent="0.3">
      <c r="B19" s="13" t="s">
        <v>19</v>
      </c>
      <c r="C19" s="18">
        <v>125</v>
      </c>
      <c r="D19" s="23">
        <v>3.5</v>
      </c>
      <c r="E19" s="151">
        <v>20523</v>
      </c>
      <c r="G19" s="8" t="s">
        <v>34</v>
      </c>
    </row>
    <row r="20" spans="2:7" ht="21" x14ac:dyDescent="0.3">
      <c r="B20" s="13" t="s">
        <v>19</v>
      </c>
      <c r="C20" s="18">
        <v>250</v>
      </c>
      <c r="D20" s="23">
        <v>4.5</v>
      </c>
      <c r="E20" s="151">
        <v>20523</v>
      </c>
      <c r="G20" s="8" t="s">
        <v>35</v>
      </c>
    </row>
    <row r="21" spans="2:7" ht="21" x14ac:dyDescent="0.3">
      <c r="B21" s="13" t="s">
        <v>19</v>
      </c>
      <c r="C21" s="18">
        <v>500</v>
      </c>
      <c r="D21" s="23">
        <v>8</v>
      </c>
      <c r="E21" s="151">
        <v>20523</v>
      </c>
      <c r="G21" s="8" t="s">
        <v>36</v>
      </c>
    </row>
    <row r="22" spans="2:7" ht="21" x14ac:dyDescent="0.3">
      <c r="B22" s="13" t="s">
        <v>19</v>
      </c>
      <c r="C22" s="18">
        <v>1000</v>
      </c>
      <c r="D22" s="23">
        <v>15</v>
      </c>
      <c r="E22" s="151">
        <v>20523</v>
      </c>
      <c r="G22" s="8" t="s">
        <v>37</v>
      </c>
    </row>
    <row r="23" spans="2:7" ht="21" x14ac:dyDescent="0.3">
      <c r="B23" s="14" t="s">
        <v>21</v>
      </c>
      <c r="C23" s="19">
        <v>125</v>
      </c>
      <c r="D23" s="24">
        <v>3.5</v>
      </c>
      <c r="E23" s="152">
        <v>20623</v>
      </c>
      <c r="G23" s="8"/>
    </row>
    <row r="24" spans="2:7" ht="21" x14ac:dyDescent="0.3">
      <c r="B24" s="14" t="s">
        <v>21</v>
      </c>
      <c r="C24" s="19">
        <v>250</v>
      </c>
      <c r="D24" s="24">
        <v>4.5</v>
      </c>
      <c r="E24" s="152">
        <v>20623</v>
      </c>
    </row>
    <row r="25" spans="2:7" ht="21" x14ac:dyDescent="0.3">
      <c r="B25" s="14" t="s">
        <v>21</v>
      </c>
      <c r="C25" s="19">
        <v>500</v>
      </c>
      <c r="D25" s="24">
        <v>8</v>
      </c>
      <c r="E25" s="152">
        <v>20623</v>
      </c>
    </row>
    <row r="26" spans="2:7" ht="21" x14ac:dyDescent="0.3">
      <c r="B26" s="15" t="s">
        <v>21</v>
      </c>
      <c r="C26" s="20">
        <v>1000</v>
      </c>
      <c r="D26" s="25">
        <v>15</v>
      </c>
      <c r="E26" s="152">
        <v>20623</v>
      </c>
    </row>
    <row r="27" spans="2:7" ht="21" x14ac:dyDescent="0.3">
      <c r="B27" s="79" t="s">
        <v>36</v>
      </c>
      <c r="C27" s="80" t="s">
        <v>22</v>
      </c>
      <c r="D27" s="81">
        <v>3</v>
      </c>
      <c r="E27" s="153"/>
    </row>
    <row r="28" spans="2:7" ht="21" x14ac:dyDescent="0.3">
      <c r="B28" s="79" t="s">
        <v>36</v>
      </c>
      <c r="C28" s="80" t="s">
        <v>20</v>
      </c>
      <c r="D28" s="81">
        <v>3</v>
      </c>
      <c r="E28" s="153"/>
    </row>
    <row r="29" spans="2:7" ht="21" x14ac:dyDescent="0.3">
      <c r="B29" s="79" t="s">
        <v>26</v>
      </c>
      <c r="C29" s="80" t="s">
        <v>24</v>
      </c>
      <c r="D29" s="81">
        <v>5</v>
      </c>
      <c r="E29" s="153"/>
    </row>
    <row r="30" spans="2:7" ht="21" x14ac:dyDescent="0.3">
      <c r="B30" s="15" t="s">
        <v>35</v>
      </c>
      <c r="C30" s="20" t="s">
        <v>24</v>
      </c>
      <c r="D30" s="25">
        <v>3</v>
      </c>
      <c r="E30" s="157">
        <v>245638</v>
      </c>
    </row>
    <row r="31" spans="2:7" ht="21" x14ac:dyDescent="0.3">
      <c r="B31" s="15" t="s">
        <v>27</v>
      </c>
      <c r="C31" s="20" t="s">
        <v>24</v>
      </c>
      <c r="D31" s="25">
        <v>19.5</v>
      </c>
      <c r="E31" s="152"/>
    </row>
    <row r="32" spans="2:7" ht="21" x14ac:dyDescent="0.3">
      <c r="B32" s="14" t="s">
        <v>29</v>
      </c>
      <c r="C32" s="19" t="s">
        <v>24</v>
      </c>
      <c r="D32" s="122">
        <v>21</v>
      </c>
      <c r="E32" s="152"/>
    </row>
    <row r="33" spans="2:5" ht="21" x14ac:dyDescent="0.3">
      <c r="B33" s="14" t="s">
        <v>28</v>
      </c>
      <c r="C33" s="19" t="s">
        <v>24</v>
      </c>
      <c r="D33" s="122">
        <v>26.5</v>
      </c>
      <c r="E33" s="152"/>
    </row>
    <row r="34" spans="2:5" ht="21" x14ac:dyDescent="0.3">
      <c r="B34" s="15" t="s">
        <v>33</v>
      </c>
      <c r="C34" s="20" t="s">
        <v>24</v>
      </c>
      <c r="D34" s="25">
        <v>6.5</v>
      </c>
      <c r="E34" s="152"/>
    </row>
    <row r="35" spans="2:5" ht="21" x14ac:dyDescent="0.3">
      <c r="B35" s="15" t="s">
        <v>23</v>
      </c>
      <c r="C35" s="20" t="s">
        <v>24</v>
      </c>
      <c r="D35" s="25">
        <v>5.5</v>
      </c>
      <c r="E35" s="152"/>
    </row>
    <row r="36" spans="2:5" ht="21" x14ac:dyDescent="0.3">
      <c r="B36" s="15" t="s">
        <v>30</v>
      </c>
      <c r="C36" s="20">
        <v>125</v>
      </c>
      <c r="D36" s="25">
        <v>5</v>
      </c>
      <c r="E36" s="152"/>
    </row>
    <row r="37" spans="2:5" ht="21" x14ac:dyDescent="0.3">
      <c r="B37" s="15" t="s">
        <v>30</v>
      </c>
      <c r="C37" s="20">
        <v>230</v>
      </c>
      <c r="D37" s="118">
        <v>10</v>
      </c>
      <c r="E37" s="154"/>
    </row>
    <row r="38" spans="2:5" ht="21" x14ac:dyDescent="0.3">
      <c r="B38" s="15" t="s">
        <v>30</v>
      </c>
      <c r="C38" s="20">
        <v>450</v>
      </c>
      <c r="D38" s="118">
        <v>19.5</v>
      </c>
      <c r="E38" s="154"/>
    </row>
    <row r="39" spans="2:5" ht="21" x14ac:dyDescent="0.3">
      <c r="B39" s="15" t="s">
        <v>32</v>
      </c>
      <c r="C39" s="20" t="s">
        <v>24</v>
      </c>
      <c r="D39" s="118">
        <v>14</v>
      </c>
      <c r="E39" s="154"/>
    </row>
    <row r="40" spans="2:5" ht="21" x14ac:dyDescent="0.3">
      <c r="B40" s="15" t="s">
        <v>31</v>
      </c>
      <c r="C40" s="20" t="s">
        <v>24</v>
      </c>
      <c r="D40" s="118">
        <v>8</v>
      </c>
      <c r="E40" s="155">
        <v>123458</v>
      </c>
    </row>
    <row r="41" spans="2:5" ht="21" x14ac:dyDescent="0.3">
      <c r="B41" s="15" t="s">
        <v>37</v>
      </c>
      <c r="C41" s="20" t="s">
        <v>24</v>
      </c>
      <c r="D41" s="118">
        <v>30</v>
      </c>
      <c r="E41" s="154"/>
    </row>
    <row r="42" spans="2:5" ht="21" x14ac:dyDescent="0.3">
      <c r="B42" s="15" t="s">
        <v>25</v>
      </c>
      <c r="C42" s="20" t="s">
        <v>24</v>
      </c>
      <c r="D42" s="118">
        <v>6</v>
      </c>
      <c r="E42" s="156"/>
    </row>
    <row r="43" spans="2:5" ht="21" x14ac:dyDescent="0.3">
      <c r="B43" s="15" t="s">
        <v>34</v>
      </c>
      <c r="C43" s="20">
        <v>250</v>
      </c>
      <c r="D43" s="118">
        <v>3</v>
      </c>
      <c r="E43" s="156"/>
    </row>
    <row r="44" spans="2:5" ht="21" x14ac:dyDescent="0.3">
      <c r="B44" s="15" t="s">
        <v>34</v>
      </c>
      <c r="C44" s="20">
        <v>500</v>
      </c>
      <c r="D44" s="118">
        <v>5</v>
      </c>
      <c r="E44" s="156"/>
    </row>
    <row r="45" spans="2:5" ht="21" x14ac:dyDescent="0.3">
      <c r="B45" s="15" t="s">
        <v>34</v>
      </c>
      <c r="C45" s="20">
        <v>1000</v>
      </c>
      <c r="D45" s="118">
        <v>9.5</v>
      </c>
      <c r="E45" s="156"/>
    </row>
  </sheetData>
  <phoneticPr fontId="14" type="noConversion"/>
  <pageMargins left="0.7" right="0.7" top="0.75" bottom="0.75" header="0.3" footer="0.3"/>
  <pageSetup paperSize="9" orientation="portrait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1:W614"/>
  <sheetViews>
    <sheetView showGridLines="0" topLeftCell="A37" zoomScaleNormal="100" workbookViewId="0">
      <selection activeCell="Q15" sqref="Q15"/>
    </sheetView>
  </sheetViews>
  <sheetFormatPr baseColWidth="10" defaultColWidth="10.69921875" defaultRowHeight="18.75" outlineLevelCol="1" x14ac:dyDescent="0.3"/>
  <cols>
    <col min="1" max="1" width="3.59765625" style="5" customWidth="1"/>
    <col min="2" max="2" width="20" style="5" bestFit="1" customWidth="1"/>
    <col min="3" max="3" width="11.09765625" style="5" bestFit="1" customWidth="1"/>
    <col min="4" max="4" width="8.796875" style="5" bestFit="1" customWidth="1"/>
    <col min="5" max="5" width="12.8984375" style="5" bestFit="1" customWidth="1"/>
    <col min="6" max="6" width="14.796875" style="5" customWidth="1"/>
    <col min="7" max="7" width="3.59765625" style="5" customWidth="1"/>
    <col min="8" max="8" width="5.796875" style="5" customWidth="1"/>
    <col min="9" max="9" width="11.296875" style="5" customWidth="1"/>
    <col min="10" max="10" width="27.09765625" style="5" customWidth="1"/>
    <col min="11" max="11" width="7.296875" style="5" customWidth="1"/>
    <col min="12" max="12" width="6.3984375" style="5" customWidth="1"/>
    <col min="13" max="13" width="20" style="5" customWidth="1"/>
    <col min="14" max="14" width="9.19921875" style="5" customWidth="1"/>
    <col min="15" max="15" width="8.59765625" style="5" customWidth="1"/>
    <col min="16" max="16" width="8.5" style="5" customWidth="1"/>
    <col min="17" max="17" width="11.3984375" style="5" customWidth="1"/>
    <col min="18" max="18" width="4.8984375" style="5" customWidth="1" outlineLevel="1"/>
    <col min="19" max="19" width="5.3984375" style="5" customWidth="1"/>
    <col min="20" max="20" width="20" style="5" customWidth="1"/>
    <col min="21" max="21" width="11.59765625" style="5" bestFit="1" customWidth="1"/>
    <col min="22" max="22" width="8.796875" style="5" bestFit="1" customWidth="1"/>
    <col min="23" max="23" width="14.296875" style="5" bestFit="1" customWidth="1"/>
    <col min="24" max="16384" width="10.69921875" style="5"/>
  </cols>
  <sheetData>
    <row r="1" spans="2:23" ht="19.5" thickBot="1" x14ac:dyDescent="0.35">
      <c r="E1" s="5">
        <v>1</v>
      </c>
    </row>
    <row r="2" spans="2:23" ht="32.25" thickBot="1" x14ac:dyDescent="0.35">
      <c r="B2" s="133" t="s">
        <v>38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5"/>
    </row>
    <row r="3" spans="2:23" ht="19.5" thickBot="1" x14ac:dyDescent="0.35"/>
    <row r="4" spans="2:23" ht="21.75" thickBot="1" x14ac:dyDescent="0.35">
      <c r="B4" s="142" t="s">
        <v>39</v>
      </c>
      <c r="C4" s="143"/>
      <c r="D4" s="143"/>
      <c r="E4" s="143"/>
      <c r="F4" s="144"/>
      <c r="G4" s="36"/>
      <c r="H4" s="139" t="s">
        <v>40</v>
      </c>
      <c r="I4" s="140"/>
      <c r="J4" s="140"/>
      <c r="K4" s="140"/>
      <c r="L4" s="140"/>
      <c r="M4" s="140"/>
      <c r="N4" s="140"/>
      <c r="O4" s="140"/>
      <c r="P4" s="140"/>
      <c r="Q4" s="141"/>
      <c r="R4" s="36"/>
      <c r="T4" s="136" t="s">
        <v>41</v>
      </c>
      <c r="U4" s="137"/>
      <c r="V4" s="137"/>
      <c r="W4" s="138"/>
    </row>
    <row r="5" spans="2:23" ht="21" x14ac:dyDescent="0.3">
      <c r="B5" s="37" t="s">
        <v>42</v>
      </c>
      <c r="C5" s="38" t="s">
        <v>1</v>
      </c>
      <c r="D5" s="38" t="s">
        <v>43</v>
      </c>
      <c r="E5" s="38" t="s">
        <v>2</v>
      </c>
      <c r="F5" s="38" t="s">
        <v>44</v>
      </c>
      <c r="G5" s="36"/>
      <c r="H5" s="38" t="s">
        <v>45</v>
      </c>
      <c r="I5" s="38" t="s">
        <v>46</v>
      </c>
      <c r="J5" s="37" t="s">
        <v>47</v>
      </c>
      <c r="K5" s="37" t="s">
        <v>5</v>
      </c>
      <c r="L5" s="36" t="s">
        <v>48</v>
      </c>
      <c r="M5" s="37" t="s">
        <v>42</v>
      </c>
      <c r="N5" s="39" t="s">
        <v>1</v>
      </c>
      <c r="O5" s="38" t="s">
        <v>2</v>
      </c>
      <c r="P5" s="38" t="s">
        <v>43</v>
      </c>
      <c r="Q5" s="38" t="s">
        <v>49</v>
      </c>
      <c r="R5" s="38" t="s">
        <v>50</v>
      </c>
      <c r="S5" s="36"/>
      <c r="T5" s="37" t="s">
        <v>42</v>
      </c>
      <c r="U5" s="38" t="s">
        <v>1</v>
      </c>
      <c r="V5" s="38" t="s">
        <v>43</v>
      </c>
      <c r="W5" s="38" t="s">
        <v>51</v>
      </c>
    </row>
    <row r="6" spans="2:23" ht="21" x14ac:dyDescent="0.3">
      <c r="B6" s="37" t="s">
        <v>9</v>
      </c>
      <c r="C6" s="40">
        <v>125</v>
      </c>
      <c r="D6" s="40">
        <v>0</v>
      </c>
      <c r="E6" s="41">
        <v>3</v>
      </c>
      <c r="F6" s="42">
        <f>E6*D6</f>
        <v>0</v>
      </c>
      <c r="G6" s="36"/>
      <c r="H6" s="39">
        <f>IF(t_Mouvement[[#This Row],[Date]]&lt;&gt;"",ROW()-3,"")</f>
        <v>3</v>
      </c>
      <c r="I6" s="43">
        <v>44936</v>
      </c>
      <c r="J6" s="37" t="s">
        <v>52</v>
      </c>
      <c r="K6" s="37" t="s">
        <v>13</v>
      </c>
      <c r="L6" s="36"/>
      <c r="M6" s="37" t="s">
        <v>12</v>
      </c>
      <c r="N6" s="40">
        <v>1000</v>
      </c>
      <c r="O6" s="41">
        <v>14</v>
      </c>
      <c r="P6" s="40">
        <v>1</v>
      </c>
      <c r="Q6" s="44">
        <v>14</v>
      </c>
      <c r="R6" s="40">
        <f>IF(t_Mouvement[[#This Row],[Statut]]&lt;&gt;"",IF(t_Mouvement[[#This Row],[Statut]]="Entrée",t_Mouvement[[#This Row],[Quantité]],t_Mouvement[[#This Row],[Quantité]]*-1),"")</f>
        <v>-1</v>
      </c>
      <c r="S6" s="36"/>
      <c r="T6" s="37" t="s">
        <v>9</v>
      </c>
      <c r="U6" s="40">
        <v>125</v>
      </c>
      <c r="V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6" s="45">
        <f t="shared" ref="W6:W43" si="0">V6*E6</f>
        <v>0</v>
      </c>
    </row>
    <row r="7" spans="2:23" ht="21" x14ac:dyDescent="0.3">
      <c r="B7" s="37" t="s">
        <v>9</v>
      </c>
      <c r="C7" s="40">
        <v>250</v>
      </c>
      <c r="D7" s="40">
        <v>1</v>
      </c>
      <c r="E7" s="41">
        <v>4</v>
      </c>
      <c r="F7" s="42">
        <f>E7*D7</f>
        <v>4</v>
      </c>
      <c r="G7" s="36"/>
      <c r="H7" s="39">
        <f>IF(t_Mouvement[[#This Row],[Date]]&lt;&gt;"",ROW()-3,"")</f>
        <v>4</v>
      </c>
      <c r="I7" s="43">
        <v>44936</v>
      </c>
      <c r="J7" s="37" t="s">
        <v>52</v>
      </c>
      <c r="K7" s="37" t="s">
        <v>13</v>
      </c>
      <c r="L7" s="36"/>
      <c r="M7" s="37" t="s">
        <v>21</v>
      </c>
      <c r="N7" s="40">
        <v>1000</v>
      </c>
      <c r="O7" s="41">
        <v>16.5</v>
      </c>
      <c r="P7" s="40">
        <v>1</v>
      </c>
      <c r="Q7" s="44">
        <v>16.5</v>
      </c>
      <c r="R7" s="40">
        <f>IF(t_Mouvement[[#This Row],[Statut]]&lt;&gt;"",IF(t_Mouvement[[#This Row],[Statut]]="Entrée",t_Mouvement[[#This Row],[Quantité]],t_Mouvement[[#This Row],[Quantité]]*-1),"")</f>
        <v>-1</v>
      </c>
      <c r="S7" s="36"/>
      <c r="T7" s="37" t="s">
        <v>9</v>
      </c>
      <c r="U7" s="40">
        <v>250</v>
      </c>
      <c r="V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7" s="45">
        <f t="shared" si="0"/>
        <v>4</v>
      </c>
    </row>
    <row r="8" spans="2:23" ht="21" x14ac:dyDescent="0.3">
      <c r="B8" s="37" t="s">
        <v>9</v>
      </c>
      <c r="C8" s="40">
        <v>500</v>
      </c>
      <c r="D8" s="40">
        <v>3</v>
      </c>
      <c r="E8" s="41">
        <v>7</v>
      </c>
      <c r="F8" s="42">
        <f t="shared" ref="F8:F29" si="1">E8*D8</f>
        <v>21</v>
      </c>
      <c r="G8" s="36"/>
      <c r="H8" s="39">
        <f>IF(t_Mouvement[[#This Row],[Date]]&lt;&gt;"",ROW()-3,"")</f>
        <v>5</v>
      </c>
      <c r="I8" s="43">
        <v>44981</v>
      </c>
      <c r="J8" s="37" t="s">
        <v>53</v>
      </c>
      <c r="K8" s="37" t="s">
        <v>16</v>
      </c>
      <c r="L8" s="36"/>
      <c r="M8" s="37" t="s">
        <v>19</v>
      </c>
      <c r="N8" s="40">
        <v>1000</v>
      </c>
      <c r="O8" s="41"/>
      <c r="P8" s="40">
        <v>1</v>
      </c>
      <c r="Q8" s="44"/>
      <c r="R8" s="40">
        <f>IF(t_Mouvement[[#This Row],[Statut]]&lt;&gt;"",IF(t_Mouvement[[#This Row],[Statut]]="Entrée",t_Mouvement[[#This Row],[Quantité]],t_Mouvement[[#This Row],[Quantité]]*-1),"")</f>
        <v>-1</v>
      </c>
      <c r="S8" s="36"/>
      <c r="T8" s="37" t="s">
        <v>9</v>
      </c>
      <c r="U8" s="40">
        <v>500</v>
      </c>
      <c r="V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8" s="45">
        <f t="shared" si="0"/>
        <v>21</v>
      </c>
    </row>
    <row r="9" spans="2:23" ht="21" x14ac:dyDescent="0.3">
      <c r="B9" s="37" t="s">
        <v>9</v>
      </c>
      <c r="C9" s="40">
        <v>1000</v>
      </c>
      <c r="D9" s="40">
        <v>3</v>
      </c>
      <c r="E9" s="41">
        <v>13</v>
      </c>
      <c r="F9" s="42">
        <f t="shared" si="1"/>
        <v>39</v>
      </c>
      <c r="G9" s="36"/>
      <c r="H9" s="39">
        <f>IF(t_Mouvement[[#This Row],[Date]]&lt;&gt;"",ROW()-3,"")</f>
        <v>6</v>
      </c>
      <c r="I9" s="43">
        <v>44985</v>
      </c>
      <c r="J9" s="37" t="s">
        <v>53</v>
      </c>
      <c r="K9" s="37" t="s">
        <v>13</v>
      </c>
      <c r="L9" s="36"/>
      <c r="M9" s="37" t="s">
        <v>12</v>
      </c>
      <c r="N9" s="40">
        <v>500</v>
      </c>
      <c r="O9" s="41">
        <v>7.5</v>
      </c>
      <c r="P9" s="40">
        <v>1</v>
      </c>
      <c r="Q9" s="44">
        <v>7.5</v>
      </c>
      <c r="R9" s="40">
        <f>IF(t_Mouvement[[#This Row],[Statut]]&lt;&gt;"",IF(t_Mouvement[[#This Row],[Statut]]="Entrée",t_Mouvement[[#This Row],[Quantité]],t_Mouvement[[#This Row],[Quantité]]*-1),"")</f>
        <v>-1</v>
      </c>
      <c r="S9" s="36"/>
      <c r="T9" s="37" t="s">
        <v>9</v>
      </c>
      <c r="U9" s="40">
        <v>1000</v>
      </c>
      <c r="V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9" s="45">
        <f t="shared" si="0"/>
        <v>39</v>
      </c>
    </row>
    <row r="10" spans="2:23" ht="21" x14ac:dyDescent="0.3">
      <c r="B10" s="37" t="s">
        <v>12</v>
      </c>
      <c r="C10" s="40">
        <v>125</v>
      </c>
      <c r="D10" s="40">
        <v>0</v>
      </c>
      <c r="E10" s="41">
        <v>3</v>
      </c>
      <c r="F10" s="42">
        <f>E10*D10</f>
        <v>0</v>
      </c>
      <c r="G10" s="36"/>
      <c r="H10" s="39">
        <f>IF(t_Mouvement[[#This Row],[Date]]&lt;&gt;"",ROW()-3,"")</f>
        <v>7</v>
      </c>
      <c r="I10" s="43">
        <v>45287</v>
      </c>
      <c r="J10" s="37" t="s">
        <v>55</v>
      </c>
      <c r="K10" s="37" t="s">
        <v>13</v>
      </c>
      <c r="L10" s="36">
        <v>10723</v>
      </c>
      <c r="M10" s="37" t="s">
        <v>15</v>
      </c>
      <c r="N10" s="40">
        <v>500</v>
      </c>
      <c r="O10" s="41">
        <v>5</v>
      </c>
      <c r="P10" s="40">
        <v>2</v>
      </c>
      <c r="Q10" s="44">
        <v>10</v>
      </c>
      <c r="R10" s="40">
        <f>IF(t_Mouvement[[#This Row],[Statut]]&lt;&gt;"",IF(t_Mouvement[[#This Row],[Statut]]="Entrée",t_Mouvement[[#This Row],[Quantité]],t_Mouvement[[#This Row],[Quantité]]*-1),"")</f>
        <v>-2</v>
      </c>
      <c r="S10" s="36"/>
      <c r="T10" s="37" t="s">
        <v>12</v>
      </c>
      <c r="U10" s="40">
        <v>125</v>
      </c>
      <c r="V1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0" s="45">
        <f t="shared" si="0"/>
        <v>0</v>
      </c>
    </row>
    <row r="11" spans="2:23" ht="21" x14ac:dyDescent="0.3">
      <c r="B11" s="37" t="s">
        <v>12</v>
      </c>
      <c r="C11" s="40">
        <v>250</v>
      </c>
      <c r="D11" s="40">
        <v>5</v>
      </c>
      <c r="E11" s="41">
        <v>4</v>
      </c>
      <c r="F11" s="42">
        <f t="shared" si="1"/>
        <v>20</v>
      </c>
      <c r="G11" s="36"/>
      <c r="H11" s="38"/>
      <c r="I11" s="43"/>
      <c r="J11" s="37"/>
      <c r="K11" s="37"/>
      <c r="L11" s="36"/>
      <c r="M11" s="37"/>
      <c r="N11" s="40"/>
      <c r="O11" s="41"/>
      <c r="P11" s="40"/>
      <c r="Q11" s="44">
        <f>SUBTOTAL(109,t_Mouvement[Montant])</f>
        <v>48</v>
      </c>
      <c r="R11" s="40">
        <f>SUBTOTAL(109,t_Mouvement[Mvt])</f>
        <v>-6</v>
      </c>
      <c r="S11" s="36"/>
      <c r="T11" s="37" t="s">
        <v>12</v>
      </c>
      <c r="U11" s="40">
        <v>250</v>
      </c>
      <c r="V1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11" s="45">
        <f t="shared" si="0"/>
        <v>20</v>
      </c>
    </row>
    <row r="12" spans="2:23" ht="21" x14ac:dyDescent="0.3">
      <c r="B12" s="37" t="s">
        <v>12</v>
      </c>
      <c r="C12" s="40">
        <v>500</v>
      </c>
      <c r="D12" s="40">
        <v>35</v>
      </c>
      <c r="E12" s="41">
        <v>5</v>
      </c>
      <c r="F12" s="42">
        <f t="shared" si="1"/>
        <v>175</v>
      </c>
      <c r="G12" s="36"/>
      <c r="H12" s="32"/>
      <c r="M12" s="30"/>
      <c r="N12" s="31"/>
      <c r="O12" s="30"/>
      <c r="Q12" s="34"/>
      <c r="S12" s="36"/>
      <c r="T12" s="37" t="s">
        <v>12</v>
      </c>
      <c r="U12" s="40">
        <v>500</v>
      </c>
      <c r="V1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W12" s="45">
        <f t="shared" si="0"/>
        <v>170</v>
      </c>
    </row>
    <row r="13" spans="2:23" ht="21" x14ac:dyDescent="0.3">
      <c r="B13" s="37" t="s">
        <v>12</v>
      </c>
      <c r="C13" s="40">
        <v>1000</v>
      </c>
      <c r="D13" s="40">
        <v>20</v>
      </c>
      <c r="E13" s="41">
        <v>9.5</v>
      </c>
      <c r="F13" s="42">
        <f t="shared" si="1"/>
        <v>190</v>
      </c>
      <c r="G13" s="36"/>
      <c r="H13" s="32"/>
      <c r="M13" s="30"/>
      <c r="N13" s="31"/>
      <c r="O13" s="30"/>
      <c r="S13" s="36"/>
      <c r="T13" s="37" t="s">
        <v>12</v>
      </c>
      <c r="U13" s="40">
        <v>1000</v>
      </c>
      <c r="V1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19</v>
      </c>
      <c r="W13" s="45">
        <f t="shared" si="0"/>
        <v>180.5</v>
      </c>
    </row>
    <row r="14" spans="2:23" ht="21" x14ac:dyDescent="0.3">
      <c r="B14" s="37" t="s">
        <v>15</v>
      </c>
      <c r="C14" s="40">
        <v>125</v>
      </c>
      <c r="D14" s="40">
        <v>4</v>
      </c>
      <c r="E14" s="41">
        <v>3</v>
      </c>
      <c r="F14" s="42">
        <f>E14*D14</f>
        <v>12</v>
      </c>
      <c r="G14" s="36"/>
      <c r="H14" s="32"/>
      <c r="M14" s="30"/>
      <c r="N14" s="31"/>
      <c r="O14" s="30"/>
      <c r="Q14" s="110"/>
      <c r="S14" s="36"/>
      <c r="T14" s="37" t="s">
        <v>15</v>
      </c>
      <c r="U14" s="40">
        <v>125</v>
      </c>
      <c r="V1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14" s="45">
        <f t="shared" si="0"/>
        <v>12</v>
      </c>
    </row>
    <row r="15" spans="2:23" ht="21" x14ac:dyDescent="0.3">
      <c r="B15" s="37" t="s">
        <v>15</v>
      </c>
      <c r="C15" s="40">
        <v>250</v>
      </c>
      <c r="D15" s="40">
        <v>112</v>
      </c>
      <c r="E15" s="41">
        <v>4</v>
      </c>
      <c r="F15" s="42">
        <f>E15*D15</f>
        <v>448</v>
      </c>
      <c r="G15" s="36"/>
      <c r="H15" s="32"/>
      <c r="M15" s="30"/>
      <c r="N15" s="31"/>
      <c r="O15" s="30"/>
      <c r="S15" s="36"/>
      <c r="T15" s="37" t="s">
        <v>15</v>
      </c>
      <c r="U15" s="40">
        <v>250</v>
      </c>
      <c r="V1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112</v>
      </c>
      <c r="W15" s="45">
        <f t="shared" si="0"/>
        <v>448</v>
      </c>
    </row>
    <row r="16" spans="2:23" ht="21" x14ac:dyDescent="0.3">
      <c r="B16" s="37" t="s">
        <v>15</v>
      </c>
      <c r="C16" s="40">
        <v>500</v>
      </c>
      <c r="D16" s="40">
        <v>78</v>
      </c>
      <c r="E16" s="41">
        <v>7</v>
      </c>
      <c r="F16" s="42">
        <f>E16*D16</f>
        <v>546</v>
      </c>
      <c r="G16" s="36"/>
      <c r="H16" s="32"/>
      <c r="M16" s="30"/>
      <c r="N16" s="31"/>
      <c r="O16" s="30"/>
      <c r="S16" s="36"/>
      <c r="T16" s="37" t="s">
        <v>15</v>
      </c>
      <c r="U16" s="40">
        <v>500</v>
      </c>
      <c r="V1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76</v>
      </c>
      <c r="W16" s="45">
        <f t="shared" si="0"/>
        <v>532</v>
      </c>
    </row>
    <row r="17" spans="2:23" ht="21" x14ac:dyDescent="0.3">
      <c r="B17" s="37" t="s">
        <v>15</v>
      </c>
      <c r="C17" s="40">
        <v>1000</v>
      </c>
      <c r="D17" s="40">
        <v>41</v>
      </c>
      <c r="E17" s="41">
        <v>13</v>
      </c>
      <c r="F17" s="42">
        <f>E17*D17</f>
        <v>533</v>
      </c>
      <c r="G17" s="36"/>
      <c r="H17" s="32"/>
      <c r="J17" s="34"/>
      <c r="M17" s="30"/>
      <c r="N17" s="31"/>
      <c r="O17" s="30"/>
      <c r="S17" s="36"/>
      <c r="T17" s="37" t="s">
        <v>15</v>
      </c>
      <c r="U17" s="40">
        <v>1000</v>
      </c>
      <c r="V1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41</v>
      </c>
      <c r="W17" s="45">
        <f t="shared" si="0"/>
        <v>533</v>
      </c>
    </row>
    <row r="18" spans="2:23" ht="21" x14ac:dyDescent="0.3">
      <c r="B18" s="37" t="s">
        <v>18</v>
      </c>
      <c r="C18" s="40">
        <v>125</v>
      </c>
      <c r="D18" s="40">
        <v>0</v>
      </c>
      <c r="E18" s="41">
        <v>3</v>
      </c>
      <c r="F18" s="42">
        <f>E18*D18</f>
        <v>0</v>
      </c>
      <c r="G18" s="36"/>
      <c r="H18" s="32"/>
      <c r="J18" s="34"/>
      <c r="M18" s="30"/>
      <c r="N18" s="31"/>
      <c r="O18" s="30"/>
      <c r="S18" s="36"/>
      <c r="T18" s="37" t="s">
        <v>18</v>
      </c>
      <c r="U18" s="40">
        <v>125</v>
      </c>
      <c r="V1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8" s="45">
        <f t="shared" si="0"/>
        <v>0</v>
      </c>
    </row>
    <row r="19" spans="2:23" ht="21" x14ac:dyDescent="0.3">
      <c r="B19" s="37" t="s">
        <v>18</v>
      </c>
      <c r="C19" s="40">
        <v>250</v>
      </c>
      <c r="D19" s="40">
        <v>96</v>
      </c>
      <c r="E19" s="41">
        <v>4</v>
      </c>
      <c r="F19" s="42">
        <f t="shared" ref="F19:F21" si="2">E19*D19</f>
        <v>384</v>
      </c>
      <c r="G19" s="36"/>
      <c r="H19" s="32"/>
      <c r="J19" s="34"/>
      <c r="M19" s="30"/>
      <c r="N19" s="31"/>
      <c r="O19" s="30"/>
      <c r="S19" s="36"/>
      <c r="T19" s="37" t="s">
        <v>18</v>
      </c>
      <c r="U19" s="40">
        <v>250</v>
      </c>
      <c r="V1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96</v>
      </c>
      <c r="W19" s="45">
        <f t="shared" si="0"/>
        <v>384</v>
      </c>
    </row>
    <row r="20" spans="2:23" ht="21" x14ac:dyDescent="0.3">
      <c r="B20" s="37" t="s">
        <v>18</v>
      </c>
      <c r="C20" s="40">
        <v>500</v>
      </c>
      <c r="D20" s="40">
        <v>80</v>
      </c>
      <c r="E20" s="41">
        <v>7</v>
      </c>
      <c r="F20" s="42">
        <f t="shared" si="2"/>
        <v>560</v>
      </c>
      <c r="G20" s="36"/>
      <c r="H20" s="32"/>
      <c r="J20" s="34"/>
      <c r="M20" s="30"/>
      <c r="N20" s="31"/>
      <c r="O20" s="33"/>
      <c r="P20" s="30"/>
      <c r="S20" s="36"/>
      <c r="T20" s="37" t="s">
        <v>18</v>
      </c>
      <c r="U20" s="40">
        <v>500</v>
      </c>
      <c r="V2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80</v>
      </c>
      <c r="W20" s="45">
        <f t="shared" si="0"/>
        <v>560</v>
      </c>
    </row>
    <row r="21" spans="2:23" ht="21" x14ac:dyDescent="0.3">
      <c r="B21" s="37" t="s">
        <v>18</v>
      </c>
      <c r="C21" s="40">
        <v>1000</v>
      </c>
      <c r="D21" s="40">
        <v>40</v>
      </c>
      <c r="E21" s="41">
        <v>13</v>
      </c>
      <c r="F21" s="42">
        <f t="shared" si="2"/>
        <v>520</v>
      </c>
      <c r="H21" s="32"/>
      <c r="M21" s="30"/>
      <c r="N21" s="31"/>
      <c r="O21" s="30"/>
      <c r="T21" s="37" t="s">
        <v>18</v>
      </c>
      <c r="U21" s="40">
        <v>1000</v>
      </c>
      <c r="V2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40</v>
      </c>
      <c r="W21" s="45">
        <f t="shared" si="0"/>
        <v>520</v>
      </c>
    </row>
    <row r="22" spans="2:23" ht="21" x14ac:dyDescent="0.3">
      <c r="B22" s="37" t="s">
        <v>19</v>
      </c>
      <c r="C22" s="40">
        <v>125</v>
      </c>
      <c r="D22" s="40">
        <v>0</v>
      </c>
      <c r="E22" s="41">
        <v>3.5</v>
      </c>
      <c r="F22" s="42">
        <f>E22*D22</f>
        <v>0</v>
      </c>
      <c r="H22" s="32"/>
      <c r="M22" s="30"/>
      <c r="N22" s="31"/>
      <c r="O22" s="30"/>
      <c r="T22" s="37" t="s">
        <v>19</v>
      </c>
      <c r="U22" s="40">
        <v>125</v>
      </c>
      <c r="V2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22" s="45">
        <f t="shared" si="0"/>
        <v>0</v>
      </c>
    </row>
    <row r="23" spans="2:23" ht="21" x14ac:dyDescent="0.3">
      <c r="B23" s="37" t="s">
        <v>19</v>
      </c>
      <c r="C23" s="40">
        <v>250</v>
      </c>
      <c r="D23" s="40">
        <v>159</v>
      </c>
      <c r="E23" s="41">
        <v>4.5</v>
      </c>
      <c r="F23" s="42">
        <f t="shared" si="1"/>
        <v>715.5</v>
      </c>
      <c r="O23" s="30"/>
      <c r="P23" s="30"/>
      <c r="T23" s="37" t="s">
        <v>19</v>
      </c>
      <c r="U23" s="40">
        <v>250</v>
      </c>
      <c r="V2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159</v>
      </c>
      <c r="W23" s="45">
        <f t="shared" si="0"/>
        <v>715.5</v>
      </c>
    </row>
    <row r="24" spans="2:23" ht="21" x14ac:dyDescent="0.3">
      <c r="B24" s="37" t="s">
        <v>19</v>
      </c>
      <c r="C24" s="40">
        <v>500</v>
      </c>
      <c r="D24" s="40">
        <v>125</v>
      </c>
      <c r="E24" s="41">
        <v>8</v>
      </c>
      <c r="F24" s="42">
        <f t="shared" si="1"/>
        <v>1000</v>
      </c>
      <c r="T24" s="37" t="s">
        <v>19</v>
      </c>
      <c r="U24" s="40">
        <v>500</v>
      </c>
      <c r="V2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125</v>
      </c>
      <c r="W24" s="45">
        <f t="shared" si="0"/>
        <v>1000</v>
      </c>
    </row>
    <row r="25" spans="2:23" ht="21" x14ac:dyDescent="0.3">
      <c r="B25" s="37" t="s">
        <v>19</v>
      </c>
      <c r="C25" s="40">
        <v>1000</v>
      </c>
      <c r="D25" s="40">
        <v>37</v>
      </c>
      <c r="E25" s="41">
        <v>15</v>
      </c>
      <c r="F25" s="42">
        <f t="shared" si="1"/>
        <v>555</v>
      </c>
      <c r="T25" s="37" t="s">
        <v>19</v>
      </c>
      <c r="U25" s="40">
        <v>1000</v>
      </c>
      <c r="V2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36</v>
      </c>
      <c r="W25" s="45">
        <f t="shared" si="0"/>
        <v>540</v>
      </c>
    </row>
    <row r="26" spans="2:23" ht="21" x14ac:dyDescent="0.3">
      <c r="B26" s="37" t="s">
        <v>21</v>
      </c>
      <c r="C26" s="40">
        <v>125</v>
      </c>
      <c r="D26" s="40">
        <v>5</v>
      </c>
      <c r="E26" s="41">
        <v>3.5</v>
      </c>
      <c r="F26" s="42">
        <f>E26*D26</f>
        <v>17.5</v>
      </c>
      <c r="T26" s="37" t="s">
        <v>21</v>
      </c>
      <c r="U26" s="40">
        <v>125</v>
      </c>
      <c r="V2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26" s="45">
        <f t="shared" si="0"/>
        <v>17.5</v>
      </c>
    </row>
    <row r="27" spans="2:23" ht="21" x14ac:dyDescent="0.3">
      <c r="B27" s="37" t="s">
        <v>21</v>
      </c>
      <c r="C27" s="40">
        <v>250</v>
      </c>
      <c r="D27" s="40">
        <v>102</v>
      </c>
      <c r="E27" s="41">
        <v>4.5</v>
      </c>
      <c r="F27" s="42">
        <f t="shared" si="1"/>
        <v>459</v>
      </c>
      <c r="T27" s="37" t="s">
        <v>21</v>
      </c>
      <c r="U27" s="40">
        <v>250</v>
      </c>
      <c r="V2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102</v>
      </c>
      <c r="W27" s="45">
        <f t="shared" si="0"/>
        <v>459</v>
      </c>
    </row>
    <row r="28" spans="2:23" ht="21" x14ac:dyDescent="0.3">
      <c r="B28" s="37" t="s">
        <v>21</v>
      </c>
      <c r="C28" s="40">
        <v>500</v>
      </c>
      <c r="D28" s="40">
        <v>93</v>
      </c>
      <c r="E28" s="41">
        <v>8</v>
      </c>
      <c r="F28" s="42">
        <f t="shared" si="1"/>
        <v>744</v>
      </c>
      <c r="T28" s="37" t="s">
        <v>21</v>
      </c>
      <c r="U28" s="40">
        <v>500</v>
      </c>
      <c r="V2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93</v>
      </c>
      <c r="W28" s="45">
        <f t="shared" si="0"/>
        <v>744</v>
      </c>
    </row>
    <row r="29" spans="2:23" ht="21" x14ac:dyDescent="0.3">
      <c r="B29" s="37" t="s">
        <v>21</v>
      </c>
      <c r="C29" s="40">
        <v>1000</v>
      </c>
      <c r="D29" s="40">
        <v>54</v>
      </c>
      <c r="E29" s="41">
        <v>15</v>
      </c>
      <c r="F29" s="42">
        <f t="shared" si="1"/>
        <v>810</v>
      </c>
      <c r="T29" s="37" t="s">
        <v>21</v>
      </c>
      <c r="U29" s="40">
        <v>1000</v>
      </c>
      <c r="V2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53</v>
      </c>
      <c r="W29" s="45">
        <f t="shared" si="0"/>
        <v>795</v>
      </c>
    </row>
    <row r="30" spans="2:23" ht="21" x14ac:dyDescent="0.3">
      <c r="B30" s="37" t="s">
        <v>36</v>
      </c>
      <c r="C30" s="40" t="s">
        <v>22</v>
      </c>
      <c r="D30" s="40">
        <v>3</v>
      </c>
      <c r="E30" s="41">
        <v>4.5</v>
      </c>
      <c r="F30" s="42">
        <f t="shared" ref="F30:F37" si="3">E30*D30</f>
        <v>13.5</v>
      </c>
      <c r="T30" s="37" t="s">
        <v>36</v>
      </c>
      <c r="U30" s="40" t="s">
        <v>22</v>
      </c>
      <c r="V3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30" s="45">
        <f t="shared" si="0"/>
        <v>13.5</v>
      </c>
    </row>
    <row r="31" spans="2:23" ht="21" x14ac:dyDescent="0.3">
      <c r="B31" s="37" t="s">
        <v>36</v>
      </c>
      <c r="C31" s="40" t="s">
        <v>20</v>
      </c>
      <c r="D31" s="40">
        <v>4</v>
      </c>
      <c r="E31" s="41">
        <v>4.5</v>
      </c>
      <c r="F31" s="42">
        <f t="shared" si="3"/>
        <v>18</v>
      </c>
      <c r="T31" s="37" t="s">
        <v>36</v>
      </c>
      <c r="U31" s="40" t="s">
        <v>20</v>
      </c>
      <c r="V3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31" s="45">
        <f t="shared" si="0"/>
        <v>18</v>
      </c>
    </row>
    <row r="32" spans="2:23" ht="21" x14ac:dyDescent="0.3">
      <c r="B32" s="37" t="s">
        <v>26</v>
      </c>
      <c r="C32" s="40" t="s">
        <v>24</v>
      </c>
      <c r="D32" s="40">
        <v>49</v>
      </c>
      <c r="E32" s="41">
        <v>5</v>
      </c>
      <c r="F32" s="42">
        <f t="shared" si="3"/>
        <v>245</v>
      </c>
      <c r="T32" s="37" t="s">
        <v>26</v>
      </c>
      <c r="U32" s="40" t="s">
        <v>24</v>
      </c>
      <c r="V3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49</v>
      </c>
      <c r="W32" s="45">
        <f t="shared" si="0"/>
        <v>245</v>
      </c>
    </row>
    <row r="33" spans="2:23" ht="21" x14ac:dyDescent="0.3">
      <c r="B33" s="37" t="s">
        <v>35</v>
      </c>
      <c r="C33" s="40" t="s">
        <v>24</v>
      </c>
      <c r="D33" s="40">
        <v>30</v>
      </c>
      <c r="E33" s="41">
        <v>3</v>
      </c>
      <c r="F33" s="42">
        <f t="shared" si="3"/>
        <v>90</v>
      </c>
      <c r="T33" s="37" t="s">
        <v>35</v>
      </c>
      <c r="U33" s="40" t="s">
        <v>24</v>
      </c>
      <c r="V3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30</v>
      </c>
      <c r="W33" s="45">
        <f t="shared" si="0"/>
        <v>90</v>
      </c>
    </row>
    <row r="34" spans="2:23" ht="21" x14ac:dyDescent="0.3">
      <c r="B34" s="37" t="s">
        <v>27</v>
      </c>
      <c r="C34" s="40" t="s">
        <v>24</v>
      </c>
      <c r="D34" s="40">
        <v>11</v>
      </c>
      <c r="E34" s="41">
        <v>19.5</v>
      </c>
      <c r="F34" s="42">
        <f t="shared" si="3"/>
        <v>214.5</v>
      </c>
      <c r="T34" s="37" t="s">
        <v>27</v>
      </c>
      <c r="U34" s="40" t="s">
        <v>24</v>
      </c>
      <c r="V3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34" s="45">
        <f t="shared" si="0"/>
        <v>214.5</v>
      </c>
    </row>
    <row r="35" spans="2:23" ht="21" x14ac:dyDescent="0.3">
      <c r="B35" s="37" t="s">
        <v>29</v>
      </c>
      <c r="C35" s="40" t="s">
        <v>24</v>
      </c>
      <c r="D35" s="40">
        <v>2</v>
      </c>
      <c r="E35" s="41">
        <v>21</v>
      </c>
      <c r="F35" s="42">
        <f t="shared" ref="F35:F36" si="4">E35*D35</f>
        <v>42</v>
      </c>
      <c r="T35" s="37" t="s">
        <v>29</v>
      </c>
      <c r="U35" s="40" t="s">
        <v>24</v>
      </c>
      <c r="V3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35" s="45">
        <f t="shared" si="0"/>
        <v>42</v>
      </c>
    </row>
    <row r="36" spans="2:23" ht="21" x14ac:dyDescent="0.3">
      <c r="B36" s="37" t="s">
        <v>28</v>
      </c>
      <c r="C36" s="40" t="s">
        <v>24</v>
      </c>
      <c r="D36" s="40">
        <v>1</v>
      </c>
      <c r="E36" s="41">
        <v>26.5</v>
      </c>
      <c r="F36" s="42">
        <f t="shared" si="4"/>
        <v>26.5</v>
      </c>
      <c r="T36" s="37" t="s">
        <v>28</v>
      </c>
      <c r="U36" s="40" t="s">
        <v>24</v>
      </c>
      <c r="V3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36" s="45">
        <f t="shared" si="0"/>
        <v>26.5</v>
      </c>
    </row>
    <row r="37" spans="2:23" ht="21" x14ac:dyDescent="0.3">
      <c r="B37" s="37" t="s">
        <v>33</v>
      </c>
      <c r="C37" s="40" t="s">
        <v>24</v>
      </c>
      <c r="D37" s="40">
        <v>2</v>
      </c>
      <c r="E37" s="41">
        <v>6.5</v>
      </c>
      <c r="F37" s="42">
        <f t="shared" si="3"/>
        <v>13</v>
      </c>
      <c r="T37" s="37" t="s">
        <v>33</v>
      </c>
      <c r="U37" s="40" t="s">
        <v>24</v>
      </c>
      <c r="V3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37" s="45">
        <f t="shared" si="0"/>
        <v>13</v>
      </c>
    </row>
    <row r="38" spans="2:23" ht="21" x14ac:dyDescent="0.3">
      <c r="B38" s="37" t="s">
        <v>23</v>
      </c>
      <c r="C38" s="40" t="s">
        <v>24</v>
      </c>
      <c r="D38" s="40">
        <v>20</v>
      </c>
      <c r="E38" s="41">
        <v>5.5</v>
      </c>
      <c r="F38" s="42">
        <v>65</v>
      </c>
      <c r="T38" s="37" t="s">
        <v>23</v>
      </c>
      <c r="U38" s="40" t="s">
        <v>24</v>
      </c>
      <c r="V3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20</v>
      </c>
      <c r="W38" s="45">
        <f t="shared" si="0"/>
        <v>110</v>
      </c>
    </row>
    <row r="39" spans="2:23" ht="21" x14ac:dyDescent="0.3">
      <c r="B39" s="37" t="s">
        <v>30</v>
      </c>
      <c r="C39" s="40">
        <v>125</v>
      </c>
      <c r="D39" s="40">
        <v>22</v>
      </c>
      <c r="E39" s="41">
        <v>5</v>
      </c>
      <c r="F39" s="42">
        <f t="shared" ref="F39:F43" si="5">E39*D39</f>
        <v>110</v>
      </c>
      <c r="T39" s="37" t="s">
        <v>30</v>
      </c>
      <c r="U39" s="40">
        <v>125</v>
      </c>
      <c r="V3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W39" s="45">
        <f t="shared" si="0"/>
        <v>110</v>
      </c>
    </row>
    <row r="40" spans="2:23" ht="21" x14ac:dyDescent="0.3">
      <c r="B40" s="37" t="s">
        <v>30</v>
      </c>
      <c r="C40" s="40">
        <v>230</v>
      </c>
      <c r="D40" s="40">
        <v>4</v>
      </c>
      <c r="E40" s="41">
        <v>10</v>
      </c>
      <c r="F40" s="42">
        <f t="shared" si="5"/>
        <v>40</v>
      </c>
      <c r="T40" s="37" t="s">
        <v>30</v>
      </c>
      <c r="U40" s="40">
        <v>230</v>
      </c>
      <c r="V4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40" s="45">
        <f t="shared" si="0"/>
        <v>40</v>
      </c>
    </row>
    <row r="41" spans="2:23" ht="21" x14ac:dyDescent="0.3">
      <c r="B41" s="37" t="s">
        <v>30</v>
      </c>
      <c r="C41" s="40">
        <v>450</v>
      </c>
      <c r="D41" s="40">
        <v>1</v>
      </c>
      <c r="E41" s="41">
        <v>19.5</v>
      </c>
      <c r="F41" s="42">
        <f t="shared" si="5"/>
        <v>19.5</v>
      </c>
      <c r="T41" s="37" t="s">
        <v>30</v>
      </c>
      <c r="U41" s="40">
        <v>450</v>
      </c>
      <c r="V4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41" s="45">
        <f t="shared" si="0"/>
        <v>19.5</v>
      </c>
    </row>
    <row r="42" spans="2:23" ht="21" x14ac:dyDescent="0.3">
      <c r="B42" s="37" t="s">
        <v>32</v>
      </c>
      <c r="C42" s="40" t="s">
        <v>24</v>
      </c>
      <c r="D42" s="40">
        <v>5</v>
      </c>
      <c r="E42" s="41">
        <v>14</v>
      </c>
      <c r="F42" s="42">
        <f t="shared" si="5"/>
        <v>70</v>
      </c>
      <c r="T42" s="37" t="s">
        <v>32</v>
      </c>
      <c r="U42" s="40" t="s">
        <v>24</v>
      </c>
      <c r="V4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42" s="45">
        <f t="shared" si="0"/>
        <v>70</v>
      </c>
    </row>
    <row r="43" spans="2:23" ht="21" x14ac:dyDescent="0.3">
      <c r="B43" s="37" t="s">
        <v>37</v>
      </c>
      <c r="C43" s="40" t="s">
        <v>24</v>
      </c>
      <c r="D43" s="40">
        <v>9</v>
      </c>
      <c r="E43" s="41">
        <v>30</v>
      </c>
      <c r="F43" s="42">
        <f t="shared" si="5"/>
        <v>270</v>
      </c>
      <c r="T43" s="37" t="s">
        <v>37</v>
      </c>
      <c r="U43" s="40" t="s">
        <v>24</v>
      </c>
      <c r="V4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9</v>
      </c>
      <c r="W43" s="45">
        <f t="shared" si="0"/>
        <v>270</v>
      </c>
    </row>
    <row r="44" spans="2:23" ht="21" x14ac:dyDescent="0.3">
      <c r="B44" s="37" t="s">
        <v>25</v>
      </c>
      <c r="C44" s="40" t="s">
        <v>24</v>
      </c>
      <c r="D44" s="40">
        <v>11</v>
      </c>
      <c r="E44" s="41">
        <v>6</v>
      </c>
      <c r="F44" s="42">
        <f t="shared" ref="F44:F48" si="6">E44*D44</f>
        <v>66</v>
      </c>
      <c r="T44" s="37" t="s">
        <v>25</v>
      </c>
      <c r="U44" s="40" t="s">
        <v>24</v>
      </c>
      <c r="V4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44" s="45">
        <f>V44*E44</f>
        <v>66</v>
      </c>
    </row>
    <row r="45" spans="2:23" ht="21" x14ac:dyDescent="0.3">
      <c r="B45" s="37" t="s">
        <v>34</v>
      </c>
      <c r="C45" s="40">
        <v>250</v>
      </c>
      <c r="D45" s="40">
        <v>22</v>
      </c>
      <c r="E45" s="41">
        <v>3</v>
      </c>
      <c r="F45" s="42">
        <f t="shared" si="6"/>
        <v>66</v>
      </c>
      <c r="T45" s="37" t="s">
        <v>34</v>
      </c>
      <c r="U45" s="40">
        <v>250</v>
      </c>
      <c r="V4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W45" s="45">
        <f>V45*E45</f>
        <v>66</v>
      </c>
    </row>
    <row r="46" spans="2:23" ht="21" x14ac:dyDescent="0.3">
      <c r="B46" s="37" t="s">
        <v>34</v>
      </c>
      <c r="C46" s="40">
        <v>500</v>
      </c>
      <c r="D46" s="40">
        <v>28</v>
      </c>
      <c r="E46" s="41">
        <v>5</v>
      </c>
      <c r="F46" s="42">
        <f t="shared" si="6"/>
        <v>140</v>
      </c>
      <c r="T46" s="37" t="s">
        <v>34</v>
      </c>
      <c r="U46" s="40">
        <v>500</v>
      </c>
      <c r="V4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28</v>
      </c>
      <c r="W46" s="45">
        <f>V46*E46</f>
        <v>140</v>
      </c>
    </row>
    <row r="47" spans="2:23" ht="21" x14ac:dyDescent="0.3">
      <c r="B47" s="37" t="s">
        <v>34</v>
      </c>
      <c r="C47" s="40">
        <v>1000</v>
      </c>
      <c r="D47" s="40">
        <v>32</v>
      </c>
      <c r="E47" s="41">
        <v>9.5</v>
      </c>
      <c r="F47" s="42">
        <f t="shared" si="6"/>
        <v>304</v>
      </c>
      <c r="T47" s="37" t="s">
        <v>34</v>
      </c>
      <c r="U47" s="40">
        <v>1000</v>
      </c>
      <c r="V4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32</v>
      </c>
      <c r="W47" s="45">
        <f>V47*E47</f>
        <v>304</v>
      </c>
    </row>
    <row r="48" spans="2:23" ht="21" x14ac:dyDescent="0.3">
      <c r="B48" s="37" t="s">
        <v>31</v>
      </c>
      <c r="C48" s="40" t="s">
        <v>24</v>
      </c>
      <c r="D48" s="40">
        <v>2</v>
      </c>
      <c r="E48" s="41">
        <v>8</v>
      </c>
      <c r="F48" s="42">
        <f t="shared" si="6"/>
        <v>16</v>
      </c>
      <c r="T48" s="37" t="s">
        <v>31</v>
      </c>
      <c r="U48" s="40" t="s">
        <v>24</v>
      </c>
      <c r="V4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48" s="45">
        <f>V48*E48</f>
        <v>16</v>
      </c>
    </row>
    <row r="49" spans="2:23" ht="21" x14ac:dyDescent="0.3">
      <c r="B49" s="37" t="s">
        <v>54</v>
      </c>
      <c r="C49" s="46"/>
      <c r="D49" s="46"/>
      <c r="E49" s="46"/>
      <c r="F49" s="42">
        <f>SUBTOTAL(109,t_StockInitial[Prix Stock Initial])</f>
        <v>9582</v>
      </c>
      <c r="T49" s="37" t="s">
        <v>54</v>
      </c>
      <c r="U49" s="46"/>
      <c r="V49" s="46"/>
      <c r="W49" s="47">
        <f>SUBTOTAL(109,t_StockFinal[Prix Stock Final])</f>
        <v>9568.5</v>
      </c>
    </row>
    <row r="50" spans="2:23" ht="21" x14ac:dyDescent="0.3">
      <c r="B50" s="36"/>
      <c r="C50" s="36"/>
      <c r="D50" s="36"/>
      <c r="E50" s="36"/>
      <c r="F50" s="36"/>
      <c r="T50" s="37"/>
      <c r="U50" s="46"/>
      <c r="V50" s="46"/>
      <c r="W50" s="47"/>
    </row>
    <row r="51" spans="2:23" ht="21" x14ac:dyDescent="0.3">
      <c r="B51" s="36"/>
      <c r="C51" s="36"/>
      <c r="D51" s="36"/>
      <c r="E51" s="36"/>
      <c r="F51" s="36"/>
      <c r="T51" s="37"/>
      <c r="U51" s="46"/>
      <c r="V51" s="46"/>
      <c r="W51" s="47"/>
    </row>
    <row r="52" spans="2:23" ht="21" x14ac:dyDescent="0.3">
      <c r="B52" s="36"/>
      <c r="C52" s="36"/>
      <c r="D52" s="36"/>
      <c r="E52" s="36"/>
      <c r="F52" s="36"/>
      <c r="T52" s="37"/>
      <c r="U52" s="46"/>
      <c r="V52" s="46"/>
      <c r="W52" s="47"/>
    </row>
    <row r="53" spans="2:23" ht="21" x14ac:dyDescent="0.3">
      <c r="B53" s="36"/>
      <c r="C53" s="36"/>
      <c r="D53" s="36"/>
      <c r="E53" s="36"/>
      <c r="F53" s="36"/>
      <c r="T53" s="37"/>
      <c r="U53" s="46"/>
      <c r="V53" s="46"/>
      <c r="W53" s="47"/>
    </row>
    <row r="54" spans="2:23" ht="21" x14ac:dyDescent="0.3">
      <c r="B54" s="36"/>
      <c r="C54" s="36"/>
      <c r="D54" s="36"/>
      <c r="E54" s="36"/>
      <c r="F54" s="42"/>
      <c r="T54" s="37"/>
      <c r="U54" s="46"/>
      <c r="V54" s="46"/>
      <c r="W54" s="47"/>
    </row>
    <row r="55" spans="2:23" ht="21" x14ac:dyDescent="0.3">
      <c r="B55" s="36"/>
      <c r="C55" s="36"/>
      <c r="D55" s="36"/>
      <c r="E55" s="36"/>
      <c r="F55" s="31"/>
      <c r="T55" s="37"/>
      <c r="U55" s="46"/>
      <c r="V55" s="46"/>
      <c r="W55" s="47"/>
    </row>
    <row r="56" spans="2:23" ht="21" x14ac:dyDescent="0.3">
      <c r="B56" s="36"/>
      <c r="C56" s="36"/>
      <c r="D56" s="36"/>
      <c r="E56" s="36"/>
      <c r="F56" s="31"/>
      <c r="T56" s="37"/>
      <c r="U56" s="46"/>
      <c r="V56" s="46"/>
      <c r="W56" s="47"/>
    </row>
    <row r="57" spans="2:23" ht="21" x14ac:dyDescent="0.3">
      <c r="B57" s="36"/>
      <c r="C57" s="36"/>
      <c r="D57" s="36"/>
      <c r="E57" s="36"/>
      <c r="T57" s="37"/>
      <c r="U57" s="46"/>
      <c r="V57" s="46"/>
      <c r="W57" s="47"/>
    </row>
    <row r="58" spans="2:23" ht="21" x14ac:dyDescent="0.3">
      <c r="B58" s="36"/>
      <c r="C58" s="36"/>
      <c r="D58" s="36"/>
      <c r="E58" s="36"/>
      <c r="T58" s="37"/>
      <c r="U58" s="46"/>
      <c r="V58" s="46"/>
      <c r="W58" s="47"/>
    </row>
    <row r="59" spans="2:23" ht="21" x14ac:dyDescent="0.3">
      <c r="B59" s="36"/>
      <c r="C59" s="36"/>
      <c r="D59" s="36"/>
      <c r="E59" s="36"/>
      <c r="T59" s="37"/>
      <c r="U59" s="46"/>
      <c r="V59" s="46"/>
      <c r="W59" s="47"/>
    </row>
    <row r="60" spans="2:23" ht="21" x14ac:dyDescent="0.3">
      <c r="B60" s="36"/>
      <c r="C60" s="36"/>
      <c r="D60" s="36"/>
      <c r="E60" s="36"/>
      <c r="T60" s="37"/>
      <c r="U60" s="46"/>
      <c r="V60" s="46"/>
      <c r="W60" s="47"/>
    </row>
    <row r="61" spans="2:23" ht="21" x14ac:dyDescent="0.3">
      <c r="B61" s="36"/>
      <c r="C61" s="36"/>
      <c r="D61" s="36"/>
      <c r="E61" s="36"/>
      <c r="T61" s="37"/>
      <c r="U61" s="46"/>
      <c r="V61" s="46"/>
      <c r="W61" s="47"/>
    </row>
    <row r="62" spans="2:23" ht="21" x14ac:dyDescent="0.3">
      <c r="B62" s="36"/>
      <c r="C62" s="36"/>
      <c r="D62" s="36"/>
      <c r="E62" s="36"/>
      <c r="T62" s="37"/>
      <c r="U62" s="46"/>
      <c r="V62" s="46"/>
      <c r="W62" s="47"/>
    </row>
    <row r="63" spans="2:23" ht="21" x14ac:dyDescent="0.3">
      <c r="B63" s="36"/>
      <c r="C63" s="36"/>
      <c r="D63" s="36"/>
      <c r="E63" s="36"/>
      <c r="T63" s="37"/>
      <c r="U63" s="46"/>
      <c r="V63" s="46"/>
      <c r="W63" s="47"/>
    </row>
    <row r="64" spans="2:23" ht="21" x14ac:dyDescent="0.3">
      <c r="B64" s="36"/>
      <c r="C64" s="36"/>
      <c r="D64" s="36"/>
      <c r="E64" s="36"/>
      <c r="T64" s="37"/>
      <c r="U64" s="46"/>
      <c r="V64" s="46"/>
      <c r="W64" s="47"/>
    </row>
    <row r="65" spans="2:23" ht="21" x14ac:dyDescent="0.3">
      <c r="B65" s="36"/>
      <c r="C65" s="36"/>
      <c r="D65" s="36"/>
      <c r="E65" s="36"/>
      <c r="T65" s="37"/>
      <c r="U65" s="46"/>
      <c r="V65" s="46"/>
      <c r="W65" s="47"/>
    </row>
    <row r="66" spans="2:23" ht="21" x14ac:dyDescent="0.3">
      <c r="B66" s="36"/>
      <c r="C66" s="36"/>
      <c r="D66" s="36"/>
      <c r="E66" s="36"/>
      <c r="T66" s="37"/>
      <c r="U66" s="46"/>
      <c r="V66" s="46"/>
      <c r="W66" s="47"/>
    </row>
    <row r="67" spans="2:23" ht="21" x14ac:dyDescent="0.3">
      <c r="B67" s="36"/>
      <c r="C67" s="36"/>
      <c r="D67" s="36"/>
      <c r="E67" s="36"/>
      <c r="T67" s="37"/>
      <c r="U67" s="46"/>
      <c r="V67" s="46"/>
      <c r="W67" s="47"/>
    </row>
    <row r="68" spans="2:23" ht="21" x14ac:dyDescent="0.3">
      <c r="B68" s="36"/>
      <c r="C68" s="36"/>
      <c r="D68" s="36"/>
      <c r="E68" s="36"/>
      <c r="T68" s="37"/>
      <c r="U68" s="46"/>
      <c r="V68" s="46"/>
      <c r="W68" s="47"/>
    </row>
    <row r="69" spans="2:23" ht="21" x14ac:dyDescent="0.3">
      <c r="B69" s="36"/>
      <c r="C69" s="36"/>
      <c r="D69" s="36"/>
      <c r="E69" s="36"/>
      <c r="T69" s="37"/>
      <c r="U69" s="46"/>
      <c r="V69" s="46"/>
      <c r="W69" s="47"/>
    </row>
    <row r="70" spans="2:23" ht="21" x14ac:dyDescent="0.3">
      <c r="B70" s="36"/>
      <c r="C70" s="36"/>
      <c r="D70" s="36"/>
      <c r="E70" s="36"/>
      <c r="T70" s="37"/>
      <c r="U70" s="46"/>
      <c r="V70" s="46"/>
      <c r="W70" s="47"/>
    </row>
    <row r="71" spans="2:23" ht="21" x14ac:dyDescent="0.3">
      <c r="B71" s="36"/>
      <c r="C71" s="36"/>
      <c r="D71" s="36"/>
      <c r="E71" s="36"/>
      <c r="T71" s="37"/>
      <c r="U71" s="46"/>
      <c r="V71" s="46"/>
      <c r="W71" s="47"/>
    </row>
    <row r="72" spans="2:23" ht="21" x14ac:dyDescent="0.3">
      <c r="B72" s="36"/>
      <c r="C72" s="36"/>
      <c r="D72" s="36"/>
      <c r="E72" s="36"/>
      <c r="T72" s="37"/>
      <c r="U72" s="46"/>
      <c r="V72" s="46"/>
      <c r="W72" s="47"/>
    </row>
    <row r="73" spans="2:23" ht="21" x14ac:dyDescent="0.3">
      <c r="B73" s="36"/>
      <c r="C73" s="36"/>
      <c r="D73" s="36"/>
      <c r="E73" s="36"/>
      <c r="T73" s="37"/>
      <c r="U73" s="46"/>
      <c r="V73" s="46"/>
      <c r="W73" s="47"/>
    </row>
    <row r="74" spans="2:23" ht="21" x14ac:dyDescent="0.3">
      <c r="B74" s="36"/>
      <c r="C74" s="36"/>
      <c r="D74" s="36"/>
      <c r="E74" s="36"/>
      <c r="T74" s="37"/>
      <c r="U74" s="46"/>
      <c r="V74" s="46"/>
      <c r="W74" s="47"/>
    </row>
    <row r="75" spans="2:23" ht="21" x14ac:dyDescent="0.3">
      <c r="B75" s="36"/>
      <c r="C75" s="36"/>
      <c r="D75" s="36"/>
      <c r="E75" s="36"/>
      <c r="T75" s="37"/>
      <c r="U75" s="46"/>
      <c r="V75" s="46"/>
      <c r="W75" s="47"/>
    </row>
    <row r="76" spans="2:23" ht="21" x14ac:dyDescent="0.3">
      <c r="B76" s="36"/>
      <c r="C76" s="36"/>
      <c r="D76" s="36"/>
      <c r="E76" s="36"/>
      <c r="T76" s="37"/>
      <c r="U76" s="46"/>
      <c r="V76" s="46"/>
      <c r="W76" s="47"/>
    </row>
    <row r="77" spans="2:23" ht="21" x14ac:dyDescent="0.3">
      <c r="B77" s="36"/>
      <c r="C77" s="36"/>
      <c r="D77" s="36"/>
      <c r="E77" s="36"/>
      <c r="T77" s="37"/>
      <c r="U77" s="46"/>
      <c r="V77" s="46"/>
      <c r="W77" s="47"/>
    </row>
    <row r="78" spans="2:23" ht="21" x14ac:dyDescent="0.3">
      <c r="B78" s="36"/>
      <c r="C78" s="36"/>
      <c r="D78" s="36"/>
      <c r="E78" s="36"/>
      <c r="T78" s="37"/>
      <c r="U78" s="46"/>
      <c r="V78" s="46"/>
      <c r="W78" s="47"/>
    </row>
    <row r="79" spans="2:23" ht="21" x14ac:dyDescent="0.3">
      <c r="B79" s="36"/>
      <c r="C79" s="36"/>
      <c r="D79" s="36"/>
      <c r="E79" s="36"/>
      <c r="T79" s="37"/>
      <c r="U79" s="46"/>
      <c r="V79" s="46"/>
      <c r="W79" s="47"/>
    </row>
    <row r="80" spans="2:23" ht="21" x14ac:dyDescent="0.3">
      <c r="B80" s="36"/>
      <c r="C80" s="36"/>
      <c r="D80" s="36"/>
      <c r="E80" s="36"/>
      <c r="T80" s="37"/>
      <c r="U80" s="46"/>
      <c r="V80" s="46"/>
      <c r="W80" s="47"/>
    </row>
    <row r="81" spans="2:23" ht="21" x14ac:dyDescent="0.3">
      <c r="B81" s="36"/>
      <c r="C81" s="36"/>
      <c r="D81" s="36"/>
      <c r="E81" s="36"/>
      <c r="T81" s="37"/>
      <c r="U81" s="46"/>
      <c r="V81" s="46"/>
      <c r="W81" s="47"/>
    </row>
    <row r="82" spans="2:23" ht="21" x14ac:dyDescent="0.3">
      <c r="B82" s="36"/>
      <c r="C82" s="36"/>
      <c r="D82" s="36"/>
      <c r="E82" s="36"/>
      <c r="T82" s="37"/>
      <c r="U82" s="46"/>
      <c r="V82" s="46"/>
      <c r="W82" s="47"/>
    </row>
    <row r="83" spans="2:23" ht="21" x14ac:dyDescent="0.3">
      <c r="B83" s="36"/>
      <c r="C83" s="36"/>
      <c r="D83" s="36"/>
      <c r="E83" s="36"/>
      <c r="T83" s="37"/>
      <c r="U83" s="46"/>
      <c r="V83" s="46"/>
      <c r="W83" s="47"/>
    </row>
    <row r="84" spans="2:23" ht="21" x14ac:dyDescent="0.3">
      <c r="B84" s="36"/>
      <c r="C84" s="36"/>
      <c r="D84" s="36"/>
      <c r="E84" s="36"/>
      <c r="T84" s="37"/>
      <c r="U84" s="46"/>
      <c r="V84" s="46"/>
      <c r="W84" s="47"/>
    </row>
    <row r="85" spans="2:23" ht="21" x14ac:dyDescent="0.3">
      <c r="B85" s="36"/>
      <c r="C85" s="36"/>
      <c r="D85" s="36"/>
      <c r="E85" s="36"/>
      <c r="T85" s="37"/>
      <c r="U85" s="46"/>
      <c r="V85" s="46"/>
      <c r="W85" s="47"/>
    </row>
    <row r="86" spans="2:23" ht="21" x14ac:dyDescent="0.3">
      <c r="B86" s="36"/>
      <c r="C86" s="36"/>
      <c r="D86" s="36"/>
      <c r="E86" s="36"/>
      <c r="T86" s="37"/>
      <c r="U86" s="46"/>
      <c r="V86" s="46"/>
      <c r="W86" s="47"/>
    </row>
    <row r="87" spans="2:23" ht="21" x14ac:dyDescent="0.3">
      <c r="B87" s="36"/>
      <c r="C87" s="36"/>
      <c r="D87" s="36"/>
      <c r="E87" s="36"/>
      <c r="T87" s="37"/>
      <c r="U87" s="46"/>
      <c r="V87" s="46"/>
      <c r="W87" s="47"/>
    </row>
    <row r="88" spans="2:23" ht="21" x14ac:dyDescent="0.3">
      <c r="B88" s="36"/>
      <c r="C88" s="36"/>
      <c r="D88" s="36"/>
      <c r="E88" s="36"/>
      <c r="T88" s="37"/>
      <c r="U88" s="46"/>
      <c r="V88" s="46"/>
      <c r="W88" s="47"/>
    </row>
    <row r="89" spans="2:23" ht="21" x14ac:dyDescent="0.3">
      <c r="B89" s="36"/>
      <c r="C89" s="36"/>
      <c r="D89" s="36"/>
      <c r="E89" s="36"/>
      <c r="T89" s="37"/>
      <c r="U89" s="46"/>
      <c r="V89" s="46"/>
      <c r="W89" s="47"/>
    </row>
    <row r="90" spans="2:23" ht="21" x14ac:dyDescent="0.3">
      <c r="B90" s="36"/>
      <c r="C90" s="36"/>
      <c r="D90" s="36"/>
      <c r="E90" s="36"/>
      <c r="T90" s="37"/>
      <c r="U90" s="46"/>
      <c r="V90" s="46"/>
      <c r="W90" s="47"/>
    </row>
    <row r="91" spans="2:23" ht="21" x14ac:dyDescent="0.3">
      <c r="B91" s="36"/>
      <c r="C91" s="36"/>
      <c r="D91" s="36"/>
      <c r="E91" s="36"/>
      <c r="T91" s="37"/>
      <c r="U91" s="46"/>
      <c r="V91" s="46"/>
      <c r="W91" s="47"/>
    </row>
    <row r="92" spans="2:23" ht="21" x14ac:dyDescent="0.3">
      <c r="B92" s="36"/>
      <c r="C92" s="36"/>
      <c r="D92" s="36"/>
      <c r="E92" s="36"/>
      <c r="T92" s="37"/>
      <c r="U92" s="46"/>
      <c r="V92" s="46"/>
      <c r="W92" s="47"/>
    </row>
    <row r="93" spans="2:23" ht="21" x14ac:dyDescent="0.3">
      <c r="B93" s="36"/>
      <c r="C93" s="36"/>
      <c r="D93" s="36"/>
      <c r="E93" s="36"/>
      <c r="T93" s="37"/>
      <c r="U93" s="46"/>
      <c r="V93" s="46"/>
      <c r="W93" s="47"/>
    </row>
    <row r="94" spans="2:23" ht="21" x14ac:dyDescent="0.3">
      <c r="B94" s="36"/>
      <c r="C94" s="36"/>
      <c r="D94" s="36"/>
      <c r="E94" s="36"/>
      <c r="T94" s="37"/>
      <c r="U94" s="46"/>
      <c r="V94" s="46"/>
      <c r="W94" s="47"/>
    </row>
    <row r="95" spans="2:23" ht="21" x14ac:dyDescent="0.3">
      <c r="B95" s="36"/>
      <c r="C95" s="36"/>
      <c r="D95" s="36"/>
      <c r="E95" s="36"/>
      <c r="T95" s="37"/>
      <c r="U95" s="46"/>
      <c r="V95" s="46"/>
      <c r="W95" s="47"/>
    </row>
    <row r="96" spans="2:23" ht="21" x14ac:dyDescent="0.3">
      <c r="B96" s="36"/>
      <c r="C96" s="36"/>
      <c r="D96" s="36"/>
      <c r="E96" s="36"/>
      <c r="T96" s="37"/>
      <c r="U96" s="46"/>
      <c r="V96" s="46"/>
      <c r="W96" s="47"/>
    </row>
    <row r="97" spans="2:23" ht="21" x14ac:dyDescent="0.3">
      <c r="B97" s="36"/>
      <c r="C97" s="36"/>
      <c r="D97" s="36"/>
      <c r="E97" s="36"/>
      <c r="T97" s="37"/>
      <c r="U97" s="46"/>
      <c r="V97" s="46"/>
      <c r="W97" s="47"/>
    </row>
    <row r="98" spans="2:23" ht="21" x14ac:dyDescent="0.3">
      <c r="B98" s="36"/>
      <c r="C98" s="36"/>
      <c r="D98" s="36"/>
      <c r="E98" s="36"/>
      <c r="T98" s="37"/>
      <c r="U98" s="46"/>
      <c r="V98" s="46"/>
      <c r="W98" s="47"/>
    </row>
    <row r="99" spans="2:23" ht="21" x14ac:dyDescent="0.3">
      <c r="B99" s="36"/>
      <c r="C99" s="36"/>
      <c r="D99" s="36"/>
      <c r="E99" s="36"/>
      <c r="T99" s="37"/>
      <c r="U99" s="46"/>
      <c r="V99" s="46"/>
      <c r="W99" s="47"/>
    </row>
    <row r="100" spans="2:23" ht="21" x14ac:dyDescent="0.3">
      <c r="B100" s="36"/>
      <c r="C100" s="36"/>
      <c r="D100" s="36"/>
      <c r="E100" s="36"/>
      <c r="T100" s="37"/>
      <c r="U100" s="46"/>
      <c r="V100" s="46"/>
      <c r="W100" s="47"/>
    </row>
    <row r="101" spans="2:23" ht="21" x14ac:dyDescent="0.3">
      <c r="B101" s="36"/>
      <c r="C101" s="36"/>
      <c r="D101" s="36"/>
      <c r="E101" s="36"/>
      <c r="T101" s="37"/>
      <c r="U101" s="46"/>
      <c r="V101" s="46"/>
      <c r="W101" s="47"/>
    </row>
    <row r="102" spans="2:23" ht="21" x14ac:dyDescent="0.3">
      <c r="B102" s="36"/>
      <c r="C102" s="36"/>
      <c r="D102" s="36"/>
      <c r="E102" s="36"/>
      <c r="T102" s="37"/>
      <c r="U102" s="46"/>
      <c r="V102" s="46"/>
      <c r="W102" s="47"/>
    </row>
    <row r="103" spans="2:23" ht="21" x14ac:dyDescent="0.3">
      <c r="B103" s="36"/>
      <c r="C103" s="36"/>
      <c r="D103" s="36"/>
      <c r="E103" s="36"/>
      <c r="T103" s="37"/>
      <c r="U103" s="46"/>
      <c r="V103" s="46"/>
      <c r="W103" s="47"/>
    </row>
    <row r="104" spans="2:23" ht="21" x14ac:dyDescent="0.3">
      <c r="B104" s="36"/>
      <c r="C104" s="36"/>
      <c r="D104" s="36"/>
      <c r="E104" s="36"/>
      <c r="T104" s="37"/>
      <c r="U104" s="46"/>
      <c r="V104" s="46"/>
      <c r="W104" s="47"/>
    </row>
    <row r="105" spans="2:23" ht="21" x14ac:dyDescent="0.3">
      <c r="B105" s="36"/>
      <c r="C105" s="36"/>
      <c r="D105" s="36"/>
      <c r="E105" s="36"/>
      <c r="T105" s="37"/>
      <c r="U105" s="46"/>
      <c r="V105" s="46"/>
      <c r="W105" s="47"/>
    </row>
    <row r="106" spans="2:23" ht="21" x14ac:dyDescent="0.3">
      <c r="B106" s="36"/>
      <c r="C106" s="36"/>
      <c r="D106" s="36"/>
      <c r="E106" s="36"/>
      <c r="T106" s="37"/>
      <c r="U106" s="46"/>
      <c r="V106" s="46"/>
      <c r="W106" s="47"/>
    </row>
    <row r="107" spans="2:23" ht="21" x14ac:dyDescent="0.3">
      <c r="B107" s="36"/>
      <c r="C107" s="36"/>
      <c r="D107" s="36"/>
      <c r="E107" s="36"/>
      <c r="T107" s="37"/>
      <c r="U107" s="46"/>
      <c r="V107" s="46"/>
      <c r="W107" s="47"/>
    </row>
    <row r="108" spans="2:23" ht="21" x14ac:dyDescent="0.3">
      <c r="B108" s="36"/>
      <c r="C108" s="36"/>
      <c r="D108" s="36"/>
      <c r="E108" s="36"/>
      <c r="T108" s="37"/>
      <c r="U108" s="46"/>
      <c r="V108" s="46"/>
      <c r="W108" s="47"/>
    </row>
    <row r="109" spans="2:23" ht="21" x14ac:dyDescent="0.3">
      <c r="B109" s="36"/>
      <c r="C109" s="36"/>
      <c r="D109" s="36"/>
      <c r="E109" s="36"/>
      <c r="T109" s="37"/>
      <c r="U109" s="46"/>
      <c r="V109" s="46"/>
      <c r="W109" s="47"/>
    </row>
    <row r="110" spans="2:23" ht="21" x14ac:dyDescent="0.3">
      <c r="B110" s="36"/>
      <c r="C110" s="36"/>
      <c r="D110" s="36"/>
      <c r="E110" s="36"/>
      <c r="T110" s="37"/>
      <c r="U110" s="46"/>
      <c r="V110" s="46"/>
      <c r="W110" s="47"/>
    </row>
    <row r="111" spans="2:23" ht="21" x14ac:dyDescent="0.3">
      <c r="B111" s="36"/>
      <c r="C111" s="36"/>
      <c r="D111" s="36"/>
      <c r="E111" s="36"/>
      <c r="T111" s="37"/>
      <c r="U111" s="46"/>
      <c r="V111" s="46"/>
      <c r="W111" s="47"/>
    </row>
    <row r="112" spans="2:23" ht="21" x14ac:dyDescent="0.3">
      <c r="B112" s="36"/>
      <c r="C112" s="36"/>
      <c r="D112" s="36"/>
      <c r="E112" s="36"/>
      <c r="T112" s="37"/>
      <c r="U112" s="46"/>
      <c r="V112" s="46"/>
      <c r="W112" s="47"/>
    </row>
    <row r="113" spans="2:23" ht="21" x14ac:dyDescent="0.3">
      <c r="B113" s="36"/>
      <c r="C113" s="36"/>
      <c r="D113" s="36"/>
      <c r="E113" s="36"/>
      <c r="T113" s="37"/>
      <c r="U113" s="46"/>
      <c r="V113" s="46"/>
      <c r="W113" s="47"/>
    </row>
    <row r="114" spans="2:23" ht="21" x14ac:dyDescent="0.3">
      <c r="B114" s="36"/>
      <c r="C114" s="36"/>
      <c r="D114" s="36"/>
      <c r="E114" s="36"/>
      <c r="T114" s="37"/>
      <c r="U114" s="46"/>
      <c r="V114" s="46"/>
      <c r="W114" s="47"/>
    </row>
    <row r="115" spans="2:23" ht="21" x14ac:dyDescent="0.3">
      <c r="B115" s="36"/>
      <c r="C115" s="36"/>
      <c r="D115" s="36"/>
      <c r="E115" s="36"/>
      <c r="T115" s="37"/>
      <c r="U115" s="46"/>
      <c r="V115" s="46"/>
      <c r="W115" s="47"/>
    </row>
    <row r="116" spans="2:23" ht="21" x14ac:dyDescent="0.3">
      <c r="B116" s="36"/>
      <c r="C116" s="36"/>
      <c r="D116" s="36"/>
      <c r="E116" s="36"/>
      <c r="T116" s="37"/>
      <c r="U116" s="46"/>
      <c r="V116" s="46"/>
      <c r="W116" s="47"/>
    </row>
    <row r="117" spans="2:23" ht="21" x14ac:dyDescent="0.3">
      <c r="B117" s="36"/>
      <c r="C117" s="36"/>
      <c r="D117" s="36"/>
      <c r="E117" s="36"/>
      <c r="T117" s="37"/>
      <c r="U117" s="46"/>
      <c r="V117" s="46"/>
      <c r="W117" s="47"/>
    </row>
    <row r="118" spans="2:23" ht="21" x14ac:dyDescent="0.3">
      <c r="B118" s="36"/>
      <c r="C118" s="36"/>
      <c r="D118" s="36"/>
      <c r="E118" s="36"/>
      <c r="T118" s="37"/>
      <c r="U118" s="46"/>
      <c r="V118" s="46"/>
      <c r="W118" s="47"/>
    </row>
    <row r="119" spans="2:23" ht="21" x14ac:dyDescent="0.3">
      <c r="B119" s="36"/>
      <c r="C119" s="36"/>
      <c r="D119" s="36"/>
      <c r="E119" s="36"/>
      <c r="T119" s="37"/>
      <c r="U119" s="46"/>
      <c r="V119" s="46"/>
      <c r="W119" s="47"/>
    </row>
    <row r="120" spans="2:23" ht="21" x14ac:dyDescent="0.3">
      <c r="B120" s="36"/>
      <c r="C120" s="36"/>
      <c r="D120" s="36"/>
      <c r="E120" s="36"/>
      <c r="T120" s="37"/>
      <c r="U120" s="46"/>
      <c r="V120" s="46"/>
      <c r="W120" s="47"/>
    </row>
    <row r="121" spans="2:23" ht="21" x14ac:dyDescent="0.3">
      <c r="B121" s="36"/>
      <c r="C121" s="36"/>
      <c r="D121" s="36"/>
      <c r="E121" s="36"/>
      <c r="T121" s="37"/>
      <c r="U121" s="46"/>
      <c r="V121" s="46"/>
      <c r="W121" s="47"/>
    </row>
    <row r="122" spans="2:23" ht="21" x14ac:dyDescent="0.3">
      <c r="B122" s="36"/>
      <c r="C122" s="36"/>
      <c r="D122" s="36"/>
      <c r="E122" s="36"/>
      <c r="T122" s="37"/>
      <c r="U122" s="46"/>
      <c r="V122" s="46"/>
      <c r="W122" s="47"/>
    </row>
    <row r="123" spans="2:23" ht="21" x14ac:dyDescent="0.3">
      <c r="B123" s="36"/>
      <c r="C123" s="36"/>
      <c r="D123" s="36"/>
      <c r="E123" s="36"/>
      <c r="T123" s="37"/>
      <c r="U123" s="46"/>
      <c r="V123" s="46"/>
      <c r="W123" s="47"/>
    </row>
    <row r="124" spans="2:23" ht="21" x14ac:dyDescent="0.3">
      <c r="B124" s="36"/>
      <c r="C124" s="36"/>
      <c r="D124" s="36"/>
      <c r="E124" s="36"/>
      <c r="T124" s="37"/>
      <c r="U124" s="46"/>
      <c r="V124" s="46"/>
      <c r="W124" s="47"/>
    </row>
    <row r="125" spans="2:23" ht="21" x14ac:dyDescent="0.3">
      <c r="B125" s="36"/>
      <c r="C125" s="36"/>
      <c r="D125" s="36"/>
      <c r="E125" s="36"/>
      <c r="T125" s="37"/>
      <c r="U125" s="46"/>
      <c r="V125" s="46"/>
      <c r="W125" s="47"/>
    </row>
    <row r="126" spans="2:23" ht="21" x14ac:dyDescent="0.3">
      <c r="B126" s="36"/>
      <c r="C126" s="36"/>
      <c r="D126" s="36"/>
      <c r="E126" s="36"/>
      <c r="T126" s="37"/>
      <c r="U126" s="46"/>
      <c r="V126" s="46"/>
      <c r="W126" s="47"/>
    </row>
    <row r="127" spans="2:23" ht="21" x14ac:dyDescent="0.3">
      <c r="B127" s="36"/>
      <c r="C127" s="36"/>
      <c r="D127" s="36"/>
      <c r="E127" s="36"/>
      <c r="T127" s="37"/>
      <c r="U127" s="46"/>
      <c r="V127" s="46"/>
      <c r="W127" s="47"/>
    </row>
    <row r="128" spans="2:23" ht="21" x14ac:dyDescent="0.3">
      <c r="B128" s="36"/>
      <c r="C128" s="36"/>
      <c r="D128" s="36"/>
      <c r="E128" s="36"/>
      <c r="T128" s="37"/>
      <c r="U128" s="46"/>
      <c r="V128" s="46"/>
      <c r="W128" s="47"/>
    </row>
    <row r="129" spans="2:23" ht="21" x14ac:dyDescent="0.3">
      <c r="B129" s="36"/>
      <c r="C129" s="36"/>
      <c r="D129" s="36"/>
      <c r="E129" s="36"/>
      <c r="T129" s="37"/>
      <c r="U129" s="46"/>
      <c r="V129" s="46"/>
      <c r="W129" s="47"/>
    </row>
    <row r="130" spans="2:23" ht="21" x14ac:dyDescent="0.3">
      <c r="B130" s="36"/>
      <c r="C130" s="36"/>
      <c r="D130" s="36"/>
      <c r="E130" s="36"/>
      <c r="T130" s="37"/>
      <c r="U130" s="46"/>
      <c r="V130" s="46"/>
      <c r="W130" s="47"/>
    </row>
    <row r="131" spans="2:23" ht="21" x14ac:dyDescent="0.3">
      <c r="B131" s="36"/>
      <c r="C131" s="36"/>
      <c r="D131" s="36"/>
      <c r="E131" s="36"/>
      <c r="T131" s="37"/>
      <c r="U131" s="46"/>
      <c r="V131" s="46"/>
      <c r="W131" s="47"/>
    </row>
    <row r="132" spans="2:23" ht="21" x14ac:dyDescent="0.3">
      <c r="B132" s="36"/>
      <c r="C132" s="36"/>
      <c r="D132" s="36"/>
      <c r="E132" s="36"/>
      <c r="T132" s="37"/>
      <c r="U132" s="46"/>
      <c r="V132" s="46"/>
      <c r="W132" s="47"/>
    </row>
    <row r="133" spans="2:23" ht="21" x14ac:dyDescent="0.3">
      <c r="B133" s="36"/>
      <c r="C133" s="36"/>
      <c r="D133" s="36"/>
      <c r="E133" s="36"/>
      <c r="T133" s="37"/>
      <c r="U133" s="46"/>
      <c r="V133" s="46"/>
      <c r="W133" s="47"/>
    </row>
    <row r="134" spans="2:23" ht="21" x14ac:dyDescent="0.3">
      <c r="B134" s="36"/>
      <c r="C134" s="36"/>
      <c r="D134" s="36"/>
      <c r="E134" s="36"/>
      <c r="T134" s="37"/>
      <c r="U134" s="46"/>
      <c r="V134" s="46"/>
      <c r="W134" s="47"/>
    </row>
    <row r="135" spans="2:23" ht="21" x14ac:dyDescent="0.3">
      <c r="B135" s="36"/>
      <c r="C135" s="36"/>
      <c r="D135" s="36"/>
      <c r="E135" s="36"/>
      <c r="T135" s="37"/>
      <c r="U135" s="46"/>
      <c r="V135" s="46"/>
      <c r="W135" s="47"/>
    </row>
    <row r="136" spans="2:23" ht="21" x14ac:dyDescent="0.3">
      <c r="B136" s="36"/>
      <c r="C136" s="36"/>
      <c r="D136" s="36"/>
      <c r="E136" s="36"/>
      <c r="T136" s="37"/>
      <c r="U136" s="46"/>
      <c r="V136" s="46"/>
      <c r="W136" s="47"/>
    </row>
    <row r="137" spans="2:23" ht="21" x14ac:dyDescent="0.3">
      <c r="B137" s="36"/>
      <c r="C137" s="36"/>
      <c r="D137" s="36"/>
      <c r="E137" s="36"/>
      <c r="T137" s="37"/>
      <c r="U137" s="46"/>
      <c r="V137" s="46"/>
      <c r="W137" s="47"/>
    </row>
    <row r="138" spans="2:23" ht="21" x14ac:dyDescent="0.3">
      <c r="B138" s="36"/>
      <c r="C138" s="36"/>
      <c r="D138" s="36"/>
      <c r="E138" s="36"/>
      <c r="T138" s="37"/>
      <c r="U138" s="46"/>
      <c r="V138" s="46"/>
      <c r="W138" s="47"/>
    </row>
    <row r="139" spans="2:23" ht="21" x14ac:dyDescent="0.3">
      <c r="B139" s="36"/>
      <c r="C139" s="36"/>
      <c r="D139" s="36"/>
      <c r="E139" s="36"/>
      <c r="T139" s="37"/>
      <c r="U139" s="46"/>
      <c r="V139" s="46"/>
      <c r="W139" s="47"/>
    </row>
    <row r="140" spans="2:23" ht="21" x14ac:dyDescent="0.3">
      <c r="B140" s="36"/>
      <c r="C140" s="36"/>
      <c r="D140" s="36"/>
      <c r="E140" s="36"/>
      <c r="T140" s="37"/>
      <c r="U140" s="46"/>
      <c r="V140" s="46"/>
      <c r="W140" s="47"/>
    </row>
    <row r="141" spans="2:23" ht="21" x14ac:dyDescent="0.3">
      <c r="B141" s="36"/>
      <c r="C141" s="36"/>
      <c r="D141" s="36"/>
      <c r="E141" s="36"/>
      <c r="T141" s="37"/>
      <c r="U141" s="46"/>
      <c r="V141" s="46"/>
      <c r="W141" s="47"/>
    </row>
    <row r="142" spans="2:23" ht="21" x14ac:dyDescent="0.3">
      <c r="B142" s="36"/>
      <c r="C142" s="36"/>
      <c r="D142" s="36"/>
      <c r="E142" s="36"/>
      <c r="T142" s="37"/>
      <c r="U142" s="46"/>
      <c r="V142" s="46"/>
      <c r="W142" s="47"/>
    </row>
    <row r="143" spans="2:23" ht="21" x14ac:dyDescent="0.3">
      <c r="B143" s="36"/>
      <c r="C143" s="36"/>
      <c r="D143" s="36"/>
      <c r="E143" s="36"/>
      <c r="T143" s="37"/>
      <c r="U143" s="46"/>
      <c r="V143" s="46"/>
      <c r="W143" s="47"/>
    </row>
    <row r="144" spans="2:23" ht="21" x14ac:dyDescent="0.3">
      <c r="B144" s="36"/>
      <c r="C144" s="36"/>
      <c r="D144" s="36"/>
      <c r="E144" s="36"/>
      <c r="T144" s="37"/>
      <c r="U144" s="46"/>
      <c r="V144" s="46"/>
      <c r="W144" s="47"/>
    </row>
    <row r="145" spans="2:23" ht="21" x14ac:dyDescent="0.3">
      <c r="B145" s="36"/>
      <c r="C145" s="36"/>
      <c r="D145" s="36"/>
      <c r="E145" s="36"/>
      <c r="T145" s="37"/>
      <c r="U145" s="46"/>
      <c r="V145" s="46"/>
      <c r="W145" s="47"/>
    </row>
    <row r="146" spans="2:23" ht="21" x14ac:dyDescent="0.3">
      <c r="B146" s="36"/>
      <c r="C146" s="36"/>
      <c r="D146" s="36"/>
      <c r="E146" s="36"/>
      <c r="T146" s="37"/>
      <c r="U146" s="46"/>
      <c r="V146" s="46"/>
      <c r="W146" s="47"/>
    </row>
    <row r="147" spans="2:23" ht="21" x14ac:dyDescent="0.3">
      <c r="B147" s="36"/>
      <c r="C147" s="36"/>
      <c r="D147" s="36"/>
      <c r="E147" s="36"/>
      <c r="T147" s="37"/>
      <c r="U147" s="46"/>
      <c r="V147" s="46"/>
      <c r="W147" s="47"/>
    </row>
    <row r="148" spans="2:23" ht="21" x14ac:dyDescent="0.3">
      <c r="B148" s="36"/>
      <c r="C148" s="36"/>
      <c r="D148" s="36"/>
      <c r="E148" s="36"/>
      <c r="T148" s="37"/>
      <c r="U148" s="46"/>
      <c r="V148" s="46"/>
      <c r="W148" s="47"/>
    </row>
    <row r="149" spans="2:23" ht="21" x14ac:dyDescent="0.3">
      <c r="B149" s="36"/>
      <c r="C149" s="36"/>
      <c r="D149" s="36"/>
      <c r="E149" s="36"/>
      <c r="T149" s="37"/>
      <c r="U149" s="46"/>
      <c r="V149" s="46"/>
      <c r="W149" s="47"/>
    </row>
    <row r="150" spans="2:23" ht="21" x14ac:dyDescent="0.3">
      <c r="B150" s="36"/>
      <c r="C150" s="36"/>
      <c r="D150" s="36"/>
      <c r="E150" s="36"/>
      <c r="T150" s="37"/>
      <c r="U150" s="46"/>
      <c r="V150" s="46"/>
      <c r="W150" s="47"/>
    </row>
    <row r="151" spans="2:23" ht="21" x14ac:dyDescent="0.3">
      <c r="B151" s="36"/>
      <c r="C151" s="36"/>
      <c r="D151" s="36"/>
      <c r="E151" s="36"/>
      <c r="T151" s="37"/>
      <c r="U151" s="46"/>
      <c r="V151" s="46"/>
      <c r="W151" s="47"/>
    </row>
    <row r="152" spans="2:23" ht="21" x14ac:dyDescent="0.3">
      <c r="B152" s="36"/>
      <c r="C152" s="36"/>
      <c r="D152" s="36"/>
      <c r="E152" s="36"/>
      <c r="T152" s="37"/>
      <c r="U152" s="46"/>
      <c r="V152" s="46"/>
      <c r="W152" s="47"/>
    </row>
    <row r="153" spans="2:23" ht="21" x14ac:dyDescent="0.3">
      <c r="B153" s="36"/>
      <c r="C153" s="36"/>
      <c r="D153" s="36"/>
      <c r="E153" s="36"/>
      <c r="T153" s="37"/>
      <c r="U153" s="46"/>
      <c r="V153" s="46"/>
      <c r="W153" s="47"/>
    </row>
    <row r="154" spans="2:23" ht="21" x14ac:dyDescent="0.3">
      <c r="B154" s="36"/>
      <c r="C154" s="36"/>
      <c r="D154" s="36"/>
      <c r="E154" s="36"/>
      <c r="T154" s="37"/>
      <c r="U154" s="46"/>
      <c r="V154" s="46"/>
      <c r="W154" s="47"/>
    </row>
    <row r="155" spans="2:23" ht="21" x14ac:dyDescent="0.3">
      <c r="B155" s="36"/>
      <c r="C155" s="36"/>
      <c r="D155" s="36"/>
      <c r="E155" s="36"/>
      <c r="T155" s="37"/>
      <c r="U155" s="46"/>
      <c r="V155" s="46"/>
      <c r="W155" s="47"/>
    </row>
    <row r="156" spans="2:23" ht="21" x14ac:dyDescent="0.3">
      <c r="B156" s="36"/>
      <c r="C156" s="36"/>
      <c r="D156" s="36"/>
      <c r="E156" s="36"/>
      <c r="T156" s="37"/>
      <c r="U156" s="46"/>
      <c r="V156" s="46"/>
      <c r="W156" s="47"/>
    </row>
    <row r="157" spans="2:23" ht="21" x14ac:dyDescent="0.3">
      <c r="B157" s="36"/>
      <c r="C157" s="36"/>
      <c r="D157" s="36"/>
      <c r="E157" s="36"/>
      <c r="T157" s="37"/>
      <c r="U157" s="46"/>
      <c r="V157" s="46"/>
      <c r="W157" s="47"/>
    </row>
    <row r="158" spans="2:23" ht="21" x14ac:dyDescent="0.3">
      <c r="B158" s="36"/>
      <c r="C158" s="36"/>
      <c r="D158" s="36"/>
      <c r="E158" s="36"/>
      <c r="T158" s="37"/>
      <c r="U158" s="46"/>
      <c r="V158" s="46"/>
      <c r="W158" s="47"/>
    </row>
    <row r="159" spans="2:23" ht="21" x14ac:dyDescent="0.3">
      <c r="B159" s="36"/>
      <c r="C159" s="36"/>
      <c r="D159" s="36"/>
      <c r="E159" s="36"/>
      <c r="T159" s="37"/>
      <c r="U159" s="46"/>
      <c r="V159" s="46"/>
      <c r="W159" s="47"/>
    </row>
    <row r="160" spans="2:23" ht="21" x14ac:dyDescent="0.3">
      <c r="B160" s="36"/>
      <c r="C160" s="36"/>
      <c r="D160" s="36"/>
      <c r="E160" s="36"/>
      <c r="T160" s="37"/>
      <c r="U160" s="46"/>
      <c r="V160" s="46"/>
      <c r="W160" s="47"/>
    </row>
    <row r="161" spans="2:23" ht="21" x14ac:dyDescent="0.3">
      <c r="B161" s="36"/>
      <c r="C161" s="36"/>
      <c r="D161" s="36"/>
      <c r="E161" s="36"/>
      <c r="T161" s="37"/>
      <c r="U161" s="46"/>
      <c r="V161" s="46"/>
      <c r="W161" s="47"/>
    </row>
    <row r="162" spans="2:23" ht="21" x14ac:dyDescent="0.3">
      <c r="B162" s="36"/>
      <c r="C162" s="36"/>
      <c r="D162" s="36"/>
      <c r="E162" s="36"/>
      <c r="T162" s="37"/>
      <c r="U162" s="46"/>
      <c r="V162" s="46"/>
      <c r="W162" s="47"/>
    </row>
    <row r="163" spans="2:23" ht="21" x14ac:dyDescent="0.3">
      <c r="B163" s="36"/>
      <c r="C163" s="36"/>
      <c r="D163" s="36"/>
      <c r="E163" s="36"/>
      <c r="T163" s="37"/>
      <c r="U163" s="46"/>
      <c r="V163" s="46"/>
      <c r="W163" s="47"/>
    </row>
    <row r="164" spans="2:23" ht="21" x14ac:dyDescent="0.3">
      <c r="B164" s="36"/>
      <c r="C164" s="36"/>
      <c r="D164" s="36"/>
      <c r="E164" s="36"/>
      <c r="T164" s="37"/>
      <c r="U164" s="46"/>
      <c r="V164" s="46"/>
      <c r="W164" s="47"/>
    </row>
    <row r="165" spans="2:23" ht="21" x14ac:dyDescent="0.3">
      <c r="B165" s="36"/>
      <c r="C165" s="36"/>
      <c r="D165" s="36"/>
      <c r="E165" s="36"/>
      <c r="T165" s="37"/>
      <c r="U165" s="46"/>
      <c r="V165" s="46"/>
      <c r="W165" s="47"/>
    </row>
    <row r="166" spans="2:23" ht="21" x14ac:dyDescent="0.3">
      <c r="B166" s="36"/>
      <c r="C166" s="36"/>
      <c r="D166" s="36"/>
      <c r="E166" s="36"/>
      <c r="T166" s="37"/>
      <c r="U166" s="46"/>
      <c r="V166" s="46"/>
      <c r="W166" s="47"/>
    </row>
    <row r="167" spans="2:23" ht="21" x14ac:dyDescent="0.3">
      <c r="B167" s="36"/>
      <c r="C167" s="36"/>
      <c r="D167" s="36"/>
      <c r="E167" s="36"/>
      <c r="T167" s="37"/>
      <c r="U167" s="46"/>
      <c r="V167" s="46"/>
      <c r="W167" s="47"/>
    </row>
    <row r="168" spans="2:23" ht="21" x14ac:dyDescent="0.3">
      <c r="B168" s="36"/>
      <c r="C168" s="36"/>
      <c r="D168" s="36"/>
      <c r="E168" s="36"/>
      <c r="T168" s="37"/>
      <c r="U168" s="46"/>
      <c r="V168" s="46"/>
      <c r="W168" s="47"/>
    </row>
    <row r="169" spans="2:23" ht="21" x14ac:dyDescent="0.3">
      <c r="B169" s="36"/>
      <c r="C169" s="36"/>
      <c r="D169" s="36"/>
      <c r="E169" s="36"/>
      <c r="T169" s="37"/>
      <c r="U169" s="46"/>
      <c r="V169" s="46"/>
      <c r="W169" s="47"/>
    </row>
    <row r="170" spans="2:23" ht="21" x14ac:dyDescent="0.3">
      <c r="B170" s="36"/>
      <c r="C170" s="36"/>
      <c r="D170" s="36"/>
      <c r="E170" s="36"/>
      <c r="T170" s="37"/>
      <c r="U170" s="46"/>
      <c r="V170" s="46"/>
      <c r="W170" s="47"/>
    </row>
    <row r="171" spans="2:23" ht="21" x14ac:dyDescent="0.3">
      <c r="B171" s="36"/>
      <c r="C171" s="36"/>
      <c r="D171" s="36"/>
      <c r="E171" s="36"/>
      <c r="T171" s="37"/>
      <c r="U171" s="46"/>
      <c r="V171" s="46"/>
      <c r="W171" s="47"/>
    </row>
    <row r="172" spans="2:23" ht="21" x14ac:dyDescent="0.3">
      <c r="B172" s="36"/>
      <c r="C172" s="36"/>
      <c r="D172" s="36"/>
      <c r="E172" s="36"/>
      <c r="T172" s="37"/>
      <c r="U172" s="46"/>
      <c r="V172" s="46"/>
      <c r="W172" s="47"/>
    </row>
    <row r="173" spans="2:23" ht="21" x14ac:dyDescent="0.3">
      <c r="B173" s="36"/>
      <c r="C173" s="36"/>
      <c r="D173" s="36"/>
      <c r="E173" s="36"/>
      <c r="T173" s="37"/>
      <c r="U173" s="46"/>
      <c r="V173" s="46"/>
      <c r="W173" s="47"/>
    </row>
    <row r="174" spans="2:23" ht="21" x14ac:dyDescent="0.3">
      <c r="B174" s="36"/>
      <c r="C174" s="36"/>
      <c r="D174" s="36"/>
      <c r="E174" s="36"/>
      <c r="T174" s="37"/>
      <c r="U174" s="46"/>
      <c r="V174" s="46"/>
      <c r="W174" s="47"/>
    </row>
    <row r="175" spans="2:23" ht="21" x14ac:dyDescent="0.3">
      <c r="B175" s="36"/>
      <c r="C175" s="36"/>
      <c r="D175" s="36"/>
      <c r="E175" s="36"/>
      <c r="T175" s="37"/>
      <c r="U175" s="46"/>
      <c r="V175" s="46"/>
      <c r="W175" s="47"/>
    </row>
    <row r="176" spans="2:23" ht="21" x14ac:dyDescent="0.3">
      <c r="B176" s="36"/>
      <c r="C176" s="36"/>
      <c r="D176" s="36"/>
      <c r="E176" s="36"/>
      <c r="T176" s="37"/>
      <c r="U176" s="46"/>
      <c r="V176" s="46"/>
      <c r="W176" s="47"/>
    </row>
    <row r="177" spans="2:23" ht="21" x14ac:dyDescent="0.3">
      <c r="B177" s="36"/>
      <c r="C177" s="36"/>
      <c r="D177" s="36"/>
      <c r="E177" s="36"/>
      <c r="T177" s="37"/>
      <c r="U177" s="46"/>
      <c r="V177" s="46"/>
      <c r="W177" s="47"/>
    </row>
    <row r="178" spans="2:23" ht="21" x14ac:dyDescent="0.3">
      <c r="B178" s="36"/>
      <c r="C178" s="36"/>
      <c r="D178" s="36"/>
      <c r="E178" s="36"/>
      <c r="T178" s="37"/>
      <c r="U178" s="46"/>
      <c r="V178" s="46"/>
      <c r="W178" s="47"/>
    </row>
    <row r="179" spans="2:23" ht="21" x14ac:dyDescent="0.3">
      <c r="B179" s="36"/>
      <c r="C179" s="36"/>
      <c r="D179" s="36"/>
      <c r="E179" s="36"/>
      <c r="T179" s="37"/>
      <c r="U179" s="46"/>
      <c r="V179" s="46"/>
      <c r="W179" s="47"/>
    </row>
    <row r="180" spans="2:23" ht="21" x14ac:dyDescent="0.3">
      <c r="B180" s="36"/>
      <c r="C180" s="36"/>
      <c r="D180" s="36"/>
      <c r="E180" s="36"/>
      <c r="T180" s="37"/>
      <c r="U180" s="46"/>
      <c r="V180" s="46"/>
      <c r="W180" s="47"/>
    </row>
    <row r="181" spans="2:23" ht="21" x14ac:dyDescent="0.3">
      <c r="B181" s="36"/>
      <c r="C181" s="36"/>
      <c r="D181" s="36"/>
      <c r="E181" s="36"/>
      <c r="T181" s="37"/>
      <c r="U181" s="46"/>
      <c r="V181" s="46"/>
      <c r="W181" s="47"/>
    </row>
    <row r="182" spans="2:23" ht="21" x14ac:dyDescent="0.3">
      <c r="B182" s="36"/>
      <c r="C182" s="36"/>
      <c r="D182" s="36"/>
      <c r="E182" s="36"/>
      <c r="T182" s="37"/>
      <c r="U182" s="46"/>
      <c r="V182" s="46"/>
      <c r="W182" s="47"/>
    </row>
    <row r="183" spans="2:23" ht="21" x14ac:dyDescent="0.3">
      <c r="B183" s="36"/>
      <c r="C183" s="36"/>
      <c r="D183" s="36"/>
      <c r="E183" s="36"/>
      <c r="T183" s="37"/>
      <c r="U183" s="46"/>
      <c r="V183" s="46"/>
      <c r="W183" s="47"/>
    </row>
    <row r="184" spans="2:23" ht="21" x14ac:dyDescent="0.3">
      <c r="B184" s="36"/>
      <c r="C184" s="36"/>
      <c r="D184" s="36"/>
      <c r="E184" s="36"/>
      <c r="T184" s="37"/>
      <c r="U184" s="46"/>
      <c r="V184" s="46"/>
      <c r="W184" s="47"/>
    </row>
    <row r="185" spans="2:23" ht="21" x14ac:dyDescent="0.3">
      <c r="B185" s="36"/>
      <c r="C185" s="36"/>
      <c r="D185" s="36"/>
      <c r="E185" s="36"/>
      <c r="T185" s="37"/>
      <c r="U185" s="46"/>
      <c r="V185" s="46"/>
      <c r="W185" s="47"/>
    </row>
    <row r="186" spans="2:23" ht="21" x14ac:dyDescent="0.3">
      <c r="B186" s="36"/>
      <c r="C186" s="36"/>
      <c r="D186" s="36"/>
      <c r="E186" s="36"/>
      <c r="T186" s="37"/>
      <c r="U186" s="46"/>
      <c r="V186" s="46"/>
      <c r="W186" s="47"/>
    </row>
    <row r="187" spans="2:23" ht="21" x14ac:dyDescent="0.3">
      <c r="B187" s="36"/>
      <c r="C187" s="36"/>
      <c r="D187" s="36"/>
      <c r="E187" s="36"/>
      <c r="T187" s="37"/>
      <c r="U187" s="46"/>
      <c r="V187" s="46"/>
      <c r="W187" s="47"/>
    </row>
    <row r="188" spans="2:23" ht="21" x14ac:dyDescent="0.3">
      <c r="B188" s="36"/>
      <c r="C188" s="36"/>
      <c r="D188" s="36"/>
      <c r="E188" s="36"/>
      <c r="T188" s="37"/>
      <c r="U188" s="46"/>
      <c r="V188" s="46"/>
      <c r="W188" s="47"/>
    </row>
    <row r="189" spans="2:23" ht="21" x14ac:dyDescent="0.3">
      <c r="B189" s="36"/>
      <c r="C189" s="36"/>
      <c r="D189" s="36"/>
      <c r="E189" s="36"/>
      <c r="T189" s="37"/>
      <c r="U189" s="46"/>
      <c r="V189" s="46"/>
      <c r="W189" s="47"/>
    </row>
    <row r="190" spans="2:23" ht="21" x14ac:dyDescent="0.3">
      <c r="B190" s="36"/>
      <c r="C190" s="36"/>
      <c r="D190" s="36"/>
      <c r="E190" s="36"/>
      <c r="T190" s="37"/>
      <c r="U190" s="46"/>
      <c r="V190" s="46"/>
      <c r="W190" s="47"/>
    </row>
    <row r="191" spans="2:23" ht="21" x14ac:dyDescent="0.3">
      <c r="B191" s="36"/>
      <c r="C191" s="36"/>
      <c r="D191" s="36"/>
      <c r="E191" s="36"/>
      <c r="T191" s="37"/>
      <c r="U191" s="46"/>
      <c r="V191" s="46"/>
      <c r="W191" s="47"/>
    </row>
    <row r="192" spans="2:23" ht="21" x14ac:dyDescent="0.3">
      <c r="B192" s="36"/>
      <c r="C192" s="36"/>
      <c r="D192" s="36"/>
      <c r="E192" s="36"/>
      <c r="T192" s="37"/>
      <c r="U192" s="46"/>
      <c r="V192" s="46"/>
      <c r="W192" s="47"/>
    </row>
    <row r="193" spans="2:23" ht="21" x14ac:dyDescent="0.3">
      <c r="B193" s="36"/>
      <c r="C193" s="36"/>
      <c r="D193" s="36"/>
      <c r="E193" s="36"/>
      <c r="T193" s="37"/>
      <c r="U193" s="46"/>
      <c r="V193" s="46"/>
      <c r="W193" s="47"/>
    </row>
    <row r="194" spans="2:23" ht="21" x14ac:dyDescent="0.3">
      <c r="B194" s="36"/>
      <c r="C194" s="36"/>
      <c r="D194" s="36"/>
      <c r="E194" s="36"/>
      <c r="T194" s="37"/>
      <c r="U194" s="46"/>
      <c r="V194" s="46"/>
      <c r="W194" s="47"/>
    </row>
    <row r="195" spans="2:23" ht="21" x14ac:dyDescent="0.3">
      <c r="B195" s="36"/>
      <c r="C195" s="36"/>
      <c r="D195" s="36"/>
      <c r="E195" s="36"/>
      <c r="T195" s="37"/>
      <c r="U195" s="46"/>
      <c r="V195" s="46"/>
      <c r="W195" s="47"/>
    </row>
    <row r="196" spans="2:23" ht="21" x14ac:dyDescent="0.3">
      <c r="B196" s="36"/>
      <c r="C196" s="36"/>
      <c r="D196" s="36"/>
      <c r="E196" s="36"/>
      <c r="T196" s="37"/>
      <c r="U196" s="46"/>
      <c r="V196" s="46"/>
      <c r="W196" s="47"/>
    </row>
    <row r="197" spans="2:23" ht="21" x14ac:dyDescent="0.3">
      <c r="B197" s="36"/>
      <c r="C197" s="36"/>
      <c r="D197" s="36"/>
      <c r="E197" s="36"/>
      <c r="T197" s="37"/>
      <c r="U197" s="46"/>
      <c r="V197" s="46"/>
      <c r="W197" s="47"/>
    </row>
    <row r="198" spans="2:23" ht="21" x14ac:dyDescent="0.3">
      <c r="B198" s="36"/>
      <c r="C198" s="36"/>
      <c r="D198" s="36"/>
      <c r="E198" s="36"/>
      <c r="T198" s="37"/>
      <c r="U198" s="46"/>
      <c r="V198" s="46"/>
      <c r="W198" s="47"/>
    </row>
    <row r="199" spans="2:23" ht="21" x14ac:dyDescent="0.3">
      <c r="B199" s="36"/>
      <c r="C199" s="36"/>
      <c r="D199" s="36"/>
      <c r="E199" s="36"/>
      <c r="T199" s="37"/>
      <c r="U199" s="46"/>
      <c r="V199" s="46"/>
      <c r="W199" s="47"/>
    </row>
    <row r="200" spans="2:23" ht="21" x14ac:dyDescent="0.3">
      <c r="B200" s="36"/>
      <c r="C200" s="36"/>
      <c r="D200" s="36"/>
      <c r="E200" s="36"/>
      <c r="T200" s="37"/>
      <c r="U200" s="46"/>
      <c r="V200" s="46"/>
      <c r="W200" s="47"/>
    </row>
    <row r="201" spans="2:23" ht="21" x14ac:dyDescent="0.3">
      <c r="B201" s="36"/>
      <c r="C201" s="36"/>
      <c r="D201" s="36"/>
      <c r="E201" s="36"/>
      <c r="T201" s="37"/>
      <c r="U201" s="46"/>
      <c r="V201" s="46"/>
      <c r="W201" s="47"/>
    </row>
    <row r="202" spans="2:23" ht="21" x14ac:dyDescent="0.3">
      <c r="B202" s="36"/>
      <c r="C202" s="36"/>
      <c r="D202" s="36"/>
      <c r="E202" s="36"/>
      <c r="T202" s="37"/>
      <c r="U202" s="46"/>
      <c r="V202" s="46"/>
      <c r="W202" s="47"/>
    </row>
    <row r="203" spans="2:23" ht="21" x14ac:dyDescent="0.3">
      <c r="B203" s="36"/>
      <c r="C203" s="36"/>
      <c r="D203" s="36"/>
      <c r="E203" s="36"/>
      <c r="T203" s="37"/>
      <c r="U203" s="46"/>
      <c r="V203" s="46"/>
      <c r="W203" s="47"/>
    </row>
    <row r="204" spans="2:23" ht="21" x14ac:dyDescent="0.3">
      <c r="B204" s="36"/>
      <c r="C204" s="36"/>
      <c r="D204" s="36"/>
      <c r="E204" s="36"/>
      <c r="T204" s="37"/>
      <c r="U204" s="46"/>
      <c r="V204" s="46"/>
      <c r="W204" s="47"/>
    </row>
    <row r="205" spans="2:23" ht="21" x14ac:dyDescent="0.3">
      <c r="B205" s="36"/>
      <c r="C205" s="36"/>
      <c r="D205" s="36"/>
      <c r="E205" s="36"/>
      <c r="T205" s="37"/>
      <c r="U205" s="46"/>
      <c r="V205" s="46"/>
      <c r="W205" s="47"/>
    </row>
    <row r="206" spans="2:23" ht="21" x14ac:dyDescent="0.3">
      <c r="B206" s="36"/>
      <c r="C206" s="36"/>
      <c r="D206" s="36"/>
      <c r="E206" s="36"/>
      <c r="T206" s="37"/>
      <c r="U206" s="46"/>
      <c r="V206" s="46"/>
      <c r="W206" s="47"/>
    </row>
    <row r="207" spans="2:23" ht="21" x14ac:dyDescent="0.3">
      <c r="B207" s="36"/>
      <c r="C207" s="36"/>
      <c r="D207" s="36"/>
      <c r="E207" s="36"/>
      <c r="T207" s="37"/>
      <c r="U207" s="46"/>
      <c r="V207" s="46"/>
      <c r="W207" s="47"/>
    </row>
    <row r="208" spans="2:23" ht="21" x14ac:dyDescent="0.3">
      <c r="B208" s="36"/>
      <c r="C208" s="36"/>
      <c r="D208" s="36"/>
      <c r="E208" s="36"/>
      <c r="T208" s="37"/>
      <c r="U208" s="46"/>
      <c r="V208" s="46"/>
      <c r="W208" s="47"/>
    </row>
    <row r="209" spans="2:23" ht="21" x14ac:dyDescent="0.3">
      <c r="B209" s="36"/>
      <c r="C209" s="36"/>
      <c r="D209" s="36"/>
      <c r="E209" s="36"/>
      <c r="T209" s="37"/>
      <c r="U209" s="46"/>
      <c r="V209" s="46"/>
      <c r="W209" s="47"/>
    </row>
    <row r="210" spans="2:23" ht="21" x14ac:dyDescent="0.3">
      <c r="B210" s="36"/>
      <c r="C210" s="36"/>
      <c r="D210" s="36"/>
      <c r="E210" s="36"/>
      <c r="T210" s="37"/>
      <c r="U210" s="46"/>
      <c r="V210" s="46"/>
      <c r="W210" s="47"/>
    </row>
    <row r="211" spans="2:23" ht="21" x14ac:dyDescent="0.3">
      <c r="B211" s="36"/>
      <c r="C211" s="36"/>
      <c r="D211" s="36"/>
      <c r="E211" s="36"/>
      <c r="T211" s="37"/>
      <c r="U211" s="46"/>
      <c r="V211" s="46"/>
      <c r="W211" s="47"/>
    </row>
    <row r="212" spans="2:23" ht="21" x14ac:dyDescent="0.3">
      <c r="B212" s="36"/>
      <c r="C212" s="36"/>
      <c r="D212" s="36"/>
      <c r="E212" s="36"/>
      <c r="T212" s="37"/>
      <c r="U212" s="46"/>
      <c r="V212" s="46"/>
      <c r="W212" s="47"/>
    </row>
    <row r="213" spans="2:23" ht="21" x14ac:dyDescent="0.3">
      <c r="B213" s="36"/>
      <c r="C213" s="36"/>
      <c r="D213" s="36"/>
      <c r="E213" s="36"/>
      <c r="T213" s="37"/>
      <c r="U213" s="46"/>
      <c r="V213" s="46"/>
      <c r="W213" s="47"/>
    </row>
    <row r="214" spans="2:23" ht="21" x14ac:dyDescent="0.3">
      <c r="B214" s="36"/>
      <c r="C214" s="36"/>
      <c r="D214" s="36"/>
      <c r="E214" s="36"/>
      <c r="T214" s="37"/>
      <c r="U214" s="46"/>
      <c r="V214" s="46"/>
      <c r="W214" s="47"/>
    </row>
    <row r="215" spans="2:23" ht="21" x14ac:dyDescent="0.3">
      <c r="B215" s="36"/>
      <c r="C215" s="36"/>
      <c r="D215" s="36"/>
      <c r="E215" s="36"/>
      <c r="T215" s="37"/>
      <c r="U215" s="46"/>
      <c r="V215" s="46"/>
      <c r="W215" s="47"/>
    </row>
    <row r="216" spans="2:23" ht="21" x14ac:dyDescent="0.3">
      <c r="B216" s="36"/>
      <c r="C216" s="36"/>
      <c r="D216" s="36"/>
      <c r="E216" s="36"/>
      <c r="T216" s="37"/>
      <c r="U216" s="46"/>
      <c r="V216" s="46"/>
      <c r="W216" s="47"/>
    </row>
    <row r="217" spans="2:23" ht="21" x14ac:dyDescent="0.3">
      <c r="B217" s="36"/>
      <c r="C217" s="36"/>
      <c r="D217" s="36"/>
      <c r="E217" s="36"/>
      <c r="T217" s="37"/>
      <c r="U217" s="46"/>
      <c r="V217" s="46"/>
      <c r="W217" s="47"/>
    </row>
    <row r="218" spans="2:23" ht="21" x14ac:dyDescent="0.3">
      <c r="B218" s="36"/>
      <c r="C218" s="36"/>
      <c r="D218" s="36"/>
      <c r="E218" s="36"/>
      <c r="T218" s="37"/>
      <c r="U218" s="46"/>
      <c r="V218" s="46"/>
      <c r="W218" s="47"/>
    </row>
    <row r="219" spans="2:23" ht="21" x14ac:dyDescent="0.3">
      <c r="B219" s="36"/>
      <c r="C219" s="36"/>
      <c r="D219" s="36"/>
      <c r="E219" s="36"/>
      <c r="T219" s="37"/>
      <c r="U219" s="46"/>
      <c r="V219" s="46"/>
      <c r="W219" s="47"/>
    </row>
    <row r="220" spans="2:23" ht="21" x14ac:dyDescent="0.3">
      <c r="B220" s="36"/>
      <c r="C220" s="36"/>
      <c r="D220" s="36"/>
      <c r="E220" s="36"/>
      <c r="T220" s="37"/>
      <c r="U220" s="46"/>
      <c r="V220" s="46"/>
      <c r="W220" s="47"/>
    </row>
    <row r="221" spans="2:23" ht="21" x14ac:dyDescent="0.3">
      <c r="B221" s="36"/>
      <c r="C221" s="36"/>
      <c r="D221" s="36"/>
      <c r="E221" s="36"/>
      <c r="T221" s="37"/>
      <c r="U221" s="46"/>
      <c r="V221" s="46"/>
      <c r="W221" s="47"/>
    </row>
    <row r="222" spans="2:23" ht="21" x14ac:dyDescent="0.3">
      <c r="B222" s="36"/>
      <c r="C222" s="36"/>
      <c r="D222" s="36"/>
      <c r="E222" s="36"/>
      <c r="T222" s="37"/>
      <c r="U222" s="46"/>
      <c r="V222" s="46"/>
      <c r="W222" s="47"/>
    </row>
    <row r="223" spans="2:23" ht="21" x14ac:dyDescent="0.3">
      <c r="B223" s="36"/>
      <c r="C223" s="36"/>
      <c r="D223" s="36"/>
      <c r="E223" s="36"/>
      <c r="T223" s="37"/>
      <c r="U223" s="46"/>
      <c r="V223" s="46"/>
      <c r="W223" s="47"/>
    </row>
    <row r="224" spans="2:23" ht="21" x14ac:dyDescent="0.3">
      <c r="B224" s="36"/>
      <c r="C224" s="36"/>
      <c r="D224" s="36"/>
      <c r="E224" s="36"/>
      <c r="T224" s="37"/>
      <c r="U224" s="46"/>
      <c r="V224" s="46"/>
      <c r="W224" s="47"/>
    </row>
    <row r="225" spans="2:23" ht="21" x14ac:dyDescent="0.3">
      <c r="B225" s="36"/>
      <c r="C225" s="36"/>
      <c r="D225" s="36"/>
      <c r="E225" s="36"/>
      <c r="T225" s="37"/>
      <c r="U225" s="46"/>
      <c r="V225" s="46"/>
      <c r="W225" s="47"/>
    </row>
    <row r="226" spans="2:23" ht="21" x14ac:dyDescent="0.3">
      <c r="B226" s="36"/>
      <c r="C226" s="36"/>
      <c r="D226" s="36"/>
      <c r="E226" s="36"/>
      <c r="T226" s="37"/>
      <c r="U226" s="46"/>
      <c r="V226" s="46"/>
      <c r="W226" s="47"/>
    </row>
    <row r="227" spans="2:23" ht="21" x14ac:dyDescent="0.3">
      <c r="B227" s="36"/>
      <c r="C227" s="36"/>
      <c r="D227" s="36"/>
      <c r="E227" s="36"/>
      <c r="T227" s="37"/>
      <c r="U227" s="46"/>
      <c r="V227" s="46"/>
      <c r="W227" s="47"/>
    </row>
    <row r="228" spans="2:23" ht="21" x14ac:dyDescent="0.3">
      <c r="B228" s="36"/>
      <c r="C228" s="36"/>
      <c r="D228" s="36"/>
      <c r="E228" s="36"/>
      <c r="T228" s="37"/>
      <c r="U228" s="46"/>
      <c r="V228" s="46"/>
      <c r="W228" s="47"/>
    </row>
    <row r="229" spans="2:23" ht="21" x14ac:dyDescent="0.3">
      <c r="B229" s="36"/>
      <c r="C229" s="36"/>
      <c r="D229" s="36"/>
      <c r="E229" s="36"/>
      <c r="T229" s="37"/>
      <c r="U229" s="46"/>
      <c r="V229" s="46"/>
      <c r="W229" s="47"/>
    </row>
    <row r="230" spans="2:23" ht="21" x14ac:dyDescent="0.3">
      <c r="B230" s="36"/>
      <c r="C230" s="36"/>
      <c r="D230" s="36"/>
      <c r="E230" s="36"/>
      <c r="T230" s="37"/>
      <c r="U230" s="46"/>
      <c r="V230" s="46"/>
      <c r="W230" s="47"/>
    </row>
    <row r="231" spans="2:23" ht="21" x14ac:dyDescent="0.3">
      <c r="B231" s="36"/>
      <c r="C231" s="36"/>
      <c r="D231" s="36"/>
      <c r="E231" s="36"/>
      <c r="T231" s="37"/>
      <c r="U231" s="46"/>
      <c r="V231" s="46"/>
      <c r="W231" s="47"/>
    </row>
    <row r="232" spans="2:23" ht="21" x14ac:dyDescent="0.3">
      <c r="B232" s="36"/>
      <c r="C232" s="36"/>
      <c r="D232" s="36"/>
      <c r="E232" s="36"/>
      <c r="T232" s="37"/>
      <c r="U232" s="46"/>
      <c r="V232" s="46"/>
      <c r="W232" s="47"/>
    </row>
    <row r="233" spans="2:23" ht="21" x14ac:dyDescent="0.3">
      <c r="B233" s="36"/>
      <c r="C233" s="36"/>
      <c r="D233" s="36"/>
      <c r="E233" s="36"/>
      <c r="T233" s="37"/>
      <c r="U233" s="46"/>
      <c r="V233" s="46"/>
      <c r="W233" s="47"/>
    </row>
    <row r="234" spans="2:23" ht="21" x14ac:dyDescent="0.3">
      <c r="B234" s="36"/>
      <c r="C234" s="36"/>
      <c r="D234" s="36"/>
      <c r="E234" s="36"/>
      <c r="T234" s="37"/>
      <c r="U234" s="46"/>
      <c r="V234" s="46"/>
      <c r="W234" s="47"/>
    </row>
    <row r="235" spans="2:23" ht="21" x14ac:dyDescent="0.3">
      <c r="B235" s="36"/>
      <c r="C235" s="36"/>
      <c r="D235" s="36"/>
      <c r="E235" s="36"/>
      <c r="T235" s="37"/>
      <c r="U235" s="46"/>
      <c r="V235" s="46"/>
      <c r="W235" s="47"/>
    </row>
    <row r="236" spans="2:23" ht="21" x14ac:dyDescent="0.3">
      <c r="B236" s="36"/>
      <c r="C236" s="36"/>
      <c r="D236" s="36"/>
      <c r="E236" s="36"/>
      <c r="T236" s="37"/>
      <c r="U236" s="46"/>
      <c r="V236" s="46"/>
      <c r="W236" s="47"/>
    </row>
    <row r="237" spans="2:23" ht="21" x14ac:dyDescent="0.3">
      <c r="B237" s="36"/>
      <c r="C237" s="36"/>
      <c r="D237" s="36"/>
      <c r="E237" s="36"/>
      <c r="T237" s="37"/>
      <c r="U237" s="46"/>
      <c r="V237" s="46"/>
      <c r="W237" s="47"/>
    </row>
    <row r="238" spans="2:23" ht="21" x14ac:dyDescent="0.3">
      <c r="B238" s="36"/>
      <c r="C238" s="36"/>
      <c r="D238" s="36"/>
      <c r="E238" s="36"/>
      <c r="T238" s="37"/>
      <c r="U238" s="46"/>
      <c r="V238" s="46"/>
      <c r="W238" s="47"/>
    </row>
    <row r="239" spans="2:23" ht="21" x14ac:dyDescent="0.3">
      <c r="B239" s="36"/>
      <c r="C239" s="36"/>
      <c r="D239" s="36"/>
      <c r="E239" s="36"/>
      <c r="T239" s="37"/>
      <c r="U239" s="46"/>
      <c r="V239" s="46"/>
      <c r="W239" s="47"/>
    </row>
    <row r="240" spans="2:23" ht="21" x14ac:dyDescent="0.3">
      <c r="B240" s="36"/>
      <c r="C240" s="36"/>
      <c r="D240" s="36"/>
      <c r="E240" s="36"/>
      <c r="T240" s="37"/>
      <c r="U240" s="46"/>
      <c r="V240" s="46"/>
      <c r="W240" s="47"/>
    </row>
    <row r="241" spans="2:23" ht="21" x14ac:dyDescent="0.3">
      <c r="B241" s="36"/>
      <c r="C241" s="36"/>
      <c r="D241" s="36"/>
      <c r="E241" s="36"/>
      <c r="T241" s="37"/>
      <c r="U241" s="46"/>
      <c r="V241" s="46"/>
      <c r="W241" s="47"/>
    </row>
    <row r="242" spans="2:23" ht="21" x14ac:dyDescent="0.3">
      <c r="B242" s="36"/>
      <c r="C242" s="36"/>
      <c r="D242" s="36"/>
      <c r="E242" s="36"/>
      <c r="T242" s="37"/>
      <c r="U242" s="46"/>
      <c r="V242" s="46"/>
      <c r="W242" s="47"/>
    </row>
    <row r="243" spans="2:23" ht="21" x14ac:dyDescent="0.3">
      <c r="B243" s="36"/>
      <c r="C243" s="36"/>
      <c r="D243" s="36"/>
      <c r="E243" s="36"/>
      <c r="T243" s="37"/>
      <c r="U243" s="46"/>
      <c r="V243" s="46"/>
      <c r="W243" s="47"/>
    </row>
    <row r="244" spans="2:23" ht="21" x14ac:dyDescent="0.3">
      <c r="B244" s="36"/>
      <c r="C244" s="36"/>
      <c r="D244" s="36"/>
      <c r="E244" s="36"/>
      <c r="T244" s="37"/>
      <c r="U244" s="46"/>
      <c r="V244" s="46"/>
      <c r="W244" s="47"/>
    </row>
    <row r="245" spans="2:23" ht="21" x14ac:dyDescent="0.3">
      <c r="B245" s="36"/>
      <c r="C245" s="36"/>
      <c r="D245" s="36"/>
      <c r="E245" s="36"/>
      <c r="T245" s="37"/>
      <c r="U245" s="46"/>
      <c r="V245" s="46"/>
      <c r="W245" s="47"/>
    </row>
    <row r="246" spans="2:23" ht="21" x14ac:dyDescent="0.3">
      <c r="B246" s="36"/>
      <c r="C246" s="36"/>
      <c r="D246" s="36"/>
      <c r="E246" s="36"/>
      <c r="T246" s="37"/>
      <c r="U246" s="46"/>
      <c r="V246" s="46"/>
      <c r="W246" s="47"/>
    </row>
    <row r="247" spans="2:23" ht="21" x14ac:dyDescent="0.3">
      <c r="B247" s="36"/>
      <c r="C247" s="36"/>
      <c r="D247" s="36"/>
      <c r="E247" s="36"/>
      <c r="T247" s="37"/>
      <c r="U247" s="46"/>
      <c r="V247" s="46"/>
      <c r="W247" s="47"/>
    </row>
    <row r="248" spans="2:23" ht="21" x14ac:dyDescent="0.3">
      <c r="B248" s="36"/>
      <c r="C248" s="36"/>
      <c r="D248" s="36"/>
      <c r="E248" s="36"/>
      <c r="T248" s="37"/>
      <c r="U248" s="46"/>
      <c r="V248" s="46"/>
      <c r="W248" s="47"/>
    </row>
    <row r="249" spans="2:23" ht="21" x14ac:dyDescent="0.3">
      <c r="B249" s="36"/>
      <c r="C249" s="36"/>
      <c r="D249" s="36"/>
      <c r="E249" s="36"/>
      <c r="T249" s="37"/>
      <c r="U249" s="46"/>
      <c r="V249" s="46"/>
      <c r="W249" s="47"/>
    </row>
    <row r="250" spans="2:23" ht="21" x14ac:dyDescent="0.3">
      <c r="B250" s="36"/>
      <c r="C250" s="36"/>
      <c r="D250" s="36"/>
      <c r="E250" s="36"/>
      <c r="T250" s="37"/>
      <c r="U250" s="46"/>
      <c r="V250" s="46"/>
      <c r="W250" s="47"/>
    </row>
    <row r="251" spans="2:23" ht="21" x14ac:dyDescent="0.3">
      <c r="B251" s="36"/>
      <c r="C251" s="36"/>
      <c r="D251" s="36"/>
      <c r="E251" s="36"/>
      <c r="T251" s="37"/>
      <c r="U251" s="46"/>
      <c r="V251" s="46"/>
      <c r="W251" s="47"/>
    </row>
    <row r="252" spans="2:23" ht="21" x14ac:dyDescent="0.3">
      <c r="B252" s="36"/>
      <c r="C252" s="36"/>
      <c r="D252" s="36"/>
      <c r="E252" s="36"/>
      <c r="T252" s="37"/>
      <c r="U252" s="46"/>
      <c r="V252" s="46"/>
      <c r="W252" s="47"/>
    </row>
    <row r="253" spans="2:23" ht="21" x14ac:dyDescent="0.3">
      <c r="B253" s="36"/>
      <c r="C253" s="36"/>
      <c r="D253" s="36"/>
      <c r="E253" s="36"/>
      <c r="T253" s="37"/>
      <c r="U253" s="46"/>
      <c r="V253" s="46"/>
      <c r="W253" s="47"/>
    </row>
    <row r="254" spans="2:23" ht="21" x14ac:dyDescent="0.3">
      <c r="B254" s="36"/>
      <c r="C254" s="36"/>
      <c r="D254" s="36"/>
      <c r="E254" s="36"/>
      <c r="T254" s="37"/>
      <c r="U254" s="46"/>
      <c r="V254" s="46"/>
      <c r="W254" s="47"/>
    </row>
    <row r="255" spans="2:23" ht="21" x14ac:dyDescent="0.3">
      <c r="B255" s="36"/>
      <c r="C255" s="36"/>
      <c r="D255" s="36"/>
      <c r="E255" s="36"/>
      <c r="T255" s="37"/>
      <c r="U255" s="46"/>
      <c r="V255" s="46"/>
      <c r="W255" s="47"/>
    </row>
    <row r="256" spans="2:23" ht="21" x14ac:dyDescent="0.3">
      <c r="B256" s="36"/>
      <c r="C256" s="36"/>
      <c r="D256" s="36"/>
      <c r="E256" s="36"/>
      <c r="T256" s="37"/>
      <c r="U256" s="46"/>
      <c r="V256" s="46"/>
      <c r="W256" s="47"/>
    </row>
    <row r="257" spans="2:23" ht="21" x14ac:dyDescent="0.3">
      <c r="B257" s="36"/>
      <c r="C257" s="36"/>
      <c r="D257" s="36"/>
      <c r="E257" s="36"/>
      <c r="T257" s="37"/>
      <c r="U257" s="46"/>
      <c r="V257" s="46"/>
      <c r="W257" s="47"/>
    </row>
    <row r="258" spans="2:23" ht="21" x14ac:dyDescent="0.3">
      <c r="B258" s="36"/>
      <c r="C258" s="36"/>
      <c r="D258" s="36"/>
      <c r="E258" s="36"/>
      <c r="T258" s="37"/>
      <c r="U258" s="46"/>
      <c r="V258" s="46"/>
      <c r="W258" s="47"/>
    </row>
    <row r="259" spans="2:23" ht="21" x14ac:dyDescent="0.3">
      <c r="B259" s="36"/>
      <c r="C259" s="36"/>
      <c r="D259" s="36"/>
      <c r="E259" s="36"/>
      <c r="T259" s="37"/>
      <c r="U259" s="46"/>
      <c r="V259" s="46"/>
      <c r="W259" s="47"/>
    </row>
    <row r="260" spans="2:23" ht="21" x14ac:dyDescent="0.3">
      <c r="B260" s="36"/>
      <c r="C260" s="36"/>
      <c r="D260" s="36"/>
      <c r="E260" s="36"/>
      <c r="T260" s="37"/>
      <c r="U260" s="46"/>
      <c r="V260" s="46"/>
      <c r="W260" s="47"/>
    </row>
    <row r="261" spans="2:23" ht="21" x14ac:dyDescent="0.3">
      <c r="B261" s="36"/>
      <c r="C261" s="36"/>
      <c r="D261" s="36"/>
      <c r="E261" s="36"/>
      <c r="T261" s="37"/>
      <c r="U261" s="46"/>
      <c r="V261" s="46"/>
      <c r="W261" s="47"/>
    </row>
    <row r="262" spans="2:23" ht="21" x14ac:dyDescent="0.3">
      <c r="B262" s="36"/>
      <c r="C262" s="36"/>
      <c r="D262" s="36"/>
      <c r="E262" s="36"/>
      <c r="T262" s="37"/>
      <c r="U262" s="46"/>
      <c r="V262" s="46"/>
      <c r="W262" s="47"/>
    </row>
    <row r="263" spans="2:23" ht="21" x14ac:dyDescent="0.3">
      <c r="B263" s="36"/>
      <c r="C263" s="36"/>
      <c r="D263" s="36"/>
      <c r="E263" s="36"/>
      <c r="T263" s="37"/>
      <c r="U263" s="46"/>
      <c r="V263" s="46"/>
      <c r="W263" s="47"/>
    </row>
    <row r="264" spans="2:23" ht="21" x14ac:dyDescent="0.3">
      <c r="B264" s="36"/>
      <c r="C264" s="36"/>
      <c r="D264" s="36"/>
      <c r="E264" s="36"/>
      <c r="T264" s="37"/>
      <c r="U264" s="46"/>
      <c r="V264" s="46"/>
      <c r="W264" s="47"/>
    </row>
    <row r="265" spans="2:23" ht="21" x14ac:dyDescent="0.3">
      <c r="B265" s="36"/>
      <c r="C265" s="36"/>
      <c r="D265" s="36"/>
      <c r="E265" s="36"/>
      <c r="T265" s="37"/>
      <c r="U265" s="46"/>
      <c r="V265" s="46"/>
      <c r="W265" s="47"/>
    </row>
    <row r="266" spans="2:23" ht="21" x14ac:dyDescent="0.3">
      <c r="B266" s="36"/>
      <c r="C266" s="36"/>
      <c r="D266" s="36"/>
      <c r="E266" s="36"/>
      <c r="T266" s="37"/>
      <c r="U266" s="46"/>
      <c r="V266" s="46"/>
      <c r="W266" s="47"/>
    </row>
    <row r="267" spans="2:23" ht="21" x14ac:dyDescent="0.3">
      <c r="B267" s="36"/>
      <c r="C267" s="36"/>
      <c r="D267" s="36"/>
      <c r="E267" s="36"/>
      <c r="T267" s="37"/>
      <c r="U267" s="46"/>
      <c r="V267" s="46"/>
      <c r="W267" s="47"/>
    </row>
    <row r="268" spans="2:23" ht="21" x14ac:dyDescent="0.3">
      <c r="B268" s="36"/>
      <c r="C268" s="36"/>
      <c r="D268" s="36"/>
      <c r="E268" s="36"/>
      <c r="T268" s="37"/>
      <c r="U268" s="46"/>
      <c r="V268" s="46"/>
      <c r="W268" s="47"/>
    </row>
    <row r="269" spans="2:23" ht="21" x14ac:dyDescent="0.3">
      <c r="B269" s="36"/>
      <c r="C269" s="36"/>
      <c r="D269" s="36"/>
      <c r="E269" s="36"/>
      <c r="T269" s="37"/>
      <c r="U269" s="46"/>
      <c r="V269" s="46"/>
      <c r="W269" s="47"/>
    </row>
    <row r="270" spans="2:23" ht="21" x14ac:dyDescent="0.3">
      <c r="B270" s="36"/>
      <c r="C270" s="36"/>
      <c r="D270" s="36"/>
      <c r="E270" s="36"/>
      <c r="T270" s="37"/>
      <c r="U270" s="46"/>
      <c r="V270" s="46"/>
      <c r="W270" s="47"/>
    </row>
    <row r="271" spans="2:23" ht="21" x14ac:dyDescent="0.3">
      <c r="B271" s="36"/>
      <c r="C271" s="36"/>
      <c r="D271" s="36"/>
      <c r="E271" s="36"/>
      <c r="T271" s="37"/>
      <c r="U271" s="46"/>
      <c r="V271" s="46"/>
      <c r="W271" s="47"/>
    </row>
    <row r="272" spans="2:23" ht="21" x14ac:dyDescent="0.3">
      <c r="B272" s="36"/>
      <c r="C272" s="36"/>
      <c r="D272" s="36"/>
      <c r="E272" s="36"/>
      <c r="T272" s="37"/>
      <c r="U272" s="46"/>
      <c r="V272" s="46"/>
      <c r="W272" s="47"/>
    </row>
    <row r="273" spans="2:23" ht="21" x14ac:dyDescent="0.3">
      <c r="B273" s="36"/>
      <c r="C273" s="36"/>
      <c r="D273" s="36"/>
      <c r="E273" s="36"/>
      <c r="T273" s="37"/>
      <c r="U273" s="46"/>
      <c r="V273" s="46"/>
      <c r="W273" s="47"/>
    </row>
    <row r="274" spans="2:23" ht="21" x14ac:dyDescent="0.3">
      <c r="B274" s="36"/>
      <c r="C274" s="36"/>
      <c r="D274" s="36"/>
      <c r="E274" s="36"/>
      <c r="T274" s="37"/>
      <c r="U274" s="46"/>
      <c r="V274" s="46"/>
      <c r="W274" s="47"/>
    </row>
    <row r="275" spans="2:23" ht="21" x14ac:dyDescent="0.3">
      <c r="B275" s="36"/>
      <c r="C275" s="36"/>
      <c r="D275" s="36"/>
      <c r="E275" s="36"/>
      <c r="T275" s="37"/>
      <c r="U275" s="46"/>
      <c r="V275" s="46"/>
      <c r="W275" s="47"/>
    </row>
    <row r="276" spans="2:23" ht="21" x14ac:dyDescent="0.3">
      <c r="B276" s="36"/>
      <c r="C276" s="36"/>
      <c r="D276" s="36"/>
      <c r="E276" s="36"/>
      <c r="T276" s="37"/>
      <c r="U276" s="46"/>
      <c r="V276" s="46"/>
      <c r="W276" s="47"/>
    </row>
    <row r="277" spans="2:23" ht="21" x14ac:dyDescent="0.3">
      <c r="B277" s="36"/>
      <c r="C277" s="36"/>
      <c r="D277" s="36"/>
      <c r="E277" s="36"/>
      <c r="T277" s="37"/>
      <c r="U277" s="46"/>
      <c r="V277" s="46"/>
      <c r="W277" s="47"/>
    </row>
    <row r="278" spans="2:23" ht="21" x14ac:dyDescent="0.3">
      <c r="B278" s="36"/>
      <c r="C278" s="36"/>
      <c r="D278" s="36"/>
      <c r="E278" s="36"/>
      <c r="T278" s="37"/>
      <c r="U278" s="46"/>
      <c r="V278" s="46"/>
      <c r="W278" s="47"/>
    </row>
    <row r="279" spans="2:23" ht="21" x14ac:dyDescent="0.3">
      <c r="B279" s="36"/>
      <c r="C279" s="36"/>
      <c r="D279" s="36"/>
      <c r="E279" s="36"/>
      <c r="T279" s="37"/>
      <c r="U279" s="46"/>
      <c r="V279" s="46"/>
      <c r="W279" s="47"/>
    </row>
    <row r="280" spans="2:23" ht="21" x14ac:dyDescent="0.3">
      <c r="B280" s="36"/>
      <c r="C280" s="36"/>
      <c r="D280" s="36"/>
      <c r="E280" s="36"/>
      <c r="T280" s="37"/>
      <c r="U280" s="46"/>
      <c r="V280" s="46"/>
      <c r="W280" s="47"/>
    </row>
    <row r="281" spans="2:23" ht="21" x14ac:dyDescent="0.3">
      <c r="B281" s="36"/>
      <c r="C281" s="36"/>
      <c r="D281" s="36"/>
      <c r="E281" s="36"/>
      <c r="T281" s="37"/>
      <c r="U281" s="46"/>
      <c r="V281" s="46"/>
      <c r="W281" s="47"/>
    </row>
    <row r="282" spans="2:23" ht="21" x14ac:dyDescent="0.3">
      <c r="B282" s="36"/>
      <c r="C282" s="36"/>
      <c r="D282" s="36"/>
      <c r="E282" s="36"/>
      <c r="T282" s="37"/>
      <c r="U282" s="46"/>
      <c r="V282" s="46"/>
      <c r="W282" s="47"/>
    </row>
    <row r="283" spans="2:23" ht="21" x14ac:dyDescent="0.3">
      <c r="B283" s="36"/>
      <c r="C283" s="36"/>
      <c r="D283" s="36"/>
      <c r="E283" s="36"/>
      <c r="T283" s="37"/>
      <c r="U283" s="46"/>
      <c r="V283" s="46"/>
      <c r="W283" s="47"/>
    </row>
    <row r="284" spans="2:23" ht="21" x14ac:dyDescent="0.3">
      <c r="B284" s="36"/>
      <c r="C284" s="36"/>
      <c r="D284" s="36"/>
      <c r="E284" s="36"/>
      <c r="T284" s="37"/>
      <c r="U284" s="46"/>
      <c r="V284" s="46"/>
      <c r="W284" s="47"/>
    </row>
    <row r="285" spans="2:23" ht="21" x14ac:dyDescent="0.3">
      <c r="B285" s="36"/>
      <c r="C285" s="36"/>
      <c r="D285" s="36"/>
      <c r="E285" s="36"/>
      <c r="T285" s="37"/>
      <c r="U285" s="46"/>
      <c r="V285" s="46"/>
      <c r="W285" s="47"/>
    </row>
    <row r="286" spans="2:23" ht="21" x14ac:dyDescent="0.3">
      <c r="B286" s="36"/>
      <c r="C286" s="36"/>
      <c r="D286" s="36"/>
      <c r="E286" s="36"/>
      <c r="T286" s="37"/>
      <c r="U286" s="46"/>
      <c r="V286" s="46"/>
      <c r="W286" s="47"/>
    </row>
    <row r="287" spans="2:23" ht="21" x14ac:dyDescent="0.3">
      <c r="B287" s="36"/>
      <c r="C287" s="36"/>
      <c r="D287" s="36"/>
      <c r="E287" s="36"/>
      <c r="T287" s="37"/>
      <c r="U287" s="46"/>
      <c r="V287" s="46"/>
      <c r="W287" s="47"/>
    </row>
    <row r="288" spans="2:23" ht="21" x14ac:dyDescent="0.3">
      <c r="B288" s="36"/>
      <c r="C288" s="36"/>
      <c r="D288" s="36"/>
      <c r="E288" s="36"/>
      <c r="T288" s="37"/>
      <c r="U288" s="46"/>
      <c r="V288" s="46"/>
      <c r="W288" s="47"/>
    </row>
    <row r="289" spans="2:23" ht="21" x14ac:dyDescent="0.3">
      <c r="B289" s="36"/>
      <c r="C289" s="36"/>
      <c r="D289" s="36"/>
      <c r="E289" s="36"/>
      <c r="T289" s="37"/>
      <c r="U289" s="46"/>
      <c r="V289" s="46"/>
      <c r="W289" s="47"/>
    </row>
    <row r="290" spans="2:23" ht="21" x14ac:dyDescent="0.3">
      <c r="B290" s="36"/>
      <c r="C290" s="36"/>
      <c r="D290" s="36"/>
      <c r="E290" s="36"/>
      <c r="T290" s="37"/>
      <c r="U290" s="46"/>
      <c r="V290" s="46"/>
      <c r="W290" s="47"/>
    </row>
    <row r="291" spans="2:23" ht="21" x14ac:dyDescent="0.3">
      <c r="B291" s="36"/>
      <c r="C291" s="36"/>
      <c r="D291" s="36"/>
      <c r="E291" s="36"/>
      <c r="T291" s="37"/>
      <c r="U291" s="46"/>
      <c r="V291" s="46"/>
      <c r="W291" s="47"/>
    </row>
    <row r="292" spans="2:23" ht="21" x14ac:dyDescent="0.3">
      <c r="B292" s="36"/>
      <c r="C292" s="36"/>
      <c r="D292" s="36"/>
      <c r="E292" s="36"/>
      <c r="T292" s="37"/>
      <c r="U292" s="46"/>
      <c r="V292" s="46"/>
      <c r="W292" s="47"/>
    </row>
    <row r="293" spans="2:23" ht="21" x14ac:dyDescent="0.3">
      <c r="B293" s="36"/>
      <c r="C293" s="36"/>
      <c r="D293" s="36"/>
      <c r="E293" s="36"/>
      <c r="T293" s="37"/>
      <c r="U293" s="46"/>
      <c r="V293" s="46"/>
      <c r="W293" s="47"/>
    </row>
    <row r="294" spans="2:23" ht="21" x14ac:dyDescent="0.3">
      <c r="B294" s="36"/>
      <c r="C294" s="36"/>
      <c r="D294" s="36"/>
      <c r="E294" s="36"/>
      <c r="T294" s="37"/>
      <c r="U294" s="46"/>
      <c r="V294" s="46"/>
      <c r="W294" s="47"/>
    </row>
    <row r="295" spans="2:23" ht="21" x14ac:dyDescent="0.3">
      <c r="B295" s="36"/>
      <c r="C295" s="36"/>
      <c r="D295" s="36"/>
      <c r="E295" s="36"/>
      <c r="T295" s="37"/>
      <c r="U295" s="46"/>
      <c r="V295" s="46"/>
      <c r="W295" s="47"/>
    </row>
    <row r="296" spans="2:23" ht="21" x14ac:dyDescent="0.3">
      <c r="B296" s="36"/>
      <c r="C296" s="36"/>
      <c r="D296" s="36"/>
      <c r="E296" s="36"/>
      <c r="T296" s="37"/>
      <c r="U296" s="46"/>
      <c r="V296" s="46"/>
      <c r="W296" s="47"/>
    </row>
    <row r="297" spans="2:23" ht="21" x14ac:dyDescent="0.3">
      <c r="B297" s="36"/>
      <c r="C297" s="36"/>
      <c r="D297" s="36"/>
      <c r="E297" s="36"/>
      <c r="T297" s="37"/>
      <c r="U297" s="46"/>
      <c r="V297" s="46"/>
      <c r="W297" s="47"/>
    </row>
    <row r="298" spans="2:23" ht="21" x14ac:dyDescent="0.3">
      <c r="B298" s="36"/>
      <c r="C298" s="36"/>
      <c r="D298" s="36"/>
      <c r="E298" s="36"/>
      <c r="T298" s="37"/>
      <c r="U298" s="46"/>
      <c r="V298" s="46"/>
      <c r="W298" s="47"/>
    </row>
    <row r="299" spans="2:23" ht="21" x14ac:dyDescent="0.3">
      <c r="B299" s="36"/>
      <c r="C299" s="36"/>
      <c r="D299" s="36"/>
      <c r="E299" s="36"/>
      <c r="T299" s="37"/>
      <c r="U299" s="46"/>
      <c r="V299" s="46"/>
      <c r="W299" s="47"/>
    </row>
    <row r="300" spans="2:23" ht="21" x14ac:dyDescent="0.3">
      <c r="B300" s="36"/>
      <c r="C300" s="36"/>
      <c r="D300" s="36"/>
      <c r="E300" s="36"/>
      <c r="T300" s="37"/>
      <c r="U300" s="46"/>
      <c r="V300" s="46"/>
      <c r="W300" s="47"/>
    </row>
    <row r="301" spans="2:23" ht="21" x14ac:dyDescent="0.3">
      <c r="B301" s="36"/>
      <c r="C301" s="36"/>
      <c r="D301" s="36"/>
      <c r="E301" s="36"/>
      <c r="T301" s="37"/>
      <c r="U301" s="46"/>
      <c r="V301" s="46"/>
      <c r="W301" s="47"/>
    </row>
    <row r="302" spans="2:23" ht="21" x14ac:dyDescent="0.3">
      <c r="B302" s="36"/>
      <c r="C302" s="36"/>
      <c r="D302" s="36"/>
      <c r="E302" s="36"/>
      <c r="T302" s="37"/>
      <c r="U302" s="46"/>
      <c r="V302" s="46"/>
      <c r="W302" s="47"/>
    </row>
    <row r="303" spans="2:23" ht="21" x14ac:dyDescent="0.3">
      <c r="B303" s="36"/>
      <c r="C303" s="36"/>
      <c r="D303" s="36"/>
      <c r="E303" s="36"/>
      <c r="T303" s="37"/>
      <c r="U303" s="46"/>
      <c r="V303" s="46"/>
      <c r="W303" s="47"/>
    </row>
    <row r="304" spans="2:23" ht="21" x14ac:dyDescent="0.3">
      <c r="B304" s="36"/>
      <c r="C304" s="36"/>
      <c r="D304" s="36"/>
      <c r="E304" s="36"/>
      <c r="T304" s="37"/>
      <c r="U304" s="46"/>
      <c r="V304" s="46"/>
      <c r="W304" s="47"/>
    </row>
    <row r="305" spans="2:23" ht="21" x14ac:dyDescent="0.3">
      <c r="B305" s="36"/>
      <c r="C305" s="36"/>
      <c r="D305" s="36"/>
      <c r="E305" s="36"/>
      <c r="T305" s="37"/>
      <c r="U305" s="46"/>
      <c r="V305" s="46"/>
      <c r="W305" s="47"/>
    </row>
    <row r="306" spans="2:23" ht="21" x14ac:dyDescent="0.3">
      <c r="B306" s="36"/>
      <c r="C306" s="36"/>
      <c r="D306" s="36"/>
      <c r="E306" s="36"/>
      <c r="T306" s="37"/>
      <c r="U306" s="46"/>
      <c r="V306" s="46"/>
      <c r="W306" s="47"/>
    </row>
    <row r="307" spans="2:23" ht="21" x14ac:dyDescent="0.3">
      <c r="B307" s="36"/>
      <c r="C307" s="36"/>
      <c r="D307" s="36"/>
      <c r="E307" s="36"/>
      <c r="T307" s="37"/>
      <c r="U307" s="46"/>
      <c r="V307" s="46"/>
      <c r="W307" s="47"/>
    </row>
    <row r="308" spans="2:23" ht="21" x14ac:dyDescent="0.3">
      <c r="B308" s="36"/>
      <c r="C308" s="36"/>
      <c r="D308" s="36"/>
      <c r="E308" s="36"/>
      <c r="T308" s="37"/>
      <c r="U308" s="46"/>
      <c r="V308" s="46"/>
      <c r="W308" s="47"/>
    </row>
    <row r="309" spans="2:23" ht="21" x14ac:dyDescent="0.3">
      <c r="B309" s="36"/>
      <c r="C309" s="36"/>
      <c r="D309" s="36"/>
      <c r="E309" s="36"/>
      <c r="T309" s="37"/>
      <c r="U309" s="46"/>
      <c r="V309" s="46"/>
      <c r="W309" s="47"/>
    </row>
    <row r="310" spans="2:23" ht="21" x14ac:dyDescent="0.3">
      <c r="B310" s="36"/>
      <c r="C310" s="36"/>
      <c r="D310" s="36"/>
      <c r="E310" s="36"/>
      <c r="T310" s="37"/>
      <c r="U310" s="46"/>
      <c r="V310" s="46"/>
      <c r="W310" s="47"/>
    </row>
    <row r="311" spans="2:23" ht="21" x14ac:dyDescent="0.3">
      <c r="B311" s="36"/>
      <c r="C311" s="36"/>
      <c r="D311" s="36"/>
      <c r="E311" s="36"/>
      <c r="T311" s="37"/>
      <c r="U311" s="46"/>
      <c r="V311" s="46"/>
      <c r="W311" s="47"/>
    </row>
    <row r="312" spans="2:23" ht="21" x14ac:dyDescent="0.3">
      <c r="B312" s="36"/>
      <c r="C312" s="36"/>
      <c r="D312" s="36"/>
      <c r="E312" s="36"/>
      <c r="T312" s="37"/>
      <c r="U312" s="46"/>
      <c r="V312" s="46"/>
      <c r="W312" s="47"/>
    </row>
    <row r="313" spans="2:23" ht="21" x14ac:dyDescent="0.3">
      <c r="B313" s="36"/>
      <c r="C313" s="36"/>
      <c r="D313" s="36"/>
      <c r="E313" s="36"/>
      <c r="T313" s="37"/>
      <c r="U313" s="46"/>
      <c r="V313" s="46"/>
      <c r="W313" s="47"/>
    </row>
    <row r="314" spans="2:23" ht="21" x14ac:dyDescent="0.3">
      <c r="B314" s="36"/>
      <c r="C314" s="36"/>
      <c r="D314" s="36"/>
      <c r="E314" s="36"/>
      <c r="T314" s="37"/>
      <c r="U314" s="46"/>
      <c r="V314" s="46"/>
      <c r="W314" s="47"/>
    </row>
    <row r="315" spans="2:23" ht="21" x14ac:dyDescent="0.3">
      <c r="B315" s="36"/>
      <c r="C315" s="36"/>
      <c r="D315" s="36"/>
      <c r="E315" s="36"/>
      <c r="T315" s="37"/>
      <c r="U315" s="46"/>
      <c r="V315" s="46"/>
      <c r="W315" s="47"/>
    </row>
    <row r="316" spans="2:23" ht="21" x14ac:dyDescent="0.3">
      <c r="B316" s="36"/>
      <c r="C316" s="36"/>
      <c r="D316" s="36"/>
      <c r="E316" s="36"/>
      <c r="F316" s="116"/>
      <c r="T316" s="37"/>
      <c r="U316" s="46"/>
      <c r="V316" s="46"/>
      <c r="W316" s="47"/>
    </row>
    <row r="317" spans="2:23" ht="21" x14ac:dyDescent="0.3">
      <c r="B317" s="36"/>
      <c r="C317" s="36"/>
      <c r="D317" s="36"/>
      <c r="E317" s="36"/>
      <c r="F317" s="116"/>
      <c r="T317" s="37"/>
      <c r="U317" s="46"/>
      <c r="V317" s="46"/>
      <c r="W317" s="47"/>
    </row>
    <row r="318" spans="2:23" ht="21" x14ac:dyDescent="0.3">
      <c r="B318" s="36"/>
      <c r="C318" s="36"/>
      <c r="D318" s="36"/>
      <c r="E318" s="36"/>
      <c r="T318" s="37"/>
      <c r="U318" s="46"/>
      <c r="V318" s="46"/>
      <c r="W318" s="47"/>
    </row>
    <row r="319" spans="2:23" ht="21" x14ac:dyDescent="0.3">
      <c r="B319" s="36"/>
      <c r="C319" s="36"/>
      <c r="D319" s="36"/>
      <c r="E319" s="36"/>
      <c r="T319" s="37"/>
      <c r="U319" s="46"/>
      <c r="V319" s="46"/>
      <c r="W319" s="47"/>
    </row>
    <row r="320" spans="2:23" ht="21" x14ac:dyDescent="0.3">
      <c r="B320" s="36"/>
      <c r="C320" s="36"/>
      <c r="D320" s="36"/>
      <c r="E320" s="36"/>
      <c r="T320" s="37"/>
      <c r="U320" s="46"/>
      <c r="V320" s="46"/>
      <c r="W320" s="47"/>
    </row>
    <row r="321" spans="2:23" ht="21" x14ac:dyDescent="0.3">
      <c r="B321" s="36"/>
      <c r="C321" s="36"/>
      <c r="D321" s="36"/>
      <c r="E321" s="36"/>
      <c r="T321" s="37"/>
      <c r="U321" s="46"/>
      <c r="V321" s="46"/>
      <c r="W321" s="47"/>
    </row>
    <row r="322" spans="2:23" ht="21" x14ac:dyDescent="0.3">
      <c r="B322" s="36"/>
      <c r="C322" s="36"/>
      <c r="D322" s="36"/>
      <c r="E322" s="36"/>
      <c r="T322" s="37"/>
      <c r="U322" s="46"/>
      <c r="V322" s="46"/>
      <c r="W322" s="47"/>
    </row>
    <row r="323" spans="2:23" ht="21" x14ac:dyDescent="0.3">
      <c r="B323" s="36"/>
      <c r="C323" s="36"/>
      <c r="D323" s="36"/>
      <c r="E323" s="36"/>
      <c r="T323" s="37"/>
      <c r="U323" s="46"/>
      <c r="V323" s="46"/>
      <c r="W323" s="47"/>
    </row>
    <row r="324" spans="2:23" ht="21" x14ac:dyDescent="0.3">
      <c r="B324" s="36"/>
      <c r="C324" s="36"/>
      <c r="D324" s="36"/>
      <c r="E324" s="36"/>
      <c r="T324" s="37"/>
      <c r="U324" s="46"/>
      <c r="V324" s="46"/>
      <c r="W324" s="47"/>
    </row>
    <row r="325" spans="2:23" ht="21" x14ac:dyDescent="0.3">
      <c r="B325" s="36"/>
      <c r="C325" s="36"/>
      <c r="D325" s="36"/>
      <c r="E325" s="36"/>
      <c r="T325" s="37"/>
      <c r="U325" s="46"/>
      <c r="V325" s="46"/>
      <c r="W325" s="47"/>
    </row>
    <row r="326" spans="2:23" ht="21" x14ac:dyDescent="0.3">
      <c r="B326" s="36"/>
      <c r="C326" s="36"/>
      <c r="D326" s="36"/>
      <c r="E326" s="36"/>
      <c r="T326" s="37"/>
      <c r="U326" s="46"/>
      <c r="V326" s="46"/>
      <c r="W326" s="47"/>
    </row>
    <row r="327" spans="2:23" ht="21" x14ac:dyDescent="0.3">
      <c r="B327" s="36"/>
      <c r="C327" s="36"/>
      <c r="D327" s="36"/>
      <c r="E327" s="36"/>
      <c r="T327" s="37"/>
      <c r="U327" s="46"/>
      <c r="V327" s="46"/>
      <c r="W327" s="47"/>
    </row>
    <row r="328" spans="2:23" ht="21" x14ac:dyDescent="0.3">
      <c r="B328" s="36"/>
      <c r="C328" s="36"/>
      <c r="D328" s="36"/>
      <c r="E328" s="36"/>
      <c r="T328" s="37"/>
      <c r="U328" s="46"/>
      <c r="V328" s="46"/>
      <c r="W328" s="47"/>
    </row>
    <row r="329" spans="2:23" ht="21" x14ac:dyDescent="0.3">
      <c r="B329" s="36"/>
      <c r="C329" s="36"/>
      <c r="D329" s="36"/>
      <c r="E329" s="36"/>
      <c r="T329" s="37"/>
      <c r="U329" s="46"/>
      <c r="V329" s="46"/>
      <c r="W329" s="47"/>
    </row>
    <row r="330" spans="2:23" ht="21" x14ac:dyDescent="0.3">
      <c r="B330" s="36"/>
      <c r="C330" s="36"/>
      <c r="D330" s="36"/>
      <c r="E330" s="36"/>
      <c r="T330" s="37"/>
      <c r="U330" s="46"/>
      <c r="V330" s="46"/>
      <c r="W330" s="47"/>
    </row>
    <row r="331" spans="2:23" ht="21" x14ac:dyDescent="0.3">
      <c r="B331" s="36"/>
      <c r="C331" s="36"/>
      <c r="D331" s="36"/>
      <c r="E331" s="36"/>
      <c r="T331" s="37"/>
      <c r="U331" s="46"/>
      <c r="V331" s="46"/>
      <c r="W331" s="47"/>
    </row>
    <row r="332" spans="2:23" ht="21" x14ac:dyDescent="0.3">
      <c r="B332" s="36"/>
      <c r="C332" s="36"/>
      <c r="D332" s="36"/>
      <c r="E332" s="36"/>
      <c r="T332" s="37"/>
      <c r="U332" s="46"/>
      <c r="V332" s="46"/>
      <c r="W332" s="47"/>
    </row>
    <row r="333" spans="2:23" ht="21" x14ac:dyDescent="0.3">
      <c r="B333" s="36"/>
      <c r="C333" s="36"/>
      <c r="D333" s="36"/>
      <c r="E333" s="36"/>
      <c r="T333" s="37"/>
      <c r="U333" s="46"/>
      <c r="V333" s="46"/>
      <c r="W333" s="47"/>
    </row>
    <row r="334" spans="2:23" ht="21" x14ac:dyDescent="0.3">
      <c r="B334" s="36"/>
      <c r="C334" s="36"/>
      <c r="D334" s="36"/>
      <c r="E334" s="36"/>
      <c r="T334" s="37"/>
      <c r="U334" s="46"/>
      <c r="V334" s="46"/>
      <c r="W334" s="47"/>
    </row>
    <row r="335" spans="2:23" ht="21" x14ac:dyDescent="0.3">
      <c r="B335" s="36"/>
      <c r="C335" s="36"/>
      <c r="D335" s="36"/>
      <c r="E335" s="36"/>
      <c r="T335" s="37"/>
      <c r="U335" s="46"/>
      <c r="V335" s="46"/>
      <c r="W335" s="47"/>
    </row>
    <row r="336" spans="2:23" ht="21" x14ac:dyDescent="0.3">
      <c r="B336" s="36"/>
      <c r="C336" s="36"/>
      <c r="D336" s="36"/>
      <c r="E336" s="36"/>
      <c r="T336" s="37"/>
      <c r="U336" s="46"/>
      <c r="V336" s="46"/>
      <c r="W336" s="47"/>
    </row>
    <row r="337" spans="2:23" ht="21" x14ac:dyDescent="0.3">
      <c r="B337" s="36"/>
      <c r="C337" s="36"/>
      <c r="D337" s="36"/>
      <c r="E337" s="36"/>
      <c r="T337" s="37"/>
      <c r="U337" s="46"/>
      <c r="V337" s="46"/>
      <c r="W337" s="47"/>
    </row>
    <row r="338" spans="2:23" ht="21" x14ac:dyDescent="0.3">
      <c r="B338" s="36"/>
      <c r="C338" s="36"/>
      <c r="D338" s="36"/>
      <c r="E338" s="36"/>
      <c r="T338" s="37"/>
      <c r="U338" s="46"/>
      <c r="V338" s="46"/>
      <c r="W338" s="47"/>
    </row>
    <row r="339" spans="2:23" ht="21" x14ac:dyDescent="0.3">
      <c r="B339" s="36"/>
      <c r="C339" s="36"/>
      <c r="D339" s="36"/>
      <c r="E339" s="36"/>
      <c r="T339" s="37"/>
      <c r="U339" s="46"/>
      <c r="V339" s="46"/>
      <c r="W339" s="47"/>
    </row>
    <row r="340" spans="2:23" ht="21" x14ac:dyDescent="0.3">
      <c r="B340" s="36"/>
      <c r="C340" s="36"/>
      <c r="D340" s="36"/>
      <c r="E340" s="36"/>
      <c r="T340" s="37"/>
      <c r="U340" s="46"/>
      <c r="V340" s="46"/>
      <c r="W340" s="47"/>
    </row>
    <row r="341" spans="2:23" ht="21" x14ac:dyDescent="0.3">
      <c r="B341" s="36"/>
      <c r="C341" s="36"/>
      <c r="D341" s="36"/>
      <c r="E341" s="36"/>
      <c r="T341" s="37"/>
      <c r="U341" s="46"/>
      <c r="V341" s="46"/>
      <c r="W341" s="47"/>
    </row>
    <row r="342" spans="2:23" ht="21" x14ac:dyDescent="0.3">
      <c r="B342" s="36"/>
      <c r="C342" s="36"/>
      <c r="D342" s="36"/>
      <c r="E342" s="36"/>
      <c r="T342" s="37"/>
      <c r="U342" s="46"/>
      <c r="V342" s="46"/>
      <c r="W342" s="47"/>
    </row>
    <row r="343" spans="2:23" ht="21" x14ac:dyDescent="0.3">
      <c r="B343" s="36"/>
      <c r="C343" s="36"/>
      <c r="D343" s="36"/>
      <c r="E343" s="36"/>
      <c r="T343" s="37"/>
      <c r="U343" s="46"/>
      <c r="V343" s="46"/>
      <c r="W343" s="47"/>
    </row>
    <row r="344" spans="2:23" ht="21" x14ac:dyDescent="0.3">
      <c r="B344" s="36"/>
      <c r="C344" s="36"/>
      <c r="D344" s="36"/>
      <c r="E344" s="36"/>
      <c r="T344" s="37"/>
      <c r="U344" s="46"/>
      <c r="V344" s="46"/>
      <c r="W344" s="47"/>
    </row>
    <row r="345" spans="2:23" ht="21" x14ac:dyDescent="0.3">
      <c r="B345" s="36"/>
      <c r="C345" s="36"/>
      <c r="D345" s="36"/>
      <c r="E345" s="36"/>
      <c r="T345" s="37"/>
      <c r="U345" s="46"/>
      <c r="V345" s="46"/>
      <c r="W345" s="47"/>
    </row>
    <row r="346" spans="2:23" ht="21" x14ac:dyDescent="0.3">
      <c r="B346" s="36"/>
      <c r="C346" s="36"/>
      <c r="D346" s="36"/>
      <c r="E346" s="36"/>
      <c r="T346" s="37"/>
      <c r="U346" s="46"/>
      <c r="V346" s="46"/>
      <c r="W346" s="47"/>
    </row>
    <row r="347" spans="2:23" ht="21" x14ac:dyDescent="0.3">
      <c r="B347" s="36"/>
      <c r="C347" s="36"/>
      <c r="D347" s="36"/>
      <c r="E347" s="36"/>
      <c r="T347" s="37"/>
      <c r="U347" s="46"/>
      <c r="V347" s="46"/>
      <c r="W347" s="47"/>
    </row>
    <row r="348" spans="2:23" ht="21" x14ac:dyDescent="0.3">
      <c r="B348" s="36"/>
      <c r="C348" s="36"/>
      <c r="D348" s="36"/>
      <c r="E348" s="36"/>
      <c r="T348" s="37"/>
      <c r="U348" s="46"/>
      <c r="V348" s="46"/>
      <c r="W348" s="47"/>
    </row>
    <row r="349" spans="2:23" ht="21" x14ac:dyDescent="0.3">
      <c r="B349" s="36"/>
      <c r="C349" s="36"/>
      <c r="D349" s="36"/>
      <c r="E349" s="36"/>
      <c r="T349" s="37"/>
      <c r="U349" s="46"/>
      <c r="V349" s="46"/>
      <c r="W349" s="47"/>
    </row>
    <row r="350" spans="2:23" ht="21" x14ac:dyDescent="0.3">
      <c r="B350" s="36"/>
      <c r="C350" s="36"/>
      <c r="D350" s="36"/>
      <c r="E350" s="36"/>
      <c r="T350" s="37"/>
      <c r="U350" s="46"/>
      <c r="V350" s="46"/>
      <c r="W350" s="47"/>
    </row>
    <row r="351" spans="2:23" ht="21" x14ac:dyDescent="0.3">
      <c r="B351" s="36"/>
      <c r="C351" s="36"/>
      <c r="D351" s="36"/>
      <c r="E351" s="36"/>
      <c r="T351" s="37"/>
      <c r="U351" s="46"/>
      <c r="V351" s="46"/>
      <c r="W351" s="47"/>
    </row>
    <row r="352" spans="2:23" ht="21" x14ac:dyDescent="0.3">
      <c r="B352" s="36"/>
      <c r="C352" s="36"/>
      <c r="D352" s="36"/>
      <c r="E352" s="36"/>
      <c r="T352" s="37"/>
      <c r="U352" s="46"/>
      <c r="V352" s="46"/>
      <c r="W352" s="47"/>
    </row>
    <row r="353" spans="2:23" ht="21" x14ac:dyDescent="0.3">
      <c r="B353" s="36"/>
      <c r="C353" s="36"/>
      <c r="D353" s="36"/>
      <c r="E353" s="36"/>
      <c r="T353" s="37"/>
      <c r="U353" s="46"/>
      <c r="V353" s="46"/>
      <c r="W353" s="47"/>
    </row>
    <row r="354" spans="2:23" ht="21" x14ac:dyDescent="0.3">
      <c r="B354" s="36"/>
      <c r="C354" s="36"/>
      <c r="D354" s="36"/>
      <c r="E354" s="36"/>
      <c r="T354" s="37"/>
      <c r="U354" s="46"/>
      <c r="V354" s="46"/>
      <c r="W354" s="47"/>
    </row>
    <row r="355" spans="2:23" ht="21" x14ac:dyDescent="0.3">
      <c r="B355" s="36"/>
      <c r="C355" s="36"/>
      <c r="D355" s="36"/>
      <c r="E355" s="36"/>
      <c r="T355" s="37"/>
      <c r="U355" s="46"/>
      <c r="V355" s="46"/>
      <c r="W355" s="47"/>
    </row>
    <row r="356" spans="2:23" ht="21" x14ac:dyDescent="0.3">
      <c r="B356" s="36"/>
      <c r="C356" s="36"/>
      <c r="D356" s="36"/>
      <c r="E356" s="36"/>
      <c r="T356" s="37"/>
      <c r="U356" s="46"/>
      <c r="V356" s="46"/>
      <c r="W356" s="47"/>
    </row>
    <row r="357" spans="2:23" ht="21" x14ac:dyDescent="0.3">
      <c r="B357" s="36"/>
      <c r="C357" s="36"/>
      <c r="D357" s="36"/>
      <c r="E357" s="36"/>
      <c r="T357" s="37"/>
      <c r="U357" s="46"/>
      <c r="V357" s="46"/>
      <c r="W357" s="47"/>
    </row>
    <row r="358" spans="2:23" ht="21" x14ac:dyDescent="0.3">
      <c r="B358" s="36"/>
      <c r="C358" s="36"/>
      <c r="D358" s="36"/>
      <c r="E358" s="36"/>
      <c r="T358" s="37"/>
      <c r="U358" s="46"/>
      <c r="V358" s="46"/>
      <c r="W358" s="47"/>
    </row>
    <row r="359" spans="2:23" ht="21" x14ac:dyDescent="0.3">
      <c r="B359" s="36"/>
      <c r="C359" s="36"/>
      <c r="D359" s="36"/>
      <c r="E359" s="36"/>
      <c r="T359" s="37"/>
      <c r="U359" s="46"/>
      <c r="V359" s="46"/>
      <c r="W359" s="47"/>
    </row>
    <row r="360" spans="2:23" ht="21" x14ac:dyDescent="0.3">
      <c r="B360" s="36"/>
      <c r="C360" s="36"/>
      <c r="D360" s="36"/>
      <c r="E360" s="36"/>
      <c r="T360" s="37"/>
      <c r="U360" s="46"/>
      <c r="V360" s="46"/>
      <c r="W360" s="47"/>
    </row>
    <row r="361" spans="2:23" ht="21" x14ac:dyDescent="0.3">
      <c r="B361" s="36"/>
      <c r="C361" s="36"/>
      <c r="D361" s="36"/>
      <c r="E361" s="36"/>
      <c r="T361" s="37"/>
      <c r="U361" s="46"/>
      <c r="V361" s="46"/>
      <c r="W361" s="47"/>
    </row>
    <row r="362" spans="2:23" ht="21" x14ac:dyDescent="0.3">
      <c r="B362" s="36"/>
      <c r="C362" s="36"/>
      <c r="D362" s="36"/>
      <c r="E362" s="36"/>
      <c r="T362" s="37"/>
      <c r="U362" s="46"/>
      <c r="V362" s="46"/>
      <c r="W362" s="47"/>
    </row>
    <row r="363" spans="2:23" ht="21" x14ac:dyDescent="0.3">
      <c r="B363" s="36"/>
      <c r="C363" s="36"/>
      <c r="D363" s="36"/>
      <c r="E363" s="36"/>
      <c r="T363" s="37"/>
      <c r="U363" s="46"/>
      <c r="V363" s="46"/>
      <c r="W363" s="47"/>
    </row>
    <row r="364" spans="2:23" ht="21" x14ac:dyDescent="0.3">
      <c r="B364" s="36"/>
      <c r="C364" s="36"/>
      <c r="D364" s="36"/>
      <c r="E364" s="36"/>
      <c r="T364" s="37"/>
      <c r="U364" s="46"/>
      <c r="V364" s="46"/>
      <c r="W364" s="47"/>
    </row>
    <row r="365" spans="2:23" ht="21" x14ac:dyDescent="0.3">
      <c r="B365" s="36"/>
      <c r="C365" s="36"/>
      <c r="D365" s="36"/>
      <c r="E365" s="36"/>
      <c r="T365" s="37"/>
      <c r="U365" s="46"/>
      <c r="V365" s="46"/>
      <c r="W365" s="47"/>
    </row>
    <row r="366" spans="2:23" ht="21" x14ac:dyDescent="0.3">
      <c r="B366" s="36"/>
      <c r="C366" s="36"/>
      <c r="D366" s="36"/>
      <c r="E366" s="36"/>
      <c r="T366" s="37"/>
      <c r="U366" s="46"/>
      <c r="V366" s="46"/>
      <c r="W366" s="47"/>
    </row>
    <row r="367" spans="2:23" ht="21" x14ac:dyDescent="0.3">
      <c r="B367" s="36"/>
      <c r="C367" s="36"/>
      <c r="D367" s="36"/>
      <c r="E367" s="36"/>
      <c r="T367" s="37"/>
      <c r="U367" s="46"/>
      <c r="V367" s="46"/>
      <c r="W367" s="47"/>
    </row>
    <row r="368" spans="2:23" ht="21" x14ac:dyDescent="0.3">
      <c r="B368" s="36"/>
      <c r="C368" s="36"/>
      <c r="D368" s="36"/>
      <c r="E368" s="36"/>
      <c r="T368" s="37"/>
      <c r="U368" s="46"/>
      <c r="V368" s="46"/>
      <c r="W368" s="47"/>
    </row>
    <row r="369" spans="2:23" ht="21" x14ac:dyDescent="0.3">
      <c r="B369" s="36"/>
      <c r="C369" s="36"/>
      <c r="D369" s="36"/>
      <c r="E369" s="36"/>
      <c r="T369" s="37"/>
      <c r="U369" s="46"/>
      <c r="V369" s="46"/>
      <c r="W369" s="47"/>
    </row>
    <row r="370" spans="2:23" ht="21" x14ac:dyDescent="0.3">
      <c r="B370" s="36"/>
      <c r="C370" s="36"/>
      <c r="D370" s="36"/>
      <c r="E370" s="36"/>
      <c r="T370" s="37"/>
      <c r="U370" s="46"/>
      <c r="V370" s="46"/>
      <c r="W370" s="47"/>
    </row>
    <row r="371" spans="2:23" ht="21" x14ac:dyDescent="0.3">
      <c r="B371" s="36"/>
      <c r="C371" s="36"/>
      <c r="D371" s="36"/>
      <c r="E371" s="36"/>
      <c r="T371" s="37"/>
      <c r="U371" s="46"/>
      <c r="V371" s="46"/>
      <c r="W371" s="47"/>
    </row>
    <row r="372" spans="2:23" ht="21" x14ac:dyDescent="0.3">
      <c r="B372" s="36"/>
      <c r="C372" s="36"/>
      <c r="D372" s="36"/>
      <c r="E372" s="36"/>
      <c r="T372" s="37"/>
      <c r="U372" s="46"/>
      <c r="V372" s="46"/>
      <c r="W372" s="47"/>
    </row>
    <row r="373" spans="2:23" ht="21" x14ac:dyDescent="0.3">
      <c r="B373" s="36"/>
      <c r="C373" s="36"/>
      <c r="D373" s="36"/>
      <c r="E373" s="36"/>
      <c r="T373" s="37"/>
      <c r="U373" s="46"/>
      <c r="V373" s="46"/>
      <c r="W373" s="47"/>
    </row>
    <row r="374" spans="2:23" ht="21" x14ac:dyDescent="0.3">
      <c r="B374" s="36"/>
      <c r="C374" s="36"/>
      <c r="D374" s="36"/>
      <c r="E374" s="36"/>
      <c r="T374" s="37"/>
      <c r="U374" s="46"/>
      <c r="V374" s="46"/>
      <c r="W374" s="47"/>
    </row>
    <row r="375" spans="2:23" ht="21" x14ac:dyDescent="0.3">
      <c r="B375" s="36"/>
      <c r="C375" s="36"/>
      <c r="D375" s="36"/>
      <c r="E375" s="36"/>
      <c r="T375" s="37"/>
      <c r="U375" s="46"/>
      <c r="V375" s="46"/>
      <c r="W375" s="47"/>
    </row>
    <row r="376" spans="2:23" ht="21" x14ac:dyDescent="0.3">
      <c r="B376" s="36"/>
      <c r="C376" s="36"/>
      <c r="D376" s="36"/>
      <c r="E376" s="36"/>
      <c r="T376" s="37"/>
      <c r="U376" s="46"/>
      <c r="V376" s="46"/>
      <c r="W376" s="47"/>
    </row>
    <row r="377" spans="2:23" ht="21" x14ac:dyDescent="0.3">
      <c r="B377" s="36"/>
      <c r="C377" s="36"/>
      <c r="D377" s="36"/>
      <c r="E377" s="36"/>
      <c r="T377" s="37"/>
      <c r="U377" s="46"/>
      <c r="V377" s="46"/>
      <c r="W377" s="47"/>
    </row>
    <row r="378" spans="2:23" ht="21" x14ac:dyDescent="0.3">
      <c r="B378" s="36"/>
      <c r="C378" s="36"/>
      <c r="D378" s="36"/>
      <c r="E378" s="36"/>
      <c r="T378" s="37"/>
      <c r="U378" s="46"/>
      <c r="V378" s="46"/>
      <c r="W378" s="47"/>
    </row>
    <row r="379" spans="2:23" ht="21" x14ac:dyDescent="0.3">
      <c r="B379" s="36"/>
      <c r="C379" s="36"/>
      <c r="D379" s="36"/>
      <c r="E379" s="36"/>
      <c r="T379" s="37"/>
      <c r="U379" s="46"/>
      <c r="V379" s="46"/>
      <c r="W379" s="47"/>
    </row>
    <row r="380" spans="2:23" ht="21" x14ac:dyDescent="0.3">
      <c r="B380" s="36"/>
      <c r="C380" s="36"/>
      <c r="D380" s="36"/>
      <c r="E380" s="36"/>
      <c r="T380" s="37"/>
      <c r="U380" s="46"/>
      <c r="V380" s="46"/>
      <c r="W380" s="47"/>
    </row>
    <row r="381" spans="2:23" ht="21" x14ac:dyDescent="0.3">
      <c r="B381" s="36"/>
      <c r="C381" s="36"/>
      <c r="D381" s="36"/>
      <c r="E381" s="36"/>
      <c r="T381" s="37"/>
      <c r="U381" s="46"/>
      <c r="V381" s="46"/>
      <c r="W381" s="47"/>
    </row>
    <row r="382" spans="2:23" ht="21" x14ac:dyDescent="0.3">
      <c r="B382" s="36"/>
      <c r="C382" s="36"/>
      <c r="D382" s="36"/>
      <c r="E382" s="36"/>
      <c r="T382" s="37"/>
      <c r="U382" s="46"/>
      <c r="V382" s="46"/>
      <c r="W382" s="47"/>
    </row>
    <row r="383" spans="2:23" ht="21" x14ac:dyDescent="0.3">
      <c r="B383" s="36"/>
      <c r="C383" s="36"/>
      <c r="D383" s="36"/>
      <c r="E383" s="36"/>
      <c r="T383" s="37"/>
      <c r="U383" s="46"/>
      <c r="V383" s="46"/>
      <c r="W383" s="47"/>
    </row>
    <row r="384" spans="2:23" ht="21" x14ac:dyDescent="0.3">
      <c r="B384" s="36"/>
      <c r="C384" s="36"/>
      <c r="D384" s="36"/>
      <c r="E384" s="36"/>
      <c r="T384" s="37"/>
      <c r="U384" s="46"/>
      <c r="V384" s="46"/>
      <c r="W384" s="47"/>
    </row>
    <row r="385" spans="2:23" ht="21" x14ac:dyDescent="0.3">
      <c r="B385" s="36"/>
      <c r="C385" s="36"/>
      <c r="D385" s="36"/>
      <c r="E385" s="36"/>
      <c r="T385" s="37"/>
      <c r="U385" s="46"/>
      <c r="V385" s="46"/>
      <c r="W385" s="47"/>
    </row>
    <row r="386" spans="2:23" ht="21" x14ac:dyDescent="0.3">
      <c r="B386" s="36"/>
      <c r="C386" s="36"/>
      <c r="D386" s="36"/>
      <c r="E386" s="36"/>
      <c r="T386" s="37"/>
      <c r="U386" s="46"/>
      <c r="V386" s="46"/>
      <c r="W386" s="47"/>
    </row>
    <row r="387" spans="2:23" ht="21" x14ac:dyDescent="0.3">
      <c r="B387" s="36"/>
      <c r="C387" s="36"/>
      <c r="D387" s="36"/>
      <c r="E387" s="36"/>
      <c r="T387" s="37"/>
      <c r="U387" s="46"/>
      <c r="V387" s="46"/>
      <c r="W387" s="47"/>
    </row>
    <row r="388" spans="2:23" ht="21" x14ac:dyDescent="0.3">
      <c r="B388" s="36"/>
      <c r="C388" s="36"/>
      <c r="D388" s="36"/>
      <c r="E388" s="36"/>
      <c r="T388" s="37"/>
      <c r="U388" s="46"/>
      <c r="V388" s="46"/>
      <c r="W388" s="47"/>
    </row>
    <row r="389" spans="2:23" ht="21" x14ac:dyDescent="0.3">
      <c r="B389" s="36"/>
      <c r="C389" s="36"/>
      <c r="D389" s="36"/>
      <c r="E389" s="36"/>
      <c r="T389" s="37"/>
      <c r="U389" s="46"/>
      <c r="V389" s="46"/>
      <c r="W389" s="47"/>
    </row>
    <row r="390" spans="2:23" ht="21" x14ac:dyDescent="0.3">
      <c r="B390" s="36"/>
      <c r="C390" s="36"/>
      <c r="D390" s="36"/>
      <c r="E390" s="36"/>
      <c r="T390" s="37"/>
      <c r="U390" s="46"/>
      <c r="V390" s="46"/>
      <c r="W390" s="47"/>
    </row>
    <row r="391" spans="2:23" ht="21" x14ac:dyDescent="0.3">
      <c r="B391" s="36"/>
      <c r="C391" s="36"/>
      <c r="D391" s="36"/>
      <c r="E391" s="36"/>
      <c r="T391" s="37"/>
      <c r="U391" s="46"/>
      <c r="V391" s="46"/>
      <c r="W391" s="47"/>
    </row>
    <row r="392" spans="2:23" ht="21" x14ac:dyDescent="0.3">
      <c r="B392" s="36"/>
      <c r="C392" s="36"/>
      <c r="D392" s="36"/>
      <c r="E392" s="36"/>
      <c r="T392" s="37"/>
      <c r="U392" s="46"/>
      <c r="V392" s="46"/>
      <c r="W392" s="47"/>
    </row>
    <row r="393" spans="2:23" ht="21" x14ac:dyDescent="0.3">
      <c r="B393" s="36"/>
      <c r="C393" s="36"/>
      <c r="D393" s="36"/>
      <c r="E393" s="36"/>
      <c r="T393" s="37"/>
      <c r="U393" s="46"/>
      <c r="V393" s="46"/>
      <c r="W393" s="47"/>
    </row>
    <row r="394" spans="2:23" ht="21" x14ac:dyDescent="0.3">
      <c r="B394" s="36"/>
      <c r="C394" s="36"/>
      <c r="D394" s="36"/>
      <c r="E394" s="36"/>
      <c r="T394" s="37"/>
      <c r="U394" s="46"/>
      <c r="V394" s="46"/>
      <c r="W394" s="47"/>
    </row>
    <row r="395" spans="2:23" ht="21" x14ac:dyDescent="0.3">
      <c r="B395" s="36"/>
      <c r="C395" s="36"/>
      <c r="D395" s="36"/>
      <c r="E395" s="36"/>
      <c r="T395" s="37"/>
      <c r="U395" s="46"/>
      <c r="V395" s="46"/>
      <c r="W395" s="47"/>
    </row>
    <row r="396" spans="2:23" ht="21" x14ac:dyDescent="0.3">
      <c r="B396" s="36"/>
      <c r="C396" s="36"/>
      <c r="D396" s="36"/>
      <c r="E396" s="36"/>
      <c r="T396" s="37"/>
      <c r="U396" s="46"/>
      <c r="V396" s="46"/>
      <c r="W396" s="47"/>
    </row>
    <row r="397" spans="2:23" ht="21" x14ac:dyDescent="0.3">
      <c r="B397" s="36"/>
      <c r="C397" s="36"/>
      <c r="D397" s="36"/>
      <c r="E397" s="36"/>
      <c r="T397" s="37"/>
      <c r="U397" s="46"/>
      <c r="V397" s="46"/>
      <c r="W397" s="47"/>
    </row>
    <row r="398" spans="2:23" ht="21" x14ac:dyDescent="0.3">
      <c r="B398" s="36"/>
      <c r="C398" s="36"/>
      <c r="D398" s="36"/>
      <c r="E398" s="36"/>
      <c r="T398" s="37"/>
      <c r="U398" s="46"/>
      <c r="V398" s="46"/>
      <c r="W398" s="47"/>
    </row>
    <row r="399" spans="2:23" ht="21" x14ac:dyDescent="0.3">
      <c r="B399" s="36"/>
      <c r="C399" s="36"/>
      <c r="D399" s="36"/>
      <c r="E399" s="36"/>
      <c r="T399" s="37"/>
      <c r="U399" s="46"/>
      <c r="V399" s="46"/>
      <c r="W399" s="47"/>
    </row>
    <row r="400" spans="2:23" ht="21" x14ac:dyDescent="0.3">
      <c r="B400" s="36"/>
      <c r="C400" s="36"/>
      <c r="D400" s="36"/>
      <c r="E400" s="36"/>
      <c r="T400" s="37"/>
      <c r="U400" s="46"/>
      <c r="V400" s="46"/>
      <c r="W400" s="47"/>
    </row>
    <row r="401" spans="2:23" ht="21" x14ac:dyDescent="0.3">
      <c r="B401" s="36"/>
      <c r="C401" s="36"/>
      <c r="D401" s="36"/>
      <c r="E401" s="36"/>
      <c r="T401" s="37"/>
      <c r="U401" s="46"/>
      <c r="V401" s="46"/>
      <c r="W401" s="47"/>
    </row>
    <row r="402" spans="2:23" ht="21" x14ac:dyDescent="0.3">
      <c r="B402" s="36"/>
      <c r="C402" s="36"/>
      <c r="D402" s="36"/>
      <c r="E402" s="36"/>
      <c r="T402" s="37"/>
      <c r="U402" s="46"/>
      <c r="V402" s="46"/>
      <c r="W402" s="47"/>
    </row>
    <row r="403" spans="2:23" ht="21" x14ac:dyDescent="0.3">
      <c r="B403" s="36"/>
      <c r="C403" s="36"/>
      <c r="D403" s="36"/>
      <c r="E403" s="36"/>
      <c r="T403" s="37"/>
      <c r="U403" s="46"/>
      <c r="V403" s="46"/>
      <c r="W403" s="47"/>
    </row>
    <row r="404" spans="2:23" ht="21" x14ac:dyDescent="0.3">
      <c r="B404" s="36"/>
      <c r="C404" s="36"/>
      <c r="D404" s="36"/>
      <c r="E404" s="36"/>
      <c r="T404" s="37"/>
      <c r="U404" s="46"/>
      <c r="V404" s="46"/>
      <c r="W404" s="47"/>
    </row>
    <row r="405" spans="2:23" ht="21" x14ac:dyDescent="0.3">
      <c r="B405" s="36"/>
      <c r="C405" s="36"/>
      <c r="D405" s="36"/>
      <c r="E405" s="36"/>
      <c r="T405" s="37"/>
      <c r="U405" s="46"/>
      <c r="V405" s="46"/>
      <c r="W405" s="47"/>
    </row>
    <row r="406" spans="2:23" ht="21" x14ac:dyDescent="0.3">
      <c r="B406" s="36"/>
      <c r="C406" s="36"/>
      <c r="D406" s="36"/>
      <c r="E406" s="36"/>
      <c r="T406" s="37"/>
      <c r="U406" s="46"/>
      <c r="V406" s="46"/>
      <c r="W406" s="47"/>
    </row>
    <row r="407" spans="2:23" ht="21" x14ac:dyDescent="0.3">
      <c r="B407" s="36"/>
      <c r="C407" s="36"/>
      <c r="D407" s="36"/>
      <c r="E407" s="36"/>
      <c r="T407" s="37"/>
      <c r="U407" s="46"/>
      <c r="V407" s="46"/>
      <c r="W407" s="47"/>
    </row>
    <row r="408" spans="2:23" ht="21" x14ac:dyDescent="0.3">
      <c r="B408" s="36"/>
      <c r="C408" s="36"/>
      <c r="D408" s="36"/>
      <c r="E408" s="36"/>
      <c r="T408" s="37"/>
      <c r="U408" s="46"/>
      <c r="V408" s="46"/>
      <c r="W408" s="47"/>
    </row>
    <row r="409" spans="2:23" ht="21" x14ac:dyDescent="0.3">
      <c r="B409" s="36"/>
      <c r="C409" s="36"/>
      <c r="D409" s="36"/>
      <c r="E409" s="36"/>
      <c r="T409" s="37"/>
      <c r="U409" s="46"/>
      <c r="V409" s="46"/>
      <c r="W409" s="47"/>
    </row>
    <row r="410" spans="2:23" ht="21" x14ac:dyDescent="0.3">
      <c r="B410" s="36"/>
      <c r="C410" s="36"/>
      <c r="D410" s="36"/>
      <c r="E410" s="36"/>
      <c r="T410" s="37"/>
      <c r="U410" s="46"/>
      <c r="V410" s="46"/>
      <c r="W410" s="47"/>
    </row>
    <row r="411" spans="2:23" ht="21" x14ac:dyDescent="0.3">
      <c r="B411" s="36"/>
      <c r="C411" s="36"/>
      <c r="D411" s="36"/>
      <c r="E411" s="36"/>
      <c r="T411" s="37"/>
      <c r="U411" s="46"/>
      <c r="V411" s="46"/>
      <c r="W411" s="47"/>
    </row>
    <row r="412" spans="2:23" ht="21" x14ac:dyDescent="0.3">
      <c r="B412" s="36"/>
      <c r="C412" s="36"/>
      <c r="D412" s="36"/>
      <c r="E412" s="36"/>
      <c r="T412" s="37"/>
      <c r="U412" s="46"/>
      <c r="V412" s="46"/>
      <c r="W412" s="47"/>
    </row>
    <row r="413" spans="2:23" ht="21" x14ac:dyDescent="0.3">
      <c r="B413" s="36"/>
      <c r="C413" s="36"/>
      <c r="D413" s="36"/>
      <c r="E413" s="36"/>
      <c r="T413" s="37"/>
      <c r="U413" s="46"/>
      <c r="V413" s="46"/>
      <c r="W413" s="47"/>
    </row>
    <row r="414" spans="2:23" ht="21" x14ac:dyDescent="0.3">
      <c r="B414" s="36"/>
      <c r="C414" s="36"/>
      <c r="D414" s="36"/>
      <c r="E414" s="36"/>
      <c r="T414" s="37"/>
      <c r="U414" s="46"/>
      <c r="V414" s="46"/>
      <c r="W414" s="47"/>
    </row>
    <row r="415" spans="2:23" ht="21" x14ac:dyDescent="0.3">
      <c r="B415" s="36"/>
      <c r="C415" s="36"/>
      <c r="D415" s="36"/>
      <c r="E415" s="36"/>
      <c r="T415" s="37"/>
      <c r="U415" s="46"/>
      <c r="V415" s="46"/>
      <c r="W415" s="47"/>
    </row>
    <row r="416" spans="2:23" ht="21" x14ac:dyDescent="0.3">
      <c r="B416" s="36"/>
      <c r="C416" s="36"/>
      <c r="D416" s="36"/>
      <c r="E416" s="36"/>
      <c r="T416" s="37"/>
      <c r="U416" s="46"/>
      <c r="V416" s="46"/>
      <c r="W416" s="47"/>
    </row>
    <row r="417" spans="2:23" ht="21" x14ac:dyDescent="0.3">
      <c r="B417" s="36"/>
      <c r="C417" s="36"/>
      <c r="D417" s="36"/>
      <c r="E417" s="36"/>
      <c r="T417" s="37"/>
      <c r="U417" s="46"/>
      <c r="V417" s="46"/>
      <c r="W417" s="47"/>
    </row>
    <row r="418" spans="2:23" ht="21" x14ac:dyDescent="0.3">
      <c r="B418" s="36"/>
      <c r="C418" s="36"/>
      <c r="D418" s="36"/>
      <c r="E418" s="36"/>
      <c r="T418" s="37"/>
      <c r="U418" s="46"/>
      <c r="V418" s="46"/>
      <c r="W418" s="47"/>
    </row>
    <row r="419" spans="2:23" ht="21" x14ac:dyDescent="0.3">
      <c r="B419" s="36"/>
      <c r="C419" s="36"/>
      <c r="D419" s="36"/>
      <c r="E419" s="36"/>
      <c r="T419" s="37"/>
      <c r="U419" s="46"/>
      <c r="V419" s="46"/>
      <c r="W419" s="47"/>
    </row>
    <row r="420" spans="2:23" ht="21" x14ac:dyDescent="0.3">
      <c r="B420" s="36"/>
      <c r="C420" s="36"/>
      <c r="D420" s="36"/>
      <c r="E420" s="36"/>
      <c r="T420" s="37"/>
      <c r="U420" s="46"/>
      <c r="V420" s="46"/>
      <c r="W420" s="47"/>
    </row>
    <row r="421" spans="2:23" ht="21" x14ac:dyDescent="0.3">
      <c r="B421" s="36"/>
      <c r="C421" s="36"/>
      <c r="D421" s="36"/>
      <c r="E421" s="36"/>
      <c r="T421" s="37"/>
      <c r="U421" s="46"/>
      <c r="V421" s="46"/>
      <c r="W421" s="47"/>
    </row>
    <row r="422" spans="2:23" ht="21" x14ac:dyDescent="0.3">
      <c r="B422" s="36"/>
      <c r="C422" s="36"/>
      <c r="D422" s="36"/>
      <c r="E422" s="36"/>
      <c r="T422" s="37"/>
      <c r="U422" s="46"/>
      <c r="V422" s="46"/>
      <c r="W422" s="47"/>
    </row>
    <row r="423" spans="2:23" ht="21" x14ac:dyDescent="0.3">
      <c r="B423" s="36"/>
      <c r="C423" s="36"/>
      <c r="D423" s="36"/>
      <c r="E423" s="36"/>
      <c r="T423" s="37"/>
      <c r="U423" s="46"/>
      <c r="V423" s="46"/>
      <c r="W423" s="47"/>
    </row>
    <row r="424" spans="2:23" ht="21" x14ac:dyDescent="0.3">
      <c r="B424" s="36"/>
      <c r="C424" s="36"/>
      <c r="D424" s="36"/>
      <c r="E424" s="36"/>
      <c r="T424" s="37"/>
      <c r="U424" s="46"/>
      <c r="V424" s="46"/>
      <c r="W424" s="47"/>
    </row>
    <row r="425" spans="2:23" ht="21" x14ac:dyDescent="0.3">
      <c r="B425" s="36"/>
      <c r="C425" s="36"/>
      <c r="D425" s="36"/>
      <c r="E425" s="36"/>
      <c r="T425" s="37"/>
      <c r="U425" s="46"/>
      <c r="V425" s="46"/>
      <c r="W425" s="47"/>
    </row>
    <row r="426" spans="2:23" ht="21" x14ac:dyDescent="0.3">
      <c r="B426" s="36"/>
      <c r="C426" s="36"/>
      <c r="D426" s="36"/>
      <c r="E426" s="36"/>
      <c r="T426" s="37"/>
      <c r="U426" s="46"/>
      <c r="V426" s="46"/>
      <c r="W426" s="47"/>
    </row>
    <row r="427" spans="2:23" ht="21" x14ac:dyDescent="0.3">
      <c r="B427" s="36"/>
      <c r="C427" s="36"/>
      <c r="D427" s="36"/>
      <c r="E427" s="36"/>
      <c r="T427" s="37"/>
      <c r="U427" s="46"/>
      <c r="V427" s="46"/>
      <c r="W427" s="47"/>
    </row>
    <row r="428" spans="2:23" ht="21" x14ac:dyDescent="0.3">
      <c r="B428" s="36"/>
      <c r="C428" s="36"/>
      <c r="D428" s="36"/>
      <c r="E428" s="36"/>
      <c r="T428" s="37"/>
      <c r="U428" s="46"/>
      <c r="V428" s="46"/>
      <c r="W428" s="47"/>
    </row>
    <row r="429" spans="2:23" ht="21" x14ac:dyDescent="0.3">
      <c r="B429" s="36"/>
      <c r="C429" s="36"/>
      <c r="D429" s="36"/>
      <c r="E429" s="36"/>
      <c r="T429" s="37"/>
      <c r="U429" s="46"/>
      <c r="V429" s="46"/>
      <c r="W429" s="47"/>
    </row>
    <row r="430" spans="2:23" ht="21" x14ac:dyDescent="0.3">
      <c r="B430" s="36"/>
      <c r="C430" s="36"/>
      <c r="D430" s="36"/>
      <c r="E430" s="36"/>
      <c r="T430" s="37"/>
      <c r="U430" s="46"/>
      <c r="V430" s="46"/>
      <c r="W430" s="47"/>
    </row>
    <row r="431" spans="2:23" ht="21" x14ac:dyDescent="0.3">
      <c r="B431" s="36"/>
      <c r="C431" s="36"/>
      <c r="D431" s="36"/>
      <c r="E431" s="36"/>
      <c r="T431" s="37"/>
      <c r="U431" s="46"/>
      <c r="V431" s="46"/>
      <c r="W431" s="47"/>
    </row>
    <row r="432" spans="2:23" ht="21" x14ac:dyDescent="0.3">
      <c r="B432" s="36"/>
      <c r="C432" s="36"/>
      <c r="D432" s="36"/>
      <c r="E432" s="36"/>
      <c r="T432" s="37"/>
      <c r="U432" s="46"/>
      <c r="V432" s="46"/>
      <c r="W432" s="47"/>
    </row>
    <row r="433" spans="2:23" ht="21" x14ac:dyDescent="0.3">
      <c r="B433" s="36"/>
      <c r="C433" s="36"/>
      <c r="D433" s="36"/>
      <c r="E433" s="36"/>
      <c r="T433" s="37"/>
      <c r="U433" s="46"/>
      <c r="V433" s="46"/>
      <c r="W433" s="47"/>
    </row>
    <row r="434" spans="2:23" ht="21" x14ac:dyDescent="0.3">
      <c r="B434" s="36"/>
      <c r="C434" s="36"/>
      <c r="D434" s="36"/>
      <c r="E434" s="36"/>
      <c r="T434" s="37"/>
      <c r="U434" s="46"/>
      <c r="V434" s="46"/>
      <c r="W434" s="47"/>
    </row>
    <row r="435" spans="2:23" ht="21" x14ac:dyDescent="0.3">
      <c r="B435" s="36"/>
      <c r="C435" s="36"/>
      <c r="D435" s="36"/>
      <c r="E435" s="36"/>
      <c r="T435" s="37"/>
      <c r="U435" s="46"/>
      <c r="V435" s="46"/>
      <c r="W435" s="47"/>
    </row>
    <row r="436" spans="2:23" ht="21" x14ac:dyDescent="0.3">
      <c r="B436" s="36"/>
      <c r="C436" s="36"/>
      <c r="D436" s="36"/>
      <c r="E436" s="36"/>
      <c r="T436" s="37"/>
      <c r="U436" s="46"/>
      <c r="V436" s="46"/>
      <c r="W436" s="47"/>
    </row>
    <row r="437" spans="2:23" ht="21" x14ac:dyDescent="0.3">
      <c r="B437" s="36"/>
      <c r="C437" s="36"/>
      <c r="D437" s="36"/>
      <c r="E437" s="36"/>
      <c r="T437" s="37"/>
      <c r="U437" s="46"/>
      <c r="V437" s="46"/>
      <c r="W437" s="47"/>
    </row>
    <row r="438" spans="2:23" ht="21" x14ac:dyDescent="0.3">
      <c r="B438" s="36"/>
      <c r="C438" s="36"/>
      <c r="D438" s="36"/>
      <c r="E438" s="36"/>
      <c r="T438" s="37"/>
      <c r="U438" s="46"/>
      <c r="V438" s="46"/>
      <c r="W438" s="47"/>
    </row>
    <row r="439" spans="2:23" ht="21" x14ac:dyDescent="0.3">
      <c r="B439" s="36"/>
      <c r="C439" s="36"/>
      <c r="D439" s="36"/>
      <c r="E439" s="36"/>
      <c r="T439" s="37"/>
      <c r="U439" s="46"/>
      <c r="V439" s="46"/>
      <c r="W439" s="47"/>
    </row>
    <row r="440" spans="2:23" ht="21" x14ac:dyDescent="0.3">
      <c r="B440" s="36"/>
      <c r="C440" s="36"/>
      <c r="D440" s="36"/>
      <c r="E440" s="36"/>
      <c r="T440" s="37"/>
      <c r="U440" s="46"/>
      <c r="V440" s="46"/>
      <c r="W440" s="47"/>
    </row>
    <row r="441" spans="2:23" ht="21" x14ac:dyDescent="0.3">
      <c r="B441" s="36"/>
      <c r="C441" s="36"/>
      <c r="D441" s="36"/>
      <c r="E441" s="36"/>
      <c r="T441" s="37"/>
      <c r="U441" s="46"/>
      <c r="V441" s="46"/>
      <c r="W441" s="47"/>
    </row>
    <row r="442" spans="2:23" ht="21" x14ac:dyDescent="0.3">
      <c r="B442" s="36"/>
      <c r="C442" s="36"/>
      <c r="D442" s="36"/>
      <c r="E442" s="36"/>
      <c r="T442" s="37"/>
      <c r="U442" s="46"/>
      <c r="V442" s="46"/>
      <c r="W442" s="47"/>
    </row>
    <row r="443" spans="2:23" ht="21" x14ac:dyDescent="0.3">
      <c r="B443" s="36"/>
      <c r="C443" s="36"/>
      <c r="D443" s="36"/>
      <c r="E443" s="36"/>
      <c r="T443" s="37"/>
      <c r="U443" s="46"/>
      <c r="V443" s="46"/>
      <c r="W443" s="47"/>
    </row>
    <row r="444" spans="2:23" ht="21" x14ac:dyDescent="0.3">
      <c r="B444" s="36"/>
      <c r="C444" s="36"/>
      <c r="D444" s="36"/>
      <c r="E444" s="36"/>
      <c r="T444" s="37"/>
      <c r="U444" s="46"/>
      <c r="V444" s="46"/>
      <c r="W444" s="47"/>
    </row>
    <row r="445" spans="2:23" ht="21" x14ac:dyDescent="0.3">
      <c r="B445" s="36"/>
      <c r="C445" s="36"/>
      <c r="D445" s="36"/>
      <c r="E445" s="36"/>
      <c r="T445" s="37"/>
      <c r="U445" s="46"/>
      <c r="V445" s="46"/>
      <c r="W445" s="47"/>
    </row>
    <row r="446" spans="2:23" ht="21" x14ac:dyDescent="0.3">
      <c r="B446" s="36"/>
      <c r="C446" s="36"/>
      <c r="D446" s="36"/>
      <c r="E446" s="36"/>
      <c r="T446" s="37"/>
      <c r="U446" s="46"/>
      <c r="V446" s="46"/>
      <c r="W446" s="47"/>
    </row>
    <row r="447" spans="2:23" ht="21" x14ac:dyDescent="0.3">
      <c r="B447" s="36"/>
      <c r="C447" s="36"/>
      <c r="D447" s="36"/>
      <c r="E447" s="36"/>
      <c r="T447" s="37"/>
      <c r="U447" s="46"/>
      <c r="V447" s="46"/>
      <c r="W447" s="47"/>
    </row>
    <row r="448" spans="2:23" ht="21" x14ac:dyDescent="0.3">
      <c r="B448" s="36"/>
      <c r="C448" s="36"/>
      <c r="D448" s="36"/>
      <c r="E448" s="36"/>
      <c r="T448" s="37"/>
      <c r="U448" s="46"/>
      <c r="V448" s="46"/>
      <c r="W448" s="47"/>
    </row>
    <row r="449" spans="2:23" ht="21" x14ac:dyDescent="0.3">
      <c r="B449" s="36"/>
      <c r="C449" s="36"/>
      <c r="D449" s="36"/>
      <c r="E449" s="36"/>
      <c r="T449" s="37"/>
      <c r="U449" s="46"/>
      <c r="V449" s="46"/>
      <c r="W449" s="47"/>
    </row>
    <row r="450" spans="2:23" ht="21" x14ac:dyDescent="0.3">
      <c r="B450" s="36"/>
      <c r="C450" s="36"/>
      <c r="D450" s="36"/>
      <c r="E450" s="36"/>
      <c r="T450" s="37"/>
      <c r="U450" s="46"/>
      <c r="V450" s="46"/>
      <c r="W450" s="47"/>
    </row>
    <row r="451" spans="2:23" ht="21" x14ac:dyDescent="0.3">
      <c r="B451" s="36"/>
      <c r="C451" s="36"/>
      <c r="D451" s="36"/>
      <c r="E451" s="36"/>
      <c r="T451" s="37"/>
      <c r="U451" s="46"/>
      <c r="V451" s="46"/>
      <c r="W451" s="47"/>
    </row>
    <row r="452" spans="2:23" ht="21" x14ac:dyDescent="0.3">
      <c r="B452" s="36"/>
      <c r="C452" s="36"/>
      <c r="D452" s="36"/>
      <c r="E452" s="36"/>
      <c r="T452" s="37"/>
      <c r="U452" s="46"/>
      <c r="V452" s="46"/>
      <c r="W452" s="47"/>
    </row>
    <row r="453" spans="2:23" ht="21" x14ac:dyDescent="0.3">
      <c r="B453" s="36"/>
      <c r="C453" s="36"/>
      <c r="D453" s="36"/>
      <c r="E453" s="36"/>
      <c r="T453" s="37"/>
      <c r="U453" s="46"/>
      <c r="V453" s="46"/>
      <c r="W453" s="47"/>
    </row>
    <row r="454" spans="2:23" ht="21" x14ac:dyDescent="0.3">
      <c r="B454" s="36"/>
      <c r="C454" s="36"/>
      <c r="D454" s="36"/>
      <c r="E454" s="36"/>
      <c r="T454" s="37"/>
      <c r="U454" s="46"/>
      <c r="V454" s="46"/>
      <c r="W454" s="47"/>
    </row>
    <row r="455" spans="2:23" ht="21" x14ac:dyDescent="0.3">
      <c r="B455" s="36"/>
      <c r="C455" s="36"/>
      <c r="D455" s="36"/>
      <c r="E455" s="36"/>
      <c r="T455" s="37"/>
      <c r="U455" s="46"/>
      <c r="V455" s="46"/>
      <c r="W455" s="47"/>
    </row>
    <row r="456" spans="2:23" ht="21" x14ac:dyDescent="0.3">
      <c r="B456" s="36"/>
      <c r="C456" s="36"/>
      <c r="D456" s="36"/>
      <c r="E456" s="36"/>
      <c r="T456" s="37"/>
      <c r="U456" s="46"/>
      <c r="V456" s="46"/>
      <c r="W456" s="47"/>
    </row>
    <row r="457" spans="2:23" ht="21" x14ac:dyDescent="0.3">
      <c r="B457" s="36"/>
      <c r="C457" s="36"/>
      <c r="D457" s="36"/>
      <c r="E457" s="36"/>
      <c r="T457" s="37"/>
      <c r="U457" s="46"/>
      <c r="V457" s="46"/>
      <c r="W457" s="47"/>
    </row>
    <row r="458" spans="2:23" ht="21" x14ac:dyDescent="0.3">
      <c r="B458" s="36"/>
      <c r="C458" s="36"/>
      <c r="D458" s="36"/>
      <c r="E458" s="36"/>
      <c r="T458" s="37"/>
      <c r="U458" s="46"/>
      <c r="V458" s="46"/>
      <c r="W458" s="47"/>
    </row>
    <row r="459" spans="2:23" ht="21" x14ac:dyDescent="0.3">
      <c r="B459" s="36"/>
      <c r="C459" s="36"/>
      <c r="D459" s="36"/>
      <c r="E459" s="36"/>
      <c r="T459" s="37"/>
      <c r="U459" s="46"/>
      <c r="V459" s="46"/>
      <c r="W459" s="47"/>
    </row>
    <row r="460" spans="2:23" ht="21" x14ac:dyDescent="0.3">
      <c r="B460" s="36"/>
      <c r="C460" s="36"/>
      <c r="D460" s="36"/>
      <c r="E460" s="36"/>
      <c r="T460" s="37"/>
      <c r="U460" s="46"/>
      <c r="V460" s="46"/>
      <c r="W460" s="47"/>
    </row>
    <row r="461" spans="2:23" ht="21" x14ac:dyDescent="0.3">
      <c r="B461" s="36"/>
      <c r="C461" s="36"/>
      <c r="D461" s="36"/>
      <c r="E461" s="36"/>
      <c r="T461" s="37"/>
      <c r="U461" s="46"/>
      <c r="V461" s="46"/>
      <c r="W461" s="47"/>
    </row>
    <row r="462" spans="2:23" ht="21" x14ac:dyDescent="0.3">
      <c r="B462" s="36"/>
      <c r="C462" s="36"/>
      <c r="D462" s="36"/>
      <c r="E462" s="36"/>
      <c r="T462" s="37"/>
      <c r="U462" s="46"/>
      <c r="V462" s="46"/>
      <c r="W462" s="47"/>
    </row>
    <row r="463" spans="2:23" ht="21" x14ac:dyDescent="0.3">
      <c r="B463" s="36"/>
      <c r="C463" s="36"/>
      <c r="D463" s="36"/>
      <c r="E463" s="36"/>
      <c r="T463" s="37"/>
      <c r="U463" s="46"/>
      <c r="V463" s="46"/>
      <c r="W463" s="47"/>
    </row>
    <row r="464" spans="2:23" ht="21" x14ac:dyDescent="0.3">
      <c r="B464" s="36"/>
      <c r="C464" s="36"/>
      <c r="D464" s="36"/>
      <c r="E464" s="36"/>
      <c r="T464" s="37"/>
      <c r="U464" s="46"/>
      <c r="V464" s="46"/>
      <c r="W464" s="47"/>
    </row>
    <row r="465" spans="2:23" ht="21" x14ac:dyDescent="0.3">
      <c r="B465" s="36"/>
      <c r="C465" s="36"/>
      <c r="D465" s="36"/>
      <c r="E465" s="36"/>
      <c r="T465" s="37"/>
      <c r="U465" s="46"/>
      <c r="V465" s="46"/>
      <c r="W465" s="47"/>
    </row>
    <row r="466" spans="2:23" ht="21" x14ac:dyDescent="0.3">
      <c r="B466" s="36"/>
      <c r="C466" s="36"/>
      <c r="D466" s="36"/>
      <c r="E466" s="36"/>
      <c r="T466" s="37"/>
      <c r="U466" s="46"/>
      <c r="V466" s="46"/>
      <c r="W466" s="47"/>
    </row>
    <row r="467" spans="2:23" ht="21" x14ac:dyDescent="0.3">
      <c r="B467" s="36"/>
      <c r="C467" s="36"/>
      <c r="D467" s="36"/>
      <c r="E467" s="36"/>
      <c r="T467" s="37"/>
      <c r="U467" s="46"/>
      <c r="V467" s="46"/>
      <c r="W467" s="47"/>
    </row>
    <row r="468" spans="2:23" ht="21" x14ac:dyDescent="0.3">
      <c r="B468" s="36"/>
      <c r="C468" s="36"/>
      <c r="D468" s="36"/>
      <c r="E468" s="36"/>
      <c r="T468" s="37"/>
      <c r="U468" s="46"/>
      <c r="V468" s="46"/>
      <c r="W468" s="47"/>
    </row>
    <row r="469" spans="2:23" ht="21" x14ac:dyDescent="0.3">
      <c r="B469" s="36"/>
      <c r="C469" s="36"/>
      <c r="D469" s="36"/>
      <c r="E469" s="36"/>
      <c r="T469" s="37"/>
      <c r="U469" s="46"/>
      <c r="V469" s="46"/>
      <c r="W469" s="47"/>
    </row>
    <row r="470" spans="2:23" ht="21" x14ac:dyDescent="0.3">
      <c r="B470" s="36"/>
      <c r="C470" s="36"/>
      <c r="D470" s="36"/>
      <c r="E470" s="36"/>
      <c r="T470" s="37"/>
      <c r="U470" s="46"/>
      <c r="V470" s="46"/>
      <c r="W470" s="47"/>
    </row>
    <row r="471" spans="2:23" ht="21" x14ac:dyDescent="0.3">
      <c r="B471" s="36"/>
      <c r="C471" s="36"/>
      <c r="D471" s="36"/>
      <c r="E471" s="36"/>
      <c r="T471" s="37"/>
      <c r="U471" s="46"/>
      <c r="V471" s="46"/>
      <c r="W471" s="47"/>
    </row>
    <row r="472" spans="2:23" ht="21" x14ac:dyDescent="0.3">
      <c r="B472" s="36"/>
      <c r="C472" s="36"/>
      <c r="D472" s="36"/>
      <c r="E472" s="36"/>
      <c r="T472" s="37"/>
      <c r="U472" s="46"/>
      <c r="V472" s="46"/>
      <c r="W472" s="47"/>
    </row>
    <row r="473" spans="2:23" ht="21" x14ac:dyDescent="0.3">
      <c r="B473" s="36"/>
      <c r="C473" s="36"/>
      <c r="D473" s="36"/>
      <c r="E473" s="36"/>
      <c r="T473" s="37"/>
      <c r="U473" s="46"/>
      <c r="V473" s="46"/>
      <c r="W473" s="47"/>
    </row>
    <row r="474" spans="2:23" ht="21" x14ac:dyDescent="0.3">
      <c r="B474" s="36"/>
      <c r="C474" s="36"/>
      <c r="D474" s="36"/>
      <c r="E474" s="36"/>
      <c r="T474" s="37"/>
      <c r="U474" s="46"/>
      <c r="V474" s="46"/>
      <c r="W474" s="47"/>
    </row>
    <row r="475" spans="2:23" ht="21" x14ac:dyDescent="0.3">
      <c r="B475" s="36"/>
      <c r="C475" s="36"/>
      <c r="D475" s="36"/>
      <c r="E475" s="36"/>
      <c r="T475" s="37"/>
      <c r="U475" s="46"/>
      <c r="V475" s="46"/>
      <c r="W475" s="47"/>
    </row>
    <row r="476" spans="2:23" ht="21" x14ac:dyDescent="0.3">
      <c r="B476" s="36"/>
      <c r="C476" s="36"/>
      <c r="D476" s="36"/>
      <c r="E476" s="36"/>
      <c r="T476" s="37"/>
      <c r="U476" s="46"/>
      <c r="V476" s="46"/>
      <c r="W476" s="47"/>
    </row>
    <row r="477" spans="2:23" ht="21" x14ac:dyDescent="0.3">
      <c r="B477" s="36"/>
      <c r="C477" s="36"/>
      <c r="D477" s="36"/>
      <c r="E477" s="36"/>
      <c r="T477" s="37"/>
      <c r="U477" s="46"/>
      <c r="V477" s="46"/>
      <c r="W477" s="47"/>
    </row>
    <row r="478" spans="2:23" ht="21" x14ac:dyDescent="0.3">
      <c r="B478" s="36"/>
      <c r="C478" s="36"/>
      <c r="D478" s="36"/>
      <c r="E478" s="36"/>
      <c r="T478" s="37"/>
      <c r="U478" s="46"/>
      <c r="V478" s="46"/>
      <c r="W478" s="47"/>
    </row>
    <row r="479" spans="2:23" ht="21" x14ac:dyDescent="0.3">
      <c r="B479" s="36"/>
      <c r="C479" s="36"/>
      <c r="D479" s="36"/>
      <c r="E479" s="36"/>
      <c r="T479" s="37"/>
      <c r="U479" s="46"/>
      <c r="V479" s="46"/>
      <c r="W479" s="47"/>
    </row>
    <row r="480" spans="2:23" ht="21" x14ac:dyDescent="0.3">
      <c r="B480" s="36"/>
      <c r="C480" s="36"/>
      <c r="D480" s="36"/>
      <c r="E480" s="36"/>
      <c r="T480" s="37"/>
      <c r="U480" s="46"/>
      <c r="V480" s="46"/>
      <c r="W480" s="47"/>
    </row>
    <row r="481" spans="2:23" ht="21" x14ac:dyDescent="0.3">
      <c r="B481" s="36"/>
      <c r="C481" s="36"/>
      <c r="D481" s="36"/>
      <c r="E481" s="36"/>
      <c r="T481" s="37"/>
      <c r="U481" s="46"/>
      <c r="V481" s="46"/>
      <c r="W481" s="47"/>
    </row>
    <row r="482" spans="2:23" ht="21" x14ac:dyDescent="0.3">
      <c r="B482" s="36"/>
      <c r="C482" s="36"/>
      <c r="D482" s="36"/>
      <c r="E482" s="36"/>
      <c r="T482" s="37"/>
      <c r="U482" s="46"/>
      <c r="V482" s="46"/>
      <c r="W482" s="47"/>
    </row>
    <row r="483" spans="2:23" ht="21" x14ac:dyDescent="0.3">
      <c r="B483" s="36"/>
      <c r="C483" s="36"/>
      <c r="D483" s="36"/>
      <c r="E483" s="36"/>
      <c r="T483" s="37"/>
      <c r="U483" s="46"/>
      <c r="V483" s="46"/>
      <c r="W483" s="47"/>
    </row>
    <row r="484" spans="2:23" ht="21" x14ac:dyDescent="0.3">
      <c r="B484" s="36"/>
      <c r="C484" s="36"/>
      <c r="D484" s="36"/>
      <c r="E484" s="36"/>
      <c r="T484" s="37"/>
      <c r="U484" s="46"/>
      <c r="V484" s="46"/>
      <c r="W484" s="47"/>
    </row>
    <row r="485" spans="2:23" ht="21" x14ac:dyDescent="0.3">
      <c r="B485" s="36"/>
      <c r="C485" s="36"/>
      <c r="D485" s="36"/>
      <c r="E485" s="36"/>
      <c r="T485" s="37"/>
      <c r="U485" s="46"/>
      <c r="V485" s="46"/>
      <c r="W485" s="47"/>
    </row>
    <row r="486" spans="2:23" ht="21" x14ac:dyDescent="0.3">
      <c r="B486" s="36"/>
      <c r="C486" s="36"/>
      <c r="D486" s="36"/>
      <c r="E486" s="36"/>
      <c r="T486" s="37"/>
      <c r="U486" s="46"/>
      <c r="V486" s="46"/>
      <c r="W486" s="47"/>
    </row>
    <row r="487" spans="2:23" ht="21" x14ac:dyDescent="0.3">
      <c r="B487" s="36"/>
      <c r="C487" s="36"/>
      <c r="D487" s="36"/>
      <c r="E487" s="36"/>
      <c r="T487" s="37"/>
      <c r="U487" s="46"/>
      <c r="V487" s="46"/>
      <c r="W487" s="47"/>
    </row>
    <row r="488" spans="2:23" ht="21" x14ac:dyDescent="0.3">
      <c r="B488" s="36"/>
      <c r="C488" s="36"/>
      <c r="D488" s="36"/>
      <c r="E488" s="36"/>
      <c r="T488" s="37"/>
      <c r="U488" s="46"/>
      <c r="V488" s="46"/>
      <c r="W488" s="47"/>
    </row>
    <row r="489" spans="2:23" ht="21" x14ac:dyDescent="0.3">
      <c r="B489" s="36"/>
      <c r="C489" s="36"/>
      <c r="D489" s="36"/>
      <c r="E489" s="36"/>
      <c r="T489" s="37"/>
      <c r="U489" s="46"/>
      <c r="V489" s="46"/>
      <c r="W489" s="47"/>
    </row>
    <row r="490" spans="2:23" ht="21" x14ac:dyDescent="0.3">
      <c r="B490" s="36"/>
      <c r="C490" s="36"/>
      <c r="D490" s="36"/>
      <c r="E490" s="36"/>
      <c r="T490" s="37"/>
      <c r="U490" s="46"/>
      <c r="V490" s="46"/>
      <c r="W490" s="47"/>
    </row>
    <row r="491" spans="2:23" ht="21" x14ac:dyDescent="0.3">
      <c r="B491" s="36"/>
      <c r="C491" s="36"/>
      <c r="D491" s="36"/>
      <c r="E491" s="36"/>
      <c r="T491" s="37"/>
      <c r="U491" s="46"/>
      <c r="V491" s="46"/>
      <c r="W491" s="47"/>
    </row>
    <row r="492" spans="2:23" ht="21" x14ac:dyDescent="0.3">
      <c r="B492" s="36"/>
      <c r="C492" s="36"/>
      <c r="D492" s="36"/>
      <c r="E492" s="36"/>
      <c r="T492" s="37"/>
      <c r="U492" s="46"/>
      <c r="V492" s="46"/>
      <c r="W492" s="47"/>
    </row>
    <row r="493" spans="2:23" ht="21" x14ac:dyDescent="0.3">
      <c r="B493" s="36"/>
      <c r="C493" s="36"/>
      <c r="D493" s="36"/>
      <c r="E493" s="36"/>
      <c r="T493" s="37"/>
      <c r="U493" s="46"/>
      <c r="V493" s="46"/>
      <c r="W493" s="47"/>
    </row>
    <row r="494" spans="2:23" ht="21" x14ac:dyDescent="0.3">
      <c r="B494" s="36"/>
      <c r="C494" s="36"/>
      <c r="D494" s="36"/>
      <c r="E494" s="36"/>
      <c r="T494" s="37"/>
      <c r="U494" s="46"/>
      <c r="V494" s="46"/>
      <c r="W494" s="47"/>
    </row>
    <row r="495" spans="2:23" ht="21" x14ac:dyDescent="0.3">
      <c r="B495" s="36"/>
      <c r="C495" s="36"/>
      <c r="D495" s="36"/>
      <c r="E495" s="36"/>
      <c r="T495" s="37"/>
      <c r="U495" s="46"/>
      <c r="V495" s="46"/>
      <c r="W495" s="47"/>
    </row>
    <row r="496" spans="2:23" ht="21" x14ac:dyDescent="0.3">
      <c r="B496" s="36"/>
      <c r="C496" s="36"/>
      <c r="D496" s="36"/>
      <c r="E496" s="36"/>
      <c r="T496" s="37"/>
      <c r="U496" s="46"/>
      <c r="V496" s="46"/>
      <c r="W496" s="47"/>
    </row>
    <row r="497" spans="2:23" ht="21" x14ac:dyDescent="0.3">
      <c r="B497" s="36"/>
      <c r="C497" s="36"/>
      <c r="D497" s="36"/>
      <c r="E497" s="36"/>
      <c r="T497" s="37"/>
      <c r="U497" s="46"/>
      <c r="V497" s="46"/>
      <c r="W497" s="47"/>
    </row>
    <row r="498" spans="2:23" ht="21" x14ac:dyDescent="0.3">
      <c r="B498" s="36"/>
      <c r="C498" s="36"/>
      <c r="D498" s="36"/>
      <c r="E498" s="36"/>
      <c r="T498" s="37"/>
      <c r="U498" s="46"/>
      <c r="V498" s="46"/>
      <c r="W498" s="47"/>
    </row>
    <row r="499" spans="2:23" ht="21" x14ac:dyDescent="0.3">
      <c r="B499" s="36"/>
      <c r="C499" s="36"/>
      <c r="D499" s="36"/>
      <c r="E499" s="36"/>
      <c r="T499" s="37"/>
      <c r="U499" s="46"/>
      <c r="V499" s="46"/>
      <c r="W499" s="47"/>
    </row>
    <row r="500" spans="2:23" ht="21" x14ac:dyDescent="0.3">
      <c r="B500" s="36"/>
      <c r="C500" s="36"/>
      <c r="D500" s="36"/>
      <c r="E500" s="36"/>
      <c r="T500" s="37"/>
      <c r="U500" s="46"/>
      <c r="V500" s="46"/>
      <c r="W500" s="47"/>
    </row>
    <row r="501" spans="2:23" ht="21" x14ac:dyDescent="0.3">
      <c r="B501" s="36"/>
      <c r="C501" s="36"/>
      <c r="D501" s="36"/>
      <c r="E501" s="36"/>
      <c r="T501" s="37"/>
      <c r="U501" s="46"/>
      <c r="V501" s="46"/>
      <c r="W501" s="47"/>
    </row>
    <row r="502" spans="2:23" ht="21" x14ac:dyDescent="0.3">
      <c r="B502" s="36"/>
      <c r="C502" s="36"/>
      <c r="D502" s="36"/>
      <c r="E502" s="36"/>
      <c r="T502" s="37"/>
      <c r="U502" s="46"/>
      <c r="V502" s="46"/>
      <c r="W502" s="47"/>
    </row>
    <row r="503" spans="2:23" ht="21" x14ac:dyDescent="0.3">
      <c r="B503" s="36"/>
      <c r="C503" s="36"/>
      <c r="D503" s="36"/>
      <c r="E503" s="36"/>
      <c r="T503" s="37"/>
      <c r="U503" s="46"/>
      <c r="V503" s="46"/>
      <c r="W503" s="47"/>
    </row>
    <row r="504" spans="2:23" ht="21" x14ac:dyDescent="0.3">
      <c r="B504" s="36"/>
      <c r="C504" s="36"/>
      <c r="D504" s="36"/>
      <c r="E504" s="36"/>
      <c r="T504" s="37"/>
      <c r="U504" s="46"/>
      <c r="V504" s="46"/>
      <c r="W504" s="47"/>
    </row>
    <row r="505" spans="2:23" ht="21" x14ac:dyDescent="0.3">
      <c r="B505" s="36"/>
      <c r="C505" s="36"/>
      <c r="D505" s="36"/>
      <c r="E505" s="36"/>
      <c r="T505" s="37"/>
      <c r="U505" s="46"/>
      <c r="V505" s="46"/>
      <c r="W505" s="47"/>
    </row>
    <row r="506" spans="2:23" ht="21" x14ac:dyDescent="0.3">
      <c r="B506" s="36"/>
      <c r="C506" s="36"/>
      <c r="D506" s="36"/>
      <c r="E506" s="36"/>
      <c r="T506" s="37"/>
      <c r="U506" s="46"/>
      <c r="V506" s="46"/>
      <c r="W506" s="47"/>
    </row>
    <row r="507" spans="2:23" ht="21" x14ac:dyDescent="0.3">
      <c r="B507" s="36"/>
      <c r="C507" s="36"/>
      <c r="D507" s="36"/>
      <c r="E507" s="36"/>
      <c r="T507" s="37"/>
      <c r="U507" s="46"/>
      <c r="V507" s="46"/>
      <c r="W507" s="47"/>
    </row>
    <row r="508" spans="2:23" ht="21" x14ac:dyDescent="0.3">
      <c r="B508" s="36"/>
      <c r="C508" s="36"/>
      <c r="D508" s="36"/>
      <c r="E508" s="36"/>
      <c r="T508" s="37"/>
      <c r="U508" s="46"/>
      <c r="V508" s="46"/>
      <c r="W508" s="47"/>
    </row>
    <row r="509" spans="2:23" ht="21" x14ac:dyDescent="0.3">
      <c r="B509" s="36"/>
      <c r="C509" s="36"/>
      <c r="D509" s="36"/>
      <c r="E509" s="36"/>
      <c r="T509" s="37"/>
      <c r="U509" s="46"/>
      <c r="V509" s="46"/>
      <c r="W509" s="47"/>
    </row>
    <row r="510" spans="2:23" ht="21" x14ac:dyDescent="0.3">
      <c r="B510" s="36"/>
      <c r="C510" s="36"/>
      <c r="D510" s="36"/>
      <c r="E510" s="36"/>
      <c r="T510" s="37"/>
      <c r="U510" s="46"/>
      <c r="V510" s="46"/>
      <c r="W510" s="47"/>
    </row>
    <row r="511" spans="2:23" ht="21" x14ac:dyDescent="0.3">
      <c r="B511" s="36"/>
      <c r="C511" s="36"/>
      <c r="D511" s="36"/>
      <c r="E511" s="36"/>
      <c r="T511" s="37"/>
      <c r="U511" s="46"/>
      <c r="V511" s="46"/>
      <c r="W511" s="47"/>
    </row>
    <row r="512" spans="2:23" ht="21" x14ac:dyDescent="0.3">
      <c r="B512" s="36"/>
      <c r="C512" s="36"/>
      <c r="D512" s="36"/>
      <c r="E512" s="36"/>
      <c r="T512" s="37"/>
      <c r="U512" s="46"/>
      <c r="V512" s="46"/>
      <c r="W512" s="47"/>
    </row>
    <row r="513" spans="2:23" ht="21" x14ac:dyDescent="0.3">
      <c r="B513" s="36"/>
      <c r="C513" s="36"/>
      <c r="D513" s="36"/>
      <c r="E513" s="36"/>
      <c r="T513" s="37"/>
      <c r="U513" s="46"/>
      <c r="V513" s="46"/>
      <c r="W513" s="47"/>
    </row>
    <row r="514" spans="2:23" ht="21" x14ac:dyDescent="0.3">
      <c r="B514" s="36"/>
      <c r="C514" s="36"/>
      <c r="D514" s="36"/>
      <c r="E514" s="36"/>
      <c r="T514" s="37"/>
      <c r="U514" s="46"/>
      <c r="V514" s="46"/>
      <c r="W514" s="47"/>
    </row>
    <row r="515" spans="2:23" ht="21" x14ac:dyDescent="0.3">
      <c r="B515" s="36"/>
      <c r="C515" s="36"/>
      <c r="D515" s="36"/>
      <c r="E515" s="36"/>
      <c r="T515" s="37"/>
      <c r="U515" s="46"/>
      <c r="V515" s="46"/>
      <c r="W515" s="47"/>
    </row>
    <row r="516" spans="2:23" ht="21" x14ac:dyDescent="0.3">
      <c r="B516" s="36"/>
      <c r="C516" s="36"/>
      <c r="D516" s="36"/>
      <c r="E516" s="36"/>
      <c r="T516" s="37"/>
      <c r="U516" s="46"/>
      <c r="V516" s="46"/>
      <c r="W516" s="47"/>
    </row>
    <row r="517" spans="2:23" ht="21" x14ac:dyDescent="0.3">
      <c r="B517" s="36"/>
      <c r="C517" s="36"/>
      <c r="D517" s="36"/>
      <c r="E517" s="36"/>
      <c r="T517" s="37"/>
      <c r="U517" s="46"/>
      <c r="V517" s="46"/>
      <c r="W517" s="47"/>
    </row>
    <row r="518" spans="2:23" ht="21" x14ac:dyDescent="0.3">
      <c r="B518" s="36"/>
      <c r="C518" s="36"/>
      <c r="D518" s="36"/>
      <c r="E518" s="36"/>
      <c r="T518" s="37"/>
      <c r="U518" s="46"/>
      <c r="V518" s="46"/>
      <c r="W518" s="47"/>
    </row>
    <row r="519" spans="2:23" ht="21" x14ac:dyDescent="0.3">
      <c r="B519" s="36"/>
      <c r="C519" s="36"/>
      <c r="D519" s="36"/>
      <c r="E519" s="36"/>
      <c r="T519" s="37"/>
      <c r="U519" s="46"/>
      <c r="V519" s="46"/>
      <c r="W519" s="47"/>
    </row>
    <row r="520" spans="2:23" ht="21" x14ac:dyDescent="0.3">
      <c r="B520" s="36"/>
      <c r="C520" s="36"/>
      <c r="D520" s="36"/>
      <c r="E520" s="36"/>
      <c r="T520" s="37"/>
      <c r="U520" s="46"/>
      <c r="V520" s="46"/>
      <c r="W520" s="47"/>
    </row>
    <row r="521" spans="2:23" ht="21" x14ac:dyDescent="0.3">
      <c r="B521" s="36"/>
      <c r="C521" s="36"/>
      <c r="D521" s="36"/>
      <c r="E521" s="36"/>
      <c r="T521" s="37"/>
      <c r="U521" s="46"/>
      <c r="V521" s="46"/>
      <c r="W521" s="47"/>
    </row>
    <row r="522" spans="2:23" ht="21" x14ac:dyDescent="0.3">
      <c r="B522" s="36"/>
      <c r="C522" s="36"/>
      <c r="D522" s="36"/>
      <c r="E522" s="36"/>
      <c r="T522" s="37"/>
      <c r="U522" s="46"/>
      <c r="V522" s="46"/>
      <c r="W522" s="47"/>
    </row>
    <row r="523" spans="2:23" ht="21" x14ac:dyDescent="0.3">
      <c r="B523" s="36"/>
      <c r="C523" s="36"/>
      <c r="D523" s="36"/>
      <c r="E523" s="36"/>
      <c r="T523" s="37"/>
      <c r="U523" s="46"/>
      <c r="V523" s="46"/>
      <c r="W523" s="47"/>
    </row>
    <row r="524" spans="2:23" ht="21" x14ac:dyDescent="0.3">
      <c r="B524" s="36"/>
      <c r="C524" s="36"/>
      <c r="D524" s="36"/>
      <c r="E524" s="36"/>
      <c r="T524" s="37"/>
      <c r="U524" s="46"/>
      <c r="V524" s="46"/>
      <c r="W524" s="47"/>
    </row>
    <row r="525" spans="2:23" ht="21" x14ac:dyDescent="0.3">
      <c r="B525" s="36"/>
      <c r="C525" s="36"/>
      <c r="D525" s="36"/>
      <c r="E525" s="36"/>
      <c r="T525" s="37"/>
      <c r="U525" s="46"/>
      <c r="V525" s="46"/>
      <c r="W525" s="47"/>
    </row>
    <row r="526" spans="2:23" ht="21" x14ac:dyDescent="0.3">
      <c r="B526" s="36"/>
      <c r="C526" s="36"/>
      <c r="D526" s="36"/>
      <c r="E526" s="36"/>
      <c r="T526" s="37"/>
      <c r="U526" s="46"/>
      <c r="V526" s="46"/>
      <c r="W526" s="47"/>
    </row>
    <row r="527" spans="2:23" ht="21" x14ac:dyDescent="0.3">
      <c r="B527" s="36"/>
      <c r="C527" s="36"/>
      <c r="D527" s="36"/>
      <c r="E527" s="36"/>
      <c r="T527" s="37"/>
      <c r="U527" s="46"/>
      <c r="V527" s="46"/>
      <c r="W527" s="47"/>
    </row>
    <row r="528" spans="2:23" ht="21" x14ac:dyDescent="0.3">
      <c r="B528" s="36"/>
      <c r="C528" s="36"/>
      <c r="D528" s="36"/>
      <c r="E528" s="36"/>
      <c r="T528" s="37"/>
      <c r="U528" s="46"/>
      <c r="V528" s="46"/>
      <c r="W528" s="47"/>
    </row>
    <row r="529" spans="2:23" ht="21" x14ac:dyDescent="0.3">
      <c r="B529" s="36"/>
      <c r="C529" s="36"/>
      <c r="D529" s="36"/>
      <c r="E529" s="36"/>
      <c r="T529" s="37"/>
      <c r="U529" s="46"/>
      <c r="V529" s="46"/>
      <c r="W529" s="47"/>
    </row>
    <row r="530" spans="2:23" ht="21" x14ac:dyDescent="0.3">
      <c r="B530" s="36"/>
      <c r="C530" s="36"/>
      <c r="D530" s="36"/>
      <c r="E530" s="36"/>
      <c r="T530" s="37"/>
      <c r="U530" s="46"/>
      <c r="V530" s="46"/>
      <c r="W530" s="47"/>
    </row>
    <row r="531" spans="2:23" ht="21" x14ac:dyDescent="0.3">
      <c r="B531" s="36"/>
      <c r="C531" s="36"/>
      <c r="D531" s="36"/>
      <c r="E531" s="36"/>
      <c r="T531" s="37"/>
      <c r="U531" s="46"/>
      <c r="V531" s="46"/>
      <c r="W531" s="47"/>
    </row>
    <row r="532" spans="2:23" ht="21" x14ac:dyDescent="0.3">
      <c r="B532" s="36"/>
      <c r="C532" s="36"/>
      <c r="D532" s="36"/>
      <c r="E532" s="36"/>
      <c r="T532" s="37"/>
      <c r="U532" s="46"/>
      <c r="V532" s="46"/>
      <c r="W532" s="47"/>
    </row>
    <row r="533" spans="2:23" ht="21" x14ac:dyDescent="0.3">
      <c r="B533" s="36"/>
      <c r="C533" s="36"/>
      <c r="D533" s="36"/>
      <c r="E533" s="36"/>
      <c r="T533" s="37"/>
      <c r="U533" s="46"/>
      <c r="V533" s="46"/>
      <c r="W533" s="47"/>
    </row>
    <row r="534" spans="2:23" ht="21" x14ac:dyDescent="0.3">
      <c r="B534" s="36"/>
      <c r="C534" s="36"/>
      <c r="D534" s="36"/>
      <c r="E534" s="36"/>
      <c r="T534" s="37"/>
      <c r="U534" s="46"/>
      <c r="V534" s="46"/>
      <c r="W534" s="47"/>
    </row>
    <row r="535" spans="2:23" ht="21" x14ac:dyDescent="0.3">
      <c r="B535" s="36"/>
      <c r="C535" s="36"/>
      <c r="D535" s="36"/>
      <c r="E535" s="36"/>
      <c r="T535" s="37"/>
      <c r="U535" s="46"/>
      <c r="V535" s="46"/>
      <c r="W535" s="47"/>
    </row>
    <row r="536" spans="2:23" ht="21" x14ac:dyDescent="0.3">
      <c r="B536" s="36"/>
      <c r="C536" s="36"/>
      <c r="D536" s="36"/>
      <c r="E536" s="36"/>
      <c r="T536" s="37"/>
      <c r="U536" s="46"/>
      <c r="V536" s="46"/>
      <c r="W536" s="47"/>
    </row>
    <row r="537" spans="2:23" ht="21" x14ac:dyDescent="0.3">
      <c r="B537" s="36"/>
      <c r="C537" s="36"/>
      <c r="D537" s="36"/>
      <c r="E537" s="36"/>
      <c r="T537" s="37"/>
      <c r="U537" s="46"/>
      <c r="V537" s="46"/>
      <c r="W537" s="47"/>
    </row>
    <row r="538" spans="2:23" ht="21" x14ac:dyDescent="0.3">
      <c r="B538" s="36"/>
      <c r="C538" s="36"/>
      <c r="D538" s="36"/>
      <c r="E538" s="36"/>
      <c r="T538" s="37"/>
      <c r="U538" s="46"/>
      <c r="V538" s="46"/>
      <c r="W538" s="47"/>
    </row>
    <row r="539" spans="2:23" ht="21" x14ac:dyDescent="0.3">
      <c r="B539" s="36"/>
      <c r="C539" s="36"/>
      <c r="D539" s="36"/>
      <c r="E539" s="36"/>
      <c r="T539" s="37"/>
      <c r="U539" s="46"/>
      <c r="V539" s="46"/>
      <c r="W539" s="47"/>
    </row>
    <row r="540" spans="2:23" ht="21" x14ac:dyDescent="0.3">
      <c r="B540" s="36"/>
      <c r="C540" s="36"/>
      <c r="D540" s="36"/>
      <c r="E540" s="36"/>
      <c r="T540" s="37"/>
      <c r="U540" s="46"/>
      <c r="V540" s="46"/>
      <c r="W540" s="47"/>
    </row>
    <row r="541" spans="2:23" ht="21" x14ac:dyDescent="0.3">
      <c r="B541" s="36"/>
      <c r="C541" s="36"/>
      <c r="D541" s="36"/>
      <c r="E541" s="36"/>
      <c r="T541" s="37"/>
      <c r="U541" s="46"/>
      <c r="V541" s="46"/>
      <c r="W541" s="47"/>
    </row>
    <row r="542" spans="2:23" ht="21" x14ac:dyDescent="0.3">
      <c r="B542" s="36"/>
      <c r="C542" s="36"/>
      <c r="D542" s="36"/>
      <c r="E542" s="36"/>
      <c r="T542" s="37"/>
      <c r="U542" s="46"/>
      <c r="V542" s="46"/>
      <c r="W542" s="47"/>
    </row>
    <row r="543" spans="2:23" ht="21" x14ac:dyDescent="0.3">
      <c r="B543" s="36"/>
      <c r="C543" s="36"/>
      <c r="D543" s="36"/>
      <c r="E543" s="36"/>
      <c r="T543" s="37"/>
      <c r="U543" s="46"/>
      <c r="V543" s="46"/>
      <c r="W543" s="47"/>
    </row>
    <row r="544" spans="2:23" ht="21" x14ac:dyDescent="0.3">
      <c r="B544" s="36"/>
      <c r="C544" s="36"/>
      <c r="D544" s="36"/>
      <c r="E544" s="36"/>
      <c r="T544" s="37"/>
      <c r="U544" s="46"/>
      <c r="V544" s="46"/>
      <c r="W544" s="47"/>
    </row>
    <row r="545" spans="2:23" ht="21" x14ac:dyDescent="0.3">
      <c r="B545" s="36"/>
      <c r="C545" s="36"/>
      <c r="D545" s="36"/>
      <c r="E545" s="36"/>
      <c r="T545" s="37"/>
      <c r="U545" s="46"/>
      <c r="V545" s="46"/>
      <c r="W545" s="47"/>
    </row>
    <row r="546" spans="2:23" ht="21" x14ac:dyDescent="0.3">
      <c r="B546" s="36"/>
      <c r="C546" s="36"/>
      <c r="D546" s="36"/>
      <c r="E546" s="36"/>
      <c r="T546" s="37"/>
      <c r="U546" s="46"/>
      <c r="V546" s="46"/>
      <c r="W546" s="47"/>
    </row>
    <row r="547" spans="2:23" ht="21" x14ac:dyDescent="0.3">
      <c r="B547" s="36"/>
      <c r="C547" s="36"/>
      <c r="D547" s="36"/>
      <c r="E547" s="36"/>
      <c r="T547" s="37"/>
      <c r="U547" s="46"/>
      <c r="V547" s="46"/>
      <c r="W547" s="47"/>
    </row>
    <row r="548" spans="2:23" ht="21" x14ac:dyDescent="0.3">
      <c r="B548" s="36"/>
      <c r="C548" s="36"/>
      <c r="D548" s="36"/>
      <c r="E548" s="36"/>
      <c r="T548" s="37"/>
      <c r="U548" s="46"/>
      <c r="V548" s="46"/>
      <c r="W548" s="47"/>
    </row>
    <row r="549" spans="2:23" ht="21" x14ac:dyDescent="0.3">
      <c r="B549" s="36"/>
      <c r="C549" s="36"/>
      <c r="D549" s="36"/>
      <c r="E549" s="36"/>
      <c r="T549" s="37"/>
      <c r="U549" s="46"/>
      <c r="V549" s="46"/>
      <c r="W549" s="47"/>
    </row>
    <row r="550" spans="2:23" ht="21" x14ac:dyDescent="0.3">
      <c r="B550" s="36"/>
      <c r="C550" s="36"/>
      <c r="D550" s="36"/>
      <c r="E550" s="36"/>
      <c r="T550" s="37"/>
      <c r="U550" s="46"/>
      <c r="V550" s="46"/>
      <c r="W550" s="47"/>
    </row>
    <row r="551" spans="2:23" ht="21" x14ac:dyDescent="0.3">
      <c r="B551" s="36"/>
      <c r="C551" s="36"/>
      <c r="D551" s="36"/>
      <c r="E551" s="36"/>
      <c r="T551" s="37"/>
      <c r="U551" s="46"/>
      <c r="V551" s="46"/>
      <c r="W551" s="47"/>
    </row>
    <row r="552" spans="2:23" ht="21" x14ac:dyDescent="0.3">
      <c r="B552" s="36"/>
      <c r="C552" s="36"/>
      <c r="D552" s="36"/>
      <c r="E552" s="36"/>
      <c r="T552" s="37"/>
      <c r="U552" s="46"/>
      <c r="V552" s="46"/>
      <c r="W552" s="47"/>
    </row>
    <row r="553" spans="2:23" ht="21" x14ac:dyDescent="0.3">
      <c r="B553" s="36"/>
      <c r="C553" s="36"/>
      <c r="D553" s="36"/>
      <c r="E553" s="36"/>
      <c r="T553" s="37"/>
      <c r="U553" s="46"/>
      <c r="V553" s="46"/>
      <c r="W553" s="47"/>
    </row>
    <row r="554" spans="2:23" ht="21" x14ac:dyDescent="0.3">
      <c r="B554" s="36"/>
      <c r="C554" s="36"/>
      <c r="D554" s="36"/>
      <c r="E554" s="36"/>
      <c r="T554" s="37"/>
      <c r="U554" s="46"/>
      <c r="V554" s="46"/>
      <c r="W554" s="47"/>
    </row>
    <row r="555" spans="2:23" ht="21" x14ac:dyDescent="0.3">
      <c r="B555" s="36"/>
      <c r="C555" s="36"/>
      <c r="D555" s="36"/>
      <c r="E555" s="36"/>
      <c r="T555" s="37"/>
      <c r="U555" s="46"/>
      <c r="V555" s="46"/>
      <c r="W555" s="47"/>
    </row>
    <row r="556" spans="2:23" ht="21" x14ac:dyDescent="0.3">
      <c r="B556" s="36"/>
      <c r="C556" s="36"/>
      <c r="D556" s="36"/>
      <c r="E556" s="36"/>
      <c r="T556" s="37"/>
      <c r="U556" s="46"/>
      <c r="V556" s="46"/>
      <c r="W556" s="47"/>
    </row>
    <row r="557" spans="2:23" ht="21" x14ac:dyDescent="0.3">
      <c r="B557" s="36"/>
      <c r="C557" s="36"/>
      <c r="D557" s="36"/>
      <c r="E557" s="36"/>
      <c r="T557" s="37"/>
      <c r="U557" s="46"/>
      <c r="V557" s="46"/>
      <c r="W557" s="47"/>
    </row>
    <row r="558" spans="2:23" ht="21" x14ac:dyDescent="0.3">
      <c r="B558" s="36"/>
      <c r="C558" s="36"/>
      <c r="D558" s="36"/>
      <c r="E558" s="36"/>
      <c r="T558" s="37"/>
      <c r="U558" s="46"/>
      <c r="V558" s="46"/>
      <c r="W558" s="47"/>
    </row>
    <row r="559" spans="2:23" ht="21" x14ac:dyDescent="0.3">
      <c r="B559" s="36"/>
      <c r="C559" s="36"/>
      <c r="D559" s="36"/>
      <c r="E559" s="36"/>
      <c r="T559" s="37"/>
      <c r="U559" s="46"/>
      <c r="V559" s="46"/>
      <c r="W559" s="47"/>
    </row>
    <row r="560" spans="2:23" ht="21" x14ac:dyDescent="0.3">
      <c r="B560" s="36"/>
      <c r="C560" s="36"/>
      <c r="D560" s="36"/>
      <c r="E560" s="36"/>
      <c r="T560" s="37"/>
      <c r="U560" s="46"/>
      <c r="V560" s="46"/>
      <c r="W560" s="47"/>
    </row>
    <row r="561" spans="2:23" ht="21" x14ac:dyDescent="0.3">
      <c r="B561" s="36"/>
      <c r="C561" s="36"/>
      <c r="D561" s="36"/>
      <c r="E561" s="36"/>
      <c r="T561" s="37"/>
      <c r="U561" s="46"/>
      <c r="V561" s="46"/>
      <c r="W561" s="47"/>
    </row>
    <row r="562" spans="2:23" ht="21" x14ac:dyDescent="0.3">
      <c r="B562" s="36"/>
      <c r="C562" s="36"/>
      <c r="D562" s="36"/>
      <c r="E562" s="36"/>
      <c r="T562" s="37"/>
      <c r="U562" s="46"/>
      <c r="V562" s="46"/>
      <c r="W562" s="47"/>
    </row>
    <row r="563" spans="2:23" ht="21" x14ac:dyDescent="0.3">
      <c r="B563" s="36"/>
      <c r="C563" s="36"/>
      <c r="D563" s="36"/>
      <c r="E563" s="36"/>
      <c r="T563" s="37"/>
      <c r="U563" s="46"/>
      <c r="V563" s="46"/>
      <c r="W563" s="47"/>
    </row>
    <row r="564" spans="2:23" ht="21" x14ac:dyDescent="0.3">
      <c r="B564" s="36"/>
      <c r="C564" s="36"/>
      <c r="D564" s="36"/>
      <c r="E564" s="36"/>
      <c r="T564" s="37"/>
      <c r="U564" s="46"/>
      <c r="V564" s="46"/>
      <c r="W564" s="47"/>
    </row>
    <row r="565" spans="2:23" ht="21" x14ac:dyDescent="0.3">
      <c r="B565" s="36"/>
      <c r="C565" s="36"/>
      <c r="D565" s="36"/>
      <c r="E565" s="36"/>
      <c r="T565" s="37"/>
      <c r="U565" s="46"/>
      <c r="V565" s="46"/>
      <c r="W565" s="47"/>
    </row>
    <row r="566" spans="2:23" ht="21" x14ac:dyDescent="0.3">
      <c r="B566" s="36"/>
      <c r="C566" s="36"/>
      <c r="D566" s="36"/>
      <c r="E566" s="36"/>
      <c r="T566" s="37"/>
      <c r="U566" s="46"/>
      <c r="V566" s="46"/>
      <c r="W566" s="47"/>
    </row>
    <row r="567" spans="2:23" ht="21" x14ac:dyDescent="0.3">
      <c r="B567" s="36"/>
      <c r="C567" s="36"/>
      <c r="D567" s="36"/>
      <c r="E567" s="36"/>
      <c r="T567" s="37"/>
      <c r="U567" s="46"/>
      <c r="V567" s="46"/>
      <c r="W567" s="47"/>
    </row>
    <row r="568" spans="2:23" ht="21" x14ac:dyDescent="0.3">
      <c r="B568" s="36"/>
      <c r="C568" s="36"/>
      <c r="D568" s="36"/>
      <c r="E568" s="36"/>
      <c r="T568" s="37"/>
      <c r="U568" s="46"/>
      <c r="V568" s="46"/>
      <c r="W568" s="47"/>
    </row>
    <row r="569" spans="2:23" ht="21" x14ac:dyDescent="0.3">
      <c r="B569" s="36"/>
      <c r="C569" s="36"/>
      <c r="D569" s="36"/>
      <c r="E569" s="36"/>
      <c r="T569" s="37"/>
      <c r="U569" s="46"/>
      <c r="V569" s="46"/>
      <c r="W569" s="47"/>
    </row>
    <row r="570" spans="2:23" ht="21.75" thickBot="1" x14ac:dyDescent="0.35">
      <c r="B570" s="48" t="s">
        <v>42</v>
      </c>
      <c r="C570" s="49" t="s">
        <v>1</v>
      </c>
      <c r="D570" s="49" t="s">
        <v>43</v>
      </c>
      <c r="E570" s="49" t="s">
        <v>56</v>
      </c>
      <c r="T570" s="54" t="s">
        <v>42</v>
      </c>
      <c r="U570" s="55" t="s">
        <v>1</v>
      </c>
      <c r="V570" s="55" t="s">
        <v>43</v>
      </c>
      <c r="W570" s="56" t="s">
        <v>57</v>
      </c>
    </row>
    <row r="571" spans="2:23" ht="21.75" thickTop="1" x14ac:dyDescent="0.3">
      <c r="B571" s="109" t="s">
        <v>9</v>
      </c>
      <c r="C571" s="90">
        <v>125</v>
      </c>
      <c r="D571" s="90">
        <f t="shared" ref="D571:D613" si="7">D6</f>
        <v>0</v>
      </c>
      <c r="E571" s="91">
        <f t="shared" ref="E571" si="8">C571*D571</f>
        <v>0</v>
      </c>
      <c r="T571" s="57" t="s">
        <v>9</v>
      </c>
      <c r="U571" s="58">
        <v>125</v>
      </c>
      <c r="V571" s="58">
        <f t="shared" ref="V571:V613" si="9">V6</f>
        <v>0</v>
      </c>
      <c r="W571" s="61">
        <f>U571*V571</f>
        <v>0</v>
      </c>
    </row>
    <row r="572" spans="2:23" ht="21" x14ac:dyDescent="0.3">
      <c r="B572" s="50" t="s">
        <v>9</v>
      </c>
      <c r="C572" s="51">
        <v>250</v>
      </c>
      <c r="D572" s="51">
        <f t="shared" si="7"/>
        <v>1</v>
      </c>
      <c r="E572" s="76">
        <f t="shared" ref="E572:E606" si="10">C572*D572</f>
        <v>250</v>
      </c>
      <c r="T572" s="123" t="s">
        <v>9</v>
      </c>
      <c r="U572" s="85">
        <v>250</v>
      </c>
      <c r="V572" s="86">
        <f t="shared" si="9"/>
        <v>1</v>
      </c>
      <c r="W572" s="108">
        <f t="shared" ref="W572:W612" si="11">U572*V572</f>
        <v>250</v>
      </c>
    </row>
    <row r="573" spans="2:23" ht="21" x14ac:dyDescent="0.3">
      <c r="B573" s="109" t="s">
        <v>9</v>
      </c>
      <c r="C573" s="90">
        <v>500</v>
      </c>
      <c r="D573" s="90">
        <f t="shared" si="7"/>
        <v>3</v>
      </c>
      <c r="E573" s="91">
        <f t="shared" si="10"/>
        <v>1500</v>
      </c>
      <c r="T573" s="57" t="s">
        <v>9</v>
      </c>
      <c r="U573" s="58">
        <v>500</v>
      </c>
      <c r="V573" s="125">
        <f t="shared" si="9"/>
        <v>3</v>
      </c>
      <c r="W573" s="97">
        <f t="shared" si="11"/>
        <v>1500</v>
      </c>
    </row>
    <row r="574" spans="2:23" ht="21" x14ac:dyDescent="0.3">
      <c r="B574" s="50" t="s">
        <v>9</v>
      </c>
      <c r="C574" s="51">
        <v>1000</v>
      </c>
      <c r="D574" s="82">
        <f t="shared" si="7"/>
        <v>3</v>
      </c>
      <c r="E574" s="98">
        <f t="shared" si="10"/>
        <v>3000</v>
      </c>
      <c r="T574" s="123" t="s">
        <v>9</v>
      </c>
      <c r="U574" s="124">
        <v>1000</v>
      </c>
      <c r="V574" s="86">
        <f t="shared" si="9"/>
        <v>3</v>
      </c>
      <c r="W574" s="108">
        <f t="shared" si="11"/>
        <v>3000</v>
      </c>
    </row>
    <row r="575" spans="2:23" ht="21" x14ac:dyDescent="0.3">
      <c r="B575" s="50" t="s">
        <v>12</v>
      </c>
      <c r="C575" s="51">
        <v>125</v>
      </c>
      <c r="D575" s="82">
        <f t="shared" si="7"/>
        <v>0</v>
      </c>
      <c r="E575" s="98">
        <f t="shared" si="10"/>
        <v>0</v>
      </c>
      <c r="T575" s="57" t="s">
        <v>12</v>
      </c>
      <c r="U575" s="58">
        <v>125</v>
      </c>
      <c r="V575" s="58">
        <f t="shared" si="9"/>
        <v>0</v>
      </c>
      <c r="W575" s="61">
        <f t="shared" si="11"/>
        <v>0</v>
      </c>
    </row>
    <row r="576" spans="2:23" ht="21" x14ac:dyDescent="0.3">
      <c r="B576" s="109" t="s">
        <v>12</v>
      </c>
      <c r="C576" s="90">
        <v>250</v>
      </c>
      <c r="D576" s="90">
        <f t="shared" si="7"/>
        <v>5</v>
      </c>
      <c r="E576" s="91">
        <f t="shared" si="10"/>
        <v>1250</v>
      </c>
      <c r="T576" s="123" t="s">
        <v>12</v>
      </c>
      <c r="U576" s="124">
        <v>250</v>
      </c>
      <c r="V576" s="86">
        <f t="shared" si="9"/>
        <v>5</v>
      </c>
      <c r="W576" s="62">
        <f t="shared" si="11"/>
        <v>1250</v>
      </c>
    </row>
    <row r="577" spans="2:23" ht="21" x14ac:dyDescent="0.3">
      <c r="B577" s="50" t="s">
        <v>12</v>
      </c>
      <c r="C577" s="51">
        <v>500</v>
      </c>
      <c r="D577" s="82">
        <f t="shared" si="7"/>
        <v>35</v>
      </c>
      <c r="E577" s="76">
        <f t="shared" si="10"/>
        <v>17500</v>
      </c>
      <c r="T577" s="57" t="s">
        <v>12</v>
      </c>
      <c r="U577" s="58">
        <v>500</v>
      </c>
      <c r="V577" s="58">
        <f t="shared" si="9"/>
        <v>34</v>
      </c>
      <c r="W577" s="61">
        <f t="shared" si="11"/>
        <v>17000</v>
      </c>
    </row>
    <row r="578" spans="2:23" ht="21" x14ac:dyDescent="0.3">
      <c r="B578" s="109" t="s">
        <v>12</v>
      </c>
      <c r="C578" s="90">
        <v>1000</v>
      </c>
      <c r="D578" s="90">
        <f t="shared" si="7"/>
        <v>20</v>
      </c>
      <c r="E578" s="91">
        <f t="shared" si="10"/>
        <v>20000</v>
      </c>
      <c r="T578" s="123" t="s">
        <v>12</v>
      </c>
      <c r="U578" s="124">
        <v>1000</v>
      </c>
      <c r="V578" s="86">
        <f t="shared" si="9"/>
        <v>19</v>
      </c>
      <c r="W578" s="62">
        <f t="shared" si="11"/>
        <v>19000</v>
      </c>
    </row>
    <row r="579" spans="2:23" ht="21" x14ac:dyDescent="0.3">
      <c r="B579" s="109" t="s">
        <v>15</v>
      </c>
      <c r="C579" s="90">
        <v>125</v>
      </c>
      <c r="D579" s="90">
        <f t="shared" si="7"/>
        <v>4</v>
      </c>
      <c r="E579" s="91">
        <f t="shared" si="10"/>
        <v>500</v>
      </c>
      <c r="T579" s="57" t="s">
        <v>15</v>
      </c>
      <c r="U579" s="58">
        <v>125</v>
      </c>
      <c r="V579" s="87">
        <f t="shared" si="9"/>
        <v>4</v>
      </c>
      <c r="W579" s="97">
        <f t="shared" si="11"/>
        <v>500</v>
      </c>
    </row>
    <row r="580" spans="2:23" ht="21" x14ac:dyDescent="0.3">
      <c r="B580" s="50" t="s">
        <v>15</v>
      </c>
      <c r="C580" s="51">
        <v>250</v>
      </c>
      <c r="D580" s="82">
        <f t="shared" si="7"/>
        <v>112</v>
      </c>
      <c r="E580" s="98">
        <f t="shared" si="10"/>
        <v>28000</v>
      </c>
      <c r="T580" s="123" t="s">
        <v>15</v>
      </c>
      <c r="U580" s="124">
        <v>250</v>
      </c>
      <c r="V580" s="86">
        <f t="shared" si="9"/>
        <v>112</v>
      </c>
      <c r="W580" s="107">
        <f t="shared" si="11"/>
        <v>28000</v>
      </c>
    </row>
    <row r="581" spans="2:23" ht="21" x14ac:dyDescent="0.3">
      <c r="B581" s="109" t="s">
        <v>15</v>
      </c>
      <c r="C581" s="90">
        <v>500</v>
      </c>
      <c r="D581" s="90">
        <f t="shared" si="7"/>
        <v>78</v>
      </c>
      <c r="E581" s="91">
        <f t="shared" si="10"/>
        <v>39000</v>
      </c>
      <c r="T581" s="57" t="s">
        <v>15</v>
      </c>
      <c r="U581" s="58">
        <v>500</v>
      </c>
      <c r="V581" s="87">
        <f t="shared" si="9"/>
        <v>76</v>
      </c>
      <c r="W581" s="97">
        <f t="shared" si="11"/>
        <v>38000</v>
      </c>
    </row>
    <row r="582" spans="2:23" ht="21" x14ac:dyDescent="0.3">
      <c r="B582" s="50" t="s">
        <v>15</v>
      </c>
      <c r="C582" s="51">
        <v>1000</v>
      </c>
      <c r="D582" s="82">
        <f t="shared" si="7"/>
        <v>41</v>
      </c>
      <c r="E582" s="98">
        <f t="shared" si="10"/>
        <v>41000</v>
      </c>
      <c r="T582" s="123" t="s">
        <v>15</v>
      </c>
      <c r="U582" s="124">
        <v>1000</v>
      </c>
      <c r="V582" s="86">
        <f t="shared" si="9"/>
        <v>41</v>
      </c>
      <c r="W582" s="107">
        <f t="shared" si="11"/>
        <v>41000</v>
      </c>
    </row>
    <row r="583" spans="2:23" ht="21" x14ac:dyDescent="0.3">
      <c r="B583" s="50" t="s">
        <v>18</v>
      </c>
      <c r="C583" s="51">
        <v>125</v>
      </c>
      <c r="D583" s="82">
        <f t="shared" si="7"/>
        <v>0</v>
      </c>
      <c r="E583" s="98">
        <f t="shared" si="10"/>
        <v>0</v>
      </c>
      <c r="T583" s="57" t="s">
        <v>18</v>
      </c>
      <c r="U583" s="58">
        <v>125</v>
      </c>
      <c r="V583" s="58">
        <f t="shared" si="9"/>
        <v>0</v>
      </c>
      <c r="W583" s="97">
        <f t="shared" si="11"/>
        <v>0</v>
      </c>
    </row>
    <row r="584" spans="2:23" ht="21" x14ac:dyDescent="0.3">
      <c r="B584" s="109" t="s">
        <v>18</v>
      </c>
      <c r="C584" s="90">
        <v>250</v>
      </c>
      <c r="D584" s="90">
        <f t="shared" si="7"/>
        <v>96</v>
      </c>
      <c r="E584" s="91">
        <f t="shared" si="10"/>
        <v>24000</v>
      </c>
      <c r="T584" s="123" t="s">
        <v>18</v>
      </c>
      <c r="U584" s="124">
        <v>250</v>
      </c>
      <c r="V584" s="86">
        <f t="shared" si="9"/>
        <v>96</v>
      </c>
      <c r="W584" s="107">
        <f t="shared" si="11"/>
        <v>24000</v>
      </c>
    </row>
    <row r="585" spans="2:23" ht="21" x14ac:dyDescent="0.3">
      <c r="B585" s="50" t="s">
        <v>18</v>
      </c>
      <c r="C585" s="51">
        <v>500</v>
      </c>
      <c r="D585" s="82">
        <f t="shared" si="7"/>
        <v>80</v>
      </c>
      <c r="E585" s="98">
        <f t="shared" si="10"/>
        <v>40000</v>
      </c>
      <c r="T585" s="57" t="s">
        <v>18</v>
      </c>
      <c r="U585" s="58">
        <v>500</v>
      </c>
      <c r="V585" s="58">
        <f t="shared" si="9"/>
        <v>80</v>
      </c>
      <c r="W585" s="97">
        <f t="shared" si="11"/>
        <v>40000</v>
      </c>
    </row>
    <row r="586" spans="2:23" ht="21" x14ac:dyDescent="0.3">
      <c r="B586" s="109" t="s">
        <v>18</v>
      </c>
      <c r="C586" s="90">
        <v>1000</v>
      </c>
      <c r="D586" s="90">
        <f t="shared" si="7"/>
        <v>40</v>
      </c>
      <c r="E586" s="91">
        <f t="shared" si="10"/>
        <v>40000</v>
      </c>
      <c r="T586" s="123" t="s">
        <v>18</v>
      </c>
      <c r="U586" s="124">
        <v>1000</v>
      </c>
      <c r="V586" s="86">
        <f t="shared" si="9"/>
        <v>40</v>
      </c>
      <c r="W586" s="107">
        <f t="shared" si="11"/>
        <v>40000</v>
      </c>
    </row>
    <row r="587" spans="2:23" ht="21" x14ac:dyDescent="0.3">
      <c r="B587" s="109" t="s">
        <v>19</v>
      </c>
      <c r="C587" s="90">
        <v>125</v>
      </c>
      <c r="D587" s="90">
        <f t="shared" si="7"/>
        <v>0</v>
      </c>
      <c r="E587" s="91">
        <f t="shared" si="10"/>
        <v>0</v>
      </c>
      <c r="T587" s="57" t="s">
        <v>19</v>
      </c>
      <c r="U587" s="58">
        <v>125</v>
      </c>
      <c r="V587" s="87">
        <f t="shared" si="9"/>
        <v>0</v>
      </c>
      <c r="W587" s="97">
        <f t="shared" si="11"/>
        <v>0</v>
      </c>
    </row>
    <row r="588" spans="2:23" ht="21" x14ac:dyDescent="0.3">
      <c r="B588" s="50" t="s">
        <v>19</v>
      </c>
      <c r="C588" s="51">
        <v>250</v>
      </c>
      <c r="D588" s="82">
        <f t="shared" si="7"/>
        <v>159</v>
      </c>
      <c r="E588" s="98">
        <f t="shared" si="10"/>
        <v>39750</v>
      </c>
      <c r="T588" s="123" t="s">
        <v>19</v>
      </c>
      <c r="U588" s="124">
        <v>250</v>
      </c>
      <c r="V588" s="86">
        <f t="shared" si="9"/>
        <v>159</v>
      </c>
      <c r="W588" s="107">
        <f t="shared" si="11"/>
        <v>39750</v>
      </c>
    </row>
    <row r="589" spans="2:23" ht="21" x14ac:dyDescent="0.3">
      <c r="B589" s="109" t="s">
        <v>19</v>
      </c>
      <c r="C589" s="90">
        <v>500</v>
      </c>
      <c r="D589" s="90">
        <f t="shared" si="7"/>
        <v>125</v>
      </c>
      <c r="E589" s="91">
        <f t="shared" si="10"/>
        <v>62500</v>
      </c>
      <c r="T589" s="57" t="s">
        <v>19</v>
      </c>
      <c r="U589" s="58">
        <v>500</v>
      </c>
      <c r="V589" s="87">
        <f t="shared" si="9"/>
        <v>125</v>
      </c>
      <c r="W589" s="97">
        <f t="shared" si="11"/>
        <v>62500</v>
      </c>
    </row>
    <row r="590" spans="2:23" ht="21" x14ac:dyDescent="0.3">
      <c r="B590" s="50" t="s">
        <v>19</v>
      </c>
      <c r="C590" s="51">
        <v>1000</v>
      </c>
      <c r="D590" s="82">
        <f t="shared" si="7"/>
        <v>37</v>
      </c>
      <c r="E590" s="98">
        <f t="shared" si="10"/>
        <v>37000</v>
      </c>
      <c r="T590" s="123" t="s">
        <v>19</v>
      </c>
      <c r="U590" s="124">
        <v>1000</v>
      </c>
      <c r="V590" s="86">
        <f t="shared" si="9"/>
        <v>36</v>
      </c>
      <c r="W590" s="107">
        <f t="shared" si="11"/>
        <v>36000</v>
      </c>
    </row>
    <row r="591" spans="2:23" ht="21" x14ac:dyDescent="0.3">
      <c r="B591" s="50" t="s">
        <v>21</v>
      </c>
      <c r="C591" s="51">
        <v>125</v>
      </c>
      <c r="D591" s="82">
        <f t="shared" si="7"/>
        <v>5</v>
      </c>
      <c r="E591" s="98">
        <f t="shared" si="10"/>
        <v>625</v>
      </c>
      <c r="T591" s="57" t="s">
        <v>21</v>
      </c>
      <c r="U591" s="58">
        <v>125</v>
      </c>
      <c r="V591" s="58">
        <f t="shared" si="9"/>
        <v>5</v>
      </c>
      <c r="W591" s="97">
        <f t="shared" si="11"/>
        <v>625</v>
      </c>
    </row>
    <row r="592" spans="2:23" ht="21" x14ac:dyDescent="0.3">
      <c r="B592" s="109" t="s">
        <v>21</v>
      </c>
      <c r="C592" s="90">
        <v>250</v>
      </c>
      <c r="D592" s="90">
        <f t="shared" si="7"/>
        <v>102</v>
      </c>
      <c r="E592" s="91">
        <f t="shared" si="10"/>
        <v>25500</v>
      </c>
      <c r="T592" s="123" t="s">
        <v>21</v>
      </c>
      <c r="U592" s="124">
        <v>250</v>
      </c>
      <c r="V592" s="86">
        <f t="shared" si="9"/>
        <v>102</v>
      </c>
      <c r="W592" s="107">
        <f t="shared" si="11"/>
        <v>25500</v>
      </c>
    </row>
    <row r="593" spans="2:23" ht="21" x14ac:dyDescent="0.3">
      <c r="B593" s="50" t="s">
        <v>21</v>
      </c>
      <c r="C593" s="51">
        <v>500</v>
      </c>
      <c r="D593" s="82">
        <f t="shared" si="7"/>
        <v>93</v>
      </c>
      <c r="E593" s="98">
        <f t="shared" si="10"/>
        <v>46500</v>
      </c>
      <c r="T593" s="57" t="s">
        <v>21</v>
      </c>
      <c r="U593" s="58">
        <v>500</v>
      </c>
      <c r="V593" s="58">
        <f t="shared" si="9"/>
        <v>93</v>
      </c>
      <c r="W593" s="97">
        <f t="shared" si="11"/>
        <v>46500</v>
      </c>
    </row>
    <row r="594" spans="2:23" ht="21" x14ac:dyDescent="0.3">
      <c r="B594" s="109" t="s">
        <v>21</v>
      </c>
      <c r="C594" s="90">
        <v>1000</v>
      </c>
      <c r="D594" s="90">
        <f t="shared" si="7"/>
        <v>54</v>
      </c>
      <c r="E594" s="91">
        <f t="shared" si="10"/>
        <v>54000</v>
      </c>
      <c r="T594" s="123" t="s">
        <v>21</v>
      </c>
      <c r="U594" s="124">
        <v>1000</v>
      </c>
      <c r="V594" s="86">
        <f t="shared" si="9"/>
        <v>53</v>
      </c>
      <c r="W594" s="107">
        <f t="shared" si="11"/>
        <v>53000</v>
      </c>
    </row>
    <row r="595" spans="2:23" ht="21" x14ac:dyDescent="0.3">
      <c r="B595" s="83" t="s">
        <v>36</v>
      </c>
      <c r="C595" s="84" t="s">
        <v>22</v>
      </c>
      <c r="D595" s="82">
        <f t="shared" si="7"/>
        <v>3</v>
      </c>
      <c r="E595" s="98">
        <v>0</v>
      </c>
      <c r="T595" s="57" t="s">
        <v>36</v>
      </c>
      <c r="U595" s="58" t="s">
        <v>22</v>
      </c>
      <c r="V595" s="58">
        <f t="shared" si="9"/>
        <v>3</v>
      </c>
      <c r="W595" s="88">
        <v>0</v>
      </c>
    </row>
    <row r="596" spans="2:23" ht="21" x14ac:dyDescent="0.3">
      <c r="B596" s="99" t="s">
        <v>36</v>
      </c>
      <c r="C596" s="89" t="s">
        <v>20</v>
      </c>
      <c r="D596" s="90">
        <f t="shared" si="7"/>
        <v>4</v>
      </c>
      <c r="E596" s="91">
        <v>0</v>
      </c>
      <c r="T596" s="123" t="s">
        <v>36</v>
      </c>
      <c r="U596" s="124" t="s">
        <v>20</v>
      </c>
      <c r="V596" s="86">
        <f t="shared" si="9"/>
        <v>4</v>
      </c>
      <c r="W596" s="108">
        <v>0</v>
      </c>
    </row>
    <row r="597" spans="2:23" ht="21" x14ac:dyDescent="0.3">
      <c r="B597" s="83" t="s">
        <v>26</v>
      </c>
      <c r="C597" s="84" t="s">
        <v>24</v>
      </c>
      <c r="D597" s="82">
        <f t="shared" si="7"/>
        <v>49</v>
      </c>
      <c r="E597" s="98">
        <v>0</v>
      </c>
      <c r="T597" s="57" t="s">
        <v>26</v>
      </c>
      <c r="U597" s="58" t="s">
        <v>24</v>
      </c>
      <c r="V597" s="58">
        <f t="shared" si="9"/>
        <v>49</v>
      </c>
      <c r="W597" s="88">
        <v>0</v>
      </c>
    </row>
    <row r="598" spans="2:23" ht="21" x14ac:dyDescent="0.3">
      <c r="B598" s="104" t="s">
        <v>35</v>
      </c>
      <c r="C598" s="105" t="s">
        <v>24</v>
      </c>
      <c r="D598" s="90">
        <f t="shared" si="7"/>
        <v>30</v>
      </c>
      <c r="E598" s="106">
        <v>0</v>
      </c>
      <c r="T598" s="123" t="s">
        <v>35</v>
      </c>
      <c r="U598" s="124" t="s">
        <v>24</v>
      </c>
      <c r="V598" s="86">
        <f t="shared" si="9"/>
        <v>30</v>
      </c>
      <c r="W598" s="108">
        <v>0</v>
      </c>
    </row>
    <row r="599" spans="2:23" ht="21" x14ac:dyDescent="0.3">
      <c r="B599" s="83" t="s">
        <v>27</v>
      </c>
      <c r="C599" s="84" t="s">
        <v>24</v>
      </c>
      <c r="D599" s="82">
        <f t="shared" si="7"/>
        <v>11</v>
      </c>
      <c r="E599" s="98">
        <v>0</v>
      </c>
      <c r="T599" s="57" t="s">
        <v>27</v>
      </c>
      <c r="U599" s="58" t="s">
        <v>24</v>
      </c>
      <c r="V599" s="58">
        <f t="shared" si="9"/>
        <v>11</v>
      </c>
      <c r="W599" s="88">
        <v>0</v>
      </c>
    </row>
    <row r="600" spans="2:23" ht="21" x14ac:dyDescent="0.3">
      <c r="B600" s="99" t="s">
        <v>29</v>
      </c>
      <c r="C600" s="89" t="s">
        <v>24</v>
      </c>
      <c r="D600" s="90">
        <f>D35</f>
        <v>2</v>
      </c>
      <c r="E600" s="91">
        <v>0</v>
      </c>
      <c r="T600" s="123" t="s">
        <v>29</v>
      </c>
      <c r="U600" s="124" t="s">
        <v>24</v>
      </c>
      <c r="V600" s="86">
        <f t="shared" si="9"/>
        <v>2</v>
      </c>
      <c r="W600" s="108">
        <v>0</v>
      </c>
    </row>
    <row r="601" spans="2:23" ht="21" x14ac:dyDescent="0.3">
      <c r="B601" s="83" t="s">
        <v>28</v>
      </c>
      <c r="C601" s="84" t="s">
        <v>24</v>
      </c>
      <c r="D601" s="82">
        <f t="shared" si="7"/>
        <v>1</v>
      </c>
      <c r="E601" s="98">
        <v>0</v>
      </c>
      <c r="T601" s="57" t="s">
        <v>28</v>
      </c>
      <c r="U601" s="58" t="s">
        <v>24</v>
      </c>
      <c r="V601" s="58">
        <f t="shared" si="9"/>
        <v>1</v>
      </c>
      <c r="W601" s="88">
        <v>0</v>
      </c>
    </row>
    <row r="602" spans="2:23" ht="21" x14ac:dyDescent="0.3">
      <c r="B602" s="99" t="s">
        <v>33</v>
      </c>
      <c r="C602" s="89" t="s">
        <v>24</v>
      </c>
      <c r="D602" s="90">
        <f t="shared" si="7"/>
        <v>2</v>
      </c>
      <c r="E602" s="91">
        <v>0</v>
      </c>
      <c r="T602" s="123" t="s">
        <v>33</v>
      </c>
      <c r="U602" s="124" t="s">
        <v>24</v>
      </c>
      <c r="V602" s="86">
        <f t="shared" si="9"/>
        <v>2</v>
      </c>
      <c r="W602" s="108">
        <v>0</v>
      </c>
    </row>
    <row r="603" spans="2:23" ht="21" x14ac:dyDescent="0.3">
      <c r="B603" s="50" t="s">
        <v>23</v>
      </c>
      <c r="C603" s="51" t="s">
        <v>24</v>
      </c>
      <c r="D603" s="82">
        <f t="shared" si="7"/>
        <v>20</v>
      </c>
      <c r="E603" s="98">
        <v>0</v>
      </c>
      <c r="T603" s="57" t="s">
        <v>23</v>
      </c>
      <c r="U603" s="58" t="s">
        <v>24</v>
      </c>
      <c r="V603" s="58">
        <f t="shared" si="9"/>
        <v>20</v>
      </c>
      <c r="W603" s="88">
        <v>0</v>
      </c>
    </row>
    <row r="604" spans="2:23" ht="21" x14ac:dyDescent="0.3">
      <c r="B604" s="109" t="s">
        <v>30</v>
      </c>
      <c r="C604" s="90">
        <v>125</v>
      </c>
      <c r="D604" s="90">
        <f t="shared" si="7"/>
        <v>22</v>
      </c>
      <c r="E604" s="91">
        <f t="shared" si="10"/>
        <v>2750</v>
      </c>
      <c r="T604" s="123" t="s">
        <v>30</v>
      </c>
      <c r="U604" s="124">
        <v>125</v>
      </c>
      <c r="V604" s="86">
        <f t="shared" si="9"/>
        <v>22</v>
      </c>
      <c r="W604" s="108">
        <f t="shared" si="11"/>
        <v>2750</v>
      </c>
    </row>
    <row r="605" spans="2:23" ht="21" x14ac:dyDescent="0.3">
      <c r="B605" s="119" t="s">
        <v>30</v>
      </c>
      <c r="C605" s="51">
        <v>230</v>
      </c>
      <c r="D605" s="82">
        <f t="shared" si="7"/>
        <v>4</v>
      </c>
      <c r="E605" s="98">
        <f t="shared" si="10"/>
        <v>920</v>
      </c>
      <c r="T605" s="57" t="s">
        <v>30</v>
      </c>
      <c r="U605" s="58">
        <v>230</v>
      </c>
      <c r="V605" s="58">
        <f t="shared" si="9"/>
        <v>4</v>
      </c>
      <c r="W605" s="88">
        <f t="shared" si="11"/>
        <v>920</v>
      </c>
    </row>
    <row r="606" spans="2:23" ht="21" x14ac:dyDescent="0.3">
      <c r="B606" s="99" t="s">
        <v>30</v>
      </c>
      <c r="C606" s="115">
        <v>450</v>
      </c>
      <c r="D606" s="90">
        <f t="shared" si="7"/>
        <v>1</v>
      </c>
      <c r="E606" s="117">
        <f t="shared" si="10"/>
        <v>450</v>
      </c>
      <c r="T606" s="123" t="s">
        <v>30</v>
      </c>
      <c r="U606" s="124">
        <v>450</v>
      </c>
      <c r="V606" s="86">
        <f t="shared" si="9"/>
        <v>1</v>
      </c>
      <c r="W606" s="108">
        <f t="shared" si="11"/>
        <v>450</v>
      </c>
    </row>
    <row r="607" spans="2:23" ht="21" x14ac:dyDescent="0.3">
      <c r="B607" s="83" t="s">
        <v>32</v>
      </c>
      <c r="C607" s="84" t="s">
        <v>24</v>
      </c>
      <c r="D607" s="82">
        <f t="shared" si="7"/>
        <v>5</v>
      </c>
      <c r="E607" s="120">
        <v>0</v>
      </c>
      <c r="T607" s="126" t="s">
        <v>32</v>
      </c>
      <c r="U607" s="87" t="s">
        <v>24</v>
      </c>
      <c r="V607" s="87">
        <f t="shared" si="9"/>
        <v>5</v>
      </c>
      <c r="W607" s="88">
        <v>0</v>
      </c>
    </row>
    <row r="608" spans="2:23" ht="21" x14ac:dyDescent="0.3">
      <c r="B608" s="104" t="s">
        <v>37</v>
      </c>
      <c r="C608" s="89" t="s">
        <v>24</v>
      </c>
      <c r="D608" s="90">
        <f t="shared" si="7"/>
        <v>9</v>
      </c>
      <c r="E608" s="121">
        <v>0</v>
      </c>
      <c r="T608" s="123" t="s">
        <v>37</v>
      </c>
      <c r="U608" s="85" t="s">
        <v>24</v>
      </c>
      <c r="V608" s="86">
        <f t="shared" si="9"/>
        <v>9</v>
      </c>
      <c r="W608" s="108">
        <v>0</v>
      </c>
    </row>
    <row r="609" spans="2:23" ht="21" x14ac:dyDescent="0.3">
      <c r="B609" s="127" t="s">
        <v>25</v>
      </c>
      <c r="C609" s="128" t="s">
        <v>24</v>
      </c>
      <c r="D609" s="90">
        <f t="shared" si="7"/>
        <v>11</v>
      </c>
      <c r="E609" s="121">
        <v>0</v>
      </c>
      <c r="T609" s="123" t="s">
        <v>25</v>
      </c>
      <c r="U609" s="85" t="s">
        <v>24</v>
      </c>
      <c r="V609" s="86">
        <f t="shared" si="9"/>
        <v>11</v>
      </c>
      <c r="W609" s="108">
        <v>0</v>
      </c>
    </row>
    <row r="610" spans="2:23" ht="21" x14ac:dyDescent="0.3">
      <c r="B610" s="50" t="s">
        <v>34</v>
      </c>
      <c r="C610" s="51">
        <v>250</v>
      </c>
      <c r="D610" s="82">
        <f t="shared" si="7"/>
        <v>22</v>
      </c>
      <c r="E610" s="120">
        <v>0</v>
      </c>
      <c r="T610" s="129" t="s">
        <v>34</v>
      </c>
      <c r="U610" s="130">
        <v>250</v>
      </c>
      <c r="V610" s="87">
        <f t="shared" si="9"/>
        <v>22</v>
      </c>
      <c r="W610" s="88">
        <f t="shared" si="11"/>
        <v>5500</v>
      </c>
    </row>
    <row r="611" spans="2:23" ht="21" x14ac:dyDescent="0.3">
      <c r="B611" s="127" t="s">
        <v>34</v>
      </c>
      <c r="C611" s="128">
        <v>500</v>
      </c>
      <c r="D611" s="90">
        <f t="shared" si="7"/>
        <v>28</v>
      </c>
      <c r="E611" s="121">
        <v>0</v>
      </c>
      <c r="T611" s="123" t="s">
        <v>34</v>
      </c>
      <c r="U611" s="85">
        <v>500</v>
      </c>
      <c r="V611" s="86">
        <f t="shared" si="9"/>
        <v>28</v>
      </c>
      <c r="W611" s="108">
        <f t="shared" si="11"/>
        <v>14000</v>
      </c>
    </row>
    <row r="612" spans="2:23" ht="21" x14ac:dyDescent="0.3">
      <c r="B612" s="50" t="s">
        <v>34</v>
      </c>
      <c r="C612" s="51">
        <v>1000</v>
      </c>
      <c r="D612" s="82">
        <f t="shared" si="7"/>
        <v>32</v>
      </c>
      <c r="E612" s="120">
        <v>0</v>
      </c>
      <c r="T612" s="129" t="s">
        <v>34</v>
      </c>
      <c r="U612" s="130">
        <v>1000</v>
      </c>
      <c r="V612" s="87">
        <f t="shared" si="9"/>
        <v>32</v>
      </c>
      <c r="W612" s="88">
        <f t="shared" si="11"/>
        <v>32000</v>
      </c>
    </row>
    <row r="613" spans="2:23" ht="21.75" thickBot="1" x14ac:dyDescent="0.35">
      <c r="B613" s="127" t="s">
        <v>31</v>
      </c>
      <c r="C613" s="128" t="s">
        <v>24</v>
      </c>
      <c r="D613" s="90">
        <f t="shared" si="7"/>
        <v>2</v>
      </c>
      <c r="E613" s="121">
        <v>0</v>
      </c>
      <c r="T613" s="131" t="s">
        <v>31</v>
      </c>
      <c r="U613" s="132" t="s">
        <v>24</v>
      </c>
      <c r="V613" s="86">
        <f t="shared" si="9"/>
        <v>2</v>
      </c>
      <c r="W613" s="108">
        <v>0</v>
      </c>
    </row>
    <row r="614" spans="2:23" ht="21.75" thickTop="1" x14ac:dyDescent="0.3">
      <c r="B614" s="52" t="s">
        <v>54</v>
      </c>
      <c r="C614" s="53"/>
      <c r="D614" s="53"/>
      <c r="E614" s="77">
        <f>SUM(E572:E597)</f>
        <v>521875</v>
      </c>
      <c r="T614" s="59" t="s">
        <v>54</v>
      </c>
      <c r="U614" s="60"/>
      <c r="V614" s="60"/>
      <c r="W614" s="63">
        <f>SUM(W571:W612)</f>
        <v>572995</v>
      </c>
    </row>
  </sheetData>
  <mergeCells count="4">
    <mergeCell ref="B2:W2"/>
    <mergeCell ref="T4:W4"/>
    <mergeCell ref="H4:Q4"/>
    <mergeCell ref="B4:F4"/>
  </mergeCells>
  <phoneticPr fontId="14" type="noConversion"/>
  <conditionalFormatting sqref="K6:K10">
    <cfRule type="containsText" dxfId="52" priority="1" operator="containsText" text="Offert">
      <formula>NOT(ISERROR(SEARCH("Offert",K6)))</formula>
    </cfRule>
    <cfRule type="containsText" dxfId="51" priority="2" operator="containsText" text="Entrée">
      <formula>NOT(ISERROR(SEARCH("Entrée",K6)))</formula>
    </cfRule>
    <cfRule type="containsText" dxfId="50" priority="3" operator="containsText" text="Vente">
      <formula>NOT(ISERROR(SEARCH("Vente",K6)))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2:P15"/>
  <sheetViews>
    <sheetView showGridLines="0" tabSelected="1" zoomScale="90" zoomScaleNormal="90" workbookViewId="0">
      <selection activeCell="H9" sqref="H9"/>
    </sheetView>
  </sheetViews>
  <sheetFormatPr baseColWidth="10" defaultColWidth="11.19921875" defaultRowHeight="21" x14ac:dyDescent="0.3"/>
  <cols>
    <col min="1" max="1" width="11.19921875" style="1"/>
    <col min="2" max="2" width="12" style="1" customWidth="1"/>
    <col min="3" max="3" width="12.09765625" style="1" customWidth="1"/>
    <col min="4" max="4" width="13.796875" style="1" customWidth="1"/>
    <col min="5" max="5" width="11.19921875" style="1"/>
    <col min="6" max="6" width="3.296875" style="1" customWidth="1"/>
    <col min="7" max="7" width="20.59765625" style="1" customWidth="1"/>
    <col min="8" max="8" width="30.59765625" style="1" customWidth="1"/>
    <col min="9" max="9" width="12.796875" style="1" customWidth="1"/>
    <col min="10" max="10" width="11.19921875" style="1"/>
    <col min="11" max="11" width="11.796875" style="1" customWidth="1"/>
    <col min="12" max="12" width="10.69921875" style="1" customWidth="1"/>
    <col min="13" max="13" width="11.19921875" style="1"/>
    <col min="14" max="14" width="9.296875" style="1" bestFit="1" customWidth="1"/>
    <col min="15" max="15" width="9.296875" style="1" customWidth="1"/>
    <col min="16" max="16" width="15.19921875" style="1" bestFit="1" customWidth="1"/>
    <col min="17" max="17" width="16.59765625" style="1" bestFit="1" customWidth="1"/>
    <col min="18" max="19" width="15.19921875" style="1" bestFit="1" customWidth="1"/>
    <col min="20" max="20" width="7.3984375" style="1" bestFit="1" customWidth="1"/>
    <col min="21" max="21" width="2.09765625" style="1" customWidth="1"/>
    <col min="22" max="22" width="9.59765625" style="1" bestFit="1" customWidth="1"/>
    <col min="23" max="23" width="11.19921875" style="1"/>
    <col min="24" max="24" width="8.59765625" style="1" bestFit="1" customWidth="1"/>
    <col min="25" max="16384" width="11.19921875" style="1"/>
  </cols>
  <sheetData>
    <row r="2" spans="2:16" ht="26.25" x14ac:dyDescent="0.3">
      <c r="B2" s="70" t="s">
        <v>58</v>
      </c>
      <c r="C2" s="71"/>
      <c r="D2" s="71"/>
    </row>
    <row r="3" spans="2:16" x14ac:dyDescent="0.3">
      <c r="G3" s="112"/>
    </row>
    <row r="4" spans="2:16" ht="51" customHeight="1" x14ac:dyDescent="0.3">
      <c r="G4" s="111"/>
    </row>
    <row r="5" spans="2:16" ht="30" customHeight="1" x14ac:dyDescent="0.3">
      <c r="C5" s="113"/>
      <c r="G5" s="27" t="s">
        <v>46</v>
      </c>
      <c r="H5" s="67"/>
      <c r="N5" s="4"/>
      <c r="O5" s="4"/>
      <c r="P5" s="4"/>
    </row>
    <row r="6" spans="2:16" ht="30" customHeight="1" x14ac:dyDescent="0.3">
      <c r="C6" s="114"/>
      <c r="G6" s="28" t="s">
        <v>47</v>
      </c>
      <c r="H6" s="68"/>
      <c r="N6" s="4"/>
      <c r="O6" s="4"/>
      <c r="P6" s="4"/>
    </row>
    <row r="7" spans="2:16" ht="30" customHeight="1" x14ac:dyDescent="0.3">
      <c r="C7" s="114"/>
      <c r="G7" s="28" t="s">
        <v>5</v>
      </c>
      <c r="H7" s="68"/>
      <c r="N7" s="4"/>
    </row>
    <row r="8" spans="2:16" ht="30" customHeight="1" x14ac:dyDescent="0.3">
      <c r="C8" s="114"/>
      <c r="G8" s="28" t="s">
        <v>48</v>
      </c>
      <c r="H8" s="103">
        <f>VLOOKUP(fc_Produit,t_Prix[],4,FALSE)</f>
        <v>245638</v>
      </c>
      <c r="I8" s="112"/>
      <c r="N8" s="4"/>
      <c r="O8" s="3"/>
      <c r="P8" s="3"/>
    </row>
    <row r="9" spans="2:16" ht="30" customHeight="1" x14ac:dyDescent="0.3">
      <c r="B9" s="5"/>
      <c r="C9" s="114"/>
      <c r="G9" s="28" t="s">
        <v>42</v>
      </c>
      <c r="H9" s="68" t="s">
        <v>35</v>
      </c>
      <c r="N9" s="4"/>
      <c r="O9" s="3"/>
      <c r="P9" s="3"/>
    </row>
    <row r="10" spans="2:16" ht="30" customHeight="1" x14ac:dyDescent="0.3">
      <c r="C10" s="78"/>
      <c r="G10" s="28" t="s">
        <v>1</v>
      </c>
      <c r="H10" s="69"/>
      <c r="N10" s="3"/>
      <c r="O10" s="3"/>
      <c r="P10" s="3"/>
    </row>
    <row r="11" spans="2:16" ht="30" customHeight="1" x14ac:dyDescent="0.3">
      <c r="G11" s="28" t="s">
        <v>2</v>
      </c>
      <c r="H11" s="64" t="str" cm="1">
        <f t="array" ref="H11">IFERROR(IF(fc_Statut="Offert","",INDEX(t_Prix[Prix],MATCH(fc_Produit&amp;fc_Poids,t_Prix[Miel]&amp;t_Prix[Poids],0))),"")</f>
        <v/>
      </c>
      <c r="I11" s="2"/>
    </row>
    <row r="12" spans="2:16" ht="30" customHeight="1" x14ac:dyDescent="0.3">
      <c r="G12" s="28" t="s">
        <v>59</v>
      </c>
      <c r="H12" s="65" t="str" cm="1">
        <f t="array" ref="H12">IFERROR(INDEX(t_StockInitial[Quantité],MATCH(H9&amp;H10,t_Prix[Miel]&amp;t_Prix[Poids],0))+SUMIFS(t_Mouvement[Mvt], t_Mouvement[Produit],fc_Produit,t_Mouvement[Poids],fc_Poids),"")</f>
        <v/>
      </c>
      <c r="I12" s="2"/>
    </row>
    <row r="13" spans="2:16" ht="30" customHeight="1" x14ac:dyDescent="0.3">
      <c r="G13" s="28" t="s">
        <v>43</v>
      </c>
      <c r="H13" s="69"/>
      <c r="I13" s="2"/>
    </row>
    <row r="14" spans="2:16" ht="30" customHeight="1" x14ac:dyDescent="0.3">
      <c r="G14" s="28" t="s">
        <v>49</v>
      </c>
      <c r="H14" s="64" t="str">
        <f>IFERROR(fc_Quantite*fc_Prix,"")</f>
        <v/>
      </c>
      <c r="I14" s="2"/>
    </row>
    <row r="15" spans="2:16" ht="30" customHeight="1" x14ac:dyDescent="0.3">
      <c r="G15" s="29" t="s">
        <v>60</v>
      </c>
      <c r="H15" s="66" t="str">
        <f>IFERROR(_StockDispo+IF(fc_Statut="Entrée",fc_Quantite,fc_Quantite*-1),"")</f>
        <v/>
      </c>
    </row>
  </sheetData>
  <dataValidations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btnSuppr">
          <controlPr defaultSize="0" autoLine="0" r:id="rId5">
            <anchor moveWithCells="1">
              <from>
                <xdr:col>6</xdr:col>
                <xdr:colOff>238125</xdr:colOff>
                <xdr:row>3</xdr:row>
                <xdr:rowOff>133350</xdr:rowOff>
              </from>
              <to>
                <xdr:col>6</xdr:col>
                <xdr:colOff>1676400</xdr:colOff>
                <xdr:row>3</xdr:row>
                <xdr:rowOff>495300</xdr:rowOff>
              </to>
            </anchor>
          </controlPr>
        </control>
      </mc:Choice>
      <mc:Fallback>
        <control shapeId="1034" r:id="rId4" name="btnSuppr"/>
      </mc:Fallback>
    </mc:AlternateContent>
    <mc:AlternateContent xmlns:mc="http://schemas.openxmlformats.org/markup-compatibility/2006">
      <mc:Choice Requires="x14">
        <control shapeId="1033" r:id="rId6" name="btnModif">
          <controlPr defaultSize="0" autoLine="0" r:id="rId7">
            <anchor moveWithCells="1">
              <from>
                <xdr:col>6</xdr:col>
                <xdr:colOff>238125</xdr:colOff>
                <xdr:row>1</xdr:row>
                <xdr:rowOff>238125</xdr:rowOff>
              </from>
              <to>
                <xdr:col>6</xdr:col>
                <xdr:colOff>1676400</xdr:colOff>
                <xdr:row>3</xdr:row>
                <xdr:rowOff>0</xdr:rowOff>
              </to>
            </anchor>
          </controlPr>
        </control>
      </mc:Choice>
      <mc:Fallback>
        <control shapeId="1033" r:id="rId6" name="btnModif"/>
      </mc:Fallback>
    </mc:AlternateContent>
    <mc:AlternateContent xmlns:mc="http://schemas.openxmlformats.org/markup-compatibility/2006">
      <mc:Choice Requires="x14">
        <control shapeId="1032" r:id="rId8" name="btnAjout">
          <controlPr defaultSize="0" autoLine="0" r:id="rId9">
            <anchor moveWithCells="1">
              <from>
                <xdr:col>6</xdr:col>
                <xdr:colOff>238125</xdr:colOff>
                <xdr:row>0</xdr:row>
                <xdr:rowOff>66675</xdr:rowOff>
              </from>
              <to>
                <xdr:col>6</xdr:col>
                <xdr:colOff>1676400</xdr:colOff>
                <xdr:row>1</xdr:row>
                <xdr:rowOff>161925</xdr:rowOff>
              </to>
            </anchor>
          </controlPr>
        </control>
      </mc:Choice>
      <mc:Fallback>
        <control shapeId="1032" r:id="rId8" name="btnAjou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5861829D-0683-4D70-B8F3-D3A064B94116}">
          <x14:formula1>
            <xm:f>_xlfn.ANCHORARRAY(Config!$M$2)</xm:f>
          </x14:formula1>
          <xm:sqref>H6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B6B23-998A-4994-B51D-0FF874BE8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Config</vt:lpstr>
      <vt:lpstr>BdD</vt:lpstr>
      <vt:lpstr>Saisie</vt:lpstr>
      <vt:lpstr>_NL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l_Lot</vt:lpstr>
      <vt:lpstr>l_Poids</vt:lpstr>
      <vt:lpstr>l_Prix</vt:lpstr>
      <vt:lpstr>l_Statut</vt:lpstr>
      <vt:lpstr>Miel</vt:lpstr>
      <vt:lpstr>Poids</vt:lpstr>
      <vt:lpstr>Statut</vt:lpstr>
      <vt:lpstr>t_Lot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thierry humbert</dc:creator>
  <cp:keywords/>
  <dc:description/>
  <cp:lastModifiedBy>JCB40</cp:lastModifiedBy>
  <cp:revision/>
  <dcterms:created xsi:type="dcterms:W3CDTF">2023-02-19T17:03:46Z</dcterms:created>
  <dcterms:modified xsi:type="dcterms:W3CDTF">2024-01-08T17:42:21Z</dcterms:modified>
  <cp:category/>
  <cp:contentStatus/>
</cp:coreProperties>
</file>