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8A560EE9-203B-4E86-8C1D-30EF6A28F6BA}" xr6:coauthVersionLast="47" xr6:coauthVersionMax="47" xr10:uidLastSave="{00000000-0000-0000-0000-000000000000}"/>
  <bookViews>
    <workbookView xWindow="-120" yWindow="-120" windowWidth="19440" windowHeight="11160" xr2:uid="{00000000-000D-0000-FFFF-FFFF00000000}"/>
  </bookViews>
  <sheets>
    <sheet name="Feuil1" sheetId="1" r:id="rId1"/>
  </sheets>
  <definedNames>
    <definedName name="_xlnm._FilterDatabase" localSheetId="0" hidden="1">Feuil1!$B$5:$G$5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D8" i="1"/>
  <c r="G8" i="1"/>
  <c r="D9" i="1"/>
  <c r="G9" i="1"/>
  <c r="D10" i="1"/>
  <c r="G10" i="1"/>
  <c r="D11" i="1"/>
  <c r="G11" i="1"/>
  <c r="D12" i="1"/>
  <c r="G12" i="1"/>
  <c r="D13" i="1"/>
  <c r="G13" i="1"/>
  <c r="D14" i="1"/>
  <c r="G14" i="1"/>
  <c r="D15" i="1"/>
  <c r="G15" i="1"/>
  <c r="D16" i="1"/>
  <c r="G16" i="1"/>
  <c r="D17" i="1"/>
  <c r="G17" i="1"/>
  <c r="D18" i="1"/>
  <c r="G18" i="1"/>
  <c r="D19" i="1"/>
  <c r="G19" i="1"/>
  <c r="D20" i="1"/>
  <c r="G20" i="1"/>
  <c r="D21" i="1"/>
  <c r="G21" i="1"/>
  <c r="D22" i="1"/>
  <c r="G22" i="1"/>
  <c r="D23" i="1"/>
  <c r="G23" i="1"/>
  <c r="D24" i="1"/>
  <c r="G24" i="1"/>
  <c r="D25" i="1"/>
  <c r="G25" i="1"/>
  <c r="D26" i="1"/>
  <c r="G26" i="1"/>
  <c r="D27" i="1"/>
  <c r="G27" i="1"/>
  <c r="D28" i="1"/>
  <c r="G28" i="1"/>
  <c r="D29" i="1"/>
  <c r="G29" i="1"/>
  <c r="D30" i="1"/>
  <c r="G30" i="1"/>
  <c r="D31" i="1"/>
  <c r="F31" i="1"/>
  <c r="G31" i="1" s="1"/>
  <c r="D32" i="1"/>
  <c r="G32" i="1"/>
  <c r="D33" i="1"/>
  <c r="G33" i="1"/>
  <c r="D34" i="1"/>
  <c r="G34" i="1"/>
  <c r="D35" i="1"/>
  <c r="G35" i="1"/>
  <c r="D36" i="1"/>
  <c r="G36" i="1"/>
  <c r="D37" i="1"/>
  <c r="G37" i="1"/>
  <c r="D38" i="1"/>
  <c r="G38" i="1"/>
  <c r="D39" i="1"/>
  <c r="G39" i="1"/>
  <c r="D40" i="1"/>
  <c r="G40" i="1"/>
  <c r="D41" i="1"/>
  <c r="G41" i="1"/>
  <c r="D42" i="1"/>
  <c r="G42" i="1"/>
  <c r="D43" i="1"/>
  <c r="G43" i="1"/>
  <c r="D44" i="1"/>
  <c r="G44" i="1"/>
  <c r="D45" i="1"/>
  <c r="F45" i="1"/>
  <c r="G45" i="1"/>
  <c r="D46" i="1"/>
  <c r="G46" i="1"/>
  <c r="D47" i="1"/>
  <c r="G47" i="1"/>
  <c r="D48" i="1"/>
  <c r="G48" i="1"/>
  <c r="D49" i="1"/>
  <c r="G49" i="1"/>
  <c r="D50" i="1"/>
  <c r="G50" i="1"/>
  <c r="D51" i="1"/>
  <c r="G51" i="1"/>
  <c r="D52" i="1"/>
  <c r="G52" i="1"/>
  <c r="D53" i="1"/>
  <c r="G53" i="1"/>
  <c r="D54" i="1"/>
  <c r="G54" i="1"/>
  <c r="D55" i="1"/>
  <c r="G55" i="1"/>
  <c r="D56" i="1"/>
  <c r="F56" i="1"/>
  <c r="G56" i="1" s="1"/>
  <c r="D57" i="1"/>
  <c r="G57" i="1"/>
  <c r="D58" i="1"/>
  <c r="G58" i="1"/>
  <c r="D59" i="1"/>
  <c r="G59" i="1"/>
  <c r="D60" i="1"/>
  <c r="G60" i="1"/>
  <c r="D61" i="1"/>
  <c r="G61" i="1"/>
  <c r="D62" i="1"/>
  <c r="G62" i="1"/>
  <c r="D63" i="1"/>
  <c r="G63" i="1"/>
  <c r="D64" i="1"/>
  <c r="G64" i="1"/>
  <c r="D65" i="1"/>
  <c r="G65" i="1"/>
  <c r="D66" i="1"/>
  <c r="G66" i="1"/>
  <c r="D67" i="1"/>
  <c r="G67" i="1"/>
</calcChain>
</file>

<file path=xl/sharedStrings.xml><?xml version="1.0" encoding="utf-8"?>
<sst xmlns="http://schemas.openxmlformats.org/spreadsheetml/2006/main" count="676" uniqueCount="221">
  <si>
    <t>RE313220502953</t>
  </si>
  <si>
    <t>CT1601</t>
  </si>
  <si>
    <t>A</t>
  </si>
  <si>
    <t>UN</t>
  </si>
  <si>
    <t>Actif</t>
  </si>
  <si>
    <t>FIXATION SUB-D 863005A UNC 4-4FIXATION SUB-D M -  863005A UNC 4-40 -</t>
  </si>
  <si>
    <t>11103198</t>
  </si>
  <si>
    <t>RE313230100222</t>
  </si>
  <si>
    <t>CAPOT SUB-D - 98655MH0902BKLF (FCI) -</t>
  </si>
  <si>
    <t>11103058</t>
  </si>
  <si>
    <t>RE313220301854</t>
  </si>
  <si>
    <t>CONNECTEUR SUB-D M 9L717SDE09P (Amphenol) -</t>
  </si>
  <si>
    <t>11103057</t>
  </si>
  <si>
    <t>RE313220804821</t>
  </si>
  <si>
    <t>BOUCHON - D38999/33Z11N</t>
  </si>
  <si>
    <t>11102992</t>
  </si>
  <si>
    <t>RE313230100219</t>
  </si>
  <si>
    <t>CONNECTEUR - M 8D719Z18PN251</t>
  </si>
  <si>
    <t>11102986</t>
  </si>
  <si>
    <t>RE313230100539</t>
  </si>
  <si>
    <t>COSSE PLATE SP AWG08 L11601-34/A -</t>
  </si>
  <si>
    <t>11102879</t>
  </si>
  <si>
    <t>RE313230200997</t>
  </si>
  <si>
    <t>SOCKET SUB-D F 18638PSS4005LF -</t>
  </si>
  <si>
    <t>11102779</t>
  </si>
  <si>
    <t>RE313230502700</t>
  </si>
  <si>
    <t>2232-6751683</t>
  </si>
  <si>
    <t>CONNECTEUR SUB-D F 27DC-27W2SA00LF -</t>
  </si>
  <si>
    <t>11102777</t>
  </si>
  <si>
    <t>RE313221207397</t>
  </si>
  <si>
    <t>CONNECTEUR SUB-D F 13DB-13W3SA00LF -</t>
  </si>
  <si>
    <t>11102775</t>
  </si>
  <si>
    <t>RE313230502860</t>
  </si>
  <si>
    <t>PIN OPT - 1 ELIO20WELA -</t>
  </si>
  <si>
    <t>11102769</t>
  </si>
  <si>
    <t>RE313220604012</t>
  </si>
  <si>
    <t>CONNECTEUR - F 1 8D7E09Z01BN-</t>
  </si>
  <si>
    <t>11102767</t>
  </si>
  <si>
    <t>RE313230100584</t>
  </si>
  <si>
    <t>CONNECTEUR - F 13D38999/24ZB35SN -</t>
  </si>
  <si>
    <t>11102765</t>
  </si>
  <si>
    <t>RE313230100215</t>
  </si>
  <si>
    <t>CONNECTEUR - M 22D38999/24ZC35PN -</t>
  </si>
  <si>
    <t>11102763</t>
  </si>
  <si>
    <t>RE313210402145</t>
  </si>
  <si>
    <t>COSSE OEILLET NUE AWG12 M3SOLISTRAND</t>
  </si>
  <si>
    <t>11101793</t>
  </si>
  <si>
    <t>RE313220905049</t>
  </si>
  <si>
    <t>COSSE OEILLET NUE AWG16 M3S1.5-M3</t>
  </si>
  <si>
    <t>11100384</t>
  </si>
  <si>
    <t>RE313221106683</t>
  </si>
  <si>
    <t>PRESSE ET SP L1 1133-80/CFlash nickel PRESSE ET SP M16xØ11 L_CuZn39 IP66 - - L1 1133-</t>
  </si>
  <si>
    <t>11008819</t>
  </si>
  <si>
    <t>RE313210603522</t>
  </si>
  <si>
    <t>21-31388-00/02</t>
  </si>
  <si>
    <t>SER CABLE - -x- - -Band-Master A31089</t>
  </si>
  <si>
    <t>11008716</t>
  </si>
  <si>
    <t>RE313211106747</t>
  </si>
  <si>
    <t>21-31388-00/03</t>
  </si>
  <si>
    <t>RE313220704084</t>
  </si>
  <si>
    <t>PRESSE ET - M12x1.5x PA6IP68 GRI - A1576.12.06 (Ø</t>
  </si>
  <si>
    <t>11008567</t>
  </si>
  <si>
    <t>RE313221207195</t>
  </si>
  <si>
    <t>PRESSE ET SP M10x7 INOX - -- L1 1045-13/A</t>
  </si>
  <si>
    <t>11008312</t>
  </si>
  <si>
    <t>RE313221207069</t>
  </si>
  <si>
    <t>SER CABLE - 3x206 INOX304 -- - MICRO BAND 600-057</t>
  </si>
  <si>
    <t>11000545</t>
  </si>
  <si>
    <t>RE313220503344</t>
  </si>
  <si>
    <t>PIECE TH -x- - NOI202K-121-25/225-0</t>
  </si>
  <si>
    <t>11000190</t>
  </si>
  <si>
    <t>RE313220503425</t>
  </si>
  <si>
    <t>CORPS SP 58x105.6x74.5Al_2017 Cr3 L1 1601-19/B</t>
  </si>
  <si>
    <t>10810658</t>
  </si>
  <si>
    <t>RE313221106659</t>
  </si>
  <si>
    <t>TUBE SP 106x109x86 Al_2017 Cr3 L1 1601-08/B</t>
  </si>
  <si>
    <t>10810657</t>
  </si>
  <si>
    <t>RE313230402662</t>
  </si>
  <si>
    <t>FL SP M12x106x21 Al_2017 Cr3 L1 1601-16/B avec pose Hélicoils</t>
  </si>
  <si>
    <t>10810656</t>
  </si>
  <si>
    <t>MG312210500069</t>
  </si>
  <si>
    <t>MT312211227614</t>
  </si>
  <si>
    <t>FL SP 45x109.8x38 Al_2017Cr3 L1 1601-18/A</t>
  </si>
  <si>
    <t>10810234</t>
  </si>
  <si>
    <t>RE313230100662</t>
  </si>
  <si>
    <t>OF221137842</t>
  </si>
  <si>
    <t>CAPOT SP 109x-x2 Al_2017 Cr3 L1 1601-10/A</t>
  </si>
  <si>
    <t>10810223</t>
  </si>
  <si>
    <t>RE313230100530</t>
  </si>
  <si>
    <t>CANON 1.7x3x4.5 PEEK_GF - L1 1601-24/B</t>
  </si>
  <si>
    <t>10710189</t>
  </si>
  <si>
    <t>RE313230100091</t>
  </si>
  <si>
    <t>44/22</t>
  </si>
  <si>
    <t>SUP BRIN SP 48x29x1.6 FR4Cu2 SnR L1 1601-27/B</t>
  </si>
  <si>
    <t>10710188</t>
  </si>
  <si>
    <t>RE313230100437</t>
  </si>
  <si>
    <t>SUP BRIN SP 48x6x3 L_CuZn39 SnR L1 1601-23/B</t>
  </si>
  <si>
    <t>10710187</t>
  </si>
  <si>
    <t>RE313230100430</t>
  </si>
  <si>
    <t>220311-1152</t>
  </si>
  <si>
    <t>RE313220201194</t>
  </si>
  <si>
    <t>1241517-1</t>
  </si>
  <si>
    <t>ETIQUETTE 45x25x0.5 - - P1STD-2023/A</t>
  </si>
  <si>
    <t>10709890</t>
  </si>
  <si>
    <t>RE313230100208</t>
  </si>
  <si>
    <t>CANON 2.7x3x3.5 L_CuZn39 Ni L1 1601-30/A</t>
  </si>
  <si>
    <t>10708774</t>
  </si>
  <si>
    <t>RE313230603555</t>
  </si>
  <si>
    <t>PASSE FIL 65x16.3x0.4 CuNi18 - L1 1601-28/A</t>
  </si>
  <si>
    <t>10708771</t>
  </si>
  <si>
    <t>RE313230100284</t>
  </si>
  <si>
    <t>221028-0920</t>
  </si>
  <si>
    <t>GUIDE Ø5.5xØ30x22 Al_2017Cr3 L1 1601-07/A</t>
  </si>
  <si>
    <t>10708746</t>
  </si>
  <si>
    <t>RE313211107269</t>
  </si>
  <si>
    <t>GOUPILLE E 5x20 INOX - NF ENISO 8752</t>
  </si>
  <si>
    <t>10708738</t>
  </si>
  <si>
    <t>RE313220503042</t>
  </si>
  <si>
    <t>JOINT VRIN 88--x6.8 NBR70 90VA R (SKF) -</t>
  </si>
  <si>
    <t>10708736</t>
  </si>
  <si>
    <t>RE313220301821</t>
  </si>
  <si>
    <t>SUP BRIN SP 48x26x1.6 FR4Cu2 SnR L1 1601-26/A</t>
  </si>
  <si>
    <t>10708730</t>
  </si>
  <si>
    <t>MG313230700328</t>
  </si>
  <si>
    <t>MT313230617900</t>
  </si>
  <si>
    <t>ISOLANT SP Ø40.4xØ45x0.19UP_mylar - P1 STD 2019-019-10</t>
  </si>
  <si>
    <t>10708685</t>
  </si>
  <si>
    <t>MG313230500430</t>
  </si>
  <si>
    <t>MT313230608599</t>
  </si>
  <si>
    <t>RE313230201048</t>
  </si>
  <si>
    <t>L11601-22</t>
  </si>
  <si>
    <t>L1160122</t>
  </si>
  <si>
    <t>BRIDE 54x70x1.5 INOX304 - L1 1601-22/A</t>
  </si>
  <si>
    <t>10708656</t>
  </si>
  <si>
    <t>PO313220502529</t>
  </si>
  <si>
    <t>EXXELIA SAS</t>
  </si>
  <si>
    <t>CN300220507238</t>
  </si>
  <si>
    <t>MG312220900154</t>
  </si>
  <si>
    <t>MT312230334633</t>
  </si>
  <si>
    <t>BRIDE 30x45x5 Al_2017 Cr3 L1 1601-17/A</t>
  </si>
  <si>
    <t>10708645</t>
  </si>
  <si>
    <t>RE313230502729</t>
  </si>
  <si>
    <t>ROULEMENT 6 45x58x7 ACIER -2S 61809-RS2 -</t>
  </si>
  <si>
    <t>10706583</t>
  </si>
  <si>
    <t>RE313220603691</t>
  </si>
  <si>
    <t>GOUPILLE CP 1m6x6 INOXA2 -NF EN ISO 2338</t>
  </si>
  <si>
    <t>10705683</t>
  </si>
  <si>
    <t>RE313220603804</t>
  </si>
  <si>
    <t>VIS CHC M2x4 INOXA4 - NF E25-125</t>
  </si>
  <si>
    <t>10606854</t>
  </si>
  <si>
    <t>VIS CS - MM1.6x5 INOXA4 -ISO 1207 -</t>
  </si>
  <si>
    <t>10606703</t>
  </si>
  <si>
    <t>RE313230201296</t>
  </si>
  <si>
    <t>RONDELLE SP 1.7x5x1.5PEEK_GF - L1 1601-25/B -</t>
  </si>
  <si>
    <t>10606577</t>
  </si>
  <si>
    <t>VIS CHC - M1.6x8 INOXA4 - NFE 25-125</t>
  </si>
  <si>
    <t>10606174</t>
  </si>
  <si>
    <t>VIS CHC - M3x12 INOXA4 - - -</t>
  </si>
  <si>
    <t>10606169</t>
  </si>
  <si>
    <t>RE313220402519</t>
  </si>
  <si>
    <t>2950265A</t>
  </si>
  <si>
    <t>RONDELLE FS 57.15x49x4.3 ACIER - SSR-0225 -</t>
  </si>
  <si>
    <t>10605827</t>
  </si>
  <si>
    <t>VIS CHC - M3x5 INOXA2 - -</t>
  </si>
  <si>
    <t>10605763</t>
  </si>
  <si>
    <t>RE313220200773</t>
  </si>
  <si>
    <t>RE313230402342</t>
  </si>
  <si>
    <t>VIS CHC - M1.6x4 INOXA2 - - -</t>
  </si>
  <si>
    <t>10605717</t>
  </si>
  <si>
    <t>RE313220503457</t>
  </si>
  <si>
    <t>VIS FHC - M3x12 INOXA2 - -</t>
  </si>
  <si>
    <t>10602126</t>
  </si>
  <si>
    <t>RE313220301930</t>
  </si>
  <si>
    <t>S39124</t>
  </si>
  <si>
    <t>VIS FS - M2.5x6 INOXA2 - - -</t>
  </si>
  <si>
    <t>10601061</t>
  </si>
  <si>
    <t>RE313220604011</t>
  </si>
  <si>
    <t>RONDELLE PL M1.6 INOXA2 - ISO 7089</t>
  </si>
  <si>
    <t>10600757</t>
  </si>
  <si>
    <t>RE313230402155</t>
  </si>
  <si>
    <t>B250696SF22G172</t>
  </si>
  <si>
    <t>RONDELLE PL 1.7x3.5x0.5INOXA2 - Z1.6 -</t>
  </si>
  <si>
    <t>10600558</t>
  </si>
  <si>
    <t>VIS FS - M3x6 INOXA2 - - -</t>
  </si>
  <si>
    <t>10600226</t>
  </si>
  <si>
    <t>VIS CS - M1.6x10 INOXA2 - - -</t>
  </si>
  <si>
    <t>10600207</t>
  </si>
  <si>
    <t>VIS CHC - M3x12 INOXA2 - - -</t>
  </si>
  <si>
    <t>10600169</t>
  </si>
  <si>
    <t>RE313220301652</t>
  </si>
  <si>
    <t>VIS CHC - M3x8 INOXA4 - -</t>
  </si>
  <si>
    <t>10600109</t>
  </si>
  <si>
    <t>Mnt (avec cout std)</t>
  </si>
  <si>
    <t>Cout standard</t>
  </si>
  <si>
    <t>Montant</t>
  </si>
  <si>
    <t>PMP</t>
  </si>
  <si>
    <t>Commande client</t>
  </si>
  <si>
    <t>Raison sociale</t>
  </si>
  <si>
    <t>Client</t>
  </si>
  <si>
    <t>AR</t>
  </si>
  <si>
    <t>Ordre de fabrication</t>
  </si>
  <si>
    <t>Pièce</t>
  </si>
  <si>
    <t>Date de dernière sortie</t>
  </si>
  <si>
    <t>Date de dernière entrée</t>
  </si>
  <si>
    <t>Date péremption</t>
  </si>
  <si>
    <t>Emplacement</t>
  </si>
  <si>
    <t>Lot fournisseur</t>
  </si>
  <si>
    <t>Statut</t>
  </si>
  <si>
    <t>Lot</t>
  </si>
  <si>
    <t>Disponible</t>
  </si>
  <si>
    <t>Qté Allouée</t>
  </si>
  <si>
    <t>Qté en stock</t>
  </si>
  <si>
    <t>Unité de stock</t>
  </si>
  <si>
    <t>Statut Article</t>
  </si>
  <si>
    <t>Désignation</t>
  </si>
  <si>
    <t>Article</t>
  </si>
  <si>
    <t xml:space="preserve">Stock final </t>
  </si>
  <si>
    <t xml:space="preserve">Sortie </t>
  </si>
  <si>
    <t xml:space="preserve">1kit </t>
  </si>
  <si>
    <t xml:space="preserve">NB Kits </t>
  </si>
  <si>
    <t xml:space="preserve">Gestion stock Rack de picking CT1601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</si>
</sst>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2" xfId="0" applyBorder="1"/>
    <xf numFmtId="14" fontId="0" fillId="0" borderId="2" xfId="0" applyNumberFormat="1" applyBorder="1"/>
    <xf numFmtId="49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2" borderId="6" xfId="0" applyFill="1" applyBorder="1"/>
    <xf numFmtId="0" fontId="0" fillId="2" borderId="5" xfId="0" applyFill="1" applyBorder="1"/>
    <xf numFmtId="14" fontId="0" fillId="2" borderId="5" xfId="0" applyNumberFormat="1" applyFill="1" applyBorder="1"/>
    <xf numFmtId="49" fontId="0" fillId="2" borderId="7" xfId="0" applyNumberFormat="1" applyFill="1" applyBorder="1"/>
    <xf numFmtId="49" fontId="0" fillId="0" borderId="7" xfId="0" applyNumberFormat="1" applyBorder="1"/>
    <xf numFmtId="0" fontId="0" fillId="0" borderId="6" xfId="0" applyBorder="1"/>
    <xf numFmtId="14" fontId="0" fillId="0" borderId="5" xfId="0" applyNumberFormat="1" applyBorder="1"/>
    <xf numFmtId="0" fontId="1" fillId="3" borderId="8" xfId="0" applyFont="1" applyFill="1" applyBorder="1"/>
    <xf numFmtId="0" fontId="1" fillId="3" borderId="4" xfId="0" applyFont="1" applyFill="1" applyBorder="1"/>
    <xf numFmtId="0" fontId="1" fillId="3" borderId="9" xfId="0" applyFont="1" applyFill="1" applyBorder="1"/>
    <xf numFmtId="0" fontId="0" fillId="4" borderId="4" xfId="0" applyFill="1" applyBorder="1"/>
    <xf numFmtId="0" fontId="0" fillId="4" borderId="9" xfId="0" applyFill="1" applyBorder="1"/>
    <xf numFmtId="0" fontId="2" fillId="0" borderId="0" xfId="0" applyFont="1" applyAlignment="1">
      <alignment horizontal="center" vertical="center"/>
    </xf>
    <xf numFmtId="0" fontId="0" fillId="5" borderId="5" xfId="0" applyFill="1" applyBorder="1"/>
    <xf numFmtId="0" fontId="0" fillId="5" borderId="4" xfId="0" applyFill="1" applyBorder="1"/>
    <xf numFmtId="0" fontId="0" fillId="6" borderId="5" xfId="0" applyFill="1" applyBorder="1"/>
    <xf numFmtId="0" fontId="0" fillId="6" borderId="4" xfId="0" applyFill="1" applyBorder="1"/>
  </cellXfs>
  <cellStyles count="1">
    <cellStyle name="Normal" xfId="0" builtinId="0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4</xdr:row>
          <xdr:rowOff>95250</xdr:rowOff>
        </xdr:from>
        <xdr:to>
          <xdr:col>9</xdr:col>
          <xdr:colOff>533400</xdr:colOff>
          <xdr:row>7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B5:H67" totalsRowShown="0" headerRowDxfId="38" headerRowBorderDxfId="37" tableBorderDxfId="36">
  <autoFilter ref="B5:H67" xr:uid="{00000000-0009-0000-0100-000001000000}"/>
  <tableColumns count="7">
    <tableColumn id="1" xr3:uid="{00000000-0010-0000-0000-000001000000}" name="Article" dataDxfId="35"/>
    <tableColumn id="2" xr3:uid="{00000000-0010-0000-0000-000002000000}" name="Désignation" dataDxfId="34"/>
    <tableColumn id="3" xr3:uid="{00000000-0010-0000-0000-000003000000}" name="Qté en stock" dataDxfId="33">
      <calculatedColumnFormula>VLOOKUP(Tableau2[[#This Row],[Article]],W6:AA68,5,FALSE)</calculatedColumnFormula>
    </tableColumn>
    <tableColumn id="4" xr3:uid="{00000000-0010-0000-0000-000004000000}" name="Emplacement" dataDxfId="32"/>
    <tableColumn id="5" xr3:uid="{00000000-0010-0000-0000-000005000000}" name="1kit " dataDxfId="31"/>
    <tableColumn id="6" xr3:uid="{00000000-0010-0000-0000-000006000000}" name="Sortie " dataDxfId="30">
      <calculatedColumnFormula>$J$3*Tableau2[[#This Row],[1kit ]]</calculatedColumnFormula>
    </tableColumn>
    <tableColumn id="18" xr3:uid="{00000000-0010-0000-0000-000012000000}" name="Stock final " dataDxfId="29">
      <calculatedColumnFormula>Tableau2[[#This Row],[Qté en stock]]-Tableau2[[#This Row],[Sortie ]]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4" displayName="Tableau4" ref="W5:AT67" totalsRowShown="0" headerRowDxfId="28" dataDxfId="26" headerRowBorderDxfId="27" tableBorderDxfId="25" totalsRowBorderDxfId="24">
  <autoFilter ref="W5:AT67" xr:uid="{00000000-0009-0000-0100-000002000000}"/>
  <tableColumns count="24">
    <tableColumn id="1" xr3:uid="{00000000-0010-0000-0100-000001000000}" name="Article" dataDxfId="23"/>
    <tableColumn id="2" xr3:uid="{00000000-0010-0000-0100-000002000000}" name="Désignation" dataDxfId="22"/>
    <tableColumn id="3" xr3:uid="{00000000-0010-0000-0100-000003000000}" name="Statut Article" dataDxfId="21"/>
    <tableColumn id="4" xr3:uid="{00000000-0010-0000-0100-000004000000}" name="Unité de stock" dataDxfId="20"/>
    <tableColumn id="5" xr3:uid="{00000000-0010-0000-0100-000005000000}" name="Qté en stock" dataDxfId="19"/>
    <tableColumn id="6" xr3:uid="{00000000-0010-0000-0100-000006000000}" name="Qté Allouée" dataDxfId="18"/>
    <tableColumn id="7" xr3:uid="{00000000-0010-0000-0100-000007000000}" name="Disponible" dataDxfId="17"/>
    <tableColumn id="8" xr3:uid="{00000000-0010-0000-0100-000008000000}" name="Lot" dataDxfId="16"/>
    <tableColumn id="9" xr3:uid="{00000000-0010-0000-0100-000009000000}" name="Statut" dataDxfId="15"/>
    <tableColumn id="10" xr3:uid="{00000000-0010-0000-0100-00000A000000}" name="Lot fournisseur" dataDxfId="14"/>
    <tableColumn id="11" xr3:uid="{00000000-0010-0000-0100-00000B000000}" name="Emplacement" dataDxfId="13"/>
    <tableColumn id="12" xr3:uid="{00000000-0010-0000-0100-00000C000000}" name="Date péremption" dataDxfId="12"/>
    <tableColumn id="13" xr3:uid="{00000000-0010-0000-0100-00000D000000}" name="Date de dernière entrée" dataDxfId="11"/>
    <tableColumn id="14" xr3:uid="{00000000-0010-0000-0100-00000E000000}" name="Date de dernière sortie" dataDxfId="10"/>
    <tableColumn id="15" xr3:uid="{00000000-0010-0000-0100-00000F000000}" name="Pièce" dataDxfId="9"/>
    <tableColumn id="16" xr3:uid="{00000000-0010-0000-0100-000010000000}" name="Ordre de fabrication" dataDxfId="8"/>
    <tableColumn id="17" xr3:uid="{00000000-0010-0000-0100-000011000000}" name="AR" dataDxfId="7"/>
    <tableColumn id="18" xr3:uid="{00000000-0010-0000-0100-000012000000}" name="Client" dataDxfId="6"/>
    <tableColumn id="19" xr3:uid="{00000000-0010-0000-0100-000013000000}" name="Raison sociale" dataDxfId="5"/>
    <tableColumn id="20" xr3:uid="{00000000-0010-0000-0100-000014000000}" name="Commande client" dataDxfId="4"/>
    <tableColumn id="21" xr3:uid="{00000000-0010-0000-0100-000015000000}" name="PMP" dataDxfId="3"/>
    <tableColumn id="22" xr3:uid="{00000000-0010-0000-0100-000016000000}" name="Montant" dataDxfId="2"/>
    <tableColumn id="23" xr3:uid="{00000000-0010-0000-0100-000017000000}" name="Cout standard" dataDxfId="1"/>
    <tableColumn id="24" xr3:uid="{00000000-0010-0000-0100-000018000000}" name="Mnt (avec cout std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2:AT67"/>
  <sheetViews>
    <sheetView tabSelected="1" topLeftCell="A4" workbookViewId="0">
      <selection activeCell="J13" sqref="J13"/>
    </sheetView>
  </sheetViews>
  <sheetFormatPr baseColWidth="10" defaultRowHeight="15" x14ac:dyDescent="0.25"/>
  <cols>
    <col min="1" max="1" width="8" customWidth="1"/>
    <col min="3" max="3" width="55.28515625" customWidth="1"/>
    <col min="4" max="4" width="16" customWidth="1"/>
    <col min="5" max="5" width="17.7109375" customWidth="1"/>
    <col min="7" max="7" width="13.140625" bestFit="1" customWidth="1"/>
    <col min="24" max="24" width="13.7109375" customWidth="1"/>
    <col min="25" max="25" width="14.7109375" customWidth="1"/>
    <col min="26" max="26" width="15.85546875" customWidth="1"/>
    <col min="27" max="27" width="14.140625" customWidth="1"/>
    <col min="28" max="28" width="13.85546875" customWidth="1"/>
    <col min="29" max="29" width="12.7109375" customWidth="1"/>
    <col min="32" max="32" width="16.42578125" customWidth="1"/>
    <col min="33" max="33" width="15.28515625" customWidth="1"/>
    <col min="34" max="34" width="18.28515625" customWidth="1"/>
    <col min="35" max="35" width="24.5703125" customWidth="1"/>
    <col min="36" max="36" width="23.7109375" customWidth="1"/>
    <col min="38" max="38" width="21" customWidth="1"/>
    <col min="41" max="41" width="15.5703125" customWidth="1"/>
    <col min="42" max="42" width="18.7109375" customWidth="1"/>
    <col min="45" max="45" width="15.42578125" customWidth="1"/>
    <col min="46" max="46" width="20.140625" customWidth="1"/>
  </cols>
  <sheetData>
    <row r="2" spans="2:46" ht="23.25" x14ac:dyDescent="0.25">
      <c r="C2" s="19" t="s">
        <v>220</v>
      </c>
      <c r="D2" s="19"/>
      <c r="E2" s="19"/>
      <c r="F2" s="19"/>
      <c r="G2" s="19"/>
    </row>
    <row r="3" spans="2:46" x14ac:dyDescent="0.25">
      <c r="I3" t="s">
        <v>219</v>
      </c>
      <c r="J3">
        <v>2</v>
      </c>
    </row>
    <row r="5" spans="2:46" x14ac:dyDescent="0.25">
      <c r="B5" s="18" t="s">
        <v>215</v>
      </c>
      <c r="C5" s="17" t="s">
        <v>214</v>
      </c>
      <c r="D5" s="17" t="s">
        <v>211</v>
      </c>
      <c r="E5" s="17" t="s">
        <v>205</v>
      </c>
      <c r="F5" s="17" t="s">
        <v>218</v>
      </c>
      <c r="G5" s="17" t="s">
        <v>217</v>
      </c>
      <c r="H5" s="17" t="s">
        <v>216</v>
      </c>
      <c r="W5" s="16" t="s">
        <v>215</v>
      </c>
      <c r="X5" s="15" t="s">
        <v>214</v>
      </c>
      <c r="Y5" s="15" t="s">
        <v>213</v>
      </c>
      <c r="Z5" s="15" t="s">
        <v>212</v>
      </c>
      <c r="AA5" s="15" t="s">
        <v>211</v>
      </c>
      <c r="AB5" s="15" t="s">
        <v>210</v>
      </c>
      <c r="AC5" s="15" t="s">
        <v>209</v>
      </c>
      <c r="AD5" s="15" t="s">
        <v>208</v>
      </c>
      <c r="AE5" s="15" t="s">
        <v>207</v>
      </c>
      <c r="AF5" s="15" t="s">
        <v>206</v>
      </c>
      <c r="AG5" s="15" t="s">
        <v>205</v>
      </c>
      <c r="AH5" s="15" t="s">
        <v>204</v>
      </c>
      <c r="AI5" s="15" t="s">
        <v>203</v>
      </c>
      <c r="AJ5" s="15" t="s">
        <v>202</v>
      </c>
      <c r="AK5" s="15" t="s">
        <v>201</v>
      </c>
      <c r="AL5" s="15" t="s">
        <v>200</v>
      </c>
      <c r="AM5" s="15" t="s">
        <v>199</v>
      </c>
      <c r="AN5" s="15" t="s">
        <v>198</v>
      </c>
      <c r="AO5" s="15" t="s">
        <v>197</v>
      </c>
      <c r="AP5" s="15" t="s">
        <v>196</v>
      </c>
      <c r="AQ5" s="15" t="s">
        <v>195</v>
      </c>
      <c r="AR5" s="15" t="s">
        <v>194</v>
      </c>
      <c r="AS5" s="15" t="s">
        <v>193</v>
      </c>
      <c r="AT5" s="14" t="s">
        <v>192</v>
      </c>
    </row>
    <row r="6" spans="2:46" x14ac:dyDescent="0.25">
      <c r="B6" s="11" t="s">
        <v>191</v>
      </c>
      <c r="C6" s="6" t="s">
        <v>190</v>
      </c>
      <c r="D6" s="20">
        <v>5000</v>
      </c>
      <c r="E6" s="6" t="s">
        <v>1</v>
      </c>
      <c r="F6" s="6">
        <v>12</v>
      </c>
      <c r="G6" s="6">
        <f>$J$3*Tableau2[[#This Row],[1kit ]]</f>
        <v>24</v>
      </c>
      <c r="H6" s="21">
        <v>4976</v>
      </c>
      <c r="W6" s="10" t="s">
        <v>191</v>
      </c>
      <c r="X6" s="8" t="s">
        <v>190</v>
      </c>
      <c r="Y6" s="8" t="s">
        <v>4</v>
      </c>
      <c r="Z6" s="8" t="s">
        <v>3</v>
      </c>
      <c r="AA6" s="8">
        <v>3678</v>
      </c>
      <c r="AB6" s="8">
        <v>60</v>
      </c>
      <c r="AC6" s="8">
        <v>3618</v>
      </c>
      <c r="AD6" s="8">
        <v>3132203192</v>
      </c>
      <c r="AE6" s="8" t="s">
        <v>2</v>
      </c>
      <c r="AF6" s="8"/>
      <c r="AG6" s="8" t="s">
        <v>1</v>
      </c>
      <c r="AH6" s="9">
        <v>401768</v>
      </c>
      <c r="AI6" s="9">
        <v>401768</v>
      </c>
      <c r="AJ6" s="9">
        <v>45169</v>
      </c>
      <c r="AK6" s="8" t="s">
        <v>189</v>
      </c>
      <c r="AL6" s="8"/>
      <c r="AM6" s="8"/>
      <c r="AN6" s="8"/>
      <c r="AO6" s="8"/>
      <c r="AP6" s="8"/>
      <c r="AQ6" s="8">
        <v>2.1975999999999999E-2</v>
      </c>
      <c r="AR6" s="8">
        <v>80.827727999999993</v>
      </c>
      <c r="AS6" s="8">
        <v>2.2499999999999999E-2</v>
      </c>
      <c r="AT6" s="7">
        <v>82.754999999999995</v>
      </c>
    </row>
    <row r="7" spans="2:46" x14ac:dyDescent="0.25">
      <c r="B7" s="11" t="s">
        <v>188</v>
      </c>
      <c r="C7" s="6" t="s">
        <v>187</v>
      </c>
      <c r="D7" s="22">
        <v>3000</v>
      </c>
      <c r="E7" s="6" t="s">
        <v>1</v>
      </c>
      <c r="F7" s="6">
        <v>4</v>
      </c>
      <c r="G7" s="6">
        <f>$J$3*Tableau2[[#This Row],[1kit ]]</f>
        <v>8</v>
      </c>
      <c r="H7" s="23">
        <v>2992</v>
      </c>
      <c r="W7" s="11" t="s">
        <v>188</v>
      </c>
      <c r="X7" s="6" t="s">
        <v>187</v>
      </c>
      <c r="Y7" s="6" t="s">
        <v>4</v>
      </c>
      <c r="Z7" s="6" t="s">
        <v>3</v>
      </c>
      <c r="AA7" s="6">
        <v>1754</v>
      </c>
      <c r="AB7" s="6">
        <v>20</v>
      </c>
      <c r="AC7" s="6">
        <v>1734</v>
      </c>
      <c r="AD7" s="6">
        <v>3132111388</v>
      </c>
      <c r="AE7" s="6" t="s">
        <v>2</v>
      </c>
      <c r="AF7" s="6"/>
      <c r="AG7" s="6" t="s">
        <v>1</v>
      </c>
      <c r="AH7" s="13">
        <v>401768</v>
      </c>
      <c r="AI7" s="13">
        <v>401768</v>
      </c>
      <c r="AJ7" s="13">
        <v>45173</v>
      </c>
      <c r="AK7" s="6" t="s">
        <v>114</v>
      </c>
      <c r="AL7" s="6"/>
      <c r="AM7" s="6"/>
      <c r="AN7" s="6"/>
      <c r="AO7" s="6"/>
      <c r="AP7" s="6"/>
      <c r="AQ7" s="6">
        <v>1.4694E-2</v>
      </c>
      <c r="AR7" s="6">
        <v>25.773275999999999</v>
      </c>
      <c r="AS7" s="6">
        <v>1.5100000000000001E-2</v>
      </c>
      <c r="AT7" s="12">
        <v>26.485399999999998</v>
      </c>
    </row>
    <row r="8" spans="2:46" x14ac:dyDescent="0.25">
      <c r="B8" s="11" t="s">
        <v>186</v>
      </c>
      <c r="C8" s="6" t="s">
        <v>185</v>
      </c>
      <c r="D8" s="6">
        <f>VLOOKUP(Tableau2[[#This Row],[Article]],W8:AA70,5,FALSE)</f>
        <v>1508</v>
      </c>
      <c r="E8" s="6" t="s">
        <v>1</v>
      </c>
      <c r="F8" s="6">
        <v>12</v>
      </c>
      <c r="G8" s="6">
        <f>$J$3*Tableau2[[#This Row],[1kit ]]</f>
        <v>24</v>
      </c>
      <c r="H8" s="5">
        <v>1484</v>
      </c>
      <c r="W8" s="10" t="s">
        <v>186</v>
      </c>
      <c r="X8" s="8" t="s">
        <v>185</v>
      </c>
      <c r="Y8" s="8" t="s">
        <v>4</v>
      </c>
      <c r="Z8" s="8" t="s">
        <v>3</v>
      </c>
      <c r="AA8" s="8">
        <v>1508</v>
      </c>
      <c r="AB8" s="8">
        <v>60</v>
      </c>
      <c r="AC8" s="8">
        <v>1448</v>
      </c>
      <c r="AD8" s="8">
        <v>3132206130</v>
      </c>
      <c r="AE8" s="8" t="s">
        <v>2</v>
      </c>
      <c r="AF8" s="8"/>
      <c r="AG8" s="8" t="s">
        <v>1</v>
      </c>
      <c r="AH8" s="9">
        <v>401768</v>
      </c>
      <c r="AI8" s="9">
        <v>401768</v>
      </c>
      <c r="AJ8" s="9">
        <v>45169</v>
      </c>
      <c r="AK8" s="8" t="s">
        <v>144</v>
      </c>
      <c r="AL8" s="8"/>
      <c r="AM8" s="8"/>
      <c r="AN8" s="8"/>
      <c r="AO8" s="8"/>
      <c r="AP8" s="8"/>
      <c r="AQ8" s="8">
        <v>4.0321000000000003E-2</v>
      </c>
      <c r="AR8" s="8">
        <v>60.804068000000001</v>
      </c>
      <c r="AS8" s="8">
        <v>4.1300000000000003E-2</v>
      </c>
      <c r="AT8" s="7">
        <v>62.2804</v>
      </c>
    </row>
    <row r="9" spans="2:46" x14ac:dyDescent="0.25">
      <c r="B9" s="11" t="s">
        <v>184</v>
      </c>
      <c r="C9" s="6" t="s">
        <v>183</v>
      </c>
      <c r="D9" s="6">
        <f>VLOOKUP(Tableau2[[#This Row],[Article]],W9:AA71,5,FALSE)</f>
        <v>1816</v>
      </c>
      <c r="E9" s="6" t="s">
        <v>1</v>
      </c>
      <c r="F9" s="6">
        <v>4</v>
      </c>
      <c r="G9" s="6">
        <f>$J$3*Tableau2[[#This Row],[1kit ]]</f>
        <v>8</v>
      </c>
      <c r="H9" s="5">
        <v>1808</v>
      </c>
      <c r="W9" s="11" t="s">
        <v>184</v>
      </c>
      <c r="X9" s="6" t="s">
        <v>183</v>
      </c>
      <c r="Y9" s="6" t="s">
        <v>4</v>
      </c>
      <c r="Z9" s="6" t="s">
        <v>3</v>
      </c>
      <c r="AA9" s="6">
        <v>1816</v>
      </c>
      <c r="AB9" s="6">
        <v>20</v>
      </c>
      <c r="AC9" s="6">
        <v>1796</v>
      </c>
      <c r="AD9" s="6">
        <v>3132206128</v>
      </c>
      <c r="AE9" s="6" t="s">
        <v>2</v>
      </c>
      <c r="AF9" s="6"/>
      <c r="AG9" s="6" t="s">
        <v>1</v>
      </c>
      <c r="AH9" s="13">
        <v>401768</v>
      </c>
      <c r="AI9" s="13">
        <v>401768</v>
      </c>
      <c r="AJ9" s="13">
        <v>45169</v>
      </c>
      <c r="AK9" s="6" t="s">
        <v>144</v>
      </c>
      <c r="AL9" s="6"/>
      <c r="AM9" s="6"/>
      <c r="AN9" s="6"/>
      <c r="AO9" s="6"/>
      <c r="AP9" s="6"/>
      <c r="AQ9" s="6">
        <v>1.0897E-2</v>
      </c>
      <c r="AR9" s="6">
        <v>19.788951999999998</v>
      </c>
      <c r="AS9" s="6">
        <v>1.12E-2</v>
      </c>
      <c r="AT9" s="12">
        <v>20.339200000000002</v>
      </c>
    </row>
    <row r="10" spans="2:46" x14ac:dyDescent="0.25">
      <c r="B10" s="11" t="s">
        <v>182</v>
      </c>
      <c r="C10" s="6" t="s">
        <v>181</v>
      </c>
      <c r="D10" s="6">
        <f>VLOOKUP(Tableau2[[#This Row],[Article]],W10:AA72,5,FALSE)</f>
        <v>15740</v>
      </c>
      <c r="E10" s="6" t="s">
        <v>1</v>
      </c>
      <c r="F10" s="6">
        <v>8</v>
      </c>
      <c r="G10" s="6">
        <f>$J$3*Tableau2[[#This Row],[1kit ]]</f>
        <v>16</v>
      </c>
      <c r="H10" s="5">
        <v>15724</v>
      </c>
      <c r="W10" s="10" t="s">
        <v>182</v>
      </c>
      <c r="X10" s="8" t="s">
        <v>181</v>
      </c>
      <c r="Y10" s="8" t="s">
        <v>4</v>
      </c>
      <c r="Z10" s="8" t="s">
        <v>3</v>
      </c>
      <c r="AA10" s="8">
        <v>15740</v>
      </c>
      <c r="AB10" s="8">
        <v>92</v>
      </c>
      <c r="AC10" s="8">
        <v>15648</v>
      </c>
      <c r="AD10" s="8">
        <v>3132304043</v>
      </c>
      <c r="AE10" s="8" t="s">
        <v>2</v>
      </c>
      <c r="AF10" s="8" t="s">
        <v>180</v>
      </c>
      <c r="AG10" s="8" t="s">
        <v>1</v>
      </c>
      <c r="AH10" s="9">
        <v>401768</v>
      </c>
      <c r="AI10" s="9">
        <v>401768</v>
      </c>
      <c r="AJ10" s="9">
        <v>45168</v>
      </c>
      <c r="AK10" s="8" t="s">
        <v>179</v>
      </c>
      <c r="AL10" s="8"/>
      <c r="AM10" s="8"/>
      <c r="AN10" s="8"/>
      <c r="AO10" s="8"/>
      <c r="AP10" s="8"/>
      <c r="AQ10" s="8">
        <v>8.2780000000000006E-3</v>
      </c>
      <c r="AR10" s="8">
        <v>130.29571999999999</v>
      </c>
      <c r="AS10" s="8">
        <v>1.0500000000000001E-2</v>
      </c>
      <c r="AT10" s="7">
        <v>165.27</v>
      </c>
    </row>
    <row r="11" spans="2:46" x14ac:dyDescent="0.25">
      <c r="B11" s="11" t="s">
        <v>178</v>
      </c>
      <c r="C11" s="6" t="s">
        <v>177</v>
      </c>
      <c r="D11" s="6">
        <f>VLOOKUP(Tableau2[[#This Row],[Article]],W11:AA73,5,FALSE)</f>
        <v>1598</v>
      </c>
      <c r="E11" s="6" t="s">
        <v>1</v>
      </c>
      <c r="F11" s="6">
        <v>12</v>
      </c>
      <c r="G11" s="6">
        <f>$J$3*Tableau2[[#This Row],[1kit ]]</f>
        <v>24</v>
      </c>
      <c r="H11" s="5">
        <v>1574</v>
      </c>
      <c r="W11" s="11" t="s">
        <v>178</v>
      </c>
      <c r="X11" s="6" t="s">
        <v>177</v>
      </c>
      <c r="Y11" s="6" t="s">
        <v>4</v>
      </c>
      <c r="Z11" s="6" t="s">
        <v>3</v>
      </c>
      <c r="AA11" s="6">
        <v>1598</v>
      </c>
      <c r="AB11" s="6">
        <v>60</v>
      </c>
      <c r="AC11" s="6">
        <v>1538</v>
      </c>
      <c r="AD11" s="6">
        <v>3132206309</v>
      </c>
      <c r="AE11" s="6" t="s">
        <v>2</v>
      </c>
      <c r="AF11" s="6">
        <v>201220</v>
      </c>
      <c r="AG11" s="6" t="s">
        <v>1</v>
      </c>
      <c r="AH11" s="13">
        <v>401768</v>
      </c>
      <c r="AI11" s="13">
        <v>401768</v>
      </c>
      <c r="AJ11" s="13">
        <v>45169</v>
      </c>
      <c r="AK11" s="6" t="s">
        <v>176</v>
      </c>
      <c r="AL11" s="6"/>
      <c r="AM11" s="6"/>
      <c r="AN11" s="6"/>
      <c r="AO11" s="6"/>
      <c r="AP11" s="6"/>
      <c r="AQ11" s="6">
        <v>3.2987000000000002E-2</v>
      </c>
      <c r="AR11" s="6">
        <v>52.713225999999999</v>
      </c>
      <c r="AS11" s="6">
        <v>3.3799999999999997E-2</v>
      </c>
      <c r="AT11" s="12">
        <v>54.0124</v>
      </c>
    </row>
    <row r="12" spans="2:46" x14ac:dyDescent="0.25">
      <c r="B12" s="11" t="s">
        <v>175</v>
      </c>
      <c r="C12" s="6" t="s">
        <v>174</v>
      </c>
      <c r="D12" s="6">
        <f>VLOOKUP(Tableau2[[#This Row],[Article]],W12:AA74,5,FALSE)</f>
        <v>99</v>
      </c>
      <c r="E12" s="6" t="s">
        <v>1</v>
      </c>
      <c r="F12" s="6">
        <v>6</v>
      </c>
      <c r="G12" s="6">
        <f>$J$3*Tableau2[[#This Row],[1kit ]]</f>
        <v>12</v>
      </c>
      <c r="H12" s="5">
        <v>87</v>
      </c>
      <c r="W12" s="10" t="s">
        <v>175</v>
      </c>
      <c r="X12" s="8" t="s">
        <v>174</v>
      </c>
      <c r="Y12" s="8" t="s">
        <v>4</v>
      </c>
      <c r="Z12" s="8" t="s">
        <v>3</v>
      </c>
      <c r="AA12" s="8">
        <v>99</v>
      </c>
      <c r="AB12" s="8">
        <v>30</v>
      </c>
      <c r="AC12" s="8">
        <v>69</v>
      </c>
      <c r="AD12" s="8">
        <v>3132203403</v>
      </c>
      <c r="AE12" s="8" t="s">
        <v>2</v>
      </c>
      <c r="AF12" s="8" t="s">
        <v>173</v>
      </c>
      <c r="AG12" s="8" t="s">
        <v>1</v>
      </c>
      <c r="AH12" s="9">
        <v>401768</v>
      </c>
      <c r="AI12" s="9">
        <v>401768</v>
      </c>
      <c r="AJ12" s="9">
        <v>45169</v>
      </c>
      <c r="AK12" s="8" t="s">
        <v>172</v>
      </c>
      <c r="AL12" s="8"/>
      <c r="AM12" s="8"/>
      <c r="AN12" s="8"/>
      <c r="AO12" s="8"/>
      <c r="AP12" s="8"/>
      <c r="AQ12" s="8">
        <v>1.9057999999999999E-2</v>
      </c>
      <c r="AR12" s="8">
        <v>1.8867419999999999</v>
      </c>
      <c r="AS12" s="8">
        <v>1.95E-2</v>
      </c>
      <c r="AT12" s="7">
        <v>1.9305000000000001</v>
      </c>
    </row>
    <row r="13" spans="2:46" x14ac:dyDescent="0.25">
      <c r="B13" s="11" t="s">
        <v>171</v>
      </c>
      <c r="C13" s="6" t="s">
        <v>170</v>
      </c>
      <c r="D13" s="6">
        <f>VLOOKUP(Tableau2[[#This Row],[Article]],W13:AA75,5,FALSE)</f>
        <v>476</v>
      </c>
      <c r="E13" s="6" t="s">
        <v>1</v>
      </c>
      <c r="F13" s="6">
        <v>4</v>
      </c>
      <c r="G13" s="6">
        <f>$J$3*Tableau2[[#This Row],[1kit ]]</f>
        <v>8</v>
      </c>
      <c r="H13" s="5">
        <v>468</v>
      </c>
      <c r="W13" s="11" t="s">
        <v>171</v>
      </c>
      <c r="X13" s="6" t="s">
        <v>170</v>
      </c>
      <c r="Y13" s="6" t="s">
        <v>4</v>
      </c>
      <c r="Z13" s="6" t="s">
        <v>3</v>
      </c>
      <c r="AA13" s="6">
        <v>476</v>
      </c>
      <c r="AB13" s="6">
        <v>20</v>
      </c>
      <c r="AC13" s="6">
        <v>456</v>
      </c>
      <c r="AD13" s="6">
        <v>3132205455</v>
      </c>
      <c r="AE13" s="6" t="s">
        <v>2</v>
      </c>
      <c r="AF13" s="6">
        <v>60614</v>
      </c>
      <c r="AG13" s="6" t="s">
        <v>1</v>
      </c>
      <c r="AH13" s="13">
        <v>401768</v>
      </c>
      <c r="AI13" s="13">
        <v>401768</v>
      </c>
      <c r="AJ13" s="13">
        <v>45169</v>
      </c>
      <c r="AK13" s="6" t="s">
        <v>169</v>
      </c>
      <c r="AL13" s="6"/>
      <c r="AM13" s="6"/>
      <c r="AN13" s="6"/>
      <c r="AO13" s="6"/>
      <c r="AP13" s="6"/>
      <c r="AQ13" s="6">
        <v>3.2987000000000002E-2</v>
      </c>
      <c r="AR13" s="6">
        <v>15.701812</v>
      </c>
      <c r="AS13" s="6">
        <v>3.3799999999999997E-2</v>
      </c>
      <c r="AT13" s="12">
        <v>16.088799999999999</v>
      </c>
    </row>
    <row r="14" spans="2:46" x14ac:dyDescent="0.25">
      <c r="B14" s="11" t="s">
        <v>168</v>
      </c>
      <c r="C14" s="6" t="s">
        <v>167</v>
      </c>
      <c r="D14" s="6">
        <f>VLOOKUP(Tableau2[[#This Row],[Article]],W14:AA76,5,FALSE)</f>
        <v>824</v>
      </c>
      <c r="E14" s="6" t="s">
        <v>1</v>
      </c>
      <c r="F14" s="6">
        <v>4</v>
      </c>
      <c r="G14" s="6">
        <f>$J$3*Tableau2[[#This Row],[1kit ]]</f>
        <v>8</v>
      </c>
      <c r="H14" s="5">
        <v>816</v>
      </c>
      <c r="W14" s="10" t="s">
        <v>168</v>
      </c>
      <c r="X14" s="8" t="s">
        <v>167</v>
      </c>
      <c r="Y14" s="8" t="s">
        <v>4</v>
      </c>
      <c r="Z14" s="8" t="s">
        <v>3</v>
      </c>
      <c r="AA14" s="8">
        <v>824</v>
      </c>
      <c r="AB14" s="8">
        <v>20</v>
      </c>
      <c r="AC14" s="8">
        <v>804</v>
      </c>
      <c r="AD14" s="8">
        <v>3132304156</v>
      </c>
      <c r="AE14" s="8" t="s">
        <v>2</v>
      </c>
      <c r="AF14" s="8"/>
      <c r="AG14" s="8" t="s">
        <v>1</v>
      </c>
      <c r="AH14" s="9">
        <v>401768</v>
      </c>
      <c r="AI14" s="9">
        <v>401768</v>
      </c>
      <c r="AJ14" s="9">
        <v>45169</v>
      </c>
      <c r="AK14" s="8" t="s">
        <v>166</v>
      </c>
      <c r="AL14" s="8"/>
      <c r="AM14" s="8"/>
      <c r="AN14" s="8"/>
      <c r="AO14" s="8"/>
      <c r="AP14" s="8"/>
      <c r="AQ14" s="8">
        <v>3.1627000000000002E-2</v>
      </c>
      <c r="AR14" s="8">
        <v>26.060648</v>
      </c>
      <c r="AS14" s="8">
        <v>3.6900000000000002E-2</v>
      </c>
      <c r="AT14" s="7">
        <v>30.4056</v>
      </c>
    </row>
    <row r="15" spans="2:46" x14ac:dyDescent="0.25">
      <c r="B15" s="11" t="s">
        <v>164</v>
      </c>
      <c r="C15" s="6" t="s">
        <v>163</v>
      </c>
      <c r="D15" s="6">
        <f>VLOOKUP(Tableau2[[#This Row],[Article]],W15:AA77,5,FALSE)</f>
        <v>10</v>
      </c>
      <c r="E15" s="6" t="s">
        <v>1</v>
      </c>
      <c r="F15" s="6">
        <v>4</v>
      </c>
      <c r="G15" s="6">
        <f>$J$3*Tableau2[[#This Row],[1kit ]]</f>
        <v>8</v>
      </c>
      <c r="H15" s="5">
        <v>2</v>
      </c>
      <c r="W15" s="11" t="s">
        <v>164</v>
      </c>
      <c r="X15" s="6" t="s">
        <v>163</v>
      </c>
      <c r="Y15" s="6" t="s">
        <v>4</v>
      </c>
      <c r="Z15" s="6" t="s">
        <v>3</v>
      </c>
      <c r="AA15" s="6">
        <v>10</v>
      </c>
      <c r="AB15" s="6">
        <v>8</v>
      </c>
      <c r="AC15" s="6">
        <v>2</v>
      </c>
      <c r="AD15" s="6">
        <v>3132202105</v>
      </c>
      <c r="AE15" s="6" t="s">
        <v>2</v>
      </c>
      <c r="AF15" s="6"/>
      <c r="AG15" s="6" t="s">
        <v>1</v>
      </c>
      <c r="AH15" s="13">
        <v>401768</v>
      </c>
      <c r="AI15" s="13">
        <v>401768</v>
      </c>
      <c r="AJ15" s="13">
        <v>45169</v>
      </c>
      <c r="AK15" s="6" t="s">
        <v>165</v>
      </c>
      <c r="AL15" s="6"/>
      <c r="AM15" s="6"/>
      <c r="AN15" s="6"/>
      <c r="AO15" s="6"/>
      <c r="AP15" s="6"/>
      <c r="AQ15" s="6">
        <v>3.2037999999999997E-2</v>
      </c>
      <c r="AR15" s="6">
        <v>0.32038</v>
      </c>
      <c r="AS15" s="6">
        <v>3.2800000000000003E-2</v>
      </c>
      <c r="AT15" s="12">
        <v>0.32800000000000001</v>
      </c>
    </row>
    <row r="16" spans="2:46" x14ac:dyDescent="0.25">
      <c r="B16" s="11" t="s">
        <v>164</v>
      </c>
      <c r="C16" s="6" t="s">
        <v>163</v>
      </c>
      <c r="D16" s="6">
        <f>VLOOKUP(Tableau2[[#This Row],[Article]],W16:AA78,5,FALSE)</f>
        <v>992</v>
      </c>
      <c r="E16" s="6" t="s">
        <v>1</v>
      </c>
      <c r="F16" s="6">
        <v>4</v>
      </c>
      <c r="G16" s="6">
        <f>$J$3*Tableau2[[#This Row],[1kit ]]</f>
        <v>8</v>
      </c>
      <c r="H16" s="5">
        <v>984</v>
      </c>
      <c r="W16" s="10" t="s">
        <v>164</v>
      </c>
      <c r="X16" s="8" t="s">
        <v>163</v>
      </c>
      <c r="Y16" s="8" t="s">
        <v>4</v>
      </c>
      <c r="Z16" s="8" t="s">
        <v>3</v>
      </c>
      <c r="AA16" s="8">
        <v>992</v>
      </c>
      <c r="AB16" s="8">
        <v>12</v>
      </c>
      <c r="AC16" s="8">
        <v>980</v>
      </c>
      <c r="AD16" s="8">
        <v>3132206179</v>
      </c>
      <c r="AE16" s="8" t="s">
        <v>2</v>
      </c>
      <c r="AF16" s="8"/>
      <c r="AG16" s="8" t="s">
        <v>1</v>
      </c>
      <c r="AH16" s="9">
        <v>401768</v>
      </c>
      <c r="AI16" s="9">
        <v>401768</v>
      </c>
      <c r="AJ16" s="8"/>
      <c r="AK16" s="8" t="s">
        <v>147</v>
      </c>
      <c r="AL16" s="8"/>
      <c r="AM16" s="8"/>
      <c r="AN16" s="8"/>
      <c r="AO16" s="8"/>
      <c r="AP16" s="8"/>
      <c r="AQ16" s="8">
        <v>3.2037999999999997E-2</v>
      </c>
      <c r="AR16" s="8">
        <v>31.781696</v>
      </c>
      <c r="AS16" s="8">
        <v>3.2800000000000003E-2</v>
      </c>
      <c r="AT16" s="7">
        <v>32.537599999999998</v>
      </c>
    </row>
    <row r="17" spans="2:46" x14ac:dyDescent="0.25">
      <c r="B17" s="11" t="s">
        <v>162</v>
      </c>
      <c r="C17" s="6" t="s">
        <v>161</v>
      </c>
      <c r="D17" s="6">
        <f>VLOOKUP(Tableau2[[#This Row],[Article]],W17:AA79,5,FALSE)</f>
        <v>9</v>
      </c>
      <c r="E17" s="6" t="s">
        <v>1</v>
      </c>
      <c r="F17" s="6">
        <v>1</v>
      </c>
      <c r="G17" s="6">
        <f>$J$3*Tableau2[[#This Row],[1kit ]]</f>
        <v>2</v>
      </c>
      <c r="H17" s="5">
        <v>7</v>
      </c>
      <c r="W17" s="11" t="s">
        <v>162</v>
      </c>
      <c r="X17" s="6" t="s">
        <v>161</v>
      </c>
      <c r="Y17" s="6" t="s">
        <v>4</v>
      </c>
      <c r="Z17" s="6" t="s">
        <v>3</v>
      </c>
      <c r="AA17" s="6">
        <v>9</v>
      </c>
      <c r="AB17" s="6">
        <v>5</v>
      </c>
      <c r="AC17" s="6">
        <v>4</v>
      </c>
      <c r="AD17" s="6">
        <v>3132204298</v>
      </c>
      <c r="AE17" s="6" t="s">
        <v>2</v>
      </c>
      <c r="AF17" s="6" t="s">
        <v>160</v>
      </c>
      <c r="AG17" s="6" t="s">
        <v>1</v>
      </c>
      <c r="AH17" s="13">
        <v>401768</v>
      </c>
      <c r="AI17" s="13">
        <v>401768</v>
      </c>
      <c r="AJ17" s="13">
        <v>45169</v>
      </c>
      <c r="AK17" s="6" t="s">
        <v>159</v>
      </c>
      <c r="AL17" s="6"/>
      <c r="AM17" s="6"/>
      <c r="AN17" s="6"/>
      <c r="AO17" s="6"/>
      <c r="AP17" s="6"/>
      <c r="AQ17" s="6">
        <v>1.8469500000000001</v>
      </c>
      <c r="AR17" s="6">
        <v>16.62255</v>
      </c>
      <c r="AS17" s="6">
        <v>1.8924000000000001</v>
      </c>
      <c r="AT17" s="12">
        <v>17.031600000000001</v>
      </c>
    </row>
    <row r="18" spans="2:46" x14ac:dyDescent="0.25">
      <c r="B18" s="11" t="s">
        <v>158</v>
      </c>
      <c r="C18" s="6" t="s">
        <v>157</v>
      </c>
      <c r="D18" s="6">
        <f>VLOOKUP(Tableau2[[#This Row],[Article]],W18:AA80,5,FALSE)</f>
        <v>419</v>
      </c>
      <c r="E18" s="6" t="s">
        <v>1</v>
      </c>
      <c r="F18" s="6">
        <v>4</v>
      </c>
      <c r="G18" s="6">
        <f>$J$3*Tableau2[[#This Row],[1kit ]]</f>
        <v>8</v>
      </c>
      <c r="H18" s="5">
        <v>411</v>
      </c>
      <c r="W18" s="10" t="s">
        <v>158</v>
      </c>
      <c r="X18" s="8" t="s">
        <v>157</v>
      </c>
      <c r="Y18" s="8" t="s">
        <v>4</v>
      </c>
      <c r="Z18" s="8" t="s">
        <v>3</v>
      </c>
      <c r="AA18" s="8">
        <v>419</v>
      </c>
      <c r="AB18" s="8">
        <v>20</v>
      </c>
      <c r="AC18" s="8">
        <v>399</v>
      </c>
      <c r="AD18" s="8">
        <v>3132111394</v>
      </c>
      <c r="AE18" s="8" t="s">
        <v>2</v>
      </c>
      <c r="AF18" s="8"/>
      <c r="AG18" s="8" t="s">
        <v>1</v>
      </c>
      <c r="AH18" s="9">
        <v>401768</v>
      </c>
      <c r="AI18" s="9">
        <v>401768</v>
      </c>
      <c r="AJ18" s="9">
        <v>45169</v>
      </c>
      <c r="AK18" s="8" t="s">
        <v>114</v>
      </c>
      <c r="AL18" s="8"/>
      <c r="AM18" s="8"/>
      <c r="AN18" s="8"/>
      <c r="AO18" s="8"/>
      <c r="AP18" s="8"/>
      <c r="AQ18" s="8">
        <v>2.4281E-2</v>
      </c>
      <c r="AR18" s="8">
        <v>10.173738999999999</v>
      </c>
      <c r="AS18" s="8">
        <v>2.4899999999999999E-2</v>
      </c>
      <c r="AT18" s="7">
        <v>10.4331</v>
      </c>
    </row>
    <row r="19" spans="2:46" x14ac:dyDescent="0.25">
      <c r="B19" s="11" t="s">
        <v>156</v>
      </c>
      <c r="C19" s="6" t="s">
        <v>155</v>
      </c>
      <c r="D19" s="6">
        <f>VLOOKUP(Tableau2[[#This Row],[Article]],W19:AA81,5,FALSE)</f>
        <v>486</v>
      </c>
      <c r="E19" s="6" t="s">
        <v>1</v>
      </c>
      <c r="F19" s="6">
        <v>4</v>
      </c>
      <c r="G19" s="6">
        <f>$J$3*Tableau2[[#This Row],[1kit ]]</f>
        <v>8</v>
      </c>
      <c r="H19" s="5">
        <v>478</v>
      </c>
      <c r="W19" s="11" t="s">
        <v>156</v>
      </c>
      <c r="X19" s="6" t="s">
        <v>155</v>
      </c>
      <c r="Y19" s="6" t="s">
        <v>4</v>
      </c>
      <c r="Z19" s="6" t="s">
        <v>3</v>
      </c>
      <c r="AA19" s="6">
        <v>486</v>
      </c>
      <c r="AB19" s="6">
        <v>20</v>
      </c>
      <c r="AC19" s="6">
        <v>466</v>
      </c>
      <c r="AD19" s="6">
        <v>3132111395</v>
      </c>
      <c r="AE19" s="6" t="s">
        <v>2</v>
      </c>
      <c r="AF19" s="6"/>
      <c r="AG19" s="6" t="s">
        <v>1</v>
      </c>
      <c r="AH19" s="13">
        <v>401768</v>
      </c>
      <c r="AI19" s="13">
        <v>401768</v>
      </c>
      <c r="AJ19" s="13">
        <v>45169</v>
      </c>
      <c r="AK19" s="6" t="s">
        <v>114</v>
      </c>
      <c r="AL19" s="6"/>
      <c r="AM19" s="6"/>
      <c r="AN19" s="6"/>
      <c r="AO19" s="6"/>
      <c r="AP19" s="6"/>
      <c r="AQ19" s="6">
        <v>5.8643000000000001E-2</v>
      </c>
      <c r="AR19" s="6">
        <v>28.500498</v>
      </c>
      <c r="AS19" s="6">
        <v>6.0100000000000001E-2</v>
      </c>
      <c r="AT19" s="12">
        <v>29.208600000000001</v>
      </c>
    </row>
    <row r="20" spans="2:46" x14ac:dyDescent="0.25">
      <c r="B20" s="11" t="s">
        <v>154</v>
      </c>
      <c r="C20" s="6" t="s">
        <v>153</v>
      </c>
      <c r="D20" s="6">
        <f>VLOOKUP(Tableau2[[#This Row],[Article]],W20:AA82,5,FALSE)</f>
        <v>340</v>
      </c>
      <c r="E20" s="6" t="s">
        <v>1</v>
      </c>
      <c r="F20" s="6">
        <v>10</v>
      </c>
      <c r="G20" s="6">
        <f>$J$3*Tableau2[[#This Row],[1kit ]]</f>
        <v>20</v>
      </c>
      <c r="H20" s="5">
        <v>320</v>
      </c>
      <c r="W20" s="10" t="s">
        <v>154</v>
      </c>
      <c r="X20" s="8" t="s">
        <v>153</v>
      </c>
      <c r="Y20" s="8" t="s">
        <v>4</v>
      </c>
      <c r="Z20" s="8" t="s">
        <v>3</v>
      </c>
      <c r="AA20" s="8">
        <v>340</v>
      </c>
      <c r="AB20" s="8">
        <v>50</v>
      </c>
      <c r="AC20" s="8">
        <v>290</v>
      </c>
      <c r="AD20" s="8">
        <v>3132302419</v>
      </c>
      <c r="AE20" s="8" t="s">
        <v>2</v>
      </c>
      <c r="AF20" s="8">
        <v>145774</v>
      </c>
      <c r="AG20" s="8" t="s">
        <v>1</v>
      </c>
      <c r="AH20" s="9">
        <v>401768</v>
      </c>
      <c r="AI20" s="9">
        <v>401768</v>
      </c>
      <c r="AJ20" s="8"/>
      <c r="AK20" s="8" t="s">
        <v>152</v>
      </c>
      <c r="AL20" s="8"/>
      <c r="AM20" s="8"/>
      <c r="AN20" s="8"/>
      <c r="AO20" s="8"/>
      <c r="AP20" s="8"/>
      <c r="AQ20" s="8">
        <v>0.74341500000000005</v>
      </c>
      <c r="AR20" s="8">
        <v>252.7611</v>
      </c>
      <c r="AS20" s="8">
        <v>0.73970000000000002</v>
      </c>
      <c r="AT20" s="7">
        <v>251.49799999999999</v>
      </c>
    </row>
    <row r="21" spans="2:46" x14ac:dyDescent="0.25">
      <c r="B21" s="11" t="s">
        <v>151</v>
      </c>
      <c r="C21" s="6" t="s">
        <v>150</v>
      </c>
      <c r="D21" s="6">
        <f>VLOOKUP(Tableau2[[#This Row],[Article]],W21:AA83,5,FALSE)</f>
        <v>480</v>
      </c>
      <c r="E21" s="6" t="s">
        <v>1</v>
      </c>
      <c r="F21" s="6">
        <v>8</v>
      </c>
      <c r="G21" s="6">
        <f>$J$3*Tableau2[[#This Row],[1kit ]]</f>
        <v>16</v>
      </c>
      <c r="H21" s="5">
        <v>464</v>
      </c>
      <c r="W21" s="11" t="s">
        <v>151</v>
      </c>
      <c r="X21" s="6" t="s">
        <v>150</v>
      </c>
      <c r="Y21" s="6" t="s">
        <v>4</v>
      </c>
      <c r="Z21" s="6" t="s">
        <v>3</v>
      </c>
      <c r="AA21" s="6">
        <v>480</v>
      </c>
      <c r="AB21" s="6">
        <v>40</v>
      </c>
      <c r="AC21" s="6">
        <v>440</v>
      </c>
      <c r="AD21" s="6">
        <v>3132206129</v>
      </c>
      <c r="AE21" s="6" t="s">
        <v>2</v>
      </c>
      <c r="AF21" s="6"/>
      <c r="AG21" s="6" t="s">
        <v>1</v>
      </c>
      <c r="AH21" s="13">
        <v>401768</v>
      </c>
      <c r="AI21" s="13">
        <v>401768</v>
      </c>
      <c r="AJ21" s="13">
        <v>45169</v>
      </c>
      <c r="AK21" s="6" t="s">
        <v>144</v>
      </c>
      <c r="AL21" s="6"/>
      <c r="AM21" s="6"/>
      <c r="AN21" s="6"/>
      <c r="AO21" s="6"/>
      <c r="AP21" s="6"/>
      <c r="AQ21" s="6">
        <v>4.2594E-2</v>
      </c>
      <c r="AR21" s="6">
        <v>20.445119999999999</v>
      </c>
      <c r="AS21" s="6">
        <v>4.36E-2</v>
      </c>
      <c r="AT21" s="12">
        <v>20.928000000000001</v>
      </c>
    </row>
    <row r="22" spans="2:46" x14ac:dyDescent="0.25">
      <c r="B22" s="11" t="s">
        <v>149</v>
      </c>
      <c r="C22" s="6" t="s">
        <v>148</v>
      </c>
      <c r="D22" s="6">
        <f>VLOOKUP(Tableau2[[#This Row],[Article]],W22:AA84,5,FALSE)</f>
        <v>1552</v>
      </c>
      <c r="E22" s="6" t="s">
        <v>1</v>
      </c>
      <c r="F22" s="6">
        <v>12</v>
      </c>
      <c r="G22" s="6">
        <f>$J$3*Tableau2[[#This Row],[1kit ]]</f>
        <v>24</v>
      </c>
      <c r="H22" s="5">
        <v>1528</v>
      </c>
      <c r="W22" s="10" t="s">
        <v>149</v>
      </c>
      <c r="X22" s="8" t="s">
        <v>148</v>
      </c>
      <c r="Y22" s="8" t="s">
        <v>4</v>
      </c>
      <c r="Z22" s="8" t="s">
        <v>3</v>
      </c>
      <c r="AA22" s="8">
        <v>1552</v>
      </c>
      <c r="AB22" s="8">
        <v>60</v>
      </c>
      <c r="AC22" s="8">
        <v>1492</v>
      </c>
      <c r="AD22" s="8">
        <v>3132206174</v>
      </c>
      <c r="AE22" s="8" t="s">
        <v>2</v>
      </c>
      <c r="AF22" s="8"/>
      <c r="AG22" s="8" t="s">
        <v>1</v>
      </c>
      <c r="AH22" s="9">
        <v>401768</v>
      </c>
      <c r="AI22" s="9">
        <v>401768</v>
      </c>
      <c r="AJ22" s="9">
        <v>45169</v>
      </c>
      <c r="AK22" s="8" t="s">
        <v>147</v>
      </c>
      <c r="AL22" s="8"/>
      <c r="AM22" s="8"/>
      <c r="AN22" s="8"/>
      <c r="AO22" s="8"/>
      <c r="AP22" s="8"/>
      <c r="AQ22" s="8">
        <v>5.2614000000000001E-2</v>
      </c>
      <c r="AR22" s="8">
        <v>81.656927999999994</v>
      </c>
      <c r="AS22" s="8">
        <v>5.3900000000000003E-2</v>
      </c>
      <c r="AT22" s="7">
        <v>83.652799999999999</v>
      </c>
    </row>
    <row r="23" spans="2:46" x14ac:dyDescent="0.25">
      <c r="B23" s="11" t="s">
        <v>146</v>
      </c>
      <c r="C23" s="6" t="s">
        <v>145</v>
      </c>
      <c r="D23" s="6">
        <f>VLOOKUP(Tableau2[[#This Row],[Article]],W23:AA85,5,FALSE)</f>
        <v>494</v>
      </c>
      <c r="E23" s="6" t="s">
        <v>1</v>
      </c>
      <c r="F23" s="6">
        <v>1</v>
      </c>
      <c r="G23" s="6">
        <f>$J$3*Tableau2[[#This Row],[1kit ]]</f>
        <v>2</v>
      </c>
      <c r="H23" s="5">
        <v>492</v>
      </c>
      <c r="W23" s="11" t="s">
        <v>146</v>
      </c>
      <c r="X23" s="6" t="s">
        <v>145</v>
      </c>
      <c r="Y23" s="6" t="s">
        <v>4</v>
      </c>
      <c r="Z23" s="6" t="s">
        <v>3</v>
      </c>
      <c r="AA23" s="6">
        <v>494</v>
      </c>
      <c r="AB23" s="6">
        <v>5</v>
      </c>
      <c r="AC23" s="6">
        <v>489</v>
      </c>
      <c r="AD23" s="6">
        <v>3132206131</v>
      </c>
      <c r="AE23" s="6" t="s">
        <v>2</v>
      </c>
      <c r="AF23" s="6"/>
      <c r="AG23" s="6" t="s">
        <v>1</v>
      </c>
      <c r="AH23" s="13">
        <v>401768</v>
      </c>
      <c r="AI23" s="13">
        <v>401768</v>
      </c>
      <c r="AJ23" s="13">
        <v>45166</v>
      </c>
      <c r="AK23" s="6" t="s">
        <v>144</v>
      </c>
      <c r="AL23" s="6"/>
      <c r="AM23" s="6"/>
      <c r="AN23" s="6"/>
      <c r="AO23" s="6"/>
      <c r="AP23" s="6"/>
      <c r="AQ23" s="6">
        <v>5.525E-2</v>
      </c>
      <c r="AR23" s="6">
        <v>27.293500000000002</v>
      </c>
      <c r="AS23" s="6">
        <v>5.6599999999999998E-2</v>
      </c>
      <c r="AT23" s="12">
        <v>27.9604</v>
      </c>
    </row>
    <row r="24" spans="2:46" x14ac:dyDescent="0.25">
      <c r="B24" s="11" t="s">
        <v>143</v>
      </c>
      <c r="C24" s="6" t="s">
        <v>142</v>
      </c>
      <c r="D24" s="6">
        <f>VLOOKUP(Tableau2[[#This Row],[Article]],W24:AA86,5,FALSE)</f>
        <v>42</v>
      </c>
      <c r="E24" s="6" t="s">
        <v>1</v>
      </c>
      <c r="F24" s="6">
        <v>2</v>
      </c>
      <c r="G24" s="6">
        <f>$J$3*Tableau2[[#This Row],[1kit ]]</f>
        <v>4</v>
      </c>
      <c r="H24" s="5">
        <v>38</v>
      </c>
      <c r="W24" s="10" t="s">
        <v>143</v>
      </c>
      <c r="X24" s="8" t="s">
        <v>142</v>
      </c>
      <c r="Y24" s="8" t="s">
        <v>4</v>
      </c>
      <c r="Z24" s="8" t="s">
        <v>3</v>
      </c>
      <c r="AA24" s="8">
        <v>42</v>
      </c>
      <c r="AB24" s="8">
        <v>10</v>
      </c>
      <c r="AC24" s="8">
        <v>32</v>
      </c>
      <c r="AD24" s="8">
        <v>3132305067</v>
      </c>
      <c r="AE24" s="8" t="s">
        <v>2</v>
      </c>
      <c r="AF24" s="8">
        <v>743373</v>
      </c>
      <c r="AG24" s="8" t="s">
        <v>1</v>
      </c>
      <c r="AH24" s="9">
        <v>401768</v>
      </c>
      <c r="AI24" s="9">
        <v>401768</v>
      </c>
      <c r="AJ24" s="8"/>
      <c r="AK24" s="8" t="s">
        <v>141</v>
      </c>
      <c r="AL24" s="8"/>
      <c r="AM24" s="8"/>
      <c r="AN24" s="8"/>
      <c r="AO24" s="8"/>
      <c r="AP24" s="8"/>
      <c r="AQ24" s="8">
        <v>12.560589</v>
      </c>
      <c r="AR24" s="8">
        <v>527.54473800000005</v>
      </c>
      <c r="AS24" s="8">
        <v>12.9422</v>
      </c>
      <c r="AT24" s="7">
        <v>543.57240000000002</v>
      </c>
    </row>
    <row r="25" spans="2:46" x14ac:dyDescent="0.25">
      <c r="B25" s="11" t="s">
        <v>140</v>
      </c>
      <c r="C25" s="6" t="s">
        <v>139</v>
      </c>
      <c r="D25" s="6">
        <f>VLOOKUP(Tableau2[[#This Row],[Article]],W25:AA87,5,FALSE)</f>
        <v>7</v>
      </c>
      <c r="E25" s="6" t="s">
        <v>1</v>
      </c>
      <c r="F25" s="6">
        <v>1</v>
      </c>
      <c r="G25" s="6">
        <f>$J$3*Tableau2[[#This Row],[1kit ]]</f>
        <v>2</v>
      </c>
      <c r="H25" s="5">
        <v>5</v>
      </c>
      <c r="W25" s="11" t="s">
        <v>140</v>
      </c>
      <c r="X25" s="6" t="s">
        <v>139</v>
      </c>
      <c r="Y25" s="6" t="s">
        <v>4</v>
      </c>
      <c r="Z25" s="6" t="s">
        <v>3</v>
      </c>
      <c r="AA25" s="6">
        <v>7</v>
      </c>
      <c r="AB25" s="6">
        <v>5</v>
      </c>
      <c r="AC25" s="6">
        <v>2</v>
      </c>
      <c r="AD25" s="6" t="s">
        <v>137</v>
      </c>
      <c r="AE25" s="6" t="s">
        <v>2</v>
      </c>
      <c r="AF25" s="6"/>
      <c r="AG25" s="6" t="s">
        <v>1</v>
      </c>
      <c r="AH25" s="13">
        <v>401768</v>
      </c>
      <c r="AI25" s="13">
        <v>401768</v>
      </c>
      <c r="AJ25" s="13">
        <v>45169</v>
      </c>
      <c r="AK25" s="6" t="s">
        <v>138</v>
      </c>
      <c r="AL25" s="6" t="s">
        <v>137</v>
      </c>
      <c r="AM25" s="6" t="s">
        <v>136</v>
      </c>
      <c r="AN25" s="6">
        <v>313</v>
      </c>
      <c r="AO25" s="6" t="s">
        <v>135</v>
      </c>
      <c r="AP25" s="6" t="s">
        <v>134</v>
      </c>
      <c r="AQ25" s="6">
        <v>16.362649999999999</v>
      </c>
      <c r="AR25" s="6">
        <v>114.53855</v>
      </c>
      <c r="AS25" s="6">
        <v>17.2135</v>
      </c>
      <c r="AT25" s="12">
        <v>120.4945</v>
      </c>
    </row>
    <row r="26" spans="2:46" x14ac:dyDescent="0.25">
      <c r="B26" s="11" t="s">
        <v>133</v>
      </c>
      <c r="C26" s="6" t="s">
        <v>132</v>
      </c>
      <c r="D26" s="6">
        <f>VLOOKUP(Tableau2[[#This Row],[Article]],W26:AA88,5,FALSE)</f>
        <v>5</v>
      </c>
      <c r="E26" s="6" t="s">
        <v>1</v>
      </c>
      <c r="F26" s="6">
        <v>1</v>
      </c>
      <c r="G26" s="6">
        <f>$J$3*Tableau2[[#This Row],[1kit ]]</f>
        <v>2</v>
      </c>
      <c r="H26" s="5">
        <v>3</v>
      </c>
      <c r="W26" s="10" t="s">
        <v>133</v>
      </c>
      <c r="X26" s="8" t="s">
        <v>132</v>
      </c>
      <c r="Y26" s="8" t="s">
        <v>4</v>
      </c>
      <c r="Z26" s="8" t="s">
        <v>3</v>
      </c>
      <c r="AA26" s="8">
        <v>5</v>
      </c>
      <c r="AB26" s="8">
        <v>5</v>
      </c>
      <c r="AC26" s="8">
        <v>0</v>
      </c>
      <c r="AD26" s="8" t="s">
        <v>131</v>
      </c>
      <c r="AE26" s="8" t="s">
        <v>2</v>
      </c>
      <c r="AF26" s="8" t="s">
        <v>130</v>
      </c>
      <c r="AG26" s="8" t="s">
        <v>1</v>
      </c>
      <c r="AH26" s="9">
        <v>401768</v>
      </c>
      <c r="AI26" s="9">
        <v>401768</v>
      </c>
      <c r="AJ26" s="9">
        <v>45169</v>
      </c>
      <c r="AK26" s="8" t="s">
        <v>129</v>
      </c>
      <c r="AL26" s="8"/>
      <c r="AM26" s="8"/>
      <c r="AN26" s="8"/>
      <c r="AO26" s="8"/>
      <c r="AP26" s="8"/>
      <c r="AQ26" s="8">
        <v>11.406145</v>
      </c>
      <c r="AR26" s="8">
        <v>57.030724999999997</v>
      </c>
      <c r="AS26" s="8">
        <v>10.6556</v>
      </c>
      <c r="AT26" s="7">
        <v>53.277999999999999</v>
      </c>
    </row>
    <row r="27" spans="2:46" x14ac:dyDescent="0.25">
      <c r="B27" s="11" t="s">
        <v>126</v>
      </c>
      <c r="C27" s="6" t="s">
        <v>125</v>
      </c>
      <c r="D27" s="6">
        <f>VLOOKUP(Tableau2[[#This Row],[Article]],W27:AA89,5,FALSE)</f>
        <v>52</v>
      </c>
      <c r="E27" s="6" t="s">
        <v>1</v>
      </c>
      <c r="F27" s="6">
        <v>64</v>
      </c>
      <c r="G27" s="6">
        <f>$J$3*Tableau2[[#This Row],[1kit ]]</f>
        <v>128</v>
      </c>
      <c r="H27" s="5">
        <v>-76</v>
      </c>
      <c r="W27" s="11" t="s">
        <v>126</v>
      </c>
      <c r="X27" s="6" t="s">
        <v>125</v>
      </c>
      <c r="Y27" s="6" t="s">
        <v>4</v>
      </c>
      <c r="Z27" s="6" t="s">
        <v>3</v>
      </c>
      <c r="AA27" s="6">
        <v>52</v>
      </c>
      <c r="AB27" s="6">
        <v>52</v>
      </c>
      <c r="AC27" s="6">
        <v>0</v>
      </c>
      <c r="AD27" s="6">
        <v>5202305009</v>
      </c>
      <c r="AE27" s="6" t="s">
        <v>2</v>
      </c>
      <c r="AF27" s="6"/>
      <c r="AG27" s="6" t="s">
        <v>1</v>
      </c>
      <c r="AH27" s="13">
        <v>401768</v>
      </c>
      <c r="AI27" s="13">
        <v>401768</v>
      </c>
      <c r="AJ27" s="13">
        <v>45148</v>
      </c>
      <c r="AK27" s="6" t="s">
        <v>128</v>
      </c>
      <c r="AL27" s="6" t="s">
        <v>127</v>
      </c>
      <c r="AM27" s="6"/>
      <c r="AN27" s="6"/>
      <c r="AO27" s="6"/>
      <c r="AP27" s="6"/>
      <c r="AQ27" s="6">
        <v>9.3145000000000006E-2</v>
      </c>
      <c r="AR27" s="6">
        <v>4.84354</v>
      </c>
      <c r="AS27" s="6">
        <v>7.5499999999999998E-2</v>
      </c>
      <c r="AT27" s="12">
        <v>3.9260000000000002</v>
      </c>
    </row>
    <row r="28" spans="2:46" x14ac:dyDescent="0.25">
      <c r="B28" s="11" t="s">
        <v>126</v>
      </c>
      <c r="C28" s="6" t="s">
        <v>125</v>
      </c>
      <c r="D28" s="6">
        <f>VLOOKUP(Tableau2[[#This Row],[Article]],W28:AA90,5,FALSE)</f>
        <v>3350</v>
      </c>
      <c r="E28" s="6" t="s">
        <v>1</v>
      </c>
      <c r="F28" s="6"/>
      <c r="G28" s="6">
        <f>$J$3*Tableau2[[#This Row],[1kit ]]</f>
        <v>0</v>
      </c>
      <c r="H28" s="5">
        <v>3350</v>
      </c>
      <c r="W28" s="10" t="s">
        <v>126</v>
      </c>
      <c r="X28" s="8" t="s">
        <v>125</v>
      </c>
      <c r="Y28" s="8" t="s">
        <v>4</v>
      </c>
      <c r="Z28" s="8" t="s">
        <v>3</v>
      </c>
      <c r="AA28" s="8">
        <v>3350</v>
      </c>
      <c r="AB28" s="8">
        <v>268</v>
      </c>
      <c r="AC28" s="8">
        <v>3082</v>
      </c>
      <c r="AD28" s="8">
        <v>5202307005</v>
      </c>
      <c r="AE28" s="8" t="s">
        <v>2</v>
      </c>
      <c r="AF28" s="8"/>
      <c r="AG28" s="8" t="s">
        <v>1</v>
      </c>
      <c r="AH28" s="9">
        <v>401768</v>
      </c>
      <c r="AI28" s="9">
        <v>401768</v>
      </c>
      <c r="AJ28" s="9">
        <v>45169</v>
      </c>
      <c r="AK28" s="8" t="s">
        <v>124</v>
      </c>
      <c r="AL28" s="8" t="s">
        <v>123</v>
      </c>
      <c r="AM28" s="8"/>
      <c r="AN28" s="8"/>
      <c r="AO28" s="8"/>
      <c r="AP28" s="8"/>
      <c r="AQ28" s="8">
        <v>9.3145000000000006E-2</v>
      </c>
      <c r="AR28" s="8">
        <v>312.03575000000001</v>
      </c>
      <c r="AS28" s="8">
        <v>7.5499999999999998E-2</v>
      </c>
      <c r="AT28" s="7">
        <v>252.92500000000001</v>
      </c>
    </row>
    <row r="29" spans="2:46" x14ac:dyDescent="0.25">
      <c r="B29" s="11" t="s">
        <v>122</v>
      </c>
      <c r="C29" s="6" t="s">
        <v>121</v>
      </c>
      <c r="D29" s="6">
        <f>VLOOKUP(Tableau2[[#This Row],[Article]],W29:AA91,5,FALSE)</f>
        <v>20</v>
      </c>
      <c r="E29" s="6" t="s">
        <v>1</v>
      </c>
      <c r="F29" s="6">
        <v>1</v>
      </c>
      <c r="G29" s="6">
        <f>$J$3*Tableau2[[#This Row],[1kit ]]</f>
        <v>2</v>
      </c>
      <c r="H29" s="5">
        <v>18</v>
      </c>
      <c r="W29" s="11" t="s">
        <v>122</v>
      </c>
      <c r="X29" s="6" t="s">
        <v>121</v>
      </c>
      <c r="Y29" s="6" t="s">
        <v>4</v>
      </c>
      <c r="Z29" s="6" t="s">
        <v>3</v>
      </c>
      <c r="AA29" s="6">
        <v>20</v>
      </c>
      <c r="AB29" s="6">
        <v>5</v>
      </c>
      <c r="AC29" s="6">
        <v>15</v>
      </c>
      <c r="AD29" s="6">
        <v>3132203316</v>
      </c>
      <c r="AE29" s="6" t="s">
        <v>2</v>
      </c>
      <c r="AF29" s="6"/>
      <c r="AG29" s="6" t="s">
        <v>1</v>
      </c>
      <c r="AH29" s="13">
        <v>401768</v>
      </c>
      <c r="AI29" s="13">
        <v>401768</v>
      </c>
      <c r="AJ29" s="13">
        <v>45169</v>
      </c>
      <c r="AK29" s="6" t="s">
        <v>120</v>
      </c>
      <c r="AL29" s="6"/>
      <c r="AM29" s="6"/>
      <c r="AN29" s="6"/>
      <c r="AO29" s="6"/>
      <c r="AP29" s="6"/>
      <c r="AQ29" s="6">
        <v>2.8255029999999999</v>
      </c>
      <c r="AR29" s="6">
        <v>56.510060000000003</v>
      </c>
      <c r="AS29" s="6">
        <v>2.2229999999999999</v>
      </c>
      <c r="AT29" s="12">
        <v>44.46</v>
      </c>
    </row>
    <row r="30" spans="2:46" x14ac:dyDescent="0.25">
      <c r="B30" s="11" t="s">
        <v>119</v>
      </c>
      <c r="C30" s="6" t="s">
        <v>118</v>
      </c>
      <c r="D30" s="6">
        <f>VLOOKUP(Tableau2[[#This Row],[Article]],W30:AA92,5,FALSE)</f>
        <v>37</v>
      </c>
      <c r="E30" s="6" t="s">
        <v>1</v>
      </c>
      <c r="F30" s="6">
        <v>1</v>
      </c>
      <c r="G30" s="6">
        <f>$J$3*Tableau2[[#This Row],[1kit ]]</f>
        <v>2</v>
      </c>
      <c r="H30" s="5">
        <v>35</v>
      </c>
      <c r="W30" s="10" t="s">
        <v>119</v>
      </c>
      <c r="X30" s="8" t="s">
        <v>118</v>
      </c>
      <c r="Y30" s="8" t="s">
        <v>4</v>
      </c>
      <c r="Z30" s="8" t="s">
        <v>3</v>
      </c>
      <c r="AA30" s="8">
        <v>37</v>
      </c>
      <c r="AB30" s="8">
        <v>5</v>
      </c>
      <c r="AC30" s="8">
        <v>32</v>
      </c>
      <c r="AD30" s="8">
        <v>3132205180</v>
      </c>
      <c r="AE30" s="8" t="s">
        <v>2</v>
      </c>
      <c r="AF30" s="8"/>
      <c r="AG30" s="8" t="s">
        <v>1</v>
      </c>
      <c r="AH30" s="9">
        <v>401768</v>
      </c>
      <c r="AI30" s="9">
        <v>401768</v>
      </c>
      <c r="AJ30" s="9">
        <v>45169</v>
      </c>
      <c r="AK30" s="8" t="s">
        <v>117</v>
      </c>
      <c r="AL30" s="8"/>
      <c r="AM30" s="8"/>
      <c r="AN30" s="8"/>
      <c r="AO30" s="8"/>
      <c r="AP30" s="8"/>
      <c r="AQ30" s="8">
        <v>0.70345000000000002</v>
      </c>
      <c r="AR30" s="8">
        <v>26.027650000000001</v>
      </c>
      <c r="AS30" s="8">
        <v>0.72070000000000001</v>
      </c>
      <c r="AT30" s="7">
        <v>26.665900000000001</v>
      </c>
    </row>
    <row r="31" spans="2:46" x14ac:dyDescent="0.25">
      <c r="B31" s="11" t="s">
        <v>116</v>
      </c>
      <c r="C31" s="6" t="s">
        <v>115</v>
      </c>
      <c r="D31" s="6">
        <f>VLOOKUP(Tableau2[[#This Row],[Article]],W31:AA93,5,FALSE)</f>
        <v>275</v>
      </c>
      <c r="E31" s="6" t="s">
        <v>1</v>
      </c>
      <c r="F31" s="6">
        <f>2*J3</f>
        <v>4</v>
      </c>
      <c r="G31" s="6">
        <f>$J$3*Tableau2[[#This Row],[1kit ]]</f>
        <v>8</v>
      </c>
      <c r="H31" s="5">
        <v>267</v>
      </c>
      <c r="W31" s="11" t="s">
        <v>116</v>
      </c>
      <c r="X31" s="6" t="s">
        <v>115</v>
      </c>
      <c r="Y31" s="6" t="s">
        <v>4</v>
      </c>
      <c r="Z31" s="6" t="s">
        <v>3</v>
      </c>
      <c r="AA31" s="6">
        <v>275</v>
      </c>
      <c r="AB31" s="6">
        <v>10</v>
      </c>
      <c r="AC31" s="6">
        <v>265</v>
      </c>
      <c r="AD31" s="6">
        <v>3132111397</v>
      </c>
      <c r="AE31" s="6" t="s">
        <v>2</v>
      </c>
      <c r="AF31" s="6"/>
      <c r="AG31" s="6" t="s">
        <v>1</v>
      </c>
      <c r="AH31" s="13">
        <v>401768</v>
      </c>
      <c r="AI31" s="13">
        <v>401768</v>
      </c>
      <c r="AJ31" s="13">
        <v>45169</v>
      </c>
      <c r="AK31" s="6" t="s">
        <v>114</v>
      </c>
      <c r="AL31" s="6"/>
      <c r="AM31" s="6"/>
      <c r="AN31" s="6"/>
      <c r="AO31" s="6"/>
      <c r="AP31" s="6"/>
      <c r="AQ31" s="6">
        <v>4.1585999999999998E-2</v>
      </c>
      <c r="AR31" s="6">
        <v>11.43615</v>
      </c>
      <c r="AS31" s="6">
        <v>4.2599999999999999E-2</v>
      </c>
      <c r="AT31" s="12">
        <v>11.715</v>
      </c>
    </row>
    <row r="32" spans="2:46" x14ac:dyDescent="0.25">
      <c r="B32" s="11" t="s">
        <v>113</v>
      </c>
      <c r="C32" s="6" t="s">
        <v>112</v>
      </c>
      <c r="D32" s="6">
        <f>VLOOKUP(Tableau2[[#This Row],[Article]],W32:AA94,5,FALSE)</f>
        <v>20</v>
      </c>
      <c r="E32" s="6" t="s">
        <v>1</v>
      </c>
      <c r="F32" s="6">
        <v>1</v>
      </c>
      <c r="G32" s="6">
        <f>$J$3*Tableau2[[#This Row],[1kit ]]</f>
        <v>2</v>
      </c>
      <c r="H32" s="5">
        <v>18</v>
      </c>
      <c r="W32" s="10" t="s">
        <v>113</v>
      </c>
      <c r="X32" s="8" t="s">
        <v>112</v>
      </c>
      <c r="Y32" s="8" t="s">
        <v>4</v>
      </c>
      <c r="Z32" s="8" t="s">
        <v>3</v>
      </c>
      <c r="AA32" s="8">
        <v>20</v>
      </c>
      <c r="AB32" s="8">
        <v>5</v>
      </c>
      <c r="AC32" s="8">
        <v>15</v>
      </c>
      <c r="AD32" s="8">
        <v>3132301242</v>
      </c>
      <c r="AE32" s="8" t="s">
        <v>2</v>
      </c>
      <c r="AF32" s="8" t="s">
        <v>111</v>
      </c>
      <c r="AG32" s="8" t="s">
        <v>1</v>
      </c>
      <c r="AH32" s="9">
        <v>401768</v>
      </c>
      <c r="AI32" s="9">
        <v>401768</v>
      </c>
      <c r="AJ32" s="9">
        <v>45169</v>
      </c>
      <c r="AK32" s="8" t="s">
        <v>110</v>
      </c>
      <c r="AL32" s="8"/>
      <c r="AM32" s="8"/>
      <c r="AN32" s="8"/>
      <c r="AO32" s="8"/>
      <c r="AP32" s="8"/>
      <c r="AQ32" s="8">
        <v>9.6487499999999997</v>
      </c>
      <c r="AR32" s="8">
        <v>192.97499999999999</v>
      </c>
      <c r="AS32" s="8">
        <v>9.0315999999999992</v>
      </c>
      <c r="AT32" s="7">
        <v>180.63200000000001</v>
      </c>
    </row>
    <row r="33" spans="2:46" x14ac:dyDescent="0.25">
      <c r="B33" s="11" t="s">
        <v>109</v>
      </c>
      <c r="C33" s="6" t="s">
        <v>108</v>
      </c>
      <c r="D33" s="6">
        <f>VLOOKUP(Tableau2[[#This Row],[Article]],W33:AA95,5,FALSE)</f>
        <v>54</v>
      </c>
      <c r="E33" s="6" t="s">
        <v>1</v>
      </c>
      <c r="F33" s="6">
        <v>2</v>
      </c>
      <c r="G33" s="6">
        <f>$J$3*Tableau2[[#This Row],[1kit ]]</f>
        <v>4</v>
      </c>
      <c r="H33" s="5">
        <v>50</v>
      </c>
      <c r="W33" s="11" t="s">
        <v>109</v>
      </c>
      <c r="X33" s="6" t="s">
        <v>108</v>
      </c>
      <c r="Y33" s="6" t="s">
        <v>4</v>
      </c>
      <c r="Z33" s="6" t="s">
        <v>3</v>
      </c>
      <c r="AA33" s="6">
        <v>54</v>
      </c>
      <c r="AB33" s="6">
        <v>10</v>
      </c>
      <c r="AC33" s="6">
        <v>44</v>
      </c>
      <c r="AD33" s="6">
        <v>3132306270</v>
      </c>
      <c r="AE33" s="6" t="s">
        <v>2</v>
      </c>
      <c r="AF33" s="6">
        <v>6254020</v>
      </c>
      <c r="AG33" s="6" t="s">
        <v>1</v>
      </c>
      <c r="AH33" s="13">
        <v>401768</v>
      </c>
      <c r="AI33" s="13">
        <v>401768</v>
      </c>
      <c r="AJ33" s="13">
        <v>45169</v>
      </c>
      <c r="AK33" s="6" t="s">
        <v>107</v>
      </c>
      <c r="AL33" s="6"/>
      <c r="AM33" s="6"/>
      <c r="AN33" s="6"/>
      <c r="AO33" s="6"/>
      <c r="AP33" s="6"/>
      <c r="AQ33" s="6">
        <v>2.731325</v>
      </c>
      <c r="AR33" s="6">
        <v>147.49154999999999</v>
      </c>
      <c r="AS33" s="6">
        <v>3.6309999999999998</v>
      </c>
      <c r="AT33" s="12">
        <v>196.07400000000001</v>
      </c>
    </row>
    <row r="34" spans="2:46" x14ac:dyDescent="0.25">
      <c r="B34" s="11" t="s">
        <v>106</v>
      </c>
      <c r="C34" s="6" t="s">
        <v>105</v>
      </c>
      <c r="D34" s="6">
        <f>VLOOKUP(Tableau2[[#This Row],[Article]],W34:AA96,5,FALSE)</f>
        <v>8</v>
      </c>
      <c r="E34" s="6" t="s">
        <v>1</v>
      </c>
      <c r="F34" s="6">
        <v>2</v>
      </c>
      <c r="G34" s="6">
        <f>$J$3*Tableau2[[#This Row],[1kit ]]</f>
        <v>4</v>
      </c>
      <c r="H34" s="5">
        <v>4</v>
      </c>
      <c r="W34" s="10" t="s">
        <v>106</v>
      </c>
      <c r="X34" s="8" t="s">
        <v>105</v>
      </c>
      <c r="Y34" s="8" t="s">
        <v>4</v>
      </c>
      <c r="Z34" s="8" t="s">
        <v>3</v>
      </c>
      <c r="AA34" s="8">
        <v>8</v>
      </c>
      <c r="AB34" s="8">
        <v>8</v>
      </c>
      <c r="AC34" s="8">
        <v>0</v>
      </c>
      <c r="AD34" s="8">
        <v>3132301191</v>
      </c>
      <c r="AE34" s="8" t="s">
        <v>2</v>
      </c>
      <c r="AF34" s="8"/>
      <c r="AG34" s="8" t="s">
        <v>1</v>
      </c>
      <c r="AH34" s="9">
        <v>401768</v>
      </c>
      <c r="AI34" s="9">
        <v>401768</v>
      </c>
      <c r="AJ34" s="9">
        <v>45169</v>
      </c>
      <c r="AK34" s="8" t="s">
        <v>104</v>
      </c>
      <c r="AL34" s="8"/>
      <c r="AM34" s="8"/>
      <c r="AN34" s="8"/>
      <c r="AO34" s="8"/>
      <c r="AP34" s="8"/>
      <c r="AQ34" s="8">
        <v>2.2832249999999998</v>
      </c>
      <c r="AR34" s="8">
        <v>18.265799999999999</v>
      </c>
      <c r="AS34" s="8">
        <v>2.3258000000000001</v>
      </c>
      <c r="AT34" s="7">
        <v>18.606400000000001</v>
      </c>
    </row>
    <row r="35" spans="2:46" x14ac:dyDescent="0.25">
      <c r="B35" s="11" t="s">
        <v>103</v>
      </c>
      <c r="C35" s="6" t="s">
        <v>102</v>
      </c>
      <c r="D35" s="6">
        <f>VLOOKUP(Tableau2[[#This Row],[Article]],W35:AA97,5,FALSE)</f>
        <v>187</v>
      </c>
      <c r="E35" s="6" t="s">
        <v>1</v>
      </c>
      <c r="F35" s="6">
        <v>1</v>
      </c>
      <c r="G35" s="6">
        <f>$J$3*Tableau2[[#This Row],[1kit ]]</f>
        <v>2</v>
      </c>
      <c r="H35" s="5">
        <v>185</v>
      </c>
      <c r="W35" s="11" t="s">
        <v>103</v>
      </c>
      <c r="X35" s="6" t="s">
        <v>102</v>
      </c>
      <c r="Y35" s="6" t="s">
        <v>4</v>
      </c>
      <c r="Z35" s="6" t="s">
        <v>3</v>
      </c>
      <c r="AA35" s="6">
        <v>187</v>
      </c>
      <c r="AB35" s="6">
        <v>10</v>
      </c>
      <c r="AC35" s="6">
        <v>177</v>
      </c>
      <c r="AD35" s="6">
        <v>3132202381</v>
      </c>
      <c r="AE35" s="6" t="s">
        <v>2</v>
      </c>
      <c r="AF35" s="6" t="s">
        <v>101</v>
      </c>
      <c r="AG35" s="6" t="s">
        <v>1</v>
      </c>
      <c r="AH35" s="13">
        <v>401768</v>
      </c>
      <c r="AI35" s="13">
        <v>401768</v>
      </c>
      <c r="AJ35" s="13">
        <v>45169</v>
      </c>
      <c r="AK35" s="6" t="s">
        <v>100</v>
      </c>
      <c r="AL35" s="6"/>
      <c r="AM35" s="6"/>
      <c r="AN35" s="6"/>
      <c r="AO35" s="6"/>
      <c r="AP35" s="6"/>
      <c r="AQ35" s="6">
        <v>1.8630500000000001</v>
      </c>
      <c r="AR35" s="6">
        <v>348.39035000000001</v>
      </c>
      <c r="AS35" s="6">
        <v>1.9088000000000001</v>
      </c>
      <c r="AT35" s="12">
        <v>356.94560000000001</v>
      </c>
    </row>
    <row r="36" spans="2:46" x14ac:dyDescent="0.25">
      <c r="B36" s="11" t="s">
        <v>97</v>
      </c>
      <c r="C36" s="6" t="s">
        <v>96</v>
      </c>
      <c r="D36" s="6">
        <f>VLOOKUP(Tableau2[[#This Row],[Article]],W36:AA98,5,FALSE)</f>
        <v>5</v>
      </c>
      <c r="E36" s="6" t="s">
        <v>1</v>
      </c>
      <c r="F36" s="6">
        <v>6</v>
      </c>
      <c r="G36" s="6">
        <f>$J$3*Tableau2[[#This Row],[1kit ]]</f>
        <v>12</v>
      </c>
      <c r="H36" s="5">
        <v>-7</v>
      </c>
      <c r="W36" s="10" t="s">
        <v>97</v>
      </c>
      <c r="X36" s="8" t="s">
        <v>96</v>
      </c>
      <c r="Y36" s="8" t="s">
        <v>4</v>
      </c>
      <c r="Z36" s="8" t="s">
        <v>3</v>
      </c>
      <c r="AA36" s="8">
        <v>5</v>
      </c>
      <c r="AB36" s="8">
        <v>5</v>
      </c>
      <c r="AC36" s="8">
        <v>0</v>
      </c>
      <c r="AD36" s="8">
        <v>3132301340</v>
      </c>
      <c r="AE36" s="8" t="s">
        <v>2</v>
      </c>
      <c r="AF36" s="8" t="s">
        <v>99</v>
      </c>
      <c r="AG36" s="8" t="s">
        <v>1</v>
      </c>
      <c r="AH36" s="9">
        <v>401768</v>
      </c>
      <c r="AI36" s="9">
        <v>401768</v>
      </c>
      <c r="AJ36" s="9">
        <v>45169</v>
      </c>
      <c r="AK36" s="8" t="s">
        <v>98</v>
      </c>
      <c r="AL36" s="8"/>
      <c r="AM36" s="8"/>
      <c r="AN36" s="8"/>
      <c r="AO36" s="8"/>
      <c r="AP36" s="8"/>
      <c r="AQ36" s="8">
        <v>22.097087999999999</v>
      </c>
      <c r="AR36" s="8">
        <v>110.48544</v>
      </c>
      <c r="AS36" s="8">
        <v>20.588000000000001</v>
      </c>
      <c r="AT36" s="7">
        <v>102.94</v>
      </c>
    </row>
    <row r="37" spans="2:46" x14ac:dyDescent="0.25">
      <c r="B37" s="11" t="s">
        <v>97</v>
      </c>
      <c r="C37" s="6" t="s">
        <v>96</v>
      </c>
      <c r="D37" s="6">
        <f>VLOOKUP(Tableau2[[#This Row],[Article]],W37:AA99,5,FALSE)</f>
        <v>64</v>
      </c>
      <c r="E37" s="6" t="s">
        <v>1</v>
      </c>
      <c r="F37" s="6"/>
      <c r="G37" s="6">
        <f>$J$3*Tableau2[[#This Row],[1kit ]]</f>
        <v>0</v>
      </c>
      <c r="H37" s="5">
        <v>64</v>
      </c>
      <c r="W37" s="11" t="s">
        <v>97</v>
      </c>
      <c r="X37" s="6" t="s">
        <v>96</v>
      </c>
      <c r="Y37" s="6" t="s">
        <v>4</v>
      </c>
      <c r="Z37" s="6" t="s">
        <v>3</v>
      </c>
      <c r="AA37" s="6">
        <v>64</v>
      </c>
      <c r="AB37" s="6">
        <v>25</v>
      </c>
      <c r="AC37" s="6">
        <v>39</v>
      </c>
      <c r="AD37" s="6">
        <v>3132301343</v>
      </c>
      <c r="AE37" s="6" t="s">
        <v>2</v>
      </c>
      <c r="AF37" s="6">
        <v>201141150</v>
      </c>
      <c r="AG37" s="6" t="s">
        <v>1</v>
      </c>
      <c r="AH37" s="13">
        <v>401768</v>
      </c>
      <c r="AI37" s="13">
        <v>401768</v>
      </c>
      <c r="AJ37" s="6"/>
      <c r="AK37" s="6" t="s">
        <v>95</v>
      </c>
      <c r="AL37" s="6"/>
      <c r="AM37" s="6"/>
      <c r="AN37" s="6"/>
      <c r="AO37" s="6"/>
      <c r="AP37" s="6"/>
      <c r="AQ37" s="6">
        <v>22.097087999999999</v>
      </c>
      <c r="AR37" s="6">
        <v>1414.213632</v>
      </c>
      <c r="AS37" s="6">
        <v>20.588000000000001</v>
      </c>
      <c r="AT37" s="12">
        <v>1317.6320000000001</v>
      </c>
    </row>
    <row r="38" spans="2:46" x14ac:dyDescent="0.25">
      <c r="B38" s="11" t="s">
        <v>94</v>
      </c>
      <c r="C38" s="6" t="s">
        <v>93</v>
      </c>
      <c r="D38" s="6">
        <f>VLOOKUP(Tableau2[[#This Row],[Article]],W38:AA100,5,FALSE)</f>
        <v>147</v>
      </c>
      <c r="E38" s="6" t="s">
        <v>1</v>
      </c>
      <c r="F38" s="6">
        <v>1</v>
      </c>
      <c r="G38" s="6">
        <f>$J$3*Tableau2[[#This Row],[1kit ]]</f>
        <v>2</v>
      </c>
      <c r="H38" s="5">
        <v>145</v>
      </c>
      <c r="W38" s="10" t="s">
        <v>94</v>
      </c>
      <c r="X38" s="8" t="s">
        <v>93</v>
      </c>
      <c r="Y38" s="8" t="s">
        <v>4</v>
      </c>
      <c r="Z38" s="8" t="s">
        <v>3</v>
      </c>
      <c r="AA38" s="8">
        <v>147</v>
      </c>
      <c r="AB38" s="8">
        <v>5</v>
      </c>
      <c r="AC38" s="8">
        <v>142</v>
      </c>
      <c r="AD38" s="8">
        <v>3132301113</v>
      </c>
      <c r="AE38" s="8" t="s">
        <v>2</v>
      </c>
      <c r="AF38" s="8" t="s">
        <v>92</v>
      </c>
      <c r="AG38" s="8" t="s">
        <v>1</v>
      </c>
      <c r="AH38" s="9">
        <v>401768</v>
      </c>
      <c r="AI38" s="9">
        <v>401768</v>
      </c>
      <c r="AJ38" s="9">
        <v>45169</v>
      </c>
      <c r="AK38" s="8" t="s">
        <v>91</v>
      </c>
      <c r="AL38" s="8"/>
      <c r="AM38" s="8"/>
      <c r="AN38" s="8"/>
      <c r="AO38" s="8"/>
      <c r="AP38" s="8"/>
      <c r="AQ38" s="8">
        <v>5.3966159999999999</v>
      </c>
      <c r="AR38" s="8">
        <v>793.30255199999999</v>
      </c>
      <c r="AS38" s="8">
        <v>5.5364000000000004</v>
      </c>
      <c r="AT38" s="7">
        <v>813.85080000000005</v>
      </c>
    </row>
    <row r="39" spans="2:46" x14ac:dyDescent="0.25">
      <c r="B39" s="11" t="s">
        <v>90</v>
      </c>
      <c r="C39" s="6" t="s">
        <v>89</v>
      </c>
      <c r="D39" s="6">
        <f>VLOOKUP(Tableau2[[#This Row],[Article]],W39:AA101,5,FALSE)</f>
        <v>297</v>
      </c>
      <c r="E39" s="6" t="s">
        <v>1</v>
      </c>
      <c r="F39" s="6">
        <v>10</v>
      </c>
      <c r="G39" s="6">
        <f>$J$3*Tableau2[[#This Row],[1kit ]]</f>
        <v>20</v>
      </c>
      <c r="H39" s="5">
        <v>277</v>
      </c>
      <c r="W39" s="11" t="s">
        <v>90</v>
      </c>
      <c r="X39" s="6" t="s">
        <v>89</v>
      </c>
      <c r="Y39" s="6" t="s">
        <v>4</v>
      </c>
      <c r="Z39" s="6" t="s">
        <v>3</v>
      </c>
      <c r="AA39" s="6">
        <v>297</v>
      </c>
      <c r="AB39" s="6">
        <v>50</v>
      </c>
      <c r="AC39" s="6">
        <v>247</v>
      </c>
      <c r="AD39" s="6">
        <v>3132301396</v>
      </c>
      <c r="AE39" s="6" t="s">
        <v>2</v>
      </c>
      <c r="AF39" s="6">
        <v>134809</v>
      </c>
      <c r="AG39" s="6" t="s">
        <v>1</v>
      </c>
      <c r="AH39" s="13">
        <v>401768</v>
      </c>
      <c r="AI39" s="13">
        <v>401768</v>
      </c>
      <c r="AJ39" s="13">
        <v>45169</v>
      </c>
      <c r="AK39" s="6" t="s">
        <v>88</v>
      </c>
      <c r="AL39" s="6"/>
      <c r="AM39" s="6"/>
      <c r="AN39" s="6"/>
      <c r="AO39" s="6"/>
      <c r="AP39" s="6"/>
      <c r="AQ39" s="6">
        <v>0.75435600000000003</v>
      </c>
      <c r="AR39" s="6">
        <v>224.04373200000001</v>
      </c>
      <c r="AS39" s="6">
        <v>0.75080000000000002</v>
      </c>
      <c r="AT39" s="12">
        <v>222.98759999999999</v>
      </c>
    </row>
    <row r="40" spans="2:46" x14ac:dyDescent="0.25">
      <c r="B40" s="11" t="s">
        <v>87</v>
      </c>
      <c r="C40" s="6" t="s">
        <v>86</v>
      </c>
      <c r="D40" s="6">
        <f>VLOOKUP(Tableau2[[#This Row],[Article]],W40:AA102,5,FALSE)</f>
        <v>11</v>
      </c>
      <c r="E40" s="6" t="s">
        <v>1</v>
      </c>
      <c r="F40" s="6">
        <v>1</v>
      </c>
      <c r="G40" s="6">
        <f>$J$3*Tableau2[[#This Row],[1kit ]]</f>
        <v>2</v>
      </c>
      <c r="H40" s="5">
        <v>9</v>
      </c>
      <c r="W40" s="10" t="s">
        <v>87</v>
      </c>
      <c r="X40" s="8" t="s">
        <v>86</v>
      </c>
      <c r="Y40" s="8" t="s">
        <v>4</v>
      </c>
      <c r="Z40" s="8" t="s">
        <v>3</v>
      </c>
      <c r="AA40" s="8">
        <v>11</v>
      </c>
      <c r="AB40" s="8">
        <v>5</v>
      </c>
      <c r="AC40" s="8">
        <v>6</v>
      </c>
      <c r="AD40" s="8" t="s">
        <v>85</v>
      </c>
      <c r="AE40" s="8" t="s">
        <v>2</v>
      </c>
      <c r="AF40" s="8" t="s">
        <v>85</v>
      </c>
      <c r="AG40" s="8" t="s">
        <v>1</v>
      </c>
      <c r="AH40" s="9">
        <v>401768</v>
      </c>
      <c r="AI40" s="9">
        <v>401768</v>
      </c>
      <c r="AJ40" s="9">
        <v>45169</v>
      </c>
      <c r="AK40" s="8" t="s">
        <v>84</v>
      </c>
      <c r="AL40" s="8"/>
      <c r="AM40" s="8"/>
      <c r="AN40" s="8"/>
      <c r="AO40" s="8"/>
      <c r="AP40" s="8"/>
      <c r="AQ40" s="8">
        <v>10.436225</v>
      </c>
      <c r="AR40" s="8">
        <v>114.798475</v>
      </c>
      <c r="AS40" s="8">
        <v>17.093</v>
      </c>
      <c r="AT40" s="7">
        <v>188.023</v>
      </c>
    </row>
    <row r="41" spans="2:46" x14ac:dyDescent="0.25">
      <c r="B41" s="11" t="s">
        <v>83</v>
      </c>
      <c r="C41" s="6" t="s">
        <v>82</v>
      </c>
      <c r="D41" s="6">
        <f>VLOOKUP(Tableau2[[#This Row],[Article]],W41:AA103,5,FALSE)</f>
        <v>5</v>
      </c>
      <c r="E41" s="6" t="s">
        <v>1</v>
      </c>
      <c r="F41" s="6">
        <v>1</v>
      </c>
      <c r="G41" s="6">
        <f>$J$3*Tableau2[[#This Row],[1kit ]]</f>
        <v>2</v>
      </c>
      <c r="H41" s="5">
        <v>3</v>
      </c>
      <c r="W41" s="11" t="s">
        <v>83</v>
      </c>
      <c r="X41" s="6" t="s">
        <v>82</v>
      </c>
      <c r="Y41" s="6" t="s">
        <v>4</v>
      </c>
      <c r="Z41" s="6" t="s">
        <v>3</v>
      </c>
      <c r="AA41" s="6">
        <v>5</v>
      </c>
      <c r="AB41" s="6">
        <v>5</v>
      </c>
      <c r="AC41" s="6">
        <v>0</v>
      </c>
      <c r="AD41" s="6" t="s">
        <v>80</v>
      </c>
      <c r="AE41" s="6" t="s">
        <v>2</v>
      </c>
      <c r="AF41" s="6"/>
      <c r="AG41" s="6" t="s">
        <v>1</v>
      </c>
      <c r="AH41" s="13">
        <v>401768</v>
      </c>
      <c r="AI41" s="13">
        <v>401768</v>
      </c>
      <c r="AJ41" s="13">
        <v>45169</v>
      </c>
      <c r="AK41" s="6" t="s">
        <v>81</v>
      </c>
      <c r="AL41" s="6" t="s">
        <v>80</v>
      </c>
      <c r="AM41" s="6"/>
      <c r="AN41" s="6"/>
      <c r="AO41" s="6"/>
      <c r="AP41" s="6"/>
      <c r="AQ41" s="6">
        <v>201.143449</v>
      </c>
      <c r="AR41" s="6">
        <v>1005.717245</v>
      </c>
      <c r="AS41" s="6">
        <v>176.2679</v>
      </c>
      <c r="AT41" s="12">
        <v>881.33950000000004</v>
      </c>
    </row>
    <row r="42" spans="2:46" x14ac:dyDescent="0.25">
      <c r="B42" s="11" t="s">
        <v>79</v>
      </c>
      <c r="C42" s="6" t="s">
        <v>78</v>
      </c>
      <c r="D42" s="6">
        <f>VLOOKUP(Tableau2[[#This Row],[Article]],W42:AA104,5,FALSE)</f>
        <v>22</v>
      </c>
      <c r="E42" s="6" t="s">
        <v>1</v>
      </c>
      <c r="F42" s="6">
        <v>1</v>
      </c>
      <c r="G42" s="6">
        <f>$J$3*Tableau2[[#This Row],[1kit ]]</f>
        <v>2</v>
      </c>
      <c r="H42" s="5">
        <v>20</v>
      </c>
      <c r="W42" s="10" t="s">
        <v>79</v>
      </c>
      <c r="X42" s="8" t="s">
        <v>78</v>
      </c>
      <c r="Y42" s="8" t="s">
        <v>4</v>
      </c>
      <c r="Z42" s="8" t="s">
        <v>3</v>
      </c>
      <c r="AA42" s="8">
        <v>22</v>
      </c>
      <c r="AB42" s="8">
        <v>5</v>
      </c>
      <c r="AC42" s="8">
        <v>17</v>
      </c>
      <c r="AD42" s="8">
        <v>168378</v>
      </c>
      <c r="AE42" s="8" t="s">
        <v>2</v>
      </c>
      <c r="AF42" s="8"/>
      <c r="AG42" s="8" t="s">
        <v>1</v>
      </c>
      <c r="AH42" s="9">
        <v>401768</v>
      </c>
      <c r="AI42" s="9">
        <v>401768</v>
      </c>
      <c r="AJ42" s="9">
        <v>45169</v>
      </c>
      <c r="AK42" s="8" t="s">
        <v>77</v>
      </c>
      <c r="AL42" s="8"/>
      <c r="AM42" s="8"/>
      <c r="AN42" s="8"/>
      <c r="AO42" s="8"/>
      <c r="AP42" s="8"/>
      <c r="AQ42" s="8">
        <v>39.949049000000002</v>
      </c>
      <c r="AR42" s="8">
        <v>878.87907800000005</v>
      </c>
      <c r="AS42" s="8">
        <v>32.370399999999997</v>
      </c>
      <c r="AT42" s="7">
        <v>712.14880000000005</v>
      </c>
    </row>
    <row r="43" spans="2:46" x14ac:dyDescent="0.25">
      <c r="B43" s="11" t="s">
        <v>76</v>
      </c>
      <c r="C43" s="6" t="s">
        <v>75</v>
      </c>
      <c r="D43" s="6">
        <f>VLOOKUP(Tableau2[[#This Row],[Article]],W43:AA105,5,FALSE)</f>
        <v>4</v>
      </c>
      <c r="E43" s="6" t="s">
        <v>1</v>
      </c>
      <c r="F43" s="6">
        <v>1</v>
      </c>
      <c r="G43" s="6">
        <f>$J$3*Tableau2[[#This Row],[1kit ]]</f>
        <v>2</v>
      </c>
      <c r="H43" s="5">
        <v>2</v>
      </c>
      <c r="W43" s="11" t="s">
        <v>76</v>
      </c>
      <c r="X43" s="6" t="s">
        <v>75</v>
      </c>
      <c r="Y43" s="6" t="s">
        <v>4</v>
      </c>
      <c r="Z43" s="6" t="s">
        <v>3</v>
      </c>
      <c r="AA43" s="6">
        <v>4</v>
      </c>
      <c r="AB43" s="6">
        <v>4</v>
      </c>
      <c r="AC43" s="6">
        <v>0</v>
      </c>
      <c r="AD43" s="6">
        <v>3132211193</v>
      </c>
      <c r="AE43" s="6" t="s">
        <v>2</v>
      </c>
      <c r="AF43" s="6"/>
      <c r="AG43" s="6" t="s">
        <v>1</v>
      </c>
      <c r="AH43" s="13">
        <v>401768</v>
      </c>
      <c r="AI43" s="13">
        <v>401768</v>
      </c>
      <c r="AJ43" s="13">
        <v>45169</v>
      </c>
      <c r="AK43" s="6" t="s">
        <v>74</v>
      </c>
      <c r="AL43" s="6"/>
      <c r="AM43" s="6"/>
      <c r="AN43" s="6"/>
      <c r="AO43" s="6"/>
      <c r="AP43" s="6"/>
      <c r="AQ43" s="6">
        <v>29.818349999999999</v>
      </c>
      <c r="AR43" s="6">
        <v>119.2734</v>
      </c>
      <c r="AS43" s="6">
        <v>30.322900000000001</v>
      </c>
      <c r="AT43" s="12">
        <v>121.2916</v>
      </c>
    </row>
    <row r="44" spans="2:46" x14ac:dyDescent="0.25">
      <c r="B44" s="11" t="s">
        <v>73</v>
      </c>
      <c r="C44" s="6" t="s">
        <v>72</v>
      </c>
      <c r="D44" s="6">
        <f>VLOOKUP(Tableau2[[#This Row],[Article]],W44:AA106,5,FALSE)</f>
        <v>3</v>
      </c>
      <c r="E44" s="6" t="s">
        <v>1</v>
      </c>
      <c r="F44" s="6">
        <v>1</v>
      </c>
      <c r="G44" s="6">
        <f>$J$3*Tableau2[[#This Row],[1kit ]]</f>
        <v>2</v>
      </c>
      <c r="H44" s="5">
        <v>1</v>
      </c>
      <c r="W44" s="10" t="s">
        <v>73</v>
      </c>
      <c r="X44" s="8" t="s">
        <v>72</v>
      </c>
      <c r="Y44" s="8" t="s">
        <v>4</v>
      </c>
      <c r="Z44" s="8" t="s">
        <v>3</v>
      </c>
      <c r="AA44" s="8">
        <v>3</v>
      </c>
      <c r="AB44" s="8">
        <v>3</v>
      </c>
      <c r="AC44" s="8">
        <v>0</v>
      </c>
      <c r="AD44" s="8">
        <v>10810658</v>
      </c>
      <c r="AE44" s="8" t="s">
        <v>2</v>
      </c>
      <c r="AF44" s="8"/>
      <c r="AG44" s="8" t="s">
        <v>1</v>
      </c>
      <c r="AH44" s="9">
        <v>401768</v>
      </c>
      <c r="AI44" s="9">
        <v>401768</v>
      </c>
      <c r="AJ44" s="9">
        <v>45169</v>
      </c>
      <c r="AK44" s="8" t="s">
        <v>71</v>
      </c>
      <c r="AL44" s="8"/>
      <c r="AM44" s="8"/>
      <c r="AN44" s="8"/>
      <c r="AO44" s="8"/>
      <c r="AP44" s="8"/>
      <c r="AQ44" s="8">
        <v>213.26500200000001</v>
      </c>
      <c r="AR44" s="8">
        <v>639.79500599999994</v>
      </c>
      <c r="AS44" s="8">
        <v>134</v>
      </c>
      <c r="AT44" s="7">
        <v>402</v>
      </c>
    </row>
    <row r="45" spans="2:46" x14ac:dyDescent="0.25">
      <c r="B45" s="11" t="s">
        <v>70</v>
      </c>
      <c r="C45" s="6" t="s">
        <v>69</v>
      </c>
      <c r="D45" s="6">
        <f>VLOOKUP(Tableau2[[#This Row],[Article]],W45:AA107,5,FALSE)</f>
        <v>7</v>
      </c>
      <c r="E45" s="6" t="s">
        <v>1</v>
      </c>
      <c r="F45" s="6">
        <f>J3*1</f>
        <v>2</v>
      </c>
      <c r="G45" s="6">
        <f>$J$3*Tableau2[[#This Row],[1kit ]]</f>
        <v>4</v>
      </c>
      <c r="H45" s="5">
        <v>3</v>
      </c>
      <c r="W45" s="11" t="s">
        <v>70</v>
      </c>
      <c r="X45" s="6" t="s">
        <v>69</v>
      </c>
      <c r="Y45" s="6" t="s">
        <v>4</v>
      </c>
      <c r="Z45" s="6" t="s">
        <v>3</v>
      </c>
      <c r="AA45" s="6">
        <v>7</v>
      </c>
      <c r="AB45" s="6">
        <v>5</v>
      </c>
      <c r="AC45" s="6">
        <v>2</v>
      </c>
      <c r="AD45" s="6">
        <v>3132205386</v>
      </c>
      <c r="AE45" s="6" t="s">
        <v>2</v>
      </c>
      <c r="AF45" s="6"/>
      <c r="AG45" s="6" t="s">
        <v>1</v>
      </c>
      <c r="AH45" s="13">
        <v>401768</v>
      </c>
      <c r="AI45" s="13">
        <v>401768</v>
      </c>
      <c r="AJ45" s="13">
        <v>45169</v>
      </c>
      <c r="AK45" s="6" t="s">
        <v>68</v>
      </c>
      <c r="AL45" s="6"/>
      <c r="AM45" s="6"/>
      <c r="AN45" s="6"/>
      <c r="AO45" s="6"/>
      <c r="AP45" s="6"/>
      <c r="AQ45" s="6">
        <v>2.8128320000000002</v>
      </c>
      <c r="AR45" s="6">
        <v>19.689824000000002</v>
      </c>
      <c r="AS45" s="6">
        <v>2.8820000000000001</v>
      </c>
      <c r="AT45" s="12">
        <v>20.173999999999999</v>
      </c>
    </row>
    <row r="46" spans="2:46" x14ac:dyDescent="0.25">
      <c r="B46" s="11" t="s">
        <v>67</v>
      </c>
      <c r="C46" s="6" t="s">
        <v>66</v>
      </c>
      <c r="D46" s="6">
        <f>VLOOKUP(Tableau2[[#This Row],[Article]],W46:AA108,5,FALSE)</f>
        <v>64</v>
      </c>
      <c r="E46" s="6" t="s">
        <v>1</v>
      </c>
      <c r="F46" s="6">
        <v>2</v>
      </c>
      <c r="G46" s="6">
        <f>$J$3*Tableau2[[#This Row],[1kit ]]</f>
        <v>4</v>
      </c>
      <c r="H46" s="5">
        <v>60</v>
      </c>
      <c r="W46" s="10" t="s">
        <v>67</v>
      </c>
      <c r="X46" s="8" t="s">
        <v>66</v>
      </c>
      <c r="Y46" s="8" t="s">
        <v>4</v>
      </c>
      <c r="Z46" s="8" t="s">
        <v>3</v>
      </c>
      <c r="AA46" s="8">
        <v>64</v>
      </c>
      <c r="AB46" s="8">
        <v>10</v>
      </c>
      <c r="AC46" s="8">
        <v>54</v>
      </c>
      <c r="AD46" s="8">
        <v>3132212032</v>
      </c>
      <c r="AE46" s="8" t="s">
        <v>2</v>
      </c>
      <c r="AF46" s="8"/>
      <c r="AG46" s="8" t="s">
        <v>1</v>
      </c>
      <c r="AH46" s="9">
        <v>401768</v>
      </c>
      <c r="AI46" s="9">
        <v>401768</v>
      </c>
      <c r="AJ46" s="9">
        <v>45169</v>
      </c>
      <c r="AK46" s="8" t="s">
        <v>65</v>
      </c>
      <c r="AL46" s="8"/>
      <c r="AM46" s="8"/>
      <c r="AN46" s="8"/>
      <c r="AO46" s="8"/>
      <c r="AP46" s="8"/>
      <c r="AQ46" s="8">
        <v>2.392989</v>
      </c>
      <c r="AR46" s="8">
        <v>153.151296</v>
      </c>
      <c r="AS46" s="8">
        <v>2.4449999999999998</v>
      </c>
      <c r="AT46" s="7">
        <v>156.47999999999999</v>
      </c>
    </row>
    <row r="47" spans="2:46" x14ac:dyDescent="0.25">
      <c r="B47" s="11" t="s">
        <v>64</v>
      </c>
      <c r="C47" s="6" t="s">
        <v>63</v>
      </c>
      <c r="D47" s="6">
        <f>VLOOKUP(Tableau2[[#This Row],[Article]],W47:AA109,5,FALSE)</f>
        <v>7</v>
      </c>
      <c r="E47" s="6" t="s">
        <v>1</v>
      </c>
      <c r="F47" s="6">
        <v>1</v>
      </c>
      <c r="G47" s="6">
        <f>$J$3*Tableau2[[#This Row],[1kit ]]</f>
        <v>2</v>
      </c>
      <c r="H47" s="5">
        <v>5</v>
      </c>
      <c r="W47" s="11" t="s">
        <v>64</v>
      </c>
      <c r="X47" s="6" t="s">
        <v>63</v>
      </c>
      <c r="Y47" s="6" t="s">
        <v>4</v>
      </c>
      <c r="Z47" s="6" t="s">
        <v>3</v>
      </c>
      <c r="AA47" s="6">
        <v>7</v>
      </c>
      <c r="AB47" s="6">
        <v>5</v>
      </c>
      <c r="AC47" s="6">
        <v>2</v>
      </c>
      <c r="AD47" s="6">
        <v>3132212095</v>
      </c>
      <c r="AE47" s="6" t="s">
        <v>2</v>
      </c>
      <c r="AF47" s="6"/>
      <c r="AG47" s="6" t="s">
        <v>1</v>
      </c>
      <c r="AH47" s="13">
        <v>401768</v>
      </c>
      <c r="AI47" s="13">
        <v>401768</v>
      </c>
      <c r="AJ47" s="13">
        <v>45169</v>
      </c>
      <c r="AK47" s="6" t="s">
        <v>62</v>
      </c>
      <c r="AL47" s="6"/>
      <c r="AM47" s="6"/>
      <c r="AN47" s="6"/>
      <c r="AO47" s="6"/>
      <c r="AP47" s="6"/>
      <c r="AQ47" s="6">
        <v>7.9843500000000001</v>
      </c>
      <c r="AR47" s="6">
        <v>55.890450000000001</v>
      </c>
      <c r="AS47" s="6">
        <v>8.1745999999999999</v>
      </c>
      <c r="AT47" s="12">
        <v>57.222200000000001</v>
      </c>
    </row>
    <row r="48" spans="2:46" x14ac:dyDescent="0.25">
      <c r="B48" s="11" t="s">
        <v>61</v>
      </c>
      <c r="C48" s="6" t="s">
        <v>60</v>
      </c>
      <c r="D48" s="6">
        <f>VLOOKUP(Tableau2[[#This Row],[Article]],W48:AA110,5,FALSE)</f>
        <v>43</v>
      </c>
      <c r="E48" s="6" t="s">
        <v>1</v>
      </c>
      <c r="F48" s="6">
        <v>2</v>
      </c>
      <c r="G48" s="6">
        <f>$J$3*Tableau2[[#This Row],[1kit ]]</f>
        <v>4</v>
      </c>
      <c r="H48" s="5">
        <v>39</v>
      </c>
      <c r="W48" s="10" t="s">
        <v>61</v>
      </c>
      <c r="X48" s="8" t="s">
        <v>60</v>
      </c>
      <c r="Y48" s="8" t="s">
        <v>4</v>
      </c>
      <c r="Z48" s="8" t="s">
        <v>3</v>
      </c>
      <c r="AA48" s="8">
        <v>43</v>
      </c>
      <c r="AB48" s="8">
        <v>10</v>
      </c>
      <c r="AC48" s="8">
        <v>33</v>
      </c>
      <c r="AD48" s="8">
        <v>3132207025</v>
      </c>
      <c r="AE48" s="8" t="s">
        <v>2</v>
      </c>
      <c r="AF48" s="8"/>
      <c r="AG48" s="8" t="s">
        <v>1</v>
      </c>
      <c r="AH48" s="9">
        <v>401768</v>
      </c>
      <c r="AI48" s="9">
        <v>401768</v>
      </c>
      <c r="AJ48" s="9">
        <v>45169</v>
      </c>
      <c r="AK48" s="8" t="s">
        <v>59</v>
      </c>
      <c r="AL48" s="8"/>
      <c r="AM48" s="8"/>
      <c r="AN48" s="8"/>
      <c r="AO48" s="8"/>
      <c r="AP48" s="8"/>
      <c r="AQ48" s="8">
        <v>0.225075</v>
      </c>
      <c r="AR48" s="8">
        <v>9.6782249999999994</v>
      </c>
      <c r="AS48" s="8">
        <v>0.2306</v>
      </c>
      <c r="AT48" s="7">
        <v>9.9158000000000008</v>
      </c>
    </row>
    <row r="49" spans="2:46" x14ac:dyDescent="0.25">
      <c r="B49" s="11" t="s">
        <v>56</v>
      </c>
      <c r="C49" s="6" t="s">
        <v>55</v>
      </c>
      <c r="D49" s="6">
        <f>VLOOKUP(Tableau2[[#This Row],[Article]],W49:AA111,5,FALSE)</f>
        <v>263</v>
      </c>
      <c r="E49" s="6" t="s">
        <v>1</v>
      </c>
      <c r="F49" s="6">
        <v>1</v>
      </c>
      <c r="G49" s="6">
        <f>$J$3*Tableau2[[#This Row],[1kit ]]</f>
        <v>2</v>
      </c>
      <c r="H49" s="5">
        <v>261</v>
      </c>
      <c r="W49" s="11" t="s">
        <v>56</v>
      </c>
      <c r="X49" s="6" t="s">
        <v>55</v>
      </c>
      <c r="Y49" s="6" t="s">
        <v>4</v>
      </c>
      <c r="Z49" s="6" t="s">
        <v>3</v>
      </c>
      <c r="AA49" s="6">
        <v>263</v>
      </c>
      <c r="AB49" s="6">
        <v>5</v>
      </c>
      <c r="AC49" s="6">
        <v>258</v>
      </c>
      <c r="AD49" s="6">
        <v>3132111100</v>
      </c>
      <c r="AE49" s="6" t="s">
        <v>2</v>
      </c>
      <c r="AF49" s="6" t="s">
        <v>58</v>
      </c>
      <c r="AG49" s="6" t="s">
        <v>1</v>
      </c>
      <c r="AH49" s="13">
        <v>401768</v>
      </c>
      <c r="AI49" s="13">
        <v>401768</v>
      </c>
      <c r="AJ49" s="6"/>
      <c r="AK49" s="6" t="s">
        <v>57</v>
      </c>
      <c r="AL49" s="6"/>
      <c r="AM49" s="6"/>
      <c r="AN49" s="6"/>
      <c r="AO49" s="6"/>
      <c r="AP49" s="6"/>
      <c r="AQ49" s="6">
        <v>4.9180320000000002</v>
      </c>
      <c r="AR49" s="6">
        <v>1293.4424160000001</v>
      </c>
      <c r="AS49" s="6">
        <v>5.0388999999999999</v>
      </c>
      <c r="AT49" s="12">
        <v>1325.2307000000001</v>
      </c>
    </row>
    <row r="50" spans="2:46" x14ac:dyDescent="0.25">
      <c r="B50" s="11" t="s">
        <v>56</v>
      </c>
      <c r="C50" s="6" t="s">
        <v>55</v>
      </c>
      <c r="D50" s="6">
        <f>VLOOKUP(Tableau2[[#This Row],[Article]],W50:AA112,5,FALSE)</f>
        <v>2</v>
      </c>
      <c r="E50" s="6" t="s">
        <v>1</v>
      </c>
      <c r="F50" s="6">
        <v>1</v>
      </c>
      <c r="G50" s="6">
        <f>$J$3*Tableau2[[#This Row],[1kit ]]</f>
        <v>2</v>
      </c>
      <c r="H50" s="5">
        <v>0</v>
      </c>
      <c r="W50" s="10" t="s">
        <v>56</v>
      </c>
      <c r="X50" s="8" t="s">
        <v>55</v>
      </c>
      <c r="Y50" s="8" t="s">
        <v>4</v>
      </c>
      <c r="Z50" s="8" t="s">
        <v>3</v>
      </c>
      <c r="AA50" s="8">
        <v>2</v>
      </c>
      <c r="AB50" s="8">
        <v>2</v>
      </c>
      <c r="AC50" s="8">
        <v>0</v>
      </c>
      <c r="AD50" s="8">
        <v>3132106178</v>
      </c>
      <c r="AE50" s="8" t="s">
        <v>2</v>
      </c>
      <c r="AF50" s="8" t="s">
        <v>54</v>
      </c>
      <c r="AG50" s="8" t="s">
        <v>1</v>
      </c>
      <c r="AH50" s="9">
        <v>401768</v>
      </c>
      <c r="AI50" s="9">
        <v>401768</v>
      </c>
      <c r="AJ50" s="9">
        <v>45169</v>
      </c>
      <c r="AK50" s="8" t="s">
        <v>53</v>
      </c>
      <c r="AL50" s="8"/>
      <c r="AM50" s="8"/>
      <c r="AN50" s="8"/>
      <c r="AO50" s="8"/>
      <c r="AP50" s="8"/>
      <c r="AQ50" s="8">
        <v>4.9180320000000002</v>
      </c>
      <c r="AR50" s="8">
        <v>9.8360640000000004</v>
      </c>
      <c r="AS50" s="8">
        <v>5.0388999999999999</v>
      </c>
      <c r="AT50" s="7">
        <v>10.0778</v>
      </c>
    </row>
    <row r="51" spans="2:46" x14ac:dyDescent="0.25">
      <c r="B51" s="11" t="s">
        <v>52</v>
      </c>
      <c r="C51" s="6" t="s">
        <v>51</v>
      </c>
      <c r="D51" s="6">
        <f>VLOOKUP(Tableau2[[#This Row],[Article]],W51:AA113,5,FALSE)</f>
        <v>19</v>
      </c>
      <c r="E51" s="6" t="s">
        <v>1</v>
      </c>
      <c r="F51" s="6">
        <v>2</v>
      </c>
      <c r="G51" s="6">
        <f>$J$3*Tableau2[[#This Row],[1kit ]]</f>
        <v>4</v>
      </c>
      <c r="H51" s="5">
        <v>15</v>
      </c>
      <c r="W51" s="11" t="s">
        <v>52</v>
      </c>
      <c r="X51" s="6" t="s">
        <v>51</v>
      </c>
      <c r="Y51" s="6" t="s">
        <v>4</v>
      </c>
      <c r="Z51" s="6" t="s">
        <v>3</v>
      </c>
      <c r="AA51" s="6">
        <v>19</v>
      </c>
      <c r="AB51" s="6">
        <v>10</v>
      </c>
      <c r="AC51" s="6">
        <v>9</v>
      </c>
      <c r="AD51" s="6">
        <v>3132211208</v>
      </c>
      <c r="AE51" s="6" t="s">
        <v>2</v>
      </c>
      <c r="AF51" s="6">
        <v>12268</v>
      </c>
      <c r="AG51" s="6" t="s">
        <v>1</v>
      </c>
      <c r="AH51" s="13">
        <v>401768</v>
      </c>
      <c r="AI51" s="13">
        <v>401768</v>
      </c>
      <c r="AJ51" s="13">
        <v>45169</v>
      </c>
      <c r="AK51" s="6" t="s">
        <v>50</v>
      </c>
      <c r="AL51" s="6"/>
      <c r="AM51" s="6"/>
      <c r="AN51" s="6"/>
      <c r="AO51" s="6"/>
      <c r="AP51" s="6"/>
      <c r="AQ51" s="6">
        <v>8.6270640000000007</v>
      </c>
      <c r="AR51" s="6">
        <v>163.91421600000001</v>
      </c>
      <c r="AS51" s="6">
        <v>8.6450999999999993</v>
      </c>
      <c r="AT51" s="12">
        <v>164.2569</v>
      </c>
    </row>
    <row r="52" spans="2:46" x14ac:dyDescent="0.25">
      <c r="B52" s="11" t="s">
        <v>49</v>
      </c>
      <c r="C52" s="6" t="s">
        <v>48</v>
      </c>
      <c r="D52" s="6">
        <f>VLOOKUP(Tableau2[[#This Row],[Article]],W52:AA114,5,FALSE)</f>
        <v>1310</v>
      </c>
      <c r="E52" s="6" t="s">
        <v>1</v>
      </c>
      <c r="F52" s="6">
        <v>4</v>
      </c>
      <c r="G52" s="6">
        <f>$J$3*Tableau2[[#This Row],[1kit ]]</f>
        <v>8</v>
      </c>
      <c r="H52" s="5">
        <v>1302</v>
      </c>
      <c r="W52" s="10" t="s">
        <v>49</v>
      </c>
      <c r="X52" s="8" t="s">
        <v>48</v>
      </c>
      <c r="Y52" s="8" t="s">
        <v>4</v>
      </c>
      <c r="Z52" s="8" t="s">
        <v>3</v>
      </c>
      <c r="AA52" s="8">
        <v>1310</v>
      </c>
      <c r="AB52" s="8">
        <v>23</v>
      </c>
      <c r="AC52" s="8">
        <v>1287</v>
      </c>
      <c r="AD52" s="8">
        <v>3132209022</v>
      </c>
      <c r="AE52" s="8" t="s">
        <v>2</v>
      </c>
      <c r="AF52" s="8"/>
      <c r="AG52" s="8" t="s">
        <v>1</v>
      </c>
      <c r="AH52" s="9">
        <v>401768</v>
      </c>
      <c r="AI52" s="9">
        <v>401768</v>
      </c>
      <c r="AJ52" s="9">
        <v>45169</v>
      </c>
      <c r="AK52" s="8" t="s">
        <v>47</v>
      </c>
      <c r="AL52" s="8"/>
      <c r="AM52" s="8"/>
      <c r="AN52" s="8"/>
      <c r="AO52" s="8"/>
      <c r="AP52" s="8"/>
      <c r="AQ52" s="8">
        <v>0.126888</v>
      </c>
      <c r="AR52" s="8">
        <v>166.22327999999999</v>
      </c>
      <c r="AS52" s="8">
        <v>0.13</v>
      </c>
      <c r="AT52" s="7">
        <v>170.3</v>
      </c>
    </row>
    <row r="53" spans="2:46" x14ac:dyDescent="0.25">
      <c r="B53" s="11" t="s">
        <v>46</v>
      </c>
      <c r="C53" s="6" t="s">
        <v>45</v>
      </c>
      <c r="D53" s="6">
        <f>VLOOKUP(Tableau2[[#This Row],[Article]],W53:AA115,5,FALSE)</f>
        <v>472</v>
      </c>
      <c r="E53" s="6" t="s">
        <v>1</v>
      </c>
      <c r="F53" s="6">
        <v>2</v>
      </c>
      <c r="G53" s="6">
        <f>$J$3*Tableau2[[#This Row],[1kit ]]</f>
        <v>4</v>
      </c>
      <c r="H53" s="5">
        <v>468</v>
      </c>
      <c r="W53" s="11" t="s">
        <v>46</v>
      </c>
      <c r="X53" s="6" t="s">
        <v>45</v>
      </c>
      <c r="Y53" s="6" t="s">
        <v>4</v>
      </c>
      <c r="Z53" s="6" t="s">
        <v>3</v>
      </c>
      <c r="AA53" s="6">
        <v>472</v>
      </c>
      <c r="AB53" s="6">
        <v>10</v>
      </c>
      <c r="AC53" s="6">
        <v>462</v>
      </c>
      <c r="AD53" s="6">
        <v>3132104170</v>
      </c>
      <c r="AE53" s="6" t="s">
        <v>2</v>
      </c>
      <c r="AF53" s="6"/>
      <c r="AG53" s="6" t="s">
        <v>1</v>
      </c>
      <c r="AH53" s="13">
        <v>401768</v>
      </c>
      <c r="AI53" s="13">
        <v>401768</v>
      </c>
      <c r="AJ53" s="13">
        <v>45169</v>
      </c>
      <c r="AK53" s="6" t="s">
        <v>44</v>
      </c>
      <c r="AL53" s="6"/>
      <c r="AM53" s="6"/>
      <c r="AN53" s="6"/>
      <c r="AO53" s="6"/>
      <c r="AP53" s="6"/>
      <c r="AQ53" s="6">
        <v>0.17150899999999999</v>
      </c>
      <c r="AR53" s="6">
        <v>80.952247999999997</v>
      </c>
      <c r="AS53" s="6">
        <v>0.1757</v>
      </c>
      <c r="AT53" s="12">
        <v>82.930400000000006</v>
      </c>
    </row>
    <row r="54" spans="2:46" x14ac:dyDescent="0.25">
      <c r="B54" s="11" t="s">
        <v>43</v>
      </c>
      <c r="C54" s="6" t="s">
        <v>42</v>
      </c>
      <c r="D54" s="6">
        <f>VLOOKUP(Tableau2[[#This Row],[Article]],W54:AA116,5,FALSE)</f>
        <v>3</v>
      </c>
      <c r="E54" s="6" t="s">
        <v>1</v>
      </c>
      <c r="F54" s="6">
        <v>1</v>
      </c>
      <c r="G54" s="6">
        <f>$J$3*Tableau2[[#This Row],[1kit ]]</f>
        <v>2</v>
      </c>
      <c r="H54" s="5">
        <v>1</v>
      </c>
      <c r="W54" s="10" t="s">
        <v>43</v>
      </c>
      <c r="X54" s="8" t="s">
        <v>42</v>
      </c>
      <c r="Y54" s="8" t="s">
        <v>4</v>
      </c>
      <c r="Z54" s="8" t="s">
        <v>3</v>
      </c>
      <c r="AA54" s="8">
        <v>3</v>
      </c>
      <c r="AB54" s="8">
        <v>3</v>
      </c>
      <c r="AC54" s="8">
        <v>0</v>
      </c>
      <c r="AD54" s="8">
        <v>3132301197</v>
      </c>
      <c r="AE54" s="8" t="s">
        <v>2</v>
      </c>
      <c r="AF54" s="8"/>
      <c r="AG54" s="8" t="s">
        <v>1</v>
      </c>
      <c r="AH54" s="9">
        <v>401768</v>
      </c>
      <c r="AI54" s="9">
        <v>401768</v>
      </c>
      <c r="AJ54" s="9">
        <v>45169</v>
      </c>
      <c r="AK54" s="8" t="s">
        <v>41</v>
      </c>
      <c r="AL54" s="8"/>
      <c r="AM54" s="8"/>
      <c r="AN54" s="8"/>
      <c r="AO54" s="8"/>
      <c r="AP54" s="8"/>
      <c r="AQ54" s="8">
        <v>18.044082</v>
      </c>
      <c r="AR54" s="8">
        <v>54.132246000000002</v>
      </c>
      <c r="AS54" s="8">
        <v>18.1432</v>
      </c>
      <c r="AT54" s="7">
        <v>54.429600000000001</v>
      </c>
    </row>
    <row r="55" spans="2:46" x14ac:dyDescent="0.25">
      <c r="B55" s="11" t="s">
        <v>40</v>
      </c>
      <c r="C55" s="6" t="s">
        <v>39</v>
      </c>
      <c r="D55" s="6">
        <f>VLOOKUP(Tableau2[[#This Row],[Article]],W55:AA117,5,FALSE)</f>
        <v>8</v>
      </c>
      <c r="E55" s="6" t="s">
        <v>1</v>
      </c>
      <c r="F55" s="6">
        <v>1</v>
      </c>
      <c r="G55" s="6">
        <f>$J$3*Tableau2[[#This Row],[1kit ]]</f>
        <v>2</v>
      </c>
      <c r="H55" s="5">
        <v>6</v>
      </c>
      <c r="W55" s="11" t="s">
        <v>40</v>
      </c>
      <c r="X55" s="6" t="s">
        <v>39</v>
      </c>
      <c r="Y55" s="6" t="s">
        <v>4</v>
      </c>
      <c r="Z55" s="6" t="s">
        <v>3</v>
      </c>
      <c r="AA55" s="6">
        <v>8</v>
      </c>
      <c r="AB55" s="6">
        <v>5</v>
      </c>
      <c r="AC55" s="6">
        <v>3</v>
      </c>
      <c r="AD55" s="6">
        <v>3132301446</v>
      </c>
      <c r="AE55" s="6" t="s">
        <v>2</v>
      </c>
      <c r="AF55" s="6">
        <v>17364201</v>
      </c>
      <c r="AG55" s="6" t="s">
        <v>1</v>
      </c>
      <c r="AH55" s="13">
        <v>401768</v>
      </c>
      <c r="AI55" s="13">
        <v>401768</v>
      </c>
      <c r="AJ55" s="13">
        <v>45169</v>
      </c>
      <c r="AK55" s="6" t="s">
        <v>38</v>
      </c>
      <c r="AL55" s="6"/>
      <c r="AM55" s="6"/>
      <c r="AN55" s="6"/>
      <c r="AO55" s="6"/>
      <c r="AP55" s="6"/>
      <c r="AQ55" s="6">
        <v>17.547649</v>
      </c>
      <c r="AR55" s="6">
        <v>140.381192</v>
      </c>
      <c r="AS55" s="6">
        <v>17.792899999999999</v>
      </c>
      <c r="AT55" s="12">
        <v>142.3432</v>
      </c>
    </row>
    <row r="56" spans="2:46" x14ac:dyDescent="0.25">
      <c r="B56" s="11" t="s">
        <v>37</v>
      </c>
      <c r="C56" s="6" t="s">
        <v>36</v>
      </c>
      <c r="D56" s="6">
        <f>VLOOKUP(Tableau2[[#This Row],[Article]],W56:AA118,5,FALSE)</f>
        <v>35</v>
      </c>
      <c r="E56" s="6" t="s">
        <v>1</v>
      </c>
      <c r="F56" s="6">
        <f>2*J3</f>
        <v>4</v>
      </c>
      <c r="G56" s="6">
        <f>$J$3*Tableau2[[#This Row],[1kit ]]</f>
        <v>8</v>
      </c>
      <c r="H56" s="5">
        <v>27</v>
      </c>
      <c r="W56" s="10" t="s">
        <v>37</v>
      </c>
      <c r="X56" s="8" t="s">
        <v>36</v>
      </c>
      <c r="Y56" s="8" t="s">
        <v>4</v>
      </c>
      <c r="Z56" s="8" t="s">
        <v>3</v>
      </c>
      <c r="AA56" s="8">
        <v>35</v>
      </c>
      <c r="AB56" s="8">
        <v>10</v>
      </c>
      <c r="AC56" s="8">
        <v>25</v>
      </c>
      <c r="AD56" s="8">
        <v>3132206311</v>
      </c>
      <c r="AE56" s="8" t="s">
        <v>2</v>
      </c>
      <c r="AF56" s="8">
        <v>47618362</v>
      </c>
      <c r="AG56" s="8" t="s">
        <v>1</v>
      </c>
      <c r="AH56" s="9">
        <v>401768</v>
      </c>
      <c r="AI56" s="9">
        <v>401768</v>
      </c>
      <c r="AJ56" s="9">
        <v>45169</v>
      </c>
      <c r="AK56" s="8" t="s">
        <v>35</v>
      </c>
      <c r="AL56" s="8"/>
      <c r="AM56" s="8"/>
      <c r="AN56" s="8"/>
      <c r="AO56" s="8"/>
      <c r="AP56" s="8"/>
      <c r="AQ56" s="8">
        <v>88.238484999999997</v>
      </c>
      <c r="AR56" s="8">
        <v>3088.3469749999999</v>
      </c>
      <c r="AS56" s="8">
        <v>90.424000000000007</v>
      </c>
      <c r="AT56" s="7">
        <v>3164.84</v>
      </c>
    </row>
    <row r="57" spans="2:46" x14ac:dyDescent="0.25">
      <c r="B57" s="11" t="s">
        <v>34</v>
      </c>
      <c r="C57" s="6" t="s">
        <v>33</v>
      </c>
      <c r="D57" s="6">
        <f>VLOOKUP(Tableau2[[#This Row],[Article]],W57:AA119,5,FALSE)</f>
        <v>28</v>
      </c>
      <c r="E57" s="6" t="s">
        <v>1</v>
      </c>
      <c r="F57" s="6">
        <v>2</v>
      </c>
      <c r="G57" s="6">
        <f>$J$3*Tableau2[[#This Row],[1kit ]]</f>
        <v>4</v>
      </c>
      <c r="H57" s="5">
        <v>24</v>
      </c>
      <c r="W57" s="11" t="s">
        <v>34</v>
      </c>
      <c r="X57" s="6" t="s">
        <v>33</v>
      </c>
      <c r="Y57" s="6" t="s">
        <v>4</v>
      </c>
      <c r="Z57" s="6" t="s">
        <v>3</v>
      </c>
      <c r="AA57" s="6">
        <v>28</v>
      </c>
      <c r="AB57" s="6">
        <v>10</v>
      </c>
      <c r="AC57" s="6">
        <v>18</v>
      </c>
      <c r="AD57" s="6">
        <v>3132305150</v>
      </c>
      <c r="AE57" s="6" t="s">
        <v>2</v>
      </c>
      <c r="AF57" s="6">
        <v>48672609</v>
      </c>
      <c r="AG57" s="6" t="s">
        <v>1</v>
      </c>
      <c r="AH57" s="13">
        <v>401768</v>
      </c>
      <c r="AI57" s="13">
        <v>401768</v>
      </c>
      <c r="AJ57" s="13">
        <v>45169</v>
      </c>
      <c r="AK57" s="6" t="s">
        <v>32</v>
      </c>
      <c r="AL57" s="6"/>
      <c r="AM57" s="6"/>
      <c r="AN57" s="6"/>
      <c r="AO57" s="6"/>
      <c r="AP57" s="6"/>
      <c r="AQ57" s="6">
        <v>24.107313999999999</v>
      </c>
      <c r="AR57" s="6">
        <v>675.00479199999995</v>
      </c>
      <c r="AS57" s="6">
        <v>24.498799999999999</v>
      </c>
      <c r="AT57" s="12">
        <v>685.96640000000002</v>
      </c>
    </row>
    <row r="58" spans="2:46" x14ac:dyDescent="0.25">
      <c r="B58" s="11" t="s">
        <v>31</v>
      </c>
      <c r="C58" s="6" t="s">
        <v>30</v>
      </c>
      <c r="D58" s="6">
        <f>VLOOKUP(Tableau2[[#This Row],[Article]],W58:AA120,5,FALSE)</f>
        <v>21</v>
      </c>
      <c r="E58" s="6" t="s">
        <v>1</v>
      </c>
      <c r="F58" s="6">
        <v>1</v>
      </c>
      <c r="G58" s="6">
        <f>$J$3*Tableau2[[#This Row],[1kit ]]</f>
        <v>2</v>
      </c>
      <c r="H58" s="5">
        <v>19</v>
      </c>
      <c r="W58" s="10" t="s">
        <v>31</v>
      </c>
      <c r="X58" s="8" t="s">
        <v>30</v>
      </c>
      <c r="Y58" s="8" t="s">
        <v>4</v>
      </c>
      <c r="Z58" s="8" t="s">
        <v>3</v>
      </c>
      <c r="AA58" s="8">
        <v>21</v>
      </c>
      <c r="AB58" s="8">
        <v>5</v>
      </c>
      <c r="AC58" s="8">
        <v>16</v>
      </c>
      <c r="AD58" s="8">
        <v>3132212207</v>
      </c>
      <c r="AE58" s="8" t="s">
        <v>2</v>
      </c>
      <c r="AF58" s="8"/>
      <c r="AG58" s="8" t="s">
        <v>1</v>
      </c>
      <c r="AH58" s="9">
        <v>401768</v>
      </c>
      <c r="AI58" s="9">
        <v>401768</v>
      </c>
      <c r="AJ58" s="9">
        <v>45169</v>
      </c>
      <c r="AK58" s="8" t="s">
        <v>29</v>
      </c>
      <c r="AL58" s="8"/>
      <c r="AM58" s="8"/>
      <c r="AN58" s="8"/>
      <c r="AO58" s="8"/>
      <c r="AP58" s="8"/>
      <c r="AQ58" s="8">
        <v>6.9921059999999997</v>
      </c>
      <c r="AR58" s="8">
        <v>146.834226</v>
      </c>
      <c r="AS58" s="8">
        <v>7.1664000000000003</v>
      </c>
      <c r="AT58" s="7">
        <v>150.49440000000001</v>
      </c>
    </row>
    <row r="59" spans="2:46" x14ac:dyDescent="0.25">
      <c r="B59" s="11" t="s">
        <v>28</v>
      </c>
      <c r="C59" s="6" t="s">
        <v>27</v>
      </c>
      <c r="D59" s="6">
        <f>VLOOKUP(Tableau2[[#This Row],[Article]],W59:AA121,5,FALSE)</f>
        <v>47</v>
      </c>
      <c r="E59" s="6" t="s">
        <v>1</v>
      </c>
      <c r="F59" s="6">
        <v>1</v>
      </c>
      <c r="G59" s="6">
        <f>$J$3*Tableau2[[#This Row],[1kit ]]</f>
        <v>2</v>
      </c>
      <c r="H59" s="5">
        <v>45</v>
      </c>
      <c r="W59" s="11" t="s">
        <v>28</v>
      </c>
      <c r="X59" s="6" t="s">
        <v>27</v>
      </c>
      <c r="Y59" s="6" t="s">
        <v>4</v>
      </c>
      <c r="Z59" s="6" t="s">
        <v>3</v>
      </c>
      <c r="AA59" s="6">
        <v>47</v>
      </c>
      <c r="AB59" s="6">
        <v>5</v>
      </c>
      <c r="AC59" s="6">
        <v>42</v>
      </c>
      <c r="AD59" s="6">
        <v>3132305055</v>
      </c>
      <c r="AE59" s="6" t="s">
        <v>2</v>
      </c>
      <c r="AF59" s="6" t="s">
        <v>26</v>
      </c>
      <c r="AG59" s="6" t="s">
        <v>1</v>
      </c>
      <c r="AH59" s="13">
        <v>401768</v>
      </c>
      <c r="AI59" s="13">
        <v>401768</v>
      </c>
      <c r="AJ59" s="6"/>
      <c r="AK59" s="6" t="s">
        <v>25</v>
      </c>
      <c r="AL59" s="6"/>
      <c r="AM59" s="6"/>
      <c r="AN59" s="6"/>
      <c r="AO59" s="6"/>
      <c r="AP59" s="6"/>
      <c r="AQ59" s="6">
        <v>13.54405</v>
      </c>
      <c r="AR59" s="6">
        <v>636.57034999999996</v>
      </c>
      <c r="AS59" s="6">
        <v>13.0511</v>
      </c>
      <c r="AT59" s="12">
        <v>613.40170000000001</v>
      </c>
    </row>
    <row r="60" spans="2:46" x14ac:dyDescent="0.25">
      <c r="B60" s="11" t="s">
        <v>24</v>
      </c>
      <c r="C60" s="6" t="s">
        <v>23</v>
      </c>
      <c r="D60" s="6">
        <f>VLOOKUP(Tableau2[[#This Row],[Article]],W60:AA122,5,FALSE)</f>
        <v>180</v>
      </c>
      <c r="E60" s="6" t="s">
        <v>1</v>
      </c>
      <c r="F60" s="6">
        <v>5</v>
      </c>
      <c r="G60" s="6">
        <f>$J$3*Tableau2[[#This Row],[1kit ]]</f>
        <v>10</v>
      </c>
      <c r="H60" s="5">
        <v>170</v>
      </c>
      <c r="W60" s="10" t="s">
        <v>24</v>
      </c>
      <c r="X60" s="8" t="s">
        <v>23</v>
      </c>
      <c r="Y60" s="8" t="s">
        <v>4</v>
      </c>
      <c r="Z60" s="8" t="s">
        <v>3</v>
      </c>
      <c r="AA60" s="8">
        <v>180</v>
      </c>
      <c r="AB60" s="8">
        <v>30</v>
      </c>
      <c r="AC60" s="8">
        <v>150</v>
      </c>
      <c r="AD60" s="8">
        <v>3132301202</v>
      </c>
      <c r="AE60" s="8" t="s">
        <v>2</v>
      </c>
      <c r="AF60" s="8"/>
      <c r="AG60" s="8" t="s">
        <v>1</v>
      </c>
      <c r="AH60" s="9">
        <v>401768</v>
      </c>
      <c r="AI60" s="9">
        <v>401768</v>
      </c>
      <c r="AJ60" s="9">
        <v>45169</v>
      </c>
      <c r="AK60" s="8" t="s">
        <v>7</v>
      </c>
      <c r="AL60" s="8"/>
      <c r="AM60" s="8"/>
      <c r="AN60" s="8"/>
      <c r="AO60" s="8"/>
      <c r="AP60" s="8"/>
      <c r="AQ60" s="8">
        <v>1.51627</v>
      </c>
      <c r="AR60" s="8">
        <v>272.92860000000002</v>
      </c>
      <c r="AS60" s="8">
        <v>1.4855</v>
      </c>
      <c r="AT60" s="7">
        <v>267.39</v>
      </c>
    </row>
    <row r="61" spans="2:46" x14ac:dyDescent="0.25">
      <c r="B61" s="11" t="s">
        <v>21</v>
      </c>
      <c r="C61" s="6" t="s">
        <v>20</v>
      </c>
      <c r="D61" s="6">
        <f>VLOOKUP(Tableau2[[#This Row],[Article]],W61:AA123,5,FALSE)</f>
        <v>77</v>
      </c>
      <c r="E61" s="6" t="s">
        <v>1</v>
      </c>
      <c r="F61" s="6">
        <v>6</v>
      </c>
      <c r="G61" s="6">
        <f>$J$3*Tableau2[[#This Row],[1kit ]]</f>
        <v>12</v>
      </c>
      <c r="H61" s="5">
        <v>65</v>
      </c>
      <c r="W61" s="11" t="s">
        <v>21</v>
      </c>
      <c r="X61" s="6" t="s">
        <v>20</v>
      </c>
      <c r="Y61" s="6" t="s">
        <v>4</v>
      </c>
      <c r="Z61" s="6" t="s">
        <v>3</v>
      </c>
      <c r="AA61" s="6">
        <v>77</v>
      </c>
      <c r="AB61" s="6">
        <v>24</v>
      </c>
      <c r="AC61" s="6">
        <v>53</v>
      </c>
      <c r="AD61" s="6">
        <v>3132302230</v>
      </c>
      <c r="AE61" s="6" t="s">
        <v>2</v>
      </c>
      <c r="AF61" s="6"/>
      <c r="AG61" s="6" t="s">
        <v>1</v>
      </c>
      <c r="AH61" s="13">
        <v>401768</v>
      </c>
      <c r="AI61" s="13">
        <v>401768</v>
      </c>
      <c r="AJ61" s="6"/>
      <c r="AK61" s="6" t="s">
        <v>22</v>
      </c>
      <c r="AL61" s="6"/>
      <c r="AM61" s="6"/>
      <c r="AN61" s="6"/>
      <c r="AO61" s="6"/>
      <c r="AP61" s="6"/>
      <c r="AQ61" s="6">
        <v>4.3297059999999998</v>
      </c>
      <c r="AR61" s="6">
        <v>333.387362</v>
      </c>
      <c r="AS61" s="6">
        <v>4.5803000000000003</v>
      </c>
      <c r="AT61" s="12">
        <v>352.68310000000002</v>
      </c>
    </row>
    <row r="62" spans="2:46" x14ac:dyDescent="0.25">
      <c r="B62" s="11" t="s">
        <v>21</v>
      </c>
      <c r="C62" s="6" t="s">
        <v>20</v>
      </c>
      <c r="D62" s="6">
        <f>VLOOKUP(Tableau2[[#This Row],[Article]],W62:AA124,5,FALSE)</f>
        <v>10</v>
      </c>
      <c r="E62" s="6" t="s">
        <v>1</v>
      </c>
      <c r="F62" s="6"/>
      <c r="G62" s="6">
        <f>$J$3*Tableau2[[#This Row],[1kit ]]</f>
        <v>0</v>
      </c>
      <c r="H62" s="5">
        <v>10</v>
      </c>
      <c r="W62" s="10" t="s">
        <v>21</v>
      </c>
      <c r="X62" s="8" t="s">
        <v>20</v>
      </c>
      <c r="Y62" s="8" t="s">
        <v>4</v>
      </c>
      <c r="Z62" s="8" t="s">
        <v>3</v>
      </c>
      <c r="AA62" s="8">
        <v>10</v>
      </c>
      <c r="AB62" s="8">
        <v>6</v>
      </c>
      <c r="AC62" s="8">
        <v>4</v>
      </c>
      <c r="AD62" s="8">
        <v>3132301413</v>
      </c>
      <c r="AE62" s="8" t="s">
        <v>2</v>
      </c>
      <c r="AF62" s="8"/>
      <c r="AG62" s="8" t="s">
        <v>1</v>
      </c>
      <c r="AH62" s="9">
        <v>401768</v>
      </c>
      <c r="AI62" s="9">
        <v>401768</v>
      </c>
      <c r="AJ62" s="9">
        <v>45169</v>
      </c>
      <c r="AK62" s="8" t="s">
        <v>19</v>
      </c>
      <c r="AL62" s="8"/>
      <c r="AM62" s="8"/>
      <c r="AN62" s="8"/>
      <c r="AO62" s="8"/>
      <c r="AP62" s="8"/>
      <c r="AQ62" s="8">
        <v>4.3297059999999998</v>
      </c>
      <c r="AR62" s="8">
        <v>43.297060000000002</v>
      </c>
      <c r="AS62" s="8">
        <v>4.5803000000000003</v>
      </c>
      <c r="AT62" s="7">
        <v>45.802999999999997</v>
      </c>
    </row>
    <row r="63" spans="2:46" x14ac:dyDescent="0.25">
      <c r="B63" s="11" t="s">
        <v>18</v>
      </c>
      <c r="C63" s="6" t="s">
        <v>17</v>
      </c>
      <c r="D63" s="6">
        <f>VLOOKUP(Tableau2[[#This Row],[Article]],W63:AA125,5,FALSE)</f>
        <v>7</v>
      </c>
      <c r="E63" s="6" t="s">
        <v>1</v>
      </c>
      <c r="F63" s="6">
        <v>1</v>
      </c>
      <c r="G63" s="6">
        <f>$J$3*Tableau2[[#This Row],[1kit ]]</f>
        <v>2</v>
      </c>
      <c r="H63" s="5">
        <v>5</v>
      </c>
      <c r="W63" s="11" t="s">
        <v>18</v>
      </c>
      <c r="X63" s="6" t="s">
        <v>17</v>
      </c>
      <c r="Y63" s="6" t="s">
        <v>4</v>
      </c>
      <c r="Z63" s="6" t="s">
        <v>3</v>
      </c>
      <c r="AA63" s="6">
        <v>7</v>
      </c>
      <c r="AB63" s="6">
        <v>5</v>
      </c>
      <c r="AC63" s="6">
        <v>2</v>
      </c>
      <c r="AD63" s="6">
        <v>3132301200</v>
      </c>
      <c r="AE63" s="6" t="s">
        <v>2</v>
      </c>
      <c r="AF63" s="6"/>
      <c r="AG63" s="6" t="s">
        <v>1</v>
      </c>
      <c r="AH63" s="13">
        <v>401768</v>
      </c>
      <c r="AI63" s="13">
        <v>401768</v>
      </c>
      <c r="AJ63" s="13">
        <v>45169</v>
      </c>
      <c r="AK63" s="6" t="s">
        <v>16</v>
      </c>
      <c r="AL63" s="6"/>
      <c r="AM63" s="6"/>
      <c r="AN63" s="6"/>
      <c r="AO63" s="6"/>
      <c r="AP63" s="6"/>
      <c r="AQ63" s="6">
        <v>76.391450000000006</v>
      </c>
      <c r="AR63" s="6">
        <v>534.74014999999997</v>
      </c>
      <c r="AS63" s="6">
        <v>77.878299999999996</v>
      </c>
      <c r="AT63" s="12">
        <v>545.1481</v>
      </c>
    </row>
    <row r="64" spans="2:46" x14ac:dyDescent="0.25">
      <c r="B64" s="11" t="s">
        <v>15</v>
      </c>
      <c r="C64" s="6" t="s">
        <v>14</v>
      </c>
      <c r="D64" s="6">
        <f>VLOOKUP(Tableau2[[#This Row],[Article]],W64:AA126,5,FALSE)</f>
        <v>22</v>
      </c>
      <c r="E64" s="6" t="s">
        <v>1</v>
      </c>
      <c r="F64" s="6">
        <v>1</v>
      </c>
      <c r="G64" s="6">
        <f>$J$3*Tableau2[[#This Row],[1kit ]]</f>
        <v>2</v>
      </c>
      <c r="H64" s="5">
        <v>20</v>
      </c>
      <c r="W64" s="10" t="s">
        <v>15</v>
      </c>
      <c r="X64" s="8" t="s">
        <v>14</v>
      </c>
      <c r="Y64" s="8" t="s">
        <v>4</v>
      </c>
      <c r="Z64" s="8" t="s">
        <v>3</v>
      </c>
      <c r="AA64" s="8">
        <v>22</v>
      </c>
      <c r="AB64" s="8">
        <v>5</v>
      </c>
      <c r="AC64" s="8">
        <v>17</v>
      </c>
      <c r="AD64" s="8">
        <v>3132208050</v>
      </c>
      <c r="AE64" s="8" t="s">
        <v>2</v>
      </c>
      <c r="AF64" s="8"/>
      <c r="AG64" s="8" t="s">
        <v>1</v>
      </c>
      <c r="AH64" s="9">
        <v>401768</v>
      </c>
      <c r="AI64" s="9">
        <v>401768</v>
      </c>
      <c r="AJ64" s="9">
        <v>45169</v>
      </c>
      <c r="AK64" s="8" t="s">
        <v>13</v>
      </c>
      <c r="AL64" s="8"/>
      <c r="AM64" s="8"/>
      <c r="AN64" s="8"/>
      <c r="AO64" s="8"/>
      <c r="AP64" s="8"/>
      <c r="AQ64" s="8">
        <v>11.65005</v>
      </c>
      <c r="AR64" s="8">
        <v>256.30110000000002</v>
      </c>
      <c r="AS64" s="8">
        <v>11.936400000000001</v>
      </c>
      <c r="AT64" s="7">
        <v>262.60079999999999</v>
      </c>
    </row>
    <row r="65" spans="2:46" x14ac:dyDescent="0.25">
      <c r="B65" s="11" t="s">
        <v>12</v>
      </c>
      <c r="C65" s="6" t="s">
        <v>11</v>
      </c>
      <c r="D65" s="6">
        <f>VLOOKUP(Tableau2[[#This Row],[Article]],W65:AA127,5,FALSE)</f>
        <v>29</v>
      </c>
      <c r="E65" s="6" t="s">
        <v>1</v>
      </c>
      <c r="F65" s="6">
        <v>1</v>
      </c>
      <c r="G65" s="6">
        <f>$J$3*Tableau2[[#This Row],[1kit ]]</f>
        <v>2</v>
      </c>
      <c r="H65" s="5">
        <v>27</v>
      </c>
      <c r="W65" s="11" t="s">
        <v>12</v>
      </c>
      <c r="X65" s="6" t="s">
        <v>11</v>
      </c>
      <c r="Y65" s="6" t="s">
        <v>4</v>
      </c>
      <c r="Z65" s="6" t="s">
        <v>3</v>
      </c>
      <c r="AA65" s="6">
        <v>29</v>
      </c>
      <c r="AB65" s="6">
        <v>5</v>
      </c>
      <c r="AC65" s="6">
        <v>24</v>
      </c>
      <c r="AD65" s="6">
        <v>3132203351</v>
      </c>
      <c r="AE65" s="6" t="s">
        <v>2</v>
      </c>
      <c r="AF65" s="6">
        <v>29060493</v>
      </c>
      <c r="AG65" s="6" t="s">
        <v>1</v>
      </c>
      <c r="AH65" s="13">
        <v>401768</v>
      </c>
      <c r="AI65" s="13">
        <v>401768</v>
      </c>
      <c r="AJ65" s="13">
        <v>45169</v>
      </c>
      <c r="AK65" s="6" t="s">
        <v>10</v>
      </c>
      <c r="AL65" s="6"/>
      <c r="AM65" s="6"/>
      <c r="AN65" s="6"/>
      <c r="AO65" s="6"/>
      <c r="AP65" s="6"/>
      <c r="AQ65" s="6">
        <v>0.50930200000000003</v>
      </c>
      <c r="AR65" s="6">
        <v>14.769757999999999</v>
      </c>
      <c r="AS65" s="6">
        <v>0.52180000000000004</v>
      </c>
      <c r="AT65" s="12">
        <v>15.132199999999999</v>
      </c>
    </row>
    <row r="66" spans="2:46" x14ac:dyDescent="0.25">
      <c r="B66" s="11" t="s">
        <v>9</v>
      </c>
      <c r="C66" s="6" t="s">
        <v>8</v>
      </c>
      <c r="D66" s="6">
        <f>VLOOKUP(Tableau2[[#This Row],[Article]],W66:AA128,5,FALSE)</f>
        <v>39</v>
      </c>
      <c r="E66" s="6" t="s">
        <v>1</v>
      </c>
      <c r="F66" s="6">
        <v>1</v>
      </c>
      <c r="G66" s="6">
        <f>$J$3*Tableau2[[#This Row],[1kit ]]</f>
        <v>2</v>
      </c>
      <c r="H66" s="5">
        <v>37</v>
      </c>
      <c r="W66" s="10" t="s">
        <v>9</v>
      </c>
      <c r="X66" s="8" t="s">
        <v>8</v>
      </c>
      <c r="Y66" s="8" t="s">
        <v>4</v>
      </c>
      <c r="Z66" s="8" t="s">
        <v>3</v>
      </c>
      <c r="AA66" s="8">
        <v>39</v>
      </c>
      <c r="AB66" s="8">
        <v>5</v>
      </c>
      <c r="AC66" s="8">
        <v>34</v>
      </c>
      <c r="AD66" s="8">
        <v>3132301203</v>
      </c>
      <c r="AE66" s="8" t="s">
        <v>2</v>
      </c>
      <c r="AF66" s="8"/>
      <c r="AG66" s="8" t="s">
        <v>1</v>
      </c>
      <c r="AH66" s="9">
        <v>401768</v>
      </c>
      <c r="AI66" s="9">
        <v>401768</v>
      </c>
      <c r="AJ66" s="9">
        <v>45169</v>
      </c>
      <c r="AK66" s="8" t="s">
        <v>7</v>
      </c>
      <c r="AL66" s="8"/>
      <c r="AM66" s="8"/>
      <c r="AN66" s="8"/>
      <c r="AO66" s="8"/>
      <c r="AP66" s="8"/>
      <c r="AQ66" s="8">
        <v>1.6407769999999999</v>
      </c>
      <c r="AR66" s="8">
        <v>63.990302999999997</v>
      </c>
      <c r="AS66" s="8">
        <v>1.2343</v>
      </c>
      <c r="AT66" s="7">
        <v>48.137700000000002</v>
      </c>
    </row>
    <row r="67" spans="2:46" x14ac:dyDescent="0.25">
      <c r="B67" s="4" t="s">
        <v>6</v>
      </c>
      <c r="C67" s="2" t="s">
        <v>5</v>
      </c>
      <c r="D67" s="6">
        <f>VLOOKUP(Tableau2[[#This Row],[Article]],W67:AA129,5,FALSE)</f>
        <v>299</v>
      </c>
      <c r="E67" s="2" t="s">
        <v>1</v>
      </c>
      <c r="F67" s="2">
        <v>4</v>
      </c>
      <c r="G67" s="2">
        <f>$J$3*Tableau2[[#This Row],[1kit ]]</f>
        <v>8</v>
      </c>
      <c r="H67" s="5">
        <v>291</v>
      </c>
      <c r="W67" s="4" t="s">
        <v>6</v>
      </c>
      <c r="X67" s="2" t="s">
        <v>5</v>
      </c>
      <c r="Y67" s="2" t="s">
        <v>4</v>
      </c>
      <c r="Z67" s="2" t="s">
        <v>3</v>
      </c>
      <c r="AA67" s="2">
        <v>299</v>
      </c>
      <c r="AB67" s="2">
        <v>20</v>
      </c>
      <c r="AC67" s="2">
        <v>279</v>
      </c>
      <c r="AD67" s="2">
        <v>3132205136</v>
      </c>
      <c r="AE67" s="2" t="s">
        <v>2</v>
      </c>
      <c r="AF67" s="2"/>
      <c r="AG67" s="2" t="s">
        <v>1</v>
      </c>
      <c r="AH67" s="3">
        <v>401768</v>
      </c>
      <c r="AI67" s="3">
        <v>401768</v>
      </c>
      <c r="AJ67" s="3">
        <v>45169</v>
      </c>
      <c r="AK67" s="2" t="s">
        <v>0</v>
      </c>
      <c r="AL67" s="2"/>
      <c r="AM67" s="2"/>
      <c r="AN67" s="2"/>
      <c r="AO67" s="2"/>
      <c r="AP67" s="2"/>
      <c r="AQ67" s="2">
        <v>0.58098700000000003</v>
      </c>
      <c r="AR67" s="2">
        <v>173.715113</v>
      </c>
      <c r="AS67" s="2">
        <v>0.54649999999999999</v>
      </c>
      <c r="AT67" s="1">
        <v>163.40350000000001</v>
      </c>
    </row>
  </sheetData>
  <mergeCells count="1">
    <mergeCell ref="C2:G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8</xdr:col>
                    <xdr:colOff>447675</xdr:colOff>
                    <xdr:row>4</xdr:row>
                    <xdr:rowOff>95250</xdr:rowOff>
                  </from>
                  <to>
                    <xdr:col>9</xdr:col>
                    <xdr:colOff>533400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7AD800A5-1F0E-4935-B64D-5F300AEC7DE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Exxelia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Amina AMROUN</dc:creator>
  <cp:lastModifiedBy>JCB40</cp:lastModifiedBy>
  <dcterms:created xsi:type="dcterms:W3CDTF">2023-09-11T09:57:30Z</dcterms:created>
  <dcterms:modified xsi:type="dcterms:W3CDTF">2023-09-12T20:03:30Z</dcterms:modified>
</cp:coreProperties>
</file>