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drawings/drawing2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drawings/drawing3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drawings/drawing4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drawings/drawing5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drawings/drawing6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drawings/drawing7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 codeName="{37A63EE7-654F-3FA9-A528-636911D7060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AD9252EA-9AA7-4CFF-820A-D1E809E8FB35}" xr6:coauthVersionLast="47" xr6:coauthVersionMax="47" xr10:uidLastSave="{00000000-0000-0000-0000-000000000000}"/>
  <bookViews>
    <workbookView xWindow="-120" yWindow="-120" windowWidth="19440" windowHeight="15000" xr2:uid="{CAD3185F-F36A-4A2F-A667-B2573E60AF6B}"/>
  </bookViews>
  <sheets>
    <sheet name="Tirage_poules" sheetId="1" r:id="rId1"/>
    <sheet name="A LIRE Explications" sheetId="13" r:id="rId2"/>
    <sheet name="Poule A" sheetId="2" state="hidden" r:id="rId3"/>
    <sheet name="Poule B" sheetId="3" state="hidden" r:id="rId4"/>
    <sheet name="Poule C" sheetId="4" state="hidden" r:id="rId5"/>
    <sheet name="Poule D" sheetId="5" state="hidden" r:id="rId6"/>
    <sheet name="Tableau quart de finale" sheetId="14" state="hidden" r:id="rId7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8" i="5" l="1"/>
  <c r="P18" i="5"/>
  <c r="O18" i="5"/>
  <c r="N18" i="5"/>
  <c r="M18" i="5"/>
  <c r="L18" i="5"/>
  <c r="P16" i="5"/>
  <c r="O16" i="5"/>
  <c r="Q15" i="5"/>
  <c r="N15" i="5"/>
  <c r="M14" i="5"/>
  <c r="L14" i="5"/>
  <c r="Q13" i="5"/>
  <c r="P13" i="5"/>
  <c r="O12" i="5"/>
  <c r="M12" i="5"/>
  <c r="N11" i="5"/>
  <c r="L11" i="5"/>
  <c r="Q10" i="5"/>
  <c r="M10" i="5"/>
  <c r="P9" i="5"/>
  <c r="N9" i="5"/>
  <c r="O8" i="5"/>
  <c r="L8" i="5"/>
  <c r="N7" i="5"/>
  <c r="M7" i="5"/>
  <c r="Q6" i="5"/>
  <c r="O6" i="5"/>
  <c r="P5" i="5"/>
  <c r="L5" i="5"/>
  <c r="O4" i="5"/>
  <c r="N4" i="5"/>
  <c r="P3" i="5"/>
  <c r="M3" i="5"/>
  <c r="Q2" i="5"/>
  <c r="L2" i="5"/>
  <c r="Q18" i="4"/>
  <c r="P18" i="4"/>
  <c r="O18" i="4"/>
  <c r="N18" i="4"/>
  <c r="M18" i="4"/>
  <c r="L18" i="4"/>
  <c r="P16" i="4"/>
  <c r="O16" i="4"/>
  <c r="Q15" i="4"/>
  <c r="N15" i="4"/>
  <c r="M14" i="4"/>
  <c r="L14" i="4"/>
  <c r="Q13" i="4"/>
  <c r="P13" i="4"/>
  <c r="O12" i="4"/>
  <c r="M12" i="4"/>
  <c r="N11" i="4"/>
  <c r="L11" i="4"/>
  <c r="Q10" i="4"/>
  <c r="M10" i="4"/>
  <c r="P9" i="4"/>
  <c r="N9" i="4"/>
  <c r="O8" i="4"/>
  <c r="L8" i="4"/>
  <c r="N7" i="4"/>
  <c r="M7" i="4"/>
  <c r="Q6" i="4"/>
  <c r="O6" i="4"/>
  <c r="P5" i="4"/>
  <c r="L5" i="4"/>
  <c r="O4" i="4"/>
  <c r="N4" i="4"/>
  <c r="P3" i="4"/>
  <c r="M3" i="4"/>
  <c r="Q2" i="4"/>
  <c r="L2" i="4"/>
  <c r="Q18" i="3"/>
  <c r="P18" i="3"/>
  <c r="O18" i="3"/>
  <c r="N18" i="3"/>
  <c r="M18" i="3"/>
  <c r="L18" i="3"/>
  <c r="P16" i="3"/>
  <c r="O16" i="3"/>
  <c r="Q15" i="3"/>
  <c r="N15" i="3"/>
  <c r="M14" i="3"/>
  <c r="L14" i="3"/>
  <c r="Q13" i="3"/>
  <c r="P13" i="3"/>
  <c r="O12" i="3"/>
  <c r="M12" i="3"/>
  <c r="N11" i="3"/>
  <c r="L11" i="3"/>
  <c r="Q10" i="3"/>
  <c r="M10" i="3"/>
  <c r="P9" i="3"/>
  <c r="N9" i="3"/>
  <c r="O8" i="3"/>
  <c r="L8" i="3"/>
  <c r="N7" i="3"/>
  <c r="M7" i="3"/>
  <c r="Q6" i="3"/>
  <c r="O6" i="3"/>
  <c r="P5" i="3"/>
  <c r="L5" i="3"/>
  <c r="O4" i="3"/>
  <c r="N4" i="3"/>
  <c r="P3" i="3"/>
  <c r="M3" i="3"/>
  <c r="Q2" i="3"/>
  <c r="L2" i="3"/>
  <c r="Q18" i="2"/>
  <c r="P18" i="2"/>
  <c r="O18" i="2"/>
  <c r="N18" i="2"/>
  <c r="L18" i="2"/>
  <c r="M18" i="2"/>
  <c r="Q15" i="2"/>
  <c r="P5" i="2"/>
  <c r="O16" i="2"/>
  <c r="O12" i="2"/>
  <c r="O8" i="2"/>
  <c r="O4" i="2"/>
  <c r="Q13" i="2"/>
  <c r="P13" i="2"/>
  <c r="Q10" i="2"/>
  <c r="Q6" i="2"/>
  <c r="O6" i="2"/>
  <c r="Q2" i="2"/>
  <c r="P16" i="2"/>
  <c r="P9" i="2"/>
  <c r="P3" i="2"/>
  <c r="N11" i="2"/>
  <c r="N7" i="2"/>
  <c r="N15" i="2"/>
  <c r="N9" i="2"/>
  <c r="N4" i="2"/>
  <c r="M14" i="2"/>
  <c r="M12" i="2"/>
  <c r="M10" i="2"/>
  <c r="M7" i="2"/>
  <c r="M3" i="2"/>
  <c r="L14" i="2"/>
  <c r="L11" i="2"/>
  <c r="L8" i="2"/>
  <c r="L5" i="2"/>
  <c r="L2" i="2"/>
  <c r="V2" i="1"/>
  <c r="V10" i="1"/>
  <c r="X10" i="1"/>
  <c r="Z10" i="1"/>
  <c r="V9" i="1"/>
  <c r="X9" i="1"/>
  <c r="Z9" i="1"/>
  <c r="V8" i="1"/>
  <c r="X8" i="1"/>
  <c r="Z8" i="1"/>
  <c r="W2" i="1"/>
  <c r="B2" i="3" s="1"/>
  <c r="G14" i="3" s="1"/>
  <c r="X2" i="1"/>
  <c r="Y2" i="1"/>
  <c r="B2" i="4" s="1"/>
  <c r="G14" i="4" s="1"/>
  <c r="Z2" i="1"/>
  <c r="AA2" i="1"/>
  <c r="B2" i="5" s="1"/>
  <c r="G14" i="5" s="1"/>
  <c r="V3" i="1"/>
  <c r="W3" i="1"/>
  <c r="B3" i="3" s="1"/>
  <c r="G12" i="3" s="1"/>
  <c r="X3" i="1"/>
  <c r="Y3" i="1"/>
  <c r="B3" i="4" s="1"/>
  <c r="G12" i="4" s="1"/>
  <c r="Z3" i="1"/>
  <c r="AA3" i="1"/>
  <c r="B3" i="5" s="1"/>
  <c r="G12" i="5" s="1"/>
  <c r="V4" i="1"/>
  <c r="W4" i="1"/>
  <c r="B4" i="3" s="1"/>
  <c r="I11" i="3" s="1"/>
  <c r="X4" i="1"/>
  <c r="Y4" i="1"/>
  <c r="B4" i="4" s="1"/>
  <c r="G15" i="4" s="1"/>
  <c r="Z4" i="1"/>
  <c r="AA4" i="1"/>
  <c r="B4" i="5" s="1"/>
  <c r="I11" i="5" s="1"/>
  <c r="V5" i="1"/>
  <c r="W5" i="1"/>
  <c r="B5" i="3" s="1"/>
  <c r="I12" i="3" s="1"/>
  <c r="X5" i="1"/>
  <c r="Y5" i="1"/>
  <c r="B5" i="4" s="1"/>
  <c r="G16" i="4" s="1"/>
  <c r="Z5" i="1"/>
  <c r="AA5" i="1"/>
  <c r="B5" i="5" s="1"/>
  <c r="I12" i="5" s="1"/>
  <c r="V6" i="1"/>
  <c r="W6" i="1"/>
  <c r="B6" i="3" s="1"/>
  <c r="I16" i="3" s="1"/>
  <c r="X6" i="1"/>
  <c r="Y6" i="1"/>
  <c r="B6" i="4" s="1"/>
  <c r="G13" i="4" s="1"/>
  <c r="Z6" i="1"/>
  <c r="AA6" i="1"/>
  <c r="B6" i="5" s="1"/>
  <c r="I16" i="5" s="1"/>
  <c r="V7" i="1"/>
  <c r="W7" i="1"/>
  <c r="B7" i="3" s="1"/>
  <c r="I15" i="3" s="1"/>
  <c r="X7" i="1"/>
  <c r="Y7" i="1"/>
  <c r="B7" i="4" s="1"/>
  <c r="I15" i="4" s="1"/>
  <c r="Z7" i="1"/>
  <c r="AA7" i="1"/>
  <c r="B7" i="5" s="1"/>
  <c r="I13" i="5" s="1"/>
  <c r="U3" i="1"/>
  <c r="G21" i="2" s="1"/>
  <c r="U4" i="1"/>
  <c r="G22" i="2" s="1"/>
  <c r="U5" i="1"/>
  <c r="G23" i="2" s="1"/>
  <c r="U6" i="1"/>
  <c r="B6" i="2" s="1"/>
  <c r="U7" i="1"/>
  <c r="G25" i="2" s="1"/>
  <c r="U2" i="1"/>
  <c r="B2" i="2" s="1"/>
  <c r="Q17" i="5" l="1"/>
  <c r="Q19" i="5" s="1"/>
  <c r="G23" i="5"/>
  <c r="G25" i="4"/>
  <c r="G21" i="4"/>
  <c r="G23" i="3"/>
  <c r="G24" i="2"/>
  <c r="G20" i="3"/>
  <c r="G22" i="3"/>
  <c r="G24" i="4"/>
  <c r="G20" i="5"/>
  <c r="G22" i="5"/>
  <c r="G25" i="3"/>
  <c r="G21" i="3"/>
  <c r="G23" i="4"/>
  <c r="G25" i="5"/>
  <c r="G21" i="5"/>
  <c r="G20" i="2"/>
  <c r="G24" i="3"/>
  <c r="G20" i="4"/>
  <c r="G22" i="4"/>
  <c r="G24" i="5"/>
  <c r="M17" i="4"/>
  <c r="M19" i="4" s="1"/>
  <c r="M17" i="5"/>
  <c r="M19" i="5" s="1"/>
  <c r="P17" i="4"/>
  <c r="P19" i="4" s="1"/>
  <c r="Q17" i="4"/>
  <c r="Q19" i="4" s="1"/>
  <c r="O17" i="4"/>
  <c r="L17" i="4"/>
  <c r="P17" i="3"/>
  <c r="P19" i="3" s="1"/>
  <c r="L17" i="3"/>
  <c r="L19" i="3" s="1"/>
  <c r="N17" i="3"/>
  <c r="N19" i="3" s="1"/>
  <c r="G3" i="5"/>
  <c r="O17" i="5"/>
  <c r="O19" i="5" s="1"/>
  <c r="N17" i="5"/>
  <c r="G7" i="5"/>
  <c r="L17" i="5"/>
  <c r="P17" i="5"/>
  <c r="P19" i="5" s="1"/>
  <c r="N17" i="4"/>
  <c r="I9" i="4"/>
  <c r="Q17" i="3"/>
  <c r="Q19" i="3" s="1"/>
  <c r="O17" i="3"/>
  <c r="O19" i="3" s="1"/>
  <c r="M17" i="3"/>
  <c r="M19" i="3" s="1"/>
  <c r="I2" i="5"/>
  <c r="I10" i="5"/>
  <c r="I15" i="5"/>
  <c r="I6" i="5"/>
  <c r="G9" i="5"/>
  <c r="G4" i="5"/>
  <c r="G15" i="5"/>
  <c r="G10" i="5"/>
  <c r="I14" i="5"/>
  <c r="G8" i="5"/>
  <c r="G2" i="5"/>
  <c r="G11" i="5"/>
  <c r="G5" i="5"/>
  <c r="I3" i="4"/>
  <c r="I5" i="4"/>
  <c r="I16" i="4"/>
  <c r="I8" i="4"/>
  <c r="I4" i="4"/>
  <c r="I12" i="4"/>
  <c r="G6" i="4"/>
  <c r="I7" i="4"/>
  <c r="I11" i="4"/>
  <c r="I2" i="3"/>
  <c r="I6" i="3"/>
  <c r="I13" i="3"/>
  <c r="I10" i="3"/>
  <c r="I14" i="3"/>
  <c r="I6" i="4"/>
  <c r="I13" i="4"/>
  <c r="G13" i="5"/>
  <c r="I2" i="4"/>
  <c r="I10" i="4"/>
  <c r="I14" i="4"/>
  <c r="G6" i="5"/>
  <c r="G16" i="5"/>
  <c r="I3" i="5"/>
  <c r="I4" i="5"/>
  <c r="I5" i="5"/>
  <c r="I7" i="5"/>
  <c r="I8" i="5"/>
  <c r="I9" i="5"/>
  <c r="G2" i="3"/>
  <c r="G3" i="3"/>
  <c r="G4" i="3"/>
  <c r="G5" i="3"/>
  <c r="G6" i="3"/>
  <c r="G7" i="3"/>
  <c r="G8" i="3"/>
  <c r="G9" i="3"/>
  <c r="G10" i="3"/>
  <c r="G11" i="3"/>
  <c r="G13" i="3"/>
  <c r="G15" i="3"/>
  <c r="G16" i="3"/>
  <c r="I3" i="3"/>
  <c r="I4" i="3"/>
  <c r="I5" i="3"/>
  <c r="I7" i="3"/>
  <c r="I8" i="3"/>
  <c r="I9" i="3"/>
  <c r="G2" i="4"/>
  <c r="G3" i="4"/>
  <c r="G4" i="4"/>
  <c r="G5" i="4"/>
  <c r="G7" i="4"/>
  <c r="G8" i="4"/>
  <c r="G9" i="4"/>
  <c r="G10" i="4"/>
  <c r="G11" i="4"/>
  <c r="L19" i="5"/>
  <c r="N19" i="4"/>
  <c r="O19" i="4"/>
  <c r="L19" i="4"/>
  <c r="B5" i="2"/>
  <c r="G6" i="2" s="1"/>
  <c r="I3" i="2"/>
  <c r="B3" i="2"/>
  <c r="G3" i="2" s="1"/>
  <c r="B7" i="2"/>
  <c r="I15" i="2" s="1"/>
  <c r="B4" i="2"/>
  <c r="G4" i="2" s="1"/>
  <c r="Q17" i="2"/>
  <c r="Q19" i="2" s="1"/>
  <c r="P17" i="2"/>
  <c r="P19" i="2" s="1"/>
  <c r="M17" i="2"/>
  <c r="M19" i="2" s="1"/>
  <c r="N17" i="2"/>
  <c r="N19" i="2" s="1"/>
  <c r="O17" i="2"/>
  <c r="O19" i="2" s="1"/>
  <c r="L17" i="2"/>
  <c r="L19" i="2" s="1"/>
  <c r="G2" i="2"/>
  <c r="G14" i="2"/>
  <c r="I5" i="2"/>
  <c r="G11" i="2"/>
  <c r="Q20" i="4" l="1"/>
  <c r="N20" i="4"/>
  <c r="O20" i="4"/>
  <c r="M20" i="4"/>
  <c r="P20" i="4"/>
  <c r="L20" i="4"/>
  <c r="N20" i="3"/>
  <c r="O20" i="3"/>
  <c r="M20" i="3"/>
  <c r="P20" i="3"/>
  <c r="Q20" i="3"/>
  <c r="L20" i="3"/>
  <c r="Q20" i="2"/>
  <c r="O20" i="2"/>
  <c r="L20" i="2"/>
  <c r="I22" i="2" s="1"/>
  <c r="P20" i="2"/>
  <c r="N20" i="2"/>
  <c r="M20" i="2"/>
  <c r="N19" i="5"/>
  <c r="N20" i="5" s="1"/>
  <c r="I8" i="2"/>
  <c r="G15" i="2"/>
  <c r="I14" i="2"/>
  <c r="I7" i="2"/>
  <c r="G10" i="2"/>
  <c r="G7" i="2"/>
  <c r="G12" i="2"/>
  <c r="I9" i="2"/>
  <c r="G5" i="2"/>
  <c r="I10" i="2"/>
  <c r="I4" i="2"/>
  <c r="I13" i="2"/>
  <c r="I11" i="2"/>
  <c r="G8" i="2"/>
  <c r="I6" i="2"/>
  <c r="G13" i="2"/>
  <c r="I16" i="2"/>
  <c r="G9" i="2"/>
  <c r="I2" i="2"/>
  <c r="I12" i="2"/>
  <c r="G16" i="2"/>
  <c r="I23" i="4" l="1"/>
  <c r="A20" i="14" s="1"/>
  <c r="D20" i="14" s="1"/>
  <c r="I23" i="3"/>
  <c r="A13" i="14" s="1"/>
  <c r="D9" i="14" s="1"/>
  <c r="G11" i="14" s="1"/>
  <c r="J14" i="14" s="1"/>
  <c r="I22" i="4"/>
  <c r="A10" i="14" s="1"/>
  <c r="I22" i="3"/>
  <c r="A17" i="14" s="1"/>
  <c r="M20" i="5"/>
  <c r="P20" i="5"/>
  <c r="Q20" i="5"/>
  <c r="L20" i="5"/>
  <c r="O20" i="5"/>
  <c r="A3" i="14"/>
  <c r="I23" i="2"/>
  <c r="A27" i="14" s="1"/>
  <c r="D23" i="14" s="1"/>
  <c r="G16" i="14" s="1"/>
  <c r="J12" i="14" s="1"/>
  <c r="I22" i="5" l="1"/>
  <c r="A24" i="14" s="1"/>
  <c r="I23" i="5"/>
  <c r="A6" i="14" s="1"/>
  <c r="D6" i="14" s="1"/>
</calcChain>
</file>

<file path=xl/sharedStrings.xml><?xml version="1.0" encoding="utf-8"?>
<sst xmlns="http://schemas.openxmlformats.org/spreadsheetml/2006/main" count="121" uniqueCount="33">
  <si>
    <t>Poule1</t>
  </si>
  <si>
    <t>Poule2</t>
  </si>
  <si>
    <t>Poule3</t>
  </si>
  <si>
    <t>Poule4</t>
  </si>
  <si>
    <t>N°</t>
  </si>
  <si>
    <t>NOMS</t>
  </si>
  <si>
    <t>Contre</t>
  </si>
  <si>
    <t>Tirage</t>
  </si>
  <si>
    <t>&gt;&gt;&gt;&gt;</t>
  </si>
  <si>
    <t>Total Points</t>
  </si>
  <si>
    <t>NOM du joueur 1</t>
  </si>
  <si>
    <t>NOM du joueur 2</t>
  </si>
  <si>
    <t>Classement</t>
  </si>
  <si>
    <t xml:space="preserve">Sur la feuille Tirage_poules </t>
  </si>
  <si>
    <t>Ensuite cliquer sur le bouton Tirage et tous les tirages sont effectués</t>
  </si>
  <si>
    <t>Les différents boutons donnent accés directement  a la feuille voulue</t>
  </si>
  <si>
    <t>Attention les boutons effacer sont à utiliser que si vous etes sur de vouloir tout supprimer</t>
  </si>
  <si>
    <t xml:space="preserve">Sur les feuilles de Poule </t>
  </si>
  <si>
    <t>Le calcul se fait automatiquement</t>
  </si>
  <si>
    <t>Sur toutes les feuilles vous avez un bouton "Retour tirage" qui vous renvoie sur la feuille Tirage_poules</t>
  </si>
  <si>
    <t>Diff but  +  -</t>
  </si>
  <si>
    <t>Les 2 premiers</t>
  </si>
  <si>
    <t>Poule A</t>
  </si>
  <si>
    <t>Poule D</t>
  </si>
  <si>
    <t>Poule C</t>
  </si>
  <si>
    <t>Poule B</t>
  </si>
  <si>
    <t>1/4 DE FINALE</t>
  </si>
  <si>
    <t>score</t>
  </si>
  <si>
    <t>1er</t>
  </si>
  <si>
    <t>2ème</t>
  </si>
  <si>
    <t>SCORE</t>
  </si>
  <si>
    <t xml:space="preserve">Remplir les cellules colonne "Noms"avec les noms </t>
  </si>
  <si>
    <t>ainsi que sur le tableau quart de 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</si>
</sst>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00B0F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 style="thin">
        <color rgb="FFFF0000"/>
      </top>
      <bottom style="thin">
        <color rgb="FFFF0000"/>
      </bottom>
      <diagonal/>
    </border>
    <border>
      <left style="double">
        <color rgb="FFFF0000"/>
      </left>
      <right style="double">
        <color rgb="FFFF0000"/>
      </right>
      <top/>
      <bottom/>
      <diagonal/>
    </border>
    <border>
      <left style="double">
        <color rgb="FF0070C0"/>
      </left>
      <right style="double">
        <color rgb="FF0070C0"/>
      </right>
      <top style="double">
        <color rgb="FF0070C0"/>
      </top>
      <bottom/>
      <diagonal/>
    </border>
    <border>
      <left/>
      <right/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medium">
        <color auto="1"/>
      </bottom>
      <diagonal/>
    </border>
    <border>
      <left style="double">
        <color rgb="FFFF0000"/>
      </left>
      <right style="double">
        <color rgb="FFFF0000"/>
      </right>
      <top style="medium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 style="thin">
        <color auto="1"/>
      </bottom>
      <diagonal/>
    </border>
    <border>
      <left style="double">
        <color rgb="FFFF0000"/>
      </left>
      <right style="double">
        <color rgb="FFFF0000"/>
      </right>
      <top style="thin">
        <color auto="1"/>
      </top>
      <bottom style="double">
        <color rgb="FFFF0000"/>
      </bottom>
      <diagonal/>
    </border>
    <border>
      <left style="double">
        <color rgb="FFFF0000"/>
      </left>
      <right/>
      <top style="double">
        <color rgb="FFFF0000"/>
      </top>
      <bottom style="double">
        <color rgb="FFFF0000"/>
      </bottom>
      <diagonal/>
    </border>
    <border>
      <left/>
      <right/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medium">
        <color auto="1"/>
      </top>
      <bottom style="medium">
        <color auto="1"/>
      </bottom>
      <diagonal/>
    </border>
    <border>
      <left/>
      <right style="double">
        <color rgb="FFFF0000"/>
      </right>
      <top/>
      <bottom/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rgb="FFFF0000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2" borderId="3" xfId="0" applyFill="1" applyBorder="1"/>
    <xf numFmtId="0" fontId="0" fillId="2" borderId="5" xfId="0" applyFill="1" applyBorder="1"/>
    <xf numFmtId="0" fontId="0" fillId="2" borderId="8" xfId="0" applyFill="1" applyBorder="1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9" xfId="0" applyBorder="1"/>
    <xf numFmtId="0" fontId="0" fillId="0" borderId="13" xfId="0" applyBorder="1"/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0" xfId="0" applyFont="1" applyAlignment="1">
      <alignment horizontal="center"/>
    </xf>
    <xf numFmtId="0" fontId="3" fillId="3" borderId="12" xfId="0" applyFont="1" applyFill="1" applyBorder="1" applyAlignment="1">
      <alignment horizontal="center" vertical="center" wrapText="1"/>
    </xf>
    <xf numFmtId="0" fontId="3" fillId="4" borderId="12" xfId="0" applyFont="1" applyFill="1" applyBorder="1" applyAlignment="1">
      <alignment horizontal="center" vertical="center" wrapText="1"/>
    </xf>
    <xf numFmtId="0" fontId="4" fillId="5" borderId="12" xfId="0" applyFont="1" applyFill="1" applyBorder="1" applyAlignment="1">
      <alignment horizontal="center" vertical="center" wrapText="1"/>
    </xf>
    <xf numFmtId="0" fontId="3" fillId="6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5" borderId="0" xfId="0" applyFill="1" applyAlignment="1">
      <alignment horizontal="center"/>
    </xf>
    <xf numFmtId="0" fontId="0" fillId="5" borderId="0" xfId="0" applyFill="1"/>
    <xf numFmtId="0" fontId="0" fillId="0" borderId="16" xfId="0" applyBorder="1"/>
    <xf numFmtId="0" fontId="0" fillId="0" borderId="16" xfId="0" applyBorder="1" applyAlignment="1">
      <alignment horizontal="center" vertical="center"/>
    </xf>
    <xf numFmtId="0" fontId="0" fillId="7" borderId="16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5" fillId="0" borderId="22" xfId="0" applyFont="1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2" fillId="3" borderId="1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/>
    </xf>
    <xf numFmtId="0" fontId="7" fillId="3" borderId="15" xfId="0" applyFont="1" applyFill="1" applyBorder="1" applyAlignment="1">
      <alignment horizontal="center" vertical="center"/>
    </xf>
    <xf numFmtId="0" fontId="5" fillId="0" borderId="0" xfId="0" applyFont="1" applyAlignment="1">
      <alignment vertical="center" wrapText="1"/>
    </xf>
    <xf numFmtId="0" fontId="0" fillId="9" borderId="21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8" fillId="0" borderId="0" xfId="0" applyFont="1"/>
    <xf numFmtId="0" fontId="8" fillId="3" borderId="14" xfId="0" applyFon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0" borderId="25" xfId="0" applyBorder="1"/>
    <xf numFmtId="0" fontId="0" fillId="0" borderId="28" xfId="0" applyBorder="1"/>
    <xf numFmtId="0" fontId="0" fillId="0" borderId="29" xfId="0" applyBorder="1"/>
    <xf numFmtId="0" fontId="0" fillId="0" borderId="27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26" xfId="0" applyFill="1" applyBorder="1"/>
    <xf numFmtId="0" fontId="8" fillId="11" borderId="26" xfId="0" applyFont="1" applyFill="1" applyBorder="1"/>
    <xf numFmtId="0" fontId="9" fillId="12" borderId="26" xfId="0" applyFont="1" applyFill="1" applyBorder="1"/>
    <xf numFmtId="0" fontId="8" fillId="11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9" fillId="12" borderId="0" xfId="0" applyFont="1" applyFill="1" applyAlignment="1">
      <alignment vertical="center"/>
    </xf>
    <xf numFmtId="0" fontId="2" fillId="3" borderId="0" xfId="0" applyFont="1" applyFill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3" borderId="15" xfId="0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3" borderId="24" xfId="0" applyFill="1" applyBorder="1" applyAlignment="1">
      <alignment horizontal="center"/>
    </xf>
    <xf numFmtId="0" fontId="0" fillId="3" borderId="2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_rels/vmlDrawing7.vml.rels><?xml version="1.0" encoding="UTF-8" standalone="yes"?>
<Relationships xmlns="http://schemas.openxmlformats.org/package/2006/relationships"><Relationship Id="rId2" Type="http://schemas.openxmlformats.org/officeDocument/2006/relationships/image" Target="../media/image15.emf"/><Relationship Id="rId1" Type="http://schemas.openxmlformats.org/officeDocument/2006/relationships/image" Target="../media/image1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742950</xdr:colOff>
          <xdr:row>8</xdr:row>
          <xdr:rowOff>219075</xdr:rowOff>
        </xdr:from>
        <xdr:to>
          <xdr:col>24</xdr:col>
          <xdr:colOff>971550</xdr:colOff>
          <xdr:row>14</xdr:row>
          <xdr:rowOff>76200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247650</xdr:colOff>
          <xdr:row>9</xdr:row>
          <xdr:rowOff>0</xdr:rowOff>
        </xdr:from>
        <xdr:to>
          <xdr:col>21</xdr:col>
          <xdr:colOff>19050</xdr:colOff>
          <xdr:row>13</xdr:row>
          <xdr:rowOff>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0</xdr:colOff>
          <xdr:row>9</xdr:row>
          <xdr:rowOff>19050</xdr:rowOff>
        </xdr:from>
        <xdr:to>
          <xdr:col>26</xdr:col>
          <xdr:colOff>1828800</xdr:colOff>
          <xdr:row>13</xdr:row>
          <xdr:rowOff>28575</xdr:rowOff>
        </xdr:to>
        <xdr:sp macro="" textlink="">
          <xdr:nvSpPr>
            <xdr:cNvPr id="1027" name="Command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228600</xdr:colOff>
          <xdr:row>16</xdr:row>
          <xdr:rowOff>0</xdr:rowOff>
        </xdr:from>
        <xdr:to>
          <xdr:col>20</xdr:col>
          <xdr:colOff>1819275</xdr:colOff>
          <xdr:row>20</xdr:row>
          <xdr:rowOff>9525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9525</xdr:colOff>
          <xdr:row>16</xdr:row>
          <xdr:rowOff>28575</xdr:rowOff>
        </xdr:from>
        <xdr:to>
          <xdr:col>27</xdr:col>
          <xdr:colOff>9525</xdr:colOff>
          <xdr:row>20</xdr:row>
          <xdr:rowOff>0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238125</xdr:colOff>
          <xdr:row>22</xdr:row>
          <xdr:rowOff>85725</xdr:rowOff>
        </xdr:from>
        <xdr:to>
          <xdr:col>20</xdr:col>
          <xdr:colOff>1771650</xdr:colOff>
          <xdr:row>25</xdr:row>
          <xdr:rowOff>238125</xdr:rowOff>
        </xdr:to>
        <xdr:sp macro="" textlink="">
          <xdr:nvSpPr>
            <xdr:cNvPr id="1038" name="CommandButton11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9525</xdr:colOff>
          <xdr:row>22</xdr:row>
          <xdr:rowOff>19050</xdr:rowOff>
        </xdr:from>
        <xdr:to>
          <xdr:col>26</xdr:col>
          <xdr:colOff>1838325</xdr:colOff>
          <xdr:row>25</xdr:row>
          <xdr:rowOff>228600</xdr:rowOff>
        </xdr:to>
        <xdr:sp macro="" textlink="">
          <xdr:nvSpPr>
            <xdr:cNvPr id="1039" name="CommandButton12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714375</xdr:colOff>
          <xdr:row>20</xdr:row>
          <xdr:rowOff>38100</xdr:rowOff>
        </xdr:from>
        <xdr:to>
          <xdr:col>24</xdr:col>
          <xdr:colOff>1219200</xdr:colOff>
          <xdr:row>23</xdr:row>
          <xdr:rowOff>85725</xdr:rowOff>
        </xdr:to>
        <xdr:sp macro="" textlink="">
          <xdr:nvSpPr>
            <xdr:cNvPr id="1040" name="CommandButton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638175</xdr:colOff>
          <xdr:row>15</xdr:row>
          <xdr:rowOff>47625</xdr:rowOff>
        </xdr:from>
        <xdr:to>
          <xdr:col>10</xdr:col>
          <xdr:colOff>685800</xdr:colOff>
          <xdr:row>17</xdr:row>
          <xdr:rowOff>104775</xdr:rowOff>
        </xdr:to>
        <xdr:sp macro="" textlink="">
          <xdr:nvSpPr>
            <xdr:cNvPr id="13313" name="CommandButton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1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12</xdr:row>
          <xdr:rowOff>114300</xdr:rowOff>
        </xdr:from>
        <xdr:to>
          <xdr:col>1</xdr:col>
          <xdr:colOff>1476375</xdr:colOff>
          <xdr:row>14</xdr:row>
          <xdr:rowOff>190500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12</xdr:row>
          <xdr:rowOff>123825</xdr:rowOff>
        </xdr:from>
        <xdr:to>
          <xdr:col>1</xdr:col>
          <xdr:colOff>1485900</xdr:colOff>
          <xdr:row>15</xdr:row>
          <xdr:rowOff>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3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12</xdr:row>
          <xdr:rowOff>114300</xdr:rowOff>
        </xdr:from>
        <xdr:to>
          <xdr:col>1</xdr:col>
          <xdr:colOff>1495425</xdr:colOff>
          <xdr:row>14</xdr:row>
          <xdr:rowOff>190500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4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12</xdr:row>
          <xdr:rowOff>123825</xdr:rowOff>
        </xdr:from>
        <xdr:to>
          <xdr:col>1</xdr:col>
          <xdr:colOff>1485900</xdr:colOff>
          <xdr:row>15</xdr:row>
          <xdr:rowOff>0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5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</xdr:colOff>
          <xdr:row>2</xdr:row>
          <xdr:rowOff>0</xdr:rowOff>
        </xdr:from>
        <xdr:to>
          <xdr:col>9</xdr:col>
          <xdr:colOff>1362075</xdr:colOff>
          <xdr:row>4</xdr:row>
          <xdr:rowOff>9525</xdr:rowOff>
        </xdr:to>
        <xdr:sp macro="" textlink="">
          <xdr:nvSpPr>
            <xdr:cNvPr id="22529" name="CommandButton1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00000000-0008-0000-0600-000001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47625</xdr:colOff>
          <xdr:row>21</xdr:row>
          <xdr:rowOff>57150</xdr:rowOff>
        </xdr:from>
        <xdr:to>
          <xdr:col>11</xdr:col>
          <xdr:colOff>9525</xdr:colOff>
          <xdr:row>23</xdr:row>
          <xdr:rowOff>0</xdr:rowOff>
        </xdr:to>
        <xdr:sp macro="" textlink="">
          <xdr:nvSpPr>
            <xdr:cNvPr id="22530" name="CommandButton2" hidden="1">
              <a:extLst>
                <a:ext uri="{63B3BB69-23CF-44E3-9099-C40C66FF867C}">
                  <a14:compatExt spid="_x0000_s22530"/>
                </a:ext>
                <a:ext uri="{FF2B5EF4-FFF2-40B4-BE49-F238E27FC236}">
                  <a16:creationId xmlns:a16="http://schemas.microsoft.com/office/drawing/2014/main" id="{00000000-0008-0000-0600-0000025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image" Target="../media/image12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3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image" Target="../media/image13.emf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4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6" Type="http://schemas.openxmlformats.org/officeDocument/2006/relationships/image" Target="../media/image15.emf"/><Relationship Id="rId5" Type="http://schemas.openxmlformats.org/officeDocument/2006/relationships/control" Target="../activeX/activeX15.xml"/><Relationship Id="rId4" Type="http://schemas.openxmlformats.org/officeDocument/2006/relationships/image" Target="../media/image1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0040EB-160F-4FEB-BB88-5D344EEA4633}">
  <sheetPr codeName="Feuil1"/>
  <dimension ref="A1:AB26"/>
  <sheetViews>
    <sheetView showGridLines="0" showRowColHeaders="0" tabSelected="1" zoomScale="80" zoomScaleNormal="80" workbookViewId="0">
      <selection activeCell="Y29" sqref="X29:Y29"/>
    </sheetView>
  </sheetViews>
  <sheetFormatPr baseColWidth="10" defaultColWidth="6.7109375" defaultRowHeight="15" x14ac:dyDescent="0.25"/>
  <cols>
    <col min="1" max="1" width="6.7109375" style="17"/>
    <col min="2" max="2" width="27.7109375" customWidth="1"/>
    <col min="3" max="3" width="3.7109375" customWidth="1"/>
    <col min="4" max="4" width="4.85546875" style="4" hidden="1" customWidth="1"/>
    <col min="5" max="5" width="8" style="4" hidden="1" customWidth="1"/>
    <col min="6" max="6" width="4.85546875" style="4" hidden="1" customWidth="1"/>
    <col min="7" max="7" width="7.85546875" style="4" hidden="1" customWidth="1"/>
    <col min="8" max="8" width="7.42578125" style="4" hidden="1" customWidth="1"/>
    <col min="9" max="9" width="7.28515625" style="4" hidden="1" customWidth="1"/>
    <col min="10" max="10" width="6.42578125" style="4" hidden="1" customWidth="1"/>
    <col min="11" max="11" width="7.140625" style="4" hidden="1" customWidth="1"/>
    <col min="12" max="12" width="7" style="4" hidden="1" customWidth="1"/>
    <col min="13" max="13" width="4" style="4" hidden="1" customWidth="1"/>
    <col min="14" max="14" width="9.28515625" style="4" hidden="1" customWidth="1"/>
    <col min="15" max="15" width="3.85546875" style="4" hidden="1" customWidth="1"/>
    <col min="16" max="16" width="4.7109375" style="4" hidden="1" customWidth="1"/>
    <col min="17" max="17" width="6.140625" style="4" hidden="1" customWidth="1"/>
    <col min="18" max="18" width="7.140625" style="4" hidden="1" customWidth="1"/>
    <col min="19" max="19" width="4.5703125" hidden="1" customWidth="1"/>
    <col min="20" max="20" width="3.7109375" customWidth="1"/>
    <col min="21" max="21" width="27.7109375" style="4" customWidth="1"/>
    <col min="22" max="22" width="2.140625" style="4" customWidth="1"/>
    <col min="23" max="23" width="27.7109375" style="4" customWidth="1"/>
    <col min="24" max="24" width="2.140625" style="4" customWidth="1"/>
    <col min="25" max="25" width="27.7109375" style="4" customWidth="1"/>
    <col min="26" max="26" width="2.140625" style="4" customWidth="1"/>
    <col min="27" max="27" width="27.7109375" style="4" customWidth="1"/>
    <col min="28" max="28" width="5.7109375" style="4" customWidth="1"/>
  </cols>
  <sheetData>
    <row r="1" spans="1:28" ht="54" customHeight="1" thickTop="1" thickBot="1" x14ac:dyDescent="0.35">
      <c r="A1" s="20" t="s">
        <v>4</v>
      </c>
      <c r="B1" s="20" t="s">
        <v>5</v>
      </c>
      <c r="U1" s="21" t="s">
        <v>0</v>
      </c>
      <c r="V1" s="11"/>
      <c r="W1" s="22" t="s">
        <v>1</v>
      </c>
      <c r="X1" s="11"/>
      <c r="Y1" s="23" t="s">
        <v>2</v>
      </c>
      <c r="Z1" s="11"/>
      <c r="AA1" s="24" t="s">
        <v>3</v>
      </c>
      <c r="AB1" s="46"/>
    </row>
    <row r="2" spans="1:28" ht="20.100000000000001" customHeight="1" thickTop="1" thickBot="1" x14ac:dyDescent="0.3">
      <c r="A2" s="18">
        <v>1</v>
      </c>
      <c r="B2" s="15"/>
      <c r="D2" s="5">
        <v>6</v>
      </c>
      <c r="E2" s="6"/>
      <c r="F2" s="6">
        <v>13</v>
      </c>
      <c r="G2" s="6"/>
      <c r="H2" s="6">
        <v>23</v>
      </c>
      <c r="I2" s="6"/>
      <c r="J2" s="6">
        <v>17</v>
      </c>
      <c r="K2" s="6"/>
      <c r="L2" s="6"/>
      <c r="M2" s="6"/>
      <c r="N2" s="6"/>
      <c r="O2" s="6"/>
      <c r="P2" s="6"/>
      <c r="Q2" s="6"/>
      <c r="R2" s="6"/>
      <c r="S2" s="1"/>
      <c r="U2" s="12">
        <f t="shared" ref="U2:AA7" si="0">IFERROR(VLOOKUP(D2,$A$2:$B$60,2,0),"")</f>
        <v>0</v>
      </c>
      <c r="V2" s="13" t="str">
        <f>IFERROR(VLOOKUP(E2,$A$2:$B$60,2,0),"")</f>
        <v/>
      </c>
      <c r="W2" s="12">
        <f t="shared" si="0"/>
        <v>0</v>
      </c>
      <c r="X2" s="13" t="str">
        <f t="shared" si="0"/>
        <v/>
      </c>
      <c r="Y2" s="12">
        <f t="shared" si="0"/>
        <v>0</v>
      </c>
      <c r="Z2" s="13" t="str">
        <f t="shared" si="0"/>
        <v/>
      </c>
      <c r="AA2" s="12">
        <f t="shared" si="0"/>
        <v>0</v>
      </c>
      <c r="AB2" s="25"/>
    </row>
    <row r="3" spans="1:28" ht="20.100000000000001" customHeight="1" thickTop="1" thickBot="1" x14ac:dyDescent="0.3">
      <c r="A3" s="19">
        <v>2</v>
      </c>
      <c r="B3" s="15"/>
      <c r="D3" s="7">
        <v>21</v>
      </c>
      <c r="E3" s="8"/>
      <c r="F3" s="8">
        <v>7</v>
      </c>
      <c r="G3" s="8"/>
      <c r="H3" s="8">
        <v>12</v>
      </c>
      <c r="I3" s="8"/>
      <c r="J3" s="8">
        <v>24</v>
      </c>
      <c r="K3" s="8"/>
      <c r="L3" s="8"/>
      <c r="M3" s="8"/>
      <c r="N3" s="8"/>
      <c r="O3" s="8"/>
      <c r="P3" s="8"/>
      <c r="Q3" s="8"/>
      <c r="R3" s="8"/>
      <c r="S3" s="2"/>
      <c r="U3" s="14">
        <f t="shared" si="0"/>
        <v>0</v>
      </c>
      <c r="V3" s="13" t="str">
        <f t="shared" si="0"/>
        <v/>
      </c>
      <c r="W3" s="14">
        <f t="shared" si="0"/>
        <v>0</v>
      </c>
      <c r="X3" s="13" t="str">
        <f t="shared" si="0"/>
        <v/>
      </c>
      <c r="Y3" s="14">
        <f t="shared" si="0"/>
        <v>0</v>
      </c>
      <c r="Z3" s="13" t="str">
        <f t="shared" si="0"/>
        <v/>
      </c>
      <c r="AA3" s="14">
        <f t="shared" si="0"/>
        <v>0</v>
      </c>
      <c r="AB3" s="25"/>
    </row>
    <row r="4" spans="1:28" ht="20.100000000000001" customHeight="1" thickTop="1" thickBot="1" x14ac:dyDescent="0.3">
      <c r="A4" s="19">
        <v>3</v>
      </c>
      <c r="B4" s="15"/>
      <c r="D4" s="7">
        <v>2</v>
      </c>
      <c r="E4" s="8"/>
      <c r="F4" s="8">
        <v>14</v>
      </c>
      <c r="G4" s="8"/>
      <c r="H4" s="8">
        <v>5</v>
      </c>
      <c r="I4" s="8"/>
      <c r="J4" s="8">
        <v>1</v>
      </c>
      <c r="K4" s="8"/>
      <c r="L4" s="8"/>
      <c r="M4" s="8"/>
      <c r="N4" s="8"/>
      <c r="O4" s="8"/>
      <c r="P4" s="8"/>
      <c r="Q4" s="8"/>
      <c r="R4" s="8"/>
      <c r="S4" s="2"/>
      <c r="U4" s="14">
        <f t="shared" si="0"/>
        <v>0</v>
      </c>
      <c r="V4" s="13" t="str">
        <f t="shared" si="0"/>
        <v/>
      </c>
      <c r="W4" s="14">
        <f t="shared" si="0"/>
        <v>0</v>
      </c>
      <c r="X4" s="13" t="str">
        <f t="shared" si="0"/>
        <v/>
      </c>
      <c r="Y4" s="14">
        <f t="shared" si="0"/>
        <v>0</v>
      </c>
      <c r="Z4" s="13" t="str">
        <f t="shared" si="0"/>
        <v/>
      </c>
      <c r="AA4" s="14">
        <f t="shared" si="0"/>
        <v>0</v>
      </c>
      <c r="AB4" s="25"/>
    </row>
    <row r="5" spans="1:28" ht="20.100000000000001" customHeight="1" thickTop="1" thickBot="1" x14ac:dyDescent="0.3">
      <c r="A5" s="19">
        <v>4</v>
      </c>
      <c r="B5" s="15"/>
      <c r="D5" s="7">
        <v>11</v>
      </c>
      <c r="E5" s="8"/>
      <c r="F5" s="8">
        <v>22</v>
      </c>
      <c r="G5" s="8"/>
      <c r="H5" s="8">
        <v>8</v>
      </c>
      <c r="I5" s="8"/>
      <c r="J5" s="8">
        <v>20</v>
      </c>
      <c r="K5" s="8"/>
      <c r="L5" s="8"/>
      <c r="M5" s="8"/>
      <c r="N5" s="8"/>
      <c r="O5" s="8"/>
      <c r="P5" s="8"/>
      <c r="Q5" s="8"/>
      <c r="R5" s="8"/>
      <c r="S5" s="2"/>
      <c r="U5" s="14">
        <f t="shared" si="0"/>
        <v>0</v>
      </c>
      <c r="V5" s="13" t="str">
        <f t="shared" si="0"/>
        <v/>
      </c>
      <c r="W5" s="14">
        <f t="shared" si="0"/>
        <v>0</v>
      </c>
      <c r="X5" s="13" t="str">
        <f t="shared" si="0"/>
        <v/>
      </c>
      <c r="Y5" s="14">
        <f t="shared" si="0"/>
        <v>0</v>
      </c>
      <c r="Z5" s="13" t="str">
        <f t="shared" si="0"/>
        <v/>
      </c>
      <c r="AA5" s="14">
        <f t="shared" si="0"/>
        <v>0</v>
      </c>
      <c r="AB5" s="25"/>
    </row>
    <row r="6" spans="1:28" ht="20.100000000000001" customHeight="1" thickTop="1" thickBot="1" x14ac:dyDescent="0.3">
      <c r="A6" s="19">
        <v>5</v>
      </c>
      <c r="B6" s="15"/>
      <c r="D6" s="7">
        <v>19</v>
      </c>
      <c r="E6" s="8"/>
      <c r="F6" s="8">
        <v>3</v>
      </c>
      <c r="G6" s="8"/>
      <c r="H6" s="8">
        <v>4</v>
      </c>
      <c r="I6" s="8"/>
      <c r="J6" s="8">
        <v>18</v>
      </c>
      <c r="K6" s="8"/>
      <c r="L6" s="8"/>
      <c r="M6" s="8"/>
      <c r="N6" s="8"/>
      <c r="O6" s="8"/>
      <c r="P6" s="8"/>
      <c r="Q6" s="8"/>
      <c r="R6" s="8"/>
      <c r="S6" s="2"/>
      <c r="U6" s="14">
        <f t="shared" si="0"/>
        <v>0</v>
      </c>
      <c r="V6" s="13" t="str">
        <f t="shared" si="0"/>
        <v/>
      </c>
      <c r="W6" s="14">
        <f t="shared" si="0"/>
        <v>0</v>
      </c>
      <c r="X6" s="13" t="str">
        <f t="shared" si="0"/>
        <v/>
      </c>
      <c r="Y6" s="14">
        <f t="shared" si="0"/>
        <v>0</v>
      </c>
      <c r="Z6" s="13" t="str">
        <f t="shared" si="0"/>
        <v/>
      </c>
      <c r="AA6" s="14">
        <f t="shared" si="0"/>
        <v>0</v>
      </c>
      <c r="AB6" s="25"/>
    </row>
    <row r="7" spans="1:28" ht="20.100000000000001" customHeight="1" thickTop="1" thickBot="1" x14ac:dyDescent="0.3">
      <c r="A7" s="19">
        <v>6</v>
      </c>
      <c r="B7" s="15"/>
      <c r="D7" s="7">
        <v>10</v>
      </c>
      <c r="E7" s="8"/>
      <c r="F7" s="8">
        <v>16</v>
      </c>
      <c r="G7" s="8"/>
      <c r="H7" s="8">
        <v>15</v>
      </c>
      <c r="I7" s="8"/>
      <c r="J7" s="8">
        <v>9</v>
      </c>
      <c r="K7" s="8"/>
      <c r="L7" s="8"/>
      <c r="M7" s="8"/>
      <c r="N7" s="8"/>
      <c r="O7" s="8"/>
      <c r="P7" s="8"/>
      <c r="Q7" s="8"/>
      <c r="R7" s="8"/>
      <c r="S7" s="2"/>
      <c r="U7" s="14">
        <f t="shared" si="0"/>
        <v>0</v>
      </c>
      <c r="V7" s="13" t="str">
        <f t="shared" si="0"/>
        <v/>
      </c>
      <c r="W7" s="14">
        <f t="shared" si="0"/>
        <v>0</v>
      </c>
      <c r="X7" s="13" t="str">
        <f t="shared" si="0"/>
        <v/>
      </c>
      <c r="Y7" s="14">
        <f t="shared" si="0"/>
        <v>0</v>
      </c>
      <c r="Z7" s="13" t="str">
        <f t="shared" si="0"/>
        <v/>
      </c>
      <c r="AA7" s="14">
        <f t="shared" si="0"/>
        <v>0</v>
      </c>
      <c r="AB7" s="25"/>
    </row>
    <row r="8" spans="1:28" ht="20.100000000000001" customHeight="1" thickTop="1" thickBot="1" x14ac:dyDescent="0.3">
      <c r="A8" s="19">
        <v>7</v>
      </c>
      <c r="B8" s="15"/>
      <c r="D8" s="7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2"/>
      <c r="U8" s="16"/>
      <c r="V8" s="16" t="str">
        <f>IFERROR(VLOOKUP(E10,$A$2:$B$60,2,0),"")</f>
        <v/>
      </c>
      <c r="W8" s="16"/>
      <c r="X8" s="16" t="str">
        <f>IFERROR(VLOOKUP(G10,$A$2:$B$60,2,0),"")</f>
        <v/>
      </c>
      <c r="Y8" s="16"/>
      <c r="Z8" s="16" t="str">
        <f>IFERROR(VLOOKUP(I10,$A$2:$B$60,2,0),"")</f>
        <v/>
      </c>
      <c r="AA8" s="16"/>
      <c r="AB8"/>
    </row>
    <row r="9" spans="1:28" ht="20.100000000000001" customHeight="1" thickTop="1" thickBot="1" x14ac:dyDescent="0.3">
      <c r="A9" s="19">
        <v>8</v>
      </c>
      <c r="B9" s="15"/>
      <c r="D9" s="7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2"/>
      <c r="V9" s="4" t="str">
        <f>IFERROR(VLOOKUP(E11,$A$2:$B$60,2,0),"")</f>
        <v/>
      </c>
      <c r="X9" s="4" t="str">
        <f>IFERROR(VLOOKUP(G11,$A$2:$B$60,2,0),"")</f>
        <v/>
      </c>
      <c r="Z9" s="4" t="str">
        <f>IFERROR(VLOOKUP(I11,$A$2:$B$60,2,0),"")</f>
        <v/>
      </c>
    </row>
    <row r="10" spans="1:28" ht="20.100000000000001" customHeight="1" thickTop="1" thickBot="1" x14ac:dyDescent="0.3">
      <c r="A10" s="19">
        <v>9</v>
      </c>
      <c r="B10" s="15"/>
      <c r="D10" s="7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2"/>
      <c r="V10" s="4" t="str">
        <f>IFERROR(VLOOKUP(E12,$A$2:$B$60,2,0),"")</f>
        <v/>
      </c>
      <c r="X10" s="4" t="str">
        <f>IFERROR(VLOOKUP(G12,$A$2:$B$60,2,0),"")</f>
        <v/>
      </c>
      <c r="Z10" s="4" t="str">
        <f>IFERROR(VLOOKUP(I12,$A$2:$B$60,2,0),"")</f>
        <v/>
      </c>
    </row>
    <row r="11" spans="1:28" ht="20.100000000000001" customHeight="1" thickTop="1" thickBot="1" x14ac:dyDescent="0.3">
      <c r="A11" s="19">
        <v>10</v>
      </c>
      <c r="B11" s="15"/>
      <c r="D11" s="7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2"/>
    </row>
    <row r="12" spans="1:28" ht="20.100000000000001" customHeight="1" thickTop="1" thickBot="1" x14ac:dyDescent="0.3">
      <c r="A12" s="19">
        <v>11</v>
      </c>
      <c r="B12" s="15"/>
      <c r="D12" s="7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2"/>
    </row>
    <row r="13" spans="1:28" ht="20.100000000000001" customHeight="1" thickTop="1" thickBot="1" x14ac:dyDescent="0.3">
      <c r="A13" s="19">
        <v>12</v>
      </c>
      <c r="B13" s="15"/>
      <c r="D13" s="7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2"/>
    </row>
    <row r="14" spans="1:28" ht="20.100000000000001" customHeight="1" thickTop="1" thickBot="1" x14ac:dyDescent="0.3">
      <c r="A14" s="19">
        <v>13</v>
      </c>
      <c r="B14" s="15"/>
      <c r="D14" s="7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2"/>
    </row>
    <row r="15" spans="1:28" ht="20.100000000000001" customHeight="1" thickTop="1" thickBot="1" x14ac:dyDescent="0.3">
      <c r="A15" s="19">
        <v>14</v>
      </c>
      <c r="B15" s="15"/>
      <c r="D15" s="7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2"/>
    </row>
    <row r="16" spans="1:28" ht="20.100000000000001" customHeight="1" thickTop="1" thickBot="1" x14ac:dyDescent="0.3">
      <c r="A16" s="19">
        <v>15</v>
      </c>
      <c r="B16" s="15"/>
      <c r="D16" s="7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2"/>
    </row>
    <row r="17" spans="1:19" ht="20.100000000000001" customHeight="1" thickTop="1" thickBot="1" x14ac:dyDescent="0.3">
      <c r="A17" s="19">
        <v>16</v>
      </c>
      <c r="B17" s="15"/>
      <c r="D17" s="7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2"/>
    </row>
    <row r="18" spans="1:19" ht="20.100000000000001" customHeight="1" thickTop="1" thickBot="1" x14ac:dyDescent="0.3">
      <c r="A18" s="19">
        <v>17</v>
      </c>
      <c r="B18" s="15"/>
      <c r="D18" s="9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3"/>
    </row>
    <row r="19" spans="1:19" ht="20.100000000000001" customHeight="1" thickTop="1" thickBot="1" x14ac:dyDescent="0.3">
      <c r="A19" s="19">
        <v>18</v>
      </c>
      <c r="B19" s="15"/>
    </row>
    <row r="20" spans="1:19" ht="20.100000000000001" customHeight="1" thickTop="1" thickBot="1" x14ac:dyDescent="0.3">
      <c r="A20" s="19">
        <v>19</v>
      </c>
      <c r="B20" s="15"/>
    </row>
    <row r="21" spans="1:19" ht="20.100000000000001" customHeight="1" thickTop="1" thickBot="1" x14ac:dyDescent="0.3">
      <c r="A21" s="19">
        <v>20</v>
      </c>
      <c r="B21" s="15"/>
    </row>
    <row r="22" spans="1:19" ht="20.100000000000001" customHeight="1" thickTop="1" thickBot="1" x14ac:dyDescent="0.3">
      <c r="A22" s="19">
        <v>21</v>
      </c>
      <c r="B22" s="15"/>
    </row>
    <row r="23" spans="1:19" ht="20.100000000000001" customHeight="1" thickTop="1" thickBot="1" x14ac:dyDescent="0.3">
      <c r="A23" s="19">
        <v>22</v>
      </c>
      <c r="B23" s="15"/>
    </row>
    <row r="24" spans="1:19" ht="20.100000000000001" customHeight="1" thickTop="1" thickBot="1" x14ac:dyDescent="0.3">
      <c r="A24" s="19">
        <v>23</v>
      </c>
      <c r="B24" s="15"/>
    </row>
    <row r="25" spans="1:19" ht="20.100000000000001" customHeight="1" thickTop="1" x14ac:dyDescent="0.25">
      <c r="A25" s="19">
        <v>24</v>
      </c>
      <c r="B25" s="15"/>
    </row>
    <row r="26" spans="1:19" ht="20.100000000000001" customHeight="1" x14ac:dyDescent="0.25">
      <c r="A26" s="26"/>
      <c r="B26" s="27"/>
    </row>
  </sheetData>
  <sheetProtection algorithmName="SHA-512" hashValue="zgn7jtr9kjWu12sRGZ9LZGT/cH4EJy57sgUiZJTe9qDu5I/yKxRWJ/ylt+0o5T7fDh/ErORMkkXiq+/oe1PZVQ==" saltValue="k2mHoiT7CaS9x+AeLNSa4A==" spinCount="100000" sheet="1" objects="1" scenarios="1"/>
  <protectedRanges>
    <protectedRange sqref="B2:B25" name="Plage1"/>
  </protectedRanges>
  <sortState xmlns:xlrd2="http://schemas.microsoft.com/office/spreadsheetml/2017/richdata2" ref="B3:B25">
    <sortCondition ref="B2:B25"/>
  </sortState>
  <phoneticPr fontId="1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0" r:id="rId4" name="CommandButton6">
          <controlPr defaultSize="0" autoLine="0" autoPict="0" r:id="rId5">
            <anchor moveWithCells="1">
              <from>
                <xdr:col>22</xdr:col>
                <xdr:colOff>714375</xdr:colOff>
                <xdr:row>20</xdr:row>
                <xdr:rowOff>38100</xdr:rowOff>
              </from>
              <to>
                <xdr:col>24</xdr:col>
                <xdr:colOff>1219200</xdr:colOff>
                <xdr:row>23</xdr:row>
                <xdr:rowOff>85725</xdr:rowOff>
              </to>
            </anchor>
          </controlPr>
        </control>
      </mc:Choice>
      <mc:Fallback>
        <control shapeId="1040" r:id="rId4" name="CommandButton6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22</xdr:col>
                <xdr:colOff>742950</xdr:colOff>
                <xdr:row>8</xdr:row>
                <xdr:rowOff>219075</xdr:rowOff>
              </from>
              <to>
                <xdr:col>24</xdr:col>
                <xdr:colOff>971550</xdr:colOff>
                <xdr:row>14</xdr:row>
                <xdr:rowOff>76200</xdr:rowOff>
              </to>
            </anchor>
          </controlPr>
        </control>
      </mc:Choice>
      <mc:Fallback>
        <control shapeId="1025" r:id="rId6" name="CommandButton1"/>
      </mc:Fallback>
    </mc:AlternateContent>
    <mc:AlternateContent xmlns:mc="http://schemas.openxmlformats.org/markup-compatibility/2006">
      <mc:Choice Requires="x14">
        <control shapeId="1026" r:id="rId8" name="CommandButton2">
          <controlPr defaultSize="0" autoLine="0" autoPict="0" r:id="rId9">
            <anchor moveWithCells="1">
              <from>
                <xdr:col>19</xdr:col>
                <xdr:colOff>247650</xdr:colOff>
                <xdr:row>9</xdr:row>
                <xdr:rowOff>0</xdr:rowOff>
              </from>
              <to>
                <xdr:col>21</xdr:col>
                <xdr:colOff>19050</xdr:colOff>
                <xdr:row>13</xdr:row>
                <xdr:rowOff>0</xdr:rowOff>
              </to>
            </anchor>
          </controlPr>
        </control>
      </mc:Choice>
      <mc:Fallback>
        <control shapeId="1026" r:id="rId8" name="CommandButton2"/>
      </mc:Fallback>
    </mc:AlternateContent>
    <mc:AlternateContent xmlns:mc="http://schemas.openxmlformats.org/markup-compatibility/2006">
      <mc:Choice Requires="x14">
        <control shapeId="1027" r:id="rId10" name="CommandButton3">
          <controlPr defaultSize="0" autoLine="0" r:id="rId11">
            <anchor moveWithCells="1">
              <from>
                <xdr:col>26</xdr:col>
                <xdr:colOff>0</xdr:colOff>
                <xdr:row>9</xdr:row>
                <xdr:rowOff>19050</xdr:rowOff>
              </from>
              <to>
                <xdr:col>26</xdr:col>
                <xdr:colOff>1828800</xdr:colOff>
                <xdr:row>13</xdr:row>
                <xdr:rowOff>28575</xdr:rowOff>
              </to>
            </anchor>
          </controlPr>
        </control>
      </mc:Choice>
      <mc:Fallback>
        <control shapeId="1027" r:id="rId10" name="CommandButton3"/>
      </mc:Fallback>
    </mc:AlternateContent>
    <mc:AlternateContent xmlns:mc="http://schemas.openxmlformats.org/markup-compatibility/2006">
      <mc:Choice Requires="x14">
        <control shapeId="1028" r:id="rId12" name="CommandButton4">
          <controlPr defaultSize="0" autoLine="0" autoPict="0" r:id="rId13">
            <anchor moveWithCells="1">
              <from>
                <xdr:col>19</xdr:col>
                <xdr:colOff>228600</xdr:colOff>
                <xdr:row>16</xdr:row>
                <xdr:rowOff>0</xdr:rowOff>
              </from>
              <to>
                <xdr:col>20</xdr:col>
                <xdr:colOff>1819275</xdr:colOff>
                <xdr:row>20</xdr:row>
                <xdr:rowOff>9525</xdr:rowOff>
              </to>
            </anchor>
          </controlPr>
        </control>
      </mc:Choice>
      <mc:Fallback>
        <control shapeId="1028" r:id="rId12" name="CommandButton4"/>
      </mc:Fallback>
    </mc:AlternateContent>
    <mc:AlternateContent xmlns:mc="http://schemas.openxmlformats.org/markup-compatibility/2006">
      <mc:Choice Requires="x14">
        <control shapeId="1030" r:id="rId14" name="CommandButton5">
          <controlPr defaultSize="0" autoLine="0" autoPict="0" r:id="rId15">
            <anchor moveWithCells="1">
              <from>
                <xdr:col>26</xdr:col>
                <xdr:colOff>9525</xdr:colOff>
                <xdr:row>16</xdr:row>
                <xdr:rowOff>28575</xdr:rowOff>
              </from>
              <to>
                <xdr:col>27</xdr:col>
                <xdr:colOff>9525</xdr:colOff>
                <xdr:row>20</xdr:row>
                <xdr:rowOff>0</xdr:rowOff>
              </to>
            </anchor>
          </controlPr>
        </control>
      </mc:Choice>
      <mc:Fallback>
        <control shapeId="1030" r:id="rId14" name="CommandButton5"/>
      </mc:Fallback>
    </mc:AlternateContent>
    <mc:AlternateContent xmlns:mc="http://schemas.openxmlformats.org/markup-compatibility/2006">
      <mc:Choice Requires="x14">
        <control shapeId="1038" r:id="rId16" name="CommandButton11">
          <controlPr defaultSize="0" autoLine="0" autoPict="0" r:id="rId17">
            <anchor moveWithCells="1">
              <from>
                <xdr:col>19</xdr:col>
                <xdr:colOff>238125</xdr:colOff>
                <xdr:row>22</xdr:row>
                <xdr:rowOff>85725</xdr:rowOff>
              </from>
              <to>
                <xdr:col>20</xdr:col>
                <xdr:colOff>1771650</xdr:colOff>
                <xdr:row>25</xdr:row>
                <xdr:rowOff>238125</xdr:rowOff>
              </to>
            </anchor>
          </controlPr>
        </control>
      </mc:Choice>
      <mc:Fallback>
        <control shapeId="1038" r:id="rId16" name="CommandButton11"/>
      </mc:Fallback>
    </mc:AlternateContent>
    <mc:AlternateContent xmlns:mc="http://schemas.openxmlformats.org/markup-compatibility/2006">
      <mc:Choice Requires="x14">
        <control shapeId="1039" r:id="rId18" name="CommandButton12">
          <controlPr defaultSize="0" autoLine="0" autoPict="0" r:id="rId19">
            <anchor moveWithCells="1">
              <from>
                <xdr:col>26</xdr:col>
                <xdr:colOff>9525</xdr:colOff>
                <xdr:row>22</xdr:row>
                <xdr:rowOff>19050</xdr:rowOff>
              </from>
              <to>
                <xdr:col>26</xdr:col>
                <xdr:colOff>1838325</xdr:colOff>
                <xdr:row>25</xdr:row>
                <xdr:rowOff>228600</xdr:rowOff>
              </to>
            </anchor>
          </controlPr>
        </control>
      </mc:Choice>
      <mc:Fallback>
        <control shapeId="1039" r:id="rId18" name="CommandButton1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5C1DB7-7E8C-4B11-9E6C-E2A637C2E033}">
  <sheetPr codeName="Feuil2"/>
  <dimension ref="A2:K13"/>
  <sheetViews>
    <sheetView showGridLines="0" showRowColHeaders="0" workbookViewId="0">
      <selection activeCell="G30" sqref="G30"/>
    </sheetView>
  </sheetViews>
  <sheetFormatPr baseColWidth="10" defaultRowHeight="15" x14ac:dyDescent="0.25"/>
  <sheetData>
    <row r="2" spans="1:11" ht="18.75" x14ac:dyDescent="0.25">
      <c r="A2" s="68" t="s">
        <v>13</v>
      </c>
      <c r="B2" s="68"/>
      <c r="C2" s="68"/>
    </row>
    <row r="3" spans="1:11" x14ac:dyDescent="0.25">
      <c r="A3" t="s">
        <v>31</v>
      </c>
    </row>
    <row r="4" spans="1:11" x14ac:dyDescent="0.25">
      <c r="A4" t="s">
        <v>14</v>
      </c>
    </row>
    <row r="5" spans="1:11" x14ac:dyDescent="0.25">
      <c r="A5" t="s">
        <v>15</v>
      </c>
    </row>
    <row r="6" spans="1:11" x14ac:dyDescent="0.25">
      <c r="A6" t="s">
        <v>16</v>
      </c>
    </row>
    <row r="8" spans="1:11" ht="18.75" x14ac:dyDescent="0.25">
      <c r="A8" s="68" t="s">
        <v>17</v>
      </c>
      <c r="B8" s="68"/>
      <c r="C8" s="68"/>
    </row>
    <row r="10" spans="1:11" x14ac:dyDescent="0.25">
      <c r="A10" t="s">
        <v>18</v>
      </c>
      <c r="D10" t="s">
        <v>32</v>
      </c>
    </row>
    <row r="13" spans="1:11" ht="18.75" x14ac:dyDescent="0.25">
      <c r="A13" s="68" t="s">
        <v>19</v>
      </c>
      <c r="B13" s="68"/>
      <c r="C13" s="68"/>
      <c r="D13" s="68"/>
      <c r="E13" s="68"/>
      <c r="F13" s="68"/>
      <c r="G13" s="68"/>
      <c r="H13" s="68"/>
      <c r="I13" s="68"/>
      <c r="J13" s="68"/>
      <c r="K13" s="68"/>
    </row>
  </sheetData>
  <sheetProtection algorithmName="SHA-512" hashValue="0JLtsTZKnJmo9ske9fmw6KXSosIip+wZc5Z6SnHzapxnlXEQHcG9fYWdP5r348/MBvJ2ldRf7PfAfl/eIw7+WA==" saltValue="VzsK12RV+lEB7E6vSOpU7A==" spinCount="100000" sheet="1" objects="1" scenarios="1"/>
  <mergeCells count="3">
    <mergeCell ref="A8:C8"/>
    <mergeCell ref="A2:C2"/>
    <mergeCell ref="A13:K1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3" r:id="rId4" name="CommandButton1">
          <controlPr defaultSize="0" autoLine="0" r:id="rId5">
            <anchor moveWithCells="1">
              <from>
                <xdr:col>8</xdr:col>
                <xdr:colOff>638175</xdr:colOff>
                <xdr:row>15</xdr:row>
                <xdr:rowOff>47625</xdr:rowOff>
              </from>
              <to>
                <xdr:col>10</xdr:col>
                <xdr:colOff>685800</xdr:colOff>
                <xdr:row>17</xdr:row>
                <xdr:rowOff>104775</xdr:rowOff>
              </to>
            </anchor>
          </controlPr>
        </control>
      </mc:Choice>
      <mc:Fallback>
        <control shapeId="13313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43E882-BF00-44B8-A797-F273A6822CF7}">
  <sheetPr codeName="Feuil3"/>
  <dimension ref="A1:R27"/>
  <sheetViews>
    <sheetView showGridLines="0" showRowColHeaders="0" workbookViewId="0">
      <selection activeCell="L27" sqref="L27"/>
    </sheetView>
  </sheetViews>
  <sheetFormatPr baseColWidth="10" defaultRowHeight="15" x14ac:dyDescent="0.25"/>
  <cols>
    <col min="1" max="1" width="3.7109375" customWidth="1"/>
    <col min="2" max="2" width="22.5703125" customWidth="1"/>
    <col min="3" max="4" width="2" customWidth="1"/>
    <col min="5" max="6" width="5.7109375" style="17" customWidth="1"/>
    <col min="7" max="7" width="25.7109375" customWidth="1"/>
    <col min="8" max="8" width="5.28515625" customWidth="1"/>
    <col min="9" max="9" width="25.7109375" customWidth="1"/>
    <col min="10" max="17" width="7.7109375" style="4" customWidth="1"/>
    <col min="18" max="18" width="5.140625" style="4" customWidth="1"/>
  </cols>
  <sheetData>
    <row r="1" spans="1:17" s="38" customFormat="1" ht="31.5" customHeight="1" thickTop="1" thickBot="1" x14ac:dyDescent="0.3">
      <c r="B1" s="39" t="s">
        <v>22</v>
      </c>
      <c r="C1" s="40"/>
      <c r="D1" s="40"/>
      <c r="E1" s="72" t="s">
        <v>7</v>
      </c>
      <c r="F1" s="72"/>
      <c r="G1" s="41" t="s">
        <v>10</v>
      </c>
      <c r="H1" s="42" t="s">
        <v>6</v>
      </c>
      <c r="I1" s="41" t="s">
        <v>11</v>
      </c>
      <c r="J1" s="71" t="s">
        <v>30</v>
      </c>
      <c r="K1" s="71"/>
      <c r="L1" s="41">
        <v>1</v>
      </c>
      <c r="M1" s="41">
        <v>2</v>
      </c>
      <c r="N1" s="41">
        <v>3</v>
      </c>
      <c r="O1" s="41">
        <v>4</v>
      </c>
      <c r="P1" s="41">
        <v>5</v>
      </c>
      <c r="Q1" s="41">
        <v>6</v>
      </c>
    </row>
    <row r="2" spans="1:17" ht="15.95" customHeight="1" thickTop="1" thickBot="1" x14ac:dyDescent="0.3">
      <c r="A2">
        <v>1</v>
      </c>
      <c r="B2" s="12">
        <f>Tirage_poules!U2</f>
        <v>0</v>
      </c>
      <c r="C2" s="25"/>
      <c r="D2" s="25"/>
      <c r="E2" s="29">
        <v>1</v>
      </c>
      <c r="F2" s="36">
        <v>6</v>
      </c>
      <c r="G2" s="28">
        <f t="shared" ref="G2:G16" si="0">IFERROR(VLOOKUP(E2,$A$2:$B$7,2,0),"")</f>
        <v>0</v>
      </c>
      <c r="H2" s="28" t="s">
        <v>8</v>
      </c>
      <c r="I2" s="28">
        <f t="shared" ref="I2:I16" si="1">IFERROR(VLOOKUP(F2,$A$2:$B$7,2,0),"")</f>
        <v>0</v>
      </c>
      <c r="J2" s="44"/>
      <c r="K2" s="44"/>
      <c r="L2" s="29" t="str">
        <f>IF(J2="","",IF($J2=$K2,1,IF($J2&gt;$K2,3,0)))</f>
        <v/>
      </c>
      <c r="M2" s="30"/>
      <c r="N2" s="30"/>
      <c r="O2" s="30"/>
      <c r="P2" s="30"/>
      <c r="Q2" s="29" t="str">
        <f>IF(J2="","",IF($K2=$J2,1,IF($K2&gt;$J2,3,0)))</f>
        <v/>
      </c>
    </row>
    <row r="3" spans="1:17" ht="15.95" customHeight="1" thickTop="1" thickBot="1" x14ac:dyDescent="0.3">
      <c r="A3">
        <v>2</v>
      </c>
      <c r="B3" s="12">
        <f>Tirage_poules!U3</f>
        <v>0</v>
      </c>
      <c r="C3" s="25"/>
      <c r="D3" s="25"/>
      <c r="E3" s="32">
        <v>2</v>
      </c>
      <c r="F3" s="37">
        <v>5</v>
      </c>
      <c r="G3" s="28">
        <f t="shared" si="0"/>
        <v>0</v>
      </c>
      <c r="H3" s="28" t="s">
        <v>8</v>
      </c>
      <c r="I3" s="28">
        <f t="shared" si="1"/>
        <v>0</v>
      </c>
      <c r="J3" s="44"/>
      <c r="K3" s="44"/>
      <c r="L3" s="31"/>
      <c r="M3" s="29" t="str">
        <f>IF(J3="","",IF($J3=$K3,1,IF($J3&gt;$K3,3,0)))</f>
        <v/>
      </c>
      <c r="N3" s="31"/>
      <c r="O3" s="31"/>
      <c r="P3" s="29" t="str">
        <f>IF(J3="","",IF($K3=$J3,1,IF($K3&gt;$J3,3,0)))</f>
        <v/>
      </c>
      <c r="Q3" s="31"/>
    </row>
    <row r="4" spans="1:17" ht="15.95" customHeight="1" thickTop="1" thickBot="1" x14ac:dyDescent="0.3">
      <c r="A4">
        <v>3</v>
      </c>
      <c r="B4" s="12">
        <f>Tirage_poules!U4</f>
        <v>0</v>
      </c>
      <c r="C4" s="25"/>
      <c r="D4" s="25"/>
      <c r="E4" s="32">
        <v>3</v>
      </c>
      <c r="F4" s="37">
        <v>4</v>
      </c>
      <c r="G4" s="28">
        <f t="shared" si="0"/>
        <v>0</v>
      </c>
      <c r="H4" s="28" t="s">
        <v>8</v>
      </c>
      <c r="I4" s="28">
        <f t="shared" si="1"/>
        <v>0</v>
      </c>
      <c r="J4" s="44"/>
      <c r="K4" s="44"/>
      <c r="L4" s="31"/>
      <c r="M4" s="31"/>
      <c r="N4" s="29" t="str">
        <f>IF(J4="","",IF($J4=$K4,1,IF($J4&gt;$K4,3,0)))</f>
        <v/>
      </c>
      <c r="O4" s="29" t="str">
        <f>IF(J4="","",IF($K4=$J4,1,IF($K4&gt;$J4,3,0)))</f>
        <v/>
      </c>
      <c r="P4" s="31"/>
      <c r="Q4" s="33"/>
    </row>
    <row r="5" spans="1:17" ht="15.95" customHeight="1" thickTop="1" thickBot="1" x14ac:dyDescent="0.3">
      <c r="A5">
        <v>4</v>
      </c>
      <c r="B5" s="12">
        <f>Tirage_poules!U5</f>
        <v>0</v>
      </c>
      <c r="C5" s="25"/>
      <c r="D5" s="25"/>
      <c r="E5" s="32">
        <v>1</v>
      </c>
      <c r="F5" s="37">
        <v>5</v>
      </c>
      <c r="G5" s="28">
        <f t="shared" si="0"/>
        <v>0</v>
      </c>
      <c r="H5" s="28" t="s">
        <v>8</v>
      </c>
      <c r="I5" s="28">
        <f t="shared" si="1"/>
        <v>0</v>
      </c>
      <c r="J5" s="44"/>
      <c r="K5" s="44"/>
      <c r="L5" s="29" t="str">
        <f>IF(J5="","",IF($J5=$K5,1,IF($J5&gt;$K5,3,0)))</f>
        <v/>
      </c>
      <c r="M5" s="31"/>
      <c r="N5" s="31"/>
      <c r="O5" s="33"/>
      <c r="P5" s="29" t="str">
        <f>IF(J5="","",IF($K5=$J5,1,IF($K5&gt;$J5,3,0)))</f>
        <v/>
      </c>
      <c r="Q5" s="31"/>
    </row>
    <row r="6" spans="1:17" ht="15.95" customHeight="1" thickTop="1" thickBot="1" x14ac:dyDescent="0.3">
      <c r="A6">
        <v>5</v>
      </c>
      <c r="B6" s="12">
        <f>Tirage_poules!U6</f>
        <v>0</v>
      </c>
      <c r="C6" s="25"/>
      <c r="D6" s="25"/>
      <c r="E6" s="32">
        <v>4</v>
      </c>
      <c r="F6" s="37">
        <v>6</v>
      </c>
      <c r="G6" s="28">
        <f t="shared" si="0"/>
        <v>0</v>
      </c>
      <c r="H6" s="28" t="s">
        <v>8</v>
      </c>
      <c r="I6" s="28">
        <f t="shared" si="1"/>
        <v>0</v>
      </c>
      <c r="J6" s="44"/>
      <c r="K6" s="44"/>
      <c r="L6" s="33"/>
      <c r="M6" s="33"/>
      <c r="N6" s="33"/>
      <c r="O6" s="29" t="str">
        <f>IF(J6="","",IF($J6=$K6,1,IF($J6&gt;$K6,3,0)))</f>
        <v/>
      </c>
      <c r="P6" s="33"/>
      <c r="Q6" s="29" t="str">
        <f>IF(J6="","",IF($K6=$J6,1,IF($K6&gt;$J6,3,0)))</f>
        <v/>
      </c>
    </row>
    <row r="7" spans="1:17" ht="15.95" customHeight="1" thickTop="1" thickBot="1" x14ac:dyDescent="0.3">
      <c r="A7">
        <v>6</v>
      </c>
      <c r="B7" s="12">
        <f>Tirage_poules!U7</f>
        <v>0</v>
      </c>
      <c r="C7" s="25"/>
      <c r="D7" s="25"/>
      <c r="E7" s="32">
        <v>2</v>
      </c>
      <c r="F7" s="37">
        <v>3</v>
      </c>
      <c r="G7" s="28">
        <f t="shared" si="0"/>
        <v>0</v>
      </c>
      <c r="H7" s="28" t="s">
        <v>8</v>
      </c>
      <c r="I7" s="28">
        <f t="shared" si="1"/>
        <v>0</v>
      </c>
      <c r="J7" s="44"/>
      <c r="K7" s="44"/>
      <c r="L7" s="33"/>
      <c r="M7" s="29" t="str">
        <f>IF(J7="","",IF($J7=$K7,1,IF($J7&gt;$K7,3,0)))</f>
        <v/>
      </c>
      <c r="N7" s="29" t="str">
        <f>IF(J7="","",IF($K7=$J7,1,IF($K7&gt;$J7,3,0)))</f>
        <v/>
      </c>
      <c r="O7" s="33"/>
      <c r="P7" s="33"/>
      <c r="Q7" s="33"/>
    </row>
    <row r="8" spans="1:17" ht="15.95" customHeight="1" thickBot="1" x14ac:dyDescent="0.3">
      <c r="A8" s="25"/>
      <c r="B8" s="25"/>
      <c r="C8" s="25"/>
      <c r="D8" s="25"/>
      <c r="E8" s="32">
        <v>1</v>
      </c>
      <c r="F8" s="37">
        <v>4</v>
      </c>
      <c r="G8" s="28">
        <f t="shared" si="0"/>
        <v>0</v>
      </c>
      <c r="H8" s="28" t="s">
        <v>8</v>
      </c>
      <c r="I8" s="28">
        <f t="shared" si="1"/>
        <v>0</v>
      </c>
      <c r="J8" s="44"/>
      <c r="K8" s="44"/>
      <c r="L8" s="29" t="str">
        <f>IF(J8="","",IF($J8=$K8,1,IF($J8&gt;$K8,3,0)))</f>
        <v/>
      </c>
      <c r="M8" s="33"/>
      <c r="N8" s="33"/>
      <c r="O8" s="29" t="str">
        <f>IF(J8="","",IF($K8=$J8,1,IF($K8&gt;$J8,3,0)))</f>
        <v/>
      </c>
      <c r="P8" s="33"/>
      <c r="Q8" s="33"/>
    </row>
    <row r="9" spans="1:17" ht="15.95" customHeight="1" thickBot="1" x14ac:dyDescent="0.3">
      <c r="A9" s="25"/>
      <c r="B9" s="25"/>
      <c r="C9" s="25"/>
      <c r="D9" s="25"/>
      <c r="E9" s="32">
        <v>3</v>
      </c>
      <c r="F9" s="37">
        <v>5</v>
      </c>
      <c r="G9" s="28">
        <f t="shared" si="0"/>
        <v>0</v>
      </c>
      <c r="H9" s="28" t="s">
        <v>8</v>
      </c>
      <c r="I9" s="28">
        <f t="shared" si="1"/>
        <v>0</v>
      </c>
      <c r="J9" s="44"/>
      <c r="K9" s="44"/>
      <c r="L9" s="33"/>
      <c r="M9" s="33"/>
      <c r="N9" s="29" t="str">
        <f>IF(J9="","",IF($J9=$K9,1,IF($J9&gt;$K9,3,0)))</f>
        <v/>
      </c>
      <c r="O9" s="33"/>
      <c r="P9" s="29" t="str">
        <f>IF(J9="","",IF($K9=$J9,1,IF($K9&gt;$J9,3,0)))</f>
        <v/>
      </c>
      <c r="Q9" s="33"/>
    </row>
    <row r="10" spans="1:17" ht="15.95" customHeight="1" thickBot="1" x14ac:dyDescent="0.3">
      <c r="E10" s="32">
        <v>2</v>
      </c>
      <c r="F10" s="37">
        <v>6</v>
      </c>
      <c r="G10" s="28">
        <f t="shared" si="0"/>
        <v>0</v>
      </c>
      <c r="H10" s="28" t="s">
        <v>8</v>
      </c>
      <c r="I10" s="28">
        <f t="shared" si="1"/>
        <v>0</v>
      </c>
      <c r="J10" s="44"/>
      <c r="K10" s="44"/>
      <c r="L10" s="33"/>
      <c r="M10" s="29" t="str">
        <f>IF(J10="","",IF($J10=$K10,1,IF($J10&gt;$K10,3,0)))</f>
        <v/>
      </c>
      <c r="N10" s="33"/>
      <c r="O10" s="33"/>
      <c r="P10" s="33"/>
      <c r="Q10" s="29" t="str">
        <f>IF(J10="","",IF($K10=$J10,1,IF($K10&gt;$J10,3,0)))</f>
        <v/>
      </c>
    </row>
    <row r="11" spans="1:17" ht="15.95" customHeight="1" thickBot="1" x14ac:dyDescent="0.3">
      <c r="E11" s="32">
        <v>1</v>
      </c>
      <c r="F11" s="37">
        <v>3</v>
      </c>
      <c r="G11" s="28">
        <f t="shared" si="0"/>
        <v>0</v>
      </c>
      <c r="H11" s="28" t="s">
        <v>8</v>
      </c>
      <c r="I11" s="28">
        <f t="shared" si="1"/>
        <v>0</v>
      </c>
      <c r="J11" s="44"/>
      <c r="K11" s="44"/>
      <c r="L11" s="29" t="str">
        <f>IF(J11="","",IF($J11=$K11,1,IF($J11&gt;$K11,3,0)))</f>
        <v/>
      </c>
      <c r="M11" s="33"/>
      <c r="N11" s="29" t="str">
        <f>IF(J11="","",IF($K11=$J11,1,IF($K11&gt;$J11,3,0)))</f>
        <v/>
      </c>
      <c r="O11" s="33"/>
      <c r="P11" s="33"/>
      <c r="Q11" s="33"/>
    </row>
    <row r="12" spans="1:17" ht="15.95" customHeight="1" thickBot="1" x14ac:dyDescent="0.3">
      <c r="B12" s="43"/>
      <c r="C12" s="43"/>
      <c r="D12" s="35"/>
      <c r="E12" s="32">
        <v>2</v>
      </c>
      <c r="F12" s="37">
        <v>4</v>
      </c>
      <c r="G12" s="28">
        <f t="shared" si="0"/>
        <v>0</v>
      </c>
      <c r="H12" s="28" t="s">
        <v>8</v>
      </c>
      <c r="I12" s="28">
        <f t="shared" si="1"/>
        <v>0</v>
      </c>
      <c r="J12" s="44"/>
      <c r="K12" s="44"/>
      <c r="L12" s="33"/>
      <c r="M12" s="29" t="str">
        <f>IF(J12="","",IF($J12=$K12,1,IF($J12&gt;$K12,3,0)))</f>
        <v/>
      </c>
      <c r="N12" s="33"/>
      <c r="O12" s="29" t="str">
        <f>IF(J12="","",IF($K12=$J12,1,IF($K12&gt;$J12,3,0)))</f>
        <v/>
      </c>
      <c r="P12" s="33"/>
      <c r="Q12" s="33"/>
    </row>
    <row r="13" spans="1:17" ht="15.95" customHeight="1" thickBot="1" x14ac:dyDescent="0.3">
      <c r="B13" s="43"/>
      <c r="C13" s="43"/>
      <c r="D13" s="35"/>
      <c r="E13" s="32">
        <v>5</v>
      </c>
      <c r="F13" s="37">
        <v>6</v>
      </c>
      <c r="G13" s="28">
        <f t="shared" si="0"/>
        <v>0</v>
      </c>
      <c r="H13" s="28" t="s">
        <v>8</v>
      </c>
      <c r="I13" s="28">
        <f t="shared" si="1"/>
        <v>0</v>
      </c>
      <c r="J13" s="44"/>
      <c r="K13" s="44"/>
      <c r="L13" s="33"/>
      <c r="M13" s="33"/>
      <c r="N13" s="33"/>
      <c r="O13" s="33"/>
      <c r="P13" s="29" t="str">
        <f>IF(J13="","",IF($J13=$K13,1,IF($J13&gt;$K13,3,0)))</f>
        <v/>
      </c>
      <c r="Q13" s="29" t="str">
        <f>IF(J13="","",IF($K13=$J13,1,IF($K13&gt;$J13,3,0)))</f>
        <v/>
      </c>
    </row>
    <row r="14" spans="1:17" ht="15.95" customHeight="1" thickBot="1" x14ac:dyDescent="0.3">
      <c r="B14" s="43"/>
      <c r="C14" s="43"/>
      <c r="D14" s="35"/>
      <c r="E14" s="32">
        <v>1</v>
      </c>
      <c r="F14" s="37">
        <v>2</v>
      </c>
      <c r="G14" s="28">
        <f t="shared" si="0"/>
        <v>0</v>
      </c>
      <c r="H14" s="28" t="s">
        <v>8</v>
      </c>
      <c r="I14" s="28">
        <f t="shared" si="1"/>
        <v>0</v>
      </c>
      <c r="J14" s="44"/>
      <c r="K14" s="44"/>
      <c r="L14" s="29" t="str">
        <f>IF(J14="","",IF($J14=$K14,1,IF($J14&gt;$K14,3,0)))</f>
        <v/>
      </c>
      <c r="M14" s="29" t="str">
        <f>IF(J14="","",IF($K14=$J14,1,IF($K14&gt;$J14,3,0)))</f>
        <v/>
      </c>
      <c r="N14" s="33"/>
      <c r="O14" s="33"/>
      <c r="P14" s="33"/>
      <c r="Q14" s="33"/>
    </row>
    <row r="15" spans="1:17" ht="15.95" customHeight="1" thickBot="1" x14ac:dyDescent="0.3">
      <c r="B15" s="43"/>
      <c r="C15" s="43"/>
      <c r="D15" s="35"/>
      <c r="E15" s="32">
        <v>3</v>
      </c>
      <c r="F15" s="37">
        <v>6</v>
      </c>
      <c r="G15" s="28">
        <f t="shared" si="0"/>
        <v>0</v>
      </c>
      <c r="H15" s="28" t="s">
        <v>8</v>
      </c>
      <c r="I15" s="28">
        <f t="shared" si="1"/>
        <v>0</v>
      </c>
      <c r="J15" s="44"/>
      <c r="K15" s="44"/>
      <c r="L15" s="33"/>
      <c r="M15" s="33"/>
      <c r="N15" s="29" t="str">
        <f>IF(J15="","",IF($J15=$K15,1,IF($J15&gt;$K15,3,0)))</f>
        <v/>
      </c>
      <c r="O15" s="33"/>
      <c r="P15" s="33"/>
      <c r="Q15" s="29" t="str">
        <f>IF(J15="","",IF($K15=$J15,1,IF($K15&gt;$J15,3,0)))</f>
        <v/>
      </c>
    </row>
    <row r="16" spans="1:17" ht="15.95" customHeight="1" thickBot="1" x14ac:dyDescent="0.3">
      <c r="B16" s="43"/>
      <c r="C16" s="43"/>
      <c r="D16" s="35"/>
      <c r="E16" s="32">
        <v>4</v>
      </c>
      <c r="F16" s="37">
        <v>5</v>
      </c>
      <c r="G16" s="28">
        <f t="shared" si="0"/>
        <v>0</v>
      </c>
      <c r="H16" s="28" t="s">
        <v>8</v>
      </c>
      <c r="I16" s="28">
        <f t="shared" si="1"/>
        <v>0</v>
      </c>
      <c r="J16" s="44"/>
      <c r="K16" s="44"/>
      <c r="L16" s="34"/>
      <c r="M16" s="34"/>
      <c r="N16" s="34"/>
      <c r="O16" s="29" t="str">
        <f>IF(J16="","",IF($J16=$K16,1,IF($J16&gt;$K16,3,0)))</f>
        <v/>
      </c>
      <c r="P16" s="29" t="str">
        <f>IF(J16="","",IF($K16=$J16,1,IF($K16&gt;$J16,3,0)))</f>
        <v/>
      </c>
      <c r="Q16" s="34"/>
    </row>
    <row r="17" spans="7:17" ht="15.95" customHeight="1" thickTop="1" thickBot="1" x14ac:dyDescent="0.3">
      <c r="J17" s="69" t="s">
        <v>9</v>
      </c>
      <c r="K17" s="73"/>
      <c r="L17" s="45">
        <f t="shared" ref="L17:Q17" si="2">SUM(L2:L16)</f>
        <v>0</v>
      </c>
      <c r="M17" s="45">
        <f t="shared" si="2"/>
        <v>0</v>
      </c>
      <c r="N17" s="45">
        <f t="shared" si="2"/>
        <v>0</v>
      </c>
      <c r="O17" s="45">
        <f t="shared" si="2"/>
        <v>0</v>
      </c>
      <c r="P17" s="45">
        <f t="shared" si="2"/>
        <v>0</v>
      </c>
      <c r="Q17" s="45">
        <f t="shared" si="2"/>
        <v>0</v>
      </c>
    </row>
    <row r="18" spans="7:17" ht="15.95" customHeight="1" thickTop="1" thickBot="1" x14ac:dyDescent="0.3">
      <c r="J18" s="69" t="s">
        <v>20</v>
      </c>
      <c r="K18" s="70"/>
      <c r="L18" s="45">
        <f>SUM(J2+J5+J8+J11+J14)-(K2+K5+K8+K11+K14)</f>
        <v>0</v>
      </c>
      <c r="M18" s="45">
        <f>SUM(J3+J7+J10+J12+K14)-(K3+K7+K10+K12+J14)</f>
        <v>0</v>
      </c>
      <c r="N18" s="45">
        <f>SUM(J4+K7+J9+K11+J15)-(K4+J7+K9+J11+K15)</f>
        <v>0</v>
      </c>
      <c r="O18" s="45">
        <f>SUM(K4+J6+K8+K12+J16)-(J4+K6+J8+J12+K16)</f>
        <v>0</v>
      </c>
      <c r="P18" s="45">
        <f>SUM(K3+K5+K9+J13+K16)-(J3+J5+J9+K13+J16)</f>
        <v>0</v>
      </c>
      <c r="Q18" s="45">
        <f>SUM(K2+K6+K10+K13+K15)-(J2+J6+J10+J13+J15)</f>
        <v>0</v>
      </c>
    </row>
    <row r="19" spans="7:17" ht="18" hidden="1" customHeight="1" thickTop="1" thickBot="1" x14ac:dyDescent="0.3">
      <c r="J19" s="48"/>
      <c r="K19" s="49"/>
      <c r="L19" s="45">
        <f>SUM(L17*100+L18)</f>
        <v>0</v>
      </c>
      <c r="M19" s="45">
        <f t="shared" ref="M19:Q19" si="3">SUM(M17*100+M18)</f>
        <v>0</v>
      </c>
      <c r="N19" s="45">
        <f t="shared" si="3"/>
        <v>0</v>
      </c>
      <c r="O19" s="45">
        <f t="shared" si="3"/>
        <v>0</v>
      </c>
      <c r="P19" s="45">
        <f t="shared" si="3"/>
        <v>0</v>
      </c>
      <c r="Q19" s="45">
        <f t="shared" si="3"/>
        <v>0</v>
      </c>
    </row>
    <row r="20" spans="7:17" ht="16.5" thickTop="1" thickBot="1" x14ac:dyDescent="0.3">
      <c r="G20" s="12">
        <f>Tirage_poules!U2</f>
        <v>0</v>
      </c>
      <c r="H20" s="74" t="s">
        <v>21</v>
      </c>
      <c r="I20" s="75"/>
      <c r="J20" s="69" t="s">
        <v>12</v>
      </c>
      <c r="K20" s="70"/>
      <c r="L20" s="45">
        <f>RANK(L19,$L$19:$Q$19,0)+COUNTIF($L19:L19,L19)-1</f>
        <v>1</v>
      </c>
      <c r="M20" s="45">
        <f>RANK(M19,$L$19:$Q$19,0)+COUNTIF($L19:M19,M19)-1</f>
        <v>2</v>
      </c>
      <c r="N20" s="45">
        <f>RANK(N19,$L$19:$Q$19,0)+COUNTIF($L19:N19,N19)-1</f>
        <v>3</v>
      </c>
      <c r="O20" s="45">
        <f>RANK(O19,$L$19:$Q$19,0)+COUNTIF($L19:O19,O19)-1</f>
        <v>4</v>
      </c>
      <c r="P20" s="45">
        <f>RANK(P19,$L$19:$Q$19,0)+COUNTIF($L19:P19,P19)-1</f>
        <v>5</v>
      </c>
      <c r="Q20" s="45">
        <f>RANK(Q19,$L$19:$Q$19,0)+COUNTIF($L19:Q19,Q19)-1</f>
        <v>6</v>
      </c>
    </row>
    <row r="21" spans="7:17" ht="16.5" thickTop="1" thickBot="1" x14ac:dyDescent="0.3">
      <c r="G21" s="12">
        <f>Tirage_poules!U3</f>
        <v>0</v>
      </c>
    </row>
    <row r="22" spans="7:17" ht="16.5" thickTop="1" thickBot="1" x14ac:dyDescent="0.3">
      <c r="G22" s="12">
        <f>Tirage_poules!U4</f>
        <v>0</v>
      </c>
      <c r="H22" s="51">
        <v>1</v>
      </c>
      <c r="I22" s="52">
        <f>IF($L$20=1,$G$20,IF($M$20=1,$G$21,IF($N$20=1,$G$22,IF($O$20=1,$G$23,IF($P$20=1,$G$24,IF($Q$20=1,$G$25))))))</f>
        <v>0</v>
      </c>
    </row>
    <row r="23" spans="7:17" ht="16.5" thickTop="1" thickBot="1" x14ac:dyDescent="0.3">
      <c r="G23" s="12">
        <f>Tirage_poules!U5</f>
        <v>0</v>
      </c>
      <c r="H23" s="51">
        <v>2</v>
      </c>
      <c r="I23" s="52">
        <f>IF($L$20=2,$G$20,IF($M$20=2,$G$21,IF($N$20=2,$G$22,IF($O$20=2,$G$23,IF($P$20=2,$G$24,IF($Q$20=2,$G$25))))))</f>
        <v>0</v>
      </c>
    </row>
    <row r="24" spans="7:17" ht="16.5" thickTop="1" thickBot="1" x14ac:dyDescent="0.3">
      <c r="G24" s="12">
        <f>Tirage_poules!U6</f>
        <v>0</v>
      </c>
      <c r="H24" s="50"/>
      <c r="I24" s="25"/>
    </row>
    <row r="25" spans="7:17" ht="15.75" thickTop="1" x14ac:dyDescent="0.25">
      <c r="G25" s="12">
        <f>Tirage_poules!U7</f>
        <v>0</v>
      </c>
      <c r="H25" s="50"/>
      <c r="I25" s="25"/>
    </row>
    <row r="26" spans="7:17" x14ac:dyDescent="0.25">
      <c r="H26" s="50"/>
      <c r="I26" s="25"/>
    </row>
    <row r="27" spans="7:17" x14ac:dyDescent="0.25">
      <c r="H27" s="50"/>
      <c r="I27" s="25"/>
    </row>
  </sheetData>
  <sheetProtection algorithmName="SHA-512" hashValue="CXi8DAIt4+uq9hmXsomBkdCiCpOsv2uqmSaGQT641Rb4VfWPdf5Q0/42vJdxXpmIl4Ztn1w7D/T9UwojgskMKw==" saltValue="q8PfR1ZxPTBaophLZfiwTg==" spinCount="100000" sheet="1" objects="1" scenarios="1"/>
  <protectedRanges>
    <protectedRange sqref="J2:K16" name="Plage1"/>
  </protectedRanges>
  <mergeCells count="6">
    <mergeCell ref="J20:K20"/>
    <mergeCell ref="J1:K1"/>
    <mergeCell ref="E1:F1"/>
    <mergeCell ref="J17:K17"/>
    <mergeCell ref="J18:K18"/>
    <mergeCell ref="H20:I2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</xdr:col>
                <xdr:colOff>19050</xdr:colOff>
                <xdr:row>12</xdr:row>
                <xdr:rowOff>114300</xdr:rowOff>
              </from>
              <to>
                <xdr:col>1</xdr:col>
                <xdr:colOff>1476375</xdr:colOff>
                <xdr:row>14</xdr:row>
                <xdr:rowOff>190500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33805-B837-421A-972E-139E59D5F06A}">
  <sheetPr codeName="Feuil4"/>
  <dimension ref="A1:Q27"/>
  <sheetViews>
    <sheetView showGridLines="0" showRowColHeaders="0" workbookViewId="0">
      <selection activeCell="B21" sqref="B21"/>
    </sheetView>
  </sheetViews>
  <sheetFormatPr baseColWidth="10" defaultRowHeight="15" x14ac:dyDescent="0.25"/>
  <cols>
    <col min="1" max="1" width="3.7109375" customWidth="1"/>
    <col min="2" max="2" width="22.5703125" customWidth="1"/>
    <col min="3" max="4" width="2" customWidth="1"/>
    <col min="5" max="6" width="5.7109375" customWidth="1"/>
    <col min="7" max="7" width="25.7109375" customWidth="1"/>
    <col min="8" max="8" width="5.7109375" customWidth="1"/>
    <col min="9" max="9" width="25.7109375" customWidth="1"/>
    <col min="10" max="17" width="7.7109375" customWidth="1"/>
  </cols>
  <sheetData>
    <row r="1" spans="1:17" s="38" customFormat="1" ht="31.5" customHeight="1" thickTop="1" thickBot="1" x14ac:dyDescent="0.3">
      <c r="B1" s="39" t="s">
        <v>25</v>
      </c>
      <c r="C1" s="40"/>
      <c r="D1" s="40"/>
      <c r="E1" s="72" t="s">
        <v>7</v>
      </c>
      <c r="F1" s="72"/>
      <c r="G1" s="41" t="s">
        <v>10</v>
      </c>
      <c r="H1" s="42" t="s">
        <v>6</v>
      </c>
      <c r="I1" s="41" t="s">
        <v>11</v>
      </c>
      <c r="J1" s="71" t="s">
        <v>30</v>
      </c>
      <c r="K1" s="71"/>
      <c r="L1" s="41">
        <v>1</v>
      </c>
      <c r="M1" s="41">
        <v>2</v>
      </c>
      <c r="N1" s="41">
        <v>3</v>
      </c>
      <c r="O1" s="41">
        <v>4</v>
      </c>
      <c r="P1" s="41">
        <v>5</v>
      </c>
      <c r="Q1" s="41">
        <v>6</v>
      </c>
    </row>
    <row r="2" spans="1:17" ht="15.95" customHeight="1" thickTop="1" thickBot="1" x14ac:dyDescent="0.3">
      <c r="A2">
        <v>1</v>
      </c>
      <c r="B2" s="12">
        <f>Tirage_poules!W2</f>
        <v>0</v>
      </c>
      <c r="C2" s="25"/>
      <c r="D2" s="25"/>
      <c r="E2" s="29">
        <v>1</v>
      </c>
      <c r="F2" s="36">
        <v>6</v>
      </c>
      <c r="G2" s="28">
        <f t="shared" ref="G2:G16" si="0">IFERROR(VLOOKUP(E2,$A$2:$B$7,2,0),"")</f>
        <v>0</v>
      </c>
      <c r="H2" s="28" t="s">
        <v>8</v>
      </c>
      <c r="I2" s="28">
        <f t="shared" ref="I2:I16" si="1">IFERROR(VLOOKUP(F2,$A$2:$B$7,2,0),"")</f>
        <v>0</v>
      </c>
      <c r="J2" s="44"/>
      <c r="K2" s="44"/>
      <c r="L2" s="29" t="str">
        <f>IF(J2="","",IF($J2=$K2,1,IF($J2&gt;$K2,3,0)))</f>
        <v/>
      </c>
      <c r="M2" s="30"/>
      <c r="N2" s="30"/>
      <c r="O2" s="30"/>
      <c r="P2" s="30"/>
      <c r="Q2" s="29" t="str">
        <f>IF(J2="","",IF($K2=$J2,1,IF($K2&gt;$J2,3,0)))</f>
        <v/>
      </c>
    </row>
    <row r="3" spans="1:17" ht="15.95" customHeight="1" thickTop="1" thickBot="1" x14ac:dyDescent="0.3">
      <c r="A3">
        <v>2</v>
      </c>
      <c r="B3" s="12">
        <f>Tirage_poules!W3</f>
        <v>0</v>
      </c>
      <c r="C3" s="25"/>
      <c r="D3" s="25"/>
      <c r="E3" s="32">
        <v>2</v>
      </c>
      <c r="F3" s="37">
        <v>5</v>
      </c>
      <c r="G3" s="28">
        <f t="shared" si="0"/>
        <v>0</v>
      </c>
      <c r="H3" s="28" t="s">
        <v>8</v>
      </c>
      <c r="I3" s="28">
        <f t="shared" si="1"/>
        <v>0</v>
      </c>
      <c r="J3" s="44"/>
      <c r="K3" s="44"/>
      <c r="L3" s="31"/>
      <c r="M3" s="29" t="str">
        <f>IF(J3="","",IF($J3=$K3,1,IF($J3&gt;$K3,3,0)))</f>
        <v/>
      </c>
      <c r="N3" s="31"/>
      <c r="O3" s="31"/>
      <c r="P3" s="29" t="str">
        <f>IF(J3="","",IF($K3=$J3,1,IF($K3&gt;$J3,3,0)))</f>
        <v/>
      </c>
      <c r="Q3" s="31"/>
    </row>
    <row r="4" spans="1:17" ht="15.95" customHeight="1" thickTop="1" thickBot="1" x14ac:dyDescent="0.3">
      <c r="A4">
        <v>3</v>
      </c>
      <c r="B4" s="12">
        <f>Tirage_poules!W4</f>
        <v>0</v>
      </c>
      <c r="C4" s="25"/>
      <c r="D4" s="25"/>
      <c r="E4" s="32">
        <v>3</v>
      </c>
      <c r="F4" s="37">
        <v>4</v>
      </c>
      <c r="G4" s="28">
        <f t="shared" si="0"/>
        <v>0</v>
      </c>
      <c r="H4" s="28" t="s">
        <v>8</v>
      </c>
      <c r="I4" s="28">
        <f t="shared" si="1"/>
        <v>0</v>
      </c>
      <c r="J4" s="44"/>
      <c r="K4" s="44"/>
      <c r="L4" s="31"/>
      <c r="M4" s="31"/>
      <c r="N4" s="29" t="str">
        <f>IF(J4="","",IF($J4=$K4,1,IF($J4&gt;$K4,3,0)))</f>
        <v/>
      </c>
      <c r="O4" s="29" t="str">
        <f>IF(J4="","",IF($K4=$J4,1,IF($K4&gt;$J4,3,0)))</f>
        <v/>
      </c>
      <c r="P4" s="31"/>
      <c r="Q4" s="33"/>
    </row>
    <row r="5" spans="1:17" ht="15.95" customHeight="1" thickTop="1" thickBot="1" x14ac:dyDescent="0.3">
      <c r="A5">
        <v>4</v>
      </c>
      <c r="B5" s="12">
        <f>Tirage_poules!W5</f>
        <v>0</v>
      </c>
      <c r="C5" s="25"/>
      <c r="D5" s="25"/>
      <c r="E5" s="32">
        <v>1</v>
      </c>
      <c r="F5" s="37">
        <v>5</v>
      </c>
      <c r="G5" s="28">
        <f t="shared" si="0"/>
        <v>0</v>
      </c>
      <c r="H5" s="28" t="s">
        <v>8</v>
      </c>
      <c r="I5" s="28">
        <f t="shared" si="1"/>
        <v>0</v>
      </c>
      <c r="J5" s="44"/>
      <c r="K5" s="44"/>
      <c r="L5" s="29" t="str">
        <f>IF(J5="","",IF($J5=$K5,1,IF($J5&gt;$K5,3,0)))</f>
        <v/>
      </c>
      <c r="M5" s="31"/>
      <c r="N5" s="31"/>
      <c r="O5" s="33"/>
      <c r="P5" s="29" t="str">
        <f>IF(J5="","",IF($K5=$J5,1,IF($K5&gt;$J5,3,0)))</f>
        <v/>
      </c>
      <c r="Q5" s="31"/>
    </row>
    <row r="6" spans="1:17" ht="15.95" customHeight="1" thickTop="1" thickBot="1" x14ac:dyDescent="0.3">
      <c r="A6">
        <v>5</v>
      </c>
      <c r="B6" s="12">
        <f>Tirage_poules!W6</f>
        <v>0</v>
      </c>
      <c r="C6" s="25"/>
      <c r="D6" s="25"/>
      <c r="E6" s="32">
        <v>4</v>
      </c>
      <c r="F6" s="37">
        <v>6</v>
      </c>
      <c r="G6" s="28">
        <f t="shared" si="0"/>
        <v>0</v>
      </c>
      <c r="H6" s="28" t="s">
        <v>8</v>
      </c>
      <c r="I6" s="28">
        <f t="shared" si="1"/>
        <v>0</v>
      </c>
      <c r="J6" s="44"/>
      <c r="K6" s="44"/>
      <c r="L6" s="33"/>
      <c r="M6" s="33"/>
      <c r="N6" s="33"/>
      <c r="O6" s="29" t="str">
        <f>IF(J6="","",IF($J6=$K6,1,IF($J6&gt;$K6,3,0)))</f>
        <v/>
      </c>
      <c r="P6" s="33"/>
      <c r="Q6" s="29" t="str">
        <f>IF(J6="","",IF($K6=$J6,1,IF($K6&gt;$J6,3,0)))</f>
        <v/>
      </c>
    </row>
    <row r="7" spans="1:17" ht="15.95" customHeight="1" thickTop="1" thickBot="1" x14ac:dyDescent="0.3">
      <c r="A7">
        <v>6</v>
      </c>
      <c r="B7" s="12">
        <f>Tirage_poules!W7</f>
        <v>0</v>
      </c>
      <c r="C7" s="25"/>
      <c r="D7" s="25"/>
      <c r="E7" s="32">
        <v>2</v>
      </c>
      <c r="F7" s="37">
        <v>3</v>
      </c>
      <c r="G7" s="28">
        <f t="shared" si="0"/>
        <v>0</v>
      </c>
      <c r="H7" s="28" t="s">
        <v>8</v>
      </c>
      <c r="I7" s="28">
        <f t="shared" si="1"/>
        <v>0</v>
      </c>
      <c r="J7" s="44"/>
      <c r="K7" s="44"/>
      <c r="L7" s="33"/>
      <c r="M7" s="29" t="str">
        <f>IF(J7="","",IF($J7=$K7,1,IF($J7&gt;$K7,3,0)))</f>
        <v/>
      </c>
      <c r="N7" s="29" t="str">
        <f>IF(J7="","",IF($K7=$J7,1,IF($K7&gt;$J7,3,0)))</f>
        <v/>
      </c>
      <c r="O7" s="33"/>
      <c r="P7" s="33"/>
      <c r="Q7" s="33"/>
    </row>
    <row r="8" spans="1:17" ht="15.95" customHeight="1" thickBot="1" x14ac:dyDescent="0.3">
      <c r="C8" s="25"/>
      <c r="D8" s="25"/>
      <c r="E8" s="32">
        <v>1</v>
      </c>
      <c r="F8" s="37">
        <v>4</v>
      </c>
      <c r="G8" s="28">
        <f t="shared" si="0"/>
        <v>0</v>
      </c>
      <c r="H8" s="28" t="s">
        <v>8</v>
      </c>
      <c r="I8" s="28">
        <f t="shared" si="1"/>
        <v>0</v>
      </c>
      <c r="J8" s="44"/>
      <c r="K8" s="44"/>
      <c r="L8" s="29" t="str">
        <f>IF(J8="","",IF($J8=$K8,1,IF($J8&gt;$K8,3,0)))</f>
        <v/>
      </c>
      <c r="M8" s="33"/>
      <c r="N8" s="33"/>
      <c r="O8" s="29" t="str">
        <f>IF(J8="","",IF($K8=$J8,1,IF($K8&gt;$J8,3,0)))</f>
        <v/>
      </c>
      <c r="P8" s="33"/>
      <c r="Q8" s="33"/>
    </row>
    <row r="9" spans="1:17" ht="15.95" customHeight="1" thickBot="1" x14ac:dyDescent="0.3">
      <c r="C9" s="25"/>
      <c r="D9" s="25"/>
      <c r="E9" s="32">
        <v>3</v>
      </c>
      <c r="F9" s="37">
        <v>5</v>
      </c>
      <c r="G9" s="28">
        <f t="shared" si="0"/>
        <v>0</v>
      </c>
      <c r="H9" s="28" t="s">
        <v>8</v>
      </c>
      <c r="I9" s="28">
        <f t="shared" si="1"/>
        <v>0</v>
      </c>
      <c r="J9" s="44"/>
      <c r="K9" s="44"/>
      <c r="L9" s="33"/>
      <c r="M9" s="33"/>
      <c r="N9" s="29" t="str">
        <f>IF(J9="","",IF($J9=$K9,1,IF($J9&gt;$K9,3,0)))</f>
        <v/>
      </c>
      <c r="O9" s="33"/>
      <c r="P9" s="29" t="str">
        <f>IF(J9="","",IF($K9=$J9,1,IF($K9&gt;$J9,3,0)))</f>
        <v/>
      </c>
      <c r="Q9" s="33"/>
    </row>
    <row r="10" spans="1:17" ht="15.95" customHeight="1" thickBot="1" x14ac:dyDescent="0.3">
      <c r="E10" s="32">
        <v>2</v>
      </c>
      <c r="F10" s="37">
        <v>6</v>
      </c>
      <c r="G10" s="28">
        <f t="shared" si="0"/>
        <v>0</v>
      </c>
      <c r="H10" s="28" t="s">
        <v>8</v>
      </c>
      <c r="I10" s="28">
        <f t="shared" si="1"/>
        <v>0</v>
      </c>
      <c r="J10" s="44"/>
      <c r="K10" s="44"/>
      <c r="L10" s="33"/>
      <c r="M10" s="29" t="str">
        <f>IF(J10="","",IF($J10=$K10,1,IF($J10&gt;$K10,3,0)))</f>
        <v/>
      </c>
      <c r="N10" s="33"/>
      <c r="O10" s="33"/>
      <c r="P10" s="33"/>
      <c r="Q10" s="29" t="str">
        <f>IF(J10="","",IF($K10=$J10,1,IF($K10&gt;$J10,3,0)))</f>
        <v/>
      </c>
    </row>
    <row r="11" spans="1:17" ht="15.95" customHeight="1" thickBot="1" x14ac:dyDescent="0.3">
      <c r="E11" s="32">
        <v>1</v>
      </c>
      <c r="F11" s="37">
        <v>3</v>
      </c>
      <c r="G11" s="28">
        <f t="shared" si="0"/>
        <v>0</v>
      </c>
      <c r="H11" s="28" t="s">
        <v>8</v>
      </c>
      <c r="I11" s="28">
        <f t="shared" si="1"/>
        <v>0</v>
      </c>
      <c r="J11" s="44"/>
      <c r="K11" s="44"/>
      <c r="L11" s="29" t="str">
        <f>IF(J11="","",IF($J11=$K11,1,IF($J11&gt;$K11,3,0)))</f>
        <v/>
      </c>
      <c r="M11" s="33"/>
      <c r="N11" s="29" t="str">
        <f>IF(J11="","",IF($K11=$J11,1,IF($K11&gt;$J11,3,0)))</f>
        <v/>
      </c>
      <c r="O11" s="33"/>
      <c r="P11" s="33"/>
      <c r="Q11" s="33"/>
    </row>
    <row r="12" spans="1:17" ht="15.95" customHeight="1" thickBot="1" x14ac:dyDescent="0.3">
      <c r="B12" s="43"/>
      <c r="C12" s="43"/>
      <c r="D12" s="35"/>
      <c r="E12" s="32">
        <v>2</v>
      </c>
      <c r="F12" s="37">
        <v>4</v>
      </c>
      <c r="G12" s="28">
        <f t="shared" si="0"/>
        <v>0</v>
      </c>
      <c r="H12" s="28" t="s">
        <v>8</v>
      </c>
      <c r="I12" s="28">
        <f t="shared" si="1"/>
        <v>0</v>
      </c>
      <c r="J12" s="44"/>
      <c r="K12" s="44"/>
      <c r="L12" s="33"/>
      <c r="M12" s="29" t="str">
        <f>IF(J12="","",IF($J12=$K12,1,IF($J12&gt;$K12,3,0)))</f>
        <v/>
      </c>
      <c r="N12" s="33"/>
      <c r="O12" s="29" t="str">
        <f>IF(J12="","",IF($K12=$J12,1,IF($K12&gt;$J12,3,0)))</f>
        <v/>
      </c>
      <c r="P12" s="33"/>
      <c r="Q12" s="33"/>
    </row>
    <row r="13" spans="1:17" ht="15.95" customHeight="1" thickBot="1" x14ac:dyDescent="0.3">
      <c r="B13" s="43"/>
      <c r="C13" s="43"/>
      <c r="D13" s="35"/>
      <c r="E13" s="32">
        <v>5</v>
      </c>
      <c r="F13" s="37">
        <v>6</v>
      </c>
      <c r="G13" s="28">
        <f t="shared" si="0"/>
        <v>0</v>
      </c>
      <c r="H13" s="28" t="s">
        <v>8</v>
      </c>
      <c r="I13" s="28">
        <f t="shared" si="1"/>
        <v>0</v>
      </c>
      <c r="J13" s="44"/>
      <c r="K13" s="44"/>
      <c r="L13" s="33"/>
      <c r="M13" s="33"/>
      <c r="N13" s="33"/>
      <c r="O13" s="33"/>
      <c r="P13" s="29" t="str">
        <f>IF(J13="","",IF($J13=$K13,1,IF($J13&gt;$K13,3,0)))</f>
        <v/>
      </c>
      <c r="Q13" s="29" t="str">
        <f>IF(J13="","",IF($K13=$J13,1,IF($K13&gt;$J13,3,0)))</f>
        <v/>
      </c>
    </row>
    <row r="14" spans="1:17" ht="15.95" customHeight="1" thickBot="1" x14ac:dyDescent="0.3">
      <c r="B14" s="43"/>
      <c r="C14" s="43"/>
      <c r="D14" s="35"/>
      <c r="E14" s="32">
        <v>1</v>
      </c>
      <c r="F14" s="37">
        <v>2</v>
      </c>
      <c r="G14" s="28">
        <f t="shared" si="0"/>
        <v>0</v>
      </c>
      <c r="H14" s="28" t="s">
        <v>8</v>
      </c>
      <c r="I14" s="28">
        <f t="shared" si="1"/>
        <v>0</v>
      </c>
      <c r="J14" s="44"/>
      <c r="K14" s="44"/>
      <c r="L14" s="29" t="str">
        <f>IF(J14="","",IF($J14=$K14,1,IF($J14&gt;$K14,3,0)))</f>
        <v/>
      </c>
      <c r="M14" s="29" t="str">
        <f>IF(J14="","",IF($K14=$J14,1,IF($K14&gt;$J14,3,0)))</f>
        <v/>
      </c>
      <c r="N14" s="33"/>
      <c r="O14" s="33"/>
      <c r="P14" s="33"/>
      <c r="Q14" s="33"/>
    </row>
    <row r="15" spans="1:17" ht="15.95" customHeight="1" thickBot="1" x14ac:dyDescent="0.3">
      <c r="B15" s="43"/>
      <c r="C15" s="43"/>
      <c r="D15" s="35"/>
      <c r="E15" s="32">
        <v>3</v>
      </c>
      <c r="F15" s="37">
        <v>6</v>
      </c>
      <c r="G15" s="28">
        <f t="shared" si="0"/>
        <v>0</v>
      </c>
      <c r="H15" s="28" t="s">
        <v>8</v>
      </c>
      <c r="I15" s="28">
        <f t="shared" si="1"/>
        <v>0</v>
      </c>
      <c r="J15" s="44"/>
      <c r="K15" s="44"/>
      <c r="L15" s="33"/>
      <c r="M15" s="33"/>
      <c r="N15" s="29" t="str">
        <f>IF(J15="","",IF($J15=$K15,1,IF($J15&gt;$K15,3,0)))</f>
        <v/>
      </c>
      <c r="O15" s="33"/>
      <c r="P15" s="33"/>
      <c r="Q15" s="29" t="str">
        <f>IF(J15="","",IF($K15=$J15,1,IF($K15&gt;$J15,3,0)))</f>
        <v/>
      </c>
    </row>
    <row r="16" spans="1:17" ht="15.95" customHeight="1" thickBot="1" x14ac:dyDescent="0.3">
      <c r="B16" s="43"/>
      <c r="C16" s="43"/>
      <c r="D16" s="35"/>
      <c r="E16" s="32">
        <v>4</v>
      </c>
      <c r="F16" s="37">
        <v>5</v>
      </c>
      <c r="G16" s="28">
        <f t="shared" si="0"/>
        <v>0</v>
      </c>
      <c r="H16" s="28" t="s">
        <v>8</v>
      </c>
      <c r="I16" s="28">
        <f t="shared" si="1"/>
        <v>0</v>
      </c>
      <c r="J16" s="44"/>
      <c r="K16" s="44"/>
      <c r="L16" s="34"/>
      <c r="M16" s="34"/>
      <c r="N16" s="34"/>
      <c r="O16" s="29" t="str">
        <f>IF(J16="","",IF($J16=$K16,1,IF($J16&gt;$K16,3,0)))</f>
        <v/>
      </c>
      <c r="P16" s="29" t="str">
        <f>IF(J16="","",IF($K16=$J16,1,IF($K16&gt;$J16,3,0)))</f>
        <v/>
      </c>
      <c r="Q16" s="34"/>
    </row>
    <row r="17" spans="2:17" ht="15.95" customHeight="1" thickTop="1" thickBot="1" x14ac:dyDescent="0.3">
      <c r="B17" s="43"/>
      <c r="C17" s="43"/>
      <c r="D17" s="47"/>
      <c r="E17" s="17"/>
      <c r="F17" s="17"/>
      <c r="J17" s="69" t="s">
        <v>9</v>
      </c>
      <c r="K17" s="73"/>
      <c r="L17" s="45">
        <f t="shared" ref="L17:Q17" si="2">SUM(L2:L16)</f>
        <v>0</v>
      </c>
      <c r="M17" s="45">
        <f t="shared" si="2"/>
        <v>0</v>
      </c>
      <c r="N17" s="45">
        <f t="shared" si="2"/>
        <v>0</v>
      </c>
      <c r="O17" s="45">
        <f t="shared" si="2"/>
        <v>0</v>
      </c>
      <c r="P17" s="45">
        <f t="shared" si="2"/>
        <v>0</v>
      </c>
      <c r="Q17" s="45">
        <f t="shared" si="2"/>
        <v>0</v>
      </c>
    </row>
    <row r="18" spans="2:17" ht="15.95" customHeight="1" thickTop="1" thickBot="1" x14ac:dyDescent="0.3">
      <c r="B18" s="43"/>
      <c r="C18" s="43"/>
      <c r="D18" s="47"/>
      <c r="E18" s="17"/>
      <c r="F18" s="17"/>
      <c r="J18" s="69" t="s">
        <v>20</v>
      </c>
      <c r="K18" s="70"/>
      <c r="L18" s="45">
        <f>SUM(J2+J5+J8+J11+J14)-(K2+K5+K8+K11+K14)</f>
        <v>0</v>
      </c>
      <c r="M18" s="45">
        <f>SUM(J3+J7+J10+J12+K14)-(K3+K7+K10+K12+J14)</f>
        <v>0</v>
      </c>
      <c r="N18" s="45">
        <f>SUM(J4+K7+J9+K11+J15)-(K4+J7+K9+J11+K15)</f>
        <v>0</v>
      </c>
      <c r="O18" s="45">
        <f>SUM(K4+J6+K8+K12+J16)-(J4+K6+J8+J12+K16)</f>
        <v>0</v>
      </c>
      <c r="P18" s="45">
        <f>SUM(K3+K5+K9+J13+K16)-(J3+J5+J9+K13+J16)</f>
        <v>0</v>
      </c>
      <c r="Q18" s="45">
        <f>SUM(K2+K6+K10+K13+K15)-(J2+J6+J10+J13+J15)</f>
        <v>0</v>
      </c>
    </row>
    <row r="19" spans="2:17" ht="15.95" hidden="1" customHeight="1" thickTop="1" thickBot="1" x14ac:dyDescent="0.3">
      <c r="B19" s="43"/>
      <c r="C19" s="43"/>
      <c r="D19" s="47"/>
      <c r="E19" s="17"/>
      <c r="F19" s="17"/>
      <c r="J19" s="48"/>
      <c r="K19" s="49"/>
      <c r="L19" s="45">
        <f>SUM(L17*100+L18)</f>
        <v>0</v>
      </c>
      <c r="M19" s="45">
        <f t="shared" ref="M19:Q19" si="3">SUM(M17*100+M18)</f>
        <v>0</v>
      </c>
      <c r="N19" s="45">
        <f t="shared" si="3"/>
        <v>0</v>
      </c>
      <c r="O19" s="45">
        <f t="shared" si="3"/>
        <v>0</v>
      </c>
      <c r="P19" s="45">
        <f t="shared" si="3"/>
        <v>0</v>
      </c>
      <c r="Q19" s="45">
        <f t="shared" si="3"/>
        <v>0</v>
      </c>
    </row>
    <row r="20" spans="2:17" ht="15.95" customHeight="1" thickTop="1" thickBot="1" x14ac:dyDescent="0.3">
      <c r="E20" s="17"/>
      <c r="F20" s="17"/>
      <c r="G20" s="12">
        <f>Tirage_poules!W2</f>
        <v>0</v>
      </c>
      <c r="H20" s="74" t="s">
        <v>21</v>
      </c>
      <c r="I20" s="75"/>
      <c r="J20" s="69" t="s">
        <v>12</v>
      </c>
      <c r="K20" s="70"/>
      <c r="L20" s="45">
        <f>RANK(L19,$L$19:$Q$19,0)+COUNTIF($L19:L19,L19)-1</f>
        <v>1</v>
      </c>
      <c r="M20" s="45">
        <f>RANK(M19,$L$19:$Q$19,0)+COUNTIF($L19:M19,M19)-1</f>
        <v>2</v>
      </c>
      <c r="N20" s="45">
        <f>RANK(N19,$L$19:$Q$19,0)+COUNTIF($L19:N19,N19)-1</f>
        <v>3</v>
      </c>
      <c r="O20" s="45">
        <f>RANK(O19,$L$19:$Q$19,0)+COUNTIF($L19:O19,O19)-1</f>
        <v>4</v>
      </c>
      <c r="P20" s="45">
        <f>RANK(P19,$L$19:$Q$19,0)+COUNTIF($L19:P19,P19)-1</f>
        <v>5</v>
      </c>
      <c r="Q20" s="45">
        <f>RANK(Q19,$L$19:$Q$19,0)+COUNTIF($L19:Q19,Q19)-1</f>
        <v>6</v>
      </c>
    </row>
    <row r="21" spans="2:17" ht="15.95" customHeight="1" thickTop="1" thickBot="1" x14ac:dyDescent="0.3">
      <c r="E21" s="17"/>
      <c r="F21" s="17"/>
      <c r="G21" s="12">
        <f>Tirage_poules!W3</f>
        <v>0</v>
      </c>
      <c r="J21" s="4"/>
      <c r="K21" s="4"/>
      <c r="L21" s="4"/>
      <c r="M21" s="4"/>
      <c r="N21" s="4"/>
      <c r="O21" s="4"/>
      <c r="P21" s="4"/>
      <c r="Q21" s="4"/>
    </row>
    <row r="22" spans="2:17" ht="15.95" customHeight="1" thickTop="1" thickBot="1" x14ac:dyDescent="0.3">
      <c r="G22" s="12">
        <f>Tirage_poules!W4</f>
        <v>0</v>
      </c>
      <c r="H22" s="51">
        <v>1</v>
      </c>
      <c r="I22" s="52">
        <f>IF($L$20=1,$G$20,IF($M$20=1,$G$21,IF($N$20=1,$G$22,IF($O$20=1,$G$23,IF($P$20=1,$G$24,IF($Q$20=1,$G$25))))))</f>
        <v>0</v>
      </c>
    </row>
    <row r="23" spans="2:17" ht="15.95" customHeight="1" thickTop="1" thickBot="1" x14ac:dyDescent="0.3">
      <c r="G23" s="12">
        <f>Tirage_poules!W5</f>
        <v>0</v>
      </c>
      <c r="H23" s="51">
        <v>2</v>
      </c>
      <c r="I23" s="52">
        <f>IF($L$20=2,$G$20,IF($M$20=2,$G$21,IF($N$20=2,$G$22,IF($O$20=2,$G$23,IF($P$20=2,$G$24,IF($Q$20=2,$G$25))))))</f>
        <v>0</v>
      </c>
    </row>
    <row r="24" spans="2:17" ht="15.95" customHeight="1" thickTop="1" thickBot="1" x14ac:dyDescent="0.3">
      <c r="G24" s="12">
        <f>Tirage_poules!W6</f>
        <v>0</v>
      </c>
      <c r="H24" s="50"/>
      <c r="I24" s="25"/>
    </row>
    <row r="25" spans="2:17" ht="15.75" thickTop="1" x14ac:dyDescent="0.25">
      <c r="G25" s="12">
        <f>Tirage_poules!W7</f>
        <v>0</v>
      </c>
      <c r="H25" s="50"/>
      <c r="I25" s="25"/>
    </row>
    <row r="26" spans="2:17" x14ac:dyDescent="0.25">
      <c r="H26" s="50"/>
      <c r="I26" s="25"/>
    </row>
    <row r="27" spans="2:17" x14ac:dyDescent="0.25">
      <c r="H27" s="50"/>
      <c r="I27" s="25"/>
    </row>
  </sheetData>
  <sheetProtection algorithmName="SHA-512" hashValue="jVLO5B4JhuYZXmlWB4cSQ5ADsKQ67hwbvsPJdki3e8iQKJqtJyPYQd1KUparMaRHJ3DGMf9OtKpOPLlX4was3A==" saltValue="RN6jvPGDP/0mJtcVxXUlvw==" spinCount="100000" sheet="1" objects="1" scenarios="1"/>
  <protectedRanges>
    <protectedRange sqref="J2:K16" name="Plage1"/>
  </protectedRanges>
  <mergeCells count="6">
    <mergeCell ref="E1:F1"/>
    <mergeCell ref="J1:K1"/>
    <mergeCell ref="J17:K17"/>
    <mergeCell ref="J18:K18"/>
    <mergeCell ref="J20:K20"/>
    <mergeCell ref="H20:I2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1</xdr:col>
                <xdr:colOff>28575</xdr:colOff>
                <xdr:row>12</xdr:row>
                <xdr:rowOff>123825</xdr:rowOff>
              </from>
              <to>
                <xdr:col>1</xdr:col>
                <xdr:colOff>1485900</xdr:colOff>
                <xdr:row>15</xdr:row>
                <xdr:rowOff>0</xdr:rowOff>
              </to>
            </anchor>
          </controlPr>
        </control>
      </mc:Choice>
      <mc:Fallback>
        <control shapeId="3074" r:id="rId4" name="CommandButto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9911B5-4394-4627-957E-419983A786F9}">
  <sheetPr codeName="Feuil5"/>
  <dimension ref="A1:Q27"/>
  <sheetViews>
    <sheetView showGridLines="0" showRowColHeaders="0" workbookViewId="0">
      <selection activeCell="L22" sqref="L22"/>
    </sheetView>
  </sheetViews>
  <sheetFormatPr baseColWidth="10" defaultRowHeight="15" x14ac:dyDescent="0.25"/>
  <cols>
    <col min="1" max="1" width="3.7109375" customWidth="1"/>
    <col min="2" max="2" width="22.5703125" customWidth="1"/>
    <col min="3" max="4" width="2" customWidth="1"/>
    <col min="5" max="6" width="5.7109375" customWidth="1"/>
    <col min="7" max="7" width="25.7109375" customWidth="1"/>
    <col min="8" max="8" width="5.7109375" customWidth="1"/>
    <col min="9" max="9" width="25.7109375" customWidth="1"/>
    <col min="10" max="17" width="7.7109375" customWidth="1"/>
  </cols>
  <sheetData>
    <row r="1" spans="1:17" s="38" customFormat="1" ht="31.5" customHeight="1" thickTop="1" thickBot="1" x14ac:dyDescent="0.3">
      <c r="B1" s="39" t="s">
        <v>24</v>
      </c>
      <c r="C1" s="40"/>
      <c r="D1" s="40"/>
      <c r="E1" s="72" t="s">
        <v>7</v>
      </c>
      <c r="F1" s="72"/>
      <c r="G1" s="41" t="s">
        <v>10</v>
      </c>
      <c r="H1" s="42" t="s">
        <v>6</v>
      </c>
      <c r="I1" s="41" t="s">
        <v>11</v>
      </c>
      <c r="J1" s="71" t="s">
        <v>30</v>
      </c>
      <c r="K1" s="71"/>
      <c r="L1" s="41">
        <v>1</v>
      </c>
      <c r="M1" s="41">
        <v>2</v>
      </c>
      <c r="N1" s="41">
        <v>3</v>
      </c>
      <c r="O1" s="41">
        <v>4</v>
      </c>
      <c r="P1" s="41">
        <v>5</v>
      </c>
      <c r="Q1" s="41">
        <v>6</v>
      </c>
    </row>
    <row r="2" spans="1:17" ht="15.95" customHeight="1" thickTop="1" thickBot="1" x14ac:dyDescent="0.3">
      <c r="A2">
        <v>1</v>
      </c>
      <c r="B2" s="12">
        <f>Tirage_poules!Y2</f>
        <v>0</v>
      </c>
      <c r="C2" s="25"/>
      <c r="D2" s="25"/>
      <c r="E2" s="29">
        <v>1</v>
      </c>
      <c r="F2" s="36">
        <v>6</v>
      </c>
      <c r="G2" s="28">
        <f t="shared" ref="G2:G16" si="0">IFERROR(VLOOKUP(E2,$A$2:$B$7,2,0),"")</f>
        <v>0</v>
      </c>
      <c r="H2" s="28" t="s">
        <v>8</v>
      </c>
      <c r="I2" s="28">
        <f t="shared" ref="I2:I16" si="1">IFERROR(VLOOKUP(F2,$A$2:$B$7,2,0),"")</f>
        <v>0</v>
      </c>
      <c r="J2" s="44"/>
      <c r="K2" s="44"/>
      <c r="L2" s="29" t="str">
        <f>IF(J2="","",IF($J2=$K2,1,IF($J2&gt;$K2,3,0)))</f>
        <v/>
      </c>
      <c r="M2" s="30"/>
      <c r="N2" s="30"/>
      <c r="O2" s="30"/>
      <c r="P2" s="30"/>
      <c r="Q2" s="29" t="str">
        <f>IF(J2="","",IF($K2=$J2,1,IF($K2&gt;$J2,3,0)))</f>
        <v/>
      </c>
    </row>
    <row r="3" spans="1:17" ht="15.95" customHeight="1" thickTop="1" thickBot="1" x14ac:dyDescent="0.3">
      <c r="A3">
        <v>2</v>
      </c>
      <c r="B3" s="12">
        <f>Tirage_poules!Y3</f>
        <v>0</v>
      </c>
      <c r="C3" s="25"/>
      <c r="D3" s="25"/>
      <c r="E3" s="32">
        <v>2</v>
      </c>
      <c r="F3" s="37">
        <v>5</v>
      </c>
      <c r="G3" s="28">
        <f t="shared" si="0"/>
        <v>0</v>
      </c>
      <c r="H3" s="28" t="s">
        <v>8</v>
      </c>
      <c r="I3" s="28">
        <f t="shared" si="1"/>
        <v>0</v>
      </c>
      <c r="J3" s="44"/>
      <c r="K3" s="44"/>
      <c r="L3" s="31"/>
      <c r="M3" s="29" t="str">
        <f>IF(J3="","",IF($J3=$K3,1,IF($J3&gt;$K3,3,0)))</f>
        <v/>
      </c>
      <c r="N3" s="31"/>
      <c r="O3" s="31"/>
      <c r="P3" s="29" t="str">
        <f>IF(J3="","",IF($K3=$J3,1,IF($K3&gt;$J3,3,0)))</f>
        <v/>
      </c>
      <c r="Q3" s="31"/>
    </row>
    <row r="4" spans="1:17" ht="15.95" customHeight="1" thickTop="1" thickBot="1" x14ac:dyDescent="0.3">
      <c r="A4">
        <v>3</v>
      </c>
      <c r="B4" s="12">
        <f>Tirage_poules!Y4</f>
        <v>0</v>
      </c>
      <c r="C4" s="25"/>
      <c r="D4" s="25"/>
      <c r="E4" s="32">
        <v>3</v>
      </c>
      <c r="F4" s="37">
        <v>4</v>
      </c>
      <c r="G4" s="28">
        <f t="shared" si="0"/>
        <v>0</v>
      </c>
      <c r="H4" s="28" t="s">
        <v>8</v>
      </c>
      <c r="I4" s="28">
        <f t="shared" si="1"/>
        <v>0</v>
      </c>
      <c r="J4" s="44"/>
      <c r="K4" s="44"/>
      <c r="L4" s="31"/>
      <c r="M4" s="31"/>
      <c r="N4" s="29" t="str">
        <f>IF(J4="","",IF($J4=$K4,1,IF($J4&gt;$K4,3,0)))</f>
        <v/>
      </c>
      <c r="O4" s="29" t="str">
        <f>IF(J4="","",IF($K4=$J4,1,IF($K4&gt;$J4,3,0)))</f>
        <v/>
      </c>
      <c r="P4" s="31"/>
      <c r="Q4" s="33"/>
    </row>
    <row r="5" spans="1:17" ht="15.95" customHeight="1" thickTop="1" thickBot="1" x14ac:dyDescent="0.3">
      <c r="A5">
        <v>4</v>
      </c>
      <c r="B5" s="12">
        <f>Tirage_poules!Y5</f>
        <v>0</v>
      </c>
      <c r="C5" s="25"/>
      <c r="D5" s="25"/>
      <c r="E5" s="32">
        <v>1</v>
      </c>
      <c r="F5" s="37">
        <v>5</v>
      </c>
      <c r="G5" s="28">
        <f t="shared" si="0"/>
        <v>0</v>
      </c>
      <c r="H5" s="28" t="s">
        <v>8</v>
      </c>
      <c r="I5" s="28">
        <f t="shared" si="1"/>
        <v>0</v>
      </c>
      <c r="J5" s="44"/>
      <c r="K5" s="44"/>
      <c r="L5" s="29" t="str">
        <f>IF(J5="","",IF($J5=$K5,1,IF($J5&gt;$K5,3,0)))</f>
        <v/>
      </c>
      <c r="M5" s="31"/>
      <c r="N5" s="31"/>
      <c r="O5" s="33"/>
      <c r="P5" s="29" t="str">
        <f>IF(J5="","",IF($K5=$J5,1,IF($K5&gt;$J5,3,0)))</f>
        <v/>
      </c>
      <c r="Q5" s="31"/>
    </row>
    <row r="6" spans="1:17" ht="15.95" customHeight="1" thickTop="1" thickBot="1" x14ac:dyDescent="0.3">
      <c r="A6">
        <v>5</v>
      </c>
      <c r="B6" s="12">
        <f>Tirage_poules!Y6</f>
        <v>0</v>
      </c>
      <c r="C6" s="25"/>
      <c r="D6" s="25"/>
      <c r="E6" s="32">
        <v>4</v>
      </c>
      <c r="F6" s="37">
        <v>6</v>
      </c>
      <c r="G6" s="28">
        <f t="shared" si="0"/>
        <v>0</v>
      </c>
      <c r="H6" s="28" t="s">
        <v>8</v>
      </c>
      <c r="I6" s="28">
        <f t="shared" si="1"/>
        <v>0</v>
      </c>
      <c r="J6" s="44"/>
      <c r="K6" s="44"/>
      <c r="L6" s="33"/>
      <c r="M6" s="33"/>
      <c r="N6" s="33"/>
      <c r="O6" s="29" t="str">
        <f>IF(J6="","",IF($J6=$K6,1,IF($J6&gt;$K6,3,0)))</f>
        <v/>
      </c>
      <c r="P6" s="33"/>
      <c r="Q6" s="29" t="str">
        <f>IF(J6="","",IF($K6=$J6,1,IF($K6&gt;$J6,3,0)))</f>
        <v/>
      </c>
    </row>
    <row r="7" spans="1:17" ht="15.95" customHeight="1" thickTop="1" thickBot="1" x14ac:dyDescent="0.3">
      <c r="A7">
        <v>6</v>
      </c>
      <c r="B7" s="12">
        <f>Tirage_poules!Y7</f>
        <v>0</v>
      </c>
      <c r="C7" s="25"/>
      <c r="D7" s="25"/>
      <c r="E7" s="32">
        <v>2</v>
      </c>
      <c r="F7" s="37">
        <v>3</v>
      </c>
      <c r="G7" s="28">
        <f t="shared" si="0"/>
        <v>0</v>
      </c>
      <c r="H7" s="28" t="s">
        <v>8</v>
      </c>
      <c r="I7" s="28">
        <f t="shared" si="1"/>
        <v>0</v>
      </c>
      <c r="J7" s="44"/>
      <c r="K7" s="44"/>
      <c r="L7" s="33"/>
      <c r="M7" s="29" t="str">
        <f>IF(J7="","",IF($J7=$K7,1,IF($J7&gt;$K7,3,0)))</f>
        <v/>
      </c>
      <c r="N7" s="29" t="str">
        <f>IF(J7="","",IF($K7=$J7,1,IF($K7&gt;$J7,3,0)))</f>
        <v/>
      </c>
      <c r="O7" s="33"/>
      <c r="P7" s="33"/>
      <c r="Q7" s="33"/>
    </row>
    <row r="8" spans="1:17" ht="15.95" customHeight="1" thickBot="1" x14ac:dyDescent="0.3">
      <c r="C8" s="25"/>
      <c r="D8" s="25"/>
      <c r="E8" s="32">
        <v>1</v>
      </c>
      <c r="F8" s="37">
        <v>4</v>
      </c>
      <c r="G8" s="28">
        <f t="shared" si="0"/>
        <v>0</v>
      </c>
      <c r="H8" s="28" t="s">
        <v>8</v>
      </c>
      <c r="I8" s="28">
        <f t="shared" si="1"/>
        <v>0</v>
      </c>
      <c r="J8" s="44"/>
      <c r="K8" s="44"/>
      <c r="L8" s="29" t="str">
        <f>IF(J8="","",IF($J8=$K8,1,IF($J8&gt;$K8,3,0)))</f>
        <v/>
      </c>
      <c r="M8" s="33"/>
      <c r="N8" s="33"/>
      <c r="O8" s="29" t="str">
        <f>IF(J8="","",IF($K8=$J8,1,IF($K8&gt;$J8,3,0)))</f>
        <v/>
      </c>
      <c r="P8" s="33"/>
      <c r="Q8" s="33"/>
    </row>
    <row r="9" spans="1:17" ht="15.95" customHeight="1" thickBot="1" x14ac:dyDescent="0.3">
      <c r="C9" s="25"/>
      <c r="D9" s="25"/>
      <c r="E9" s="32">
        <v>3</v>
      </c>
      <c r="F9" s="37">
        <v>5</v>
      </c>
      <c r="G9" s="28">
        <f t="shared" si="0"/>
        <v>0</v>
      </c>
      <c r="H9" s="28" t="s">
        <v>8</v>
      </c>
      <c r="I9" s="28">
        <f t="shared" si="1"/>
        <v>0</v>
      </c>
      <c r="J9" s="44"/>
      <c r="K9" s="44"/>
      <c r="L9" s="33"/>
      <c r="M9" s="33"/>
      <c r="N9" s="29" t="str">
        <f>IF(J9="","",IF($J9=$K9,1,IF($J9&gt;$K9,3,0)))</f>
        <v/>
      </c>
      <c r="O9" s="33"/>
      <c r="P9" s="29" t="str">
        <f>IF(J9="","",IF($K9=$J9,1,IF($K9&gt;$J9,3,0)))</f>
        <v/>
      </c>
      <c r="Q9" s="33"/>
    </row>
    <row r="10" spans="1:17" ht="15.95" customHeight="1" thickBot="1" x14ac:dyDescent="0.3">
      <c r="E10" s="32">
        <v>2</v>
      </c>
      <c r="F10" s="37">
        <v>6</v>
      </c>
      <c r="G10" s="28">
        <f t="shared" si="0"/>
        <v>0</v>
      </c>
      <c r="H10" s="28" t="s">
        <v>8</v>
      </c>
      <c r="I10" s="28">
        <f t="shared" si="1"/>
        <v>0</v>
      </c>
      <c r="J10" s="44"/>
      <c r="K10" s="44"/>
      <c r="L10" s="33"/>
      <c r="M10" s="29" t="str">
        <f>IF(J10="","",IF($J10=$K10,1,IF($J10&gt;$K10,3,0)))</f>
        <v/>
      </c>
      <c r="N10" s="33"/>
      <c r="O10" s="33"/>
      <c r="P10" s="33"/>
      <c r="Q10" s="29" t="str">
        <f>IF(J10="","",IF($K10=$J10,1,IF($K10&gt;$J10,3,0)))</f>
        <v/>
      </c>
    </row>
    <row r="11" spans="1:17" ht="15.95" customHeight="1" thickBot="1" x14ac:dyDescent="0.3">
      <c r="E11" s="32">
        <v>1</v>
      </c>
      <c r="F11" s="37">
        <v>3</v>
      </c>
      <c r="G11" s="28">
        <f t="shared" si="0"/>
        <v>0</v>
      </c>
      <c r="H11" s="28" t="s">
        <v>8</v>
      </c>
      <c r="I11" s="28">
        <f t="shared" si="1"/>
        <v>0</v>
      </c>
      <c r="J11" s="44"/>
      <c r="K11" s="44"/>
      <c r="L11" s="29" t="str">
        <f>IF(J11="","",IF($J11=$K11,1,IF($J11&gt;$K11,3,0)))</f>
        <v/>
      </c>
      <c r="M11" s="33"/>
      <c r="N11" s="29" t="str">
        <f>IF(J11="","",IF($K11=$J11,1,IF($K11&gt;$J11,3,0)))</f>
        <v/>
      </c>
      <c r="O11" s="33"/>
      <c r="P11" s="33"/>
      <c r="Q11" s="33"/>
    </row>
    <row r="12" spans="1:17" ht="15.95" customHeight="1" thickBot="1" x14ac:dyDescent="0.3">
      <c r="B12" s="43"/>
      <c r="C12" s="43"/>
      <c r="D12" s="35"/>
      <c r="E12" s="32">
        <v>2</v>
      </c>
      <c r="F12" s="37">
        <v>4</v>
      </c>
      <c r="G12" s="28">
        <f t="shared" si="0"/>
        <v>0</v>
      </c>
      <c r="H12" s="28" t="s">
        <v>8</v>
      </c>
      <c r="I12" s="28">
        <f t="shared" si="1"/>
        <v>0</v>
      </c>
      <c r="J12" s="44"/>
      <c r="K12" s="44"/>
      <c r="L12" s="33"/>
      <c r="M12" s="29" t="str">
        <f>IF(J12="","",IF($J12=$K12,1,IF($J12&gt;$K12,3,0)))</f>
        <v/>
      </c>
      <c r="N12" s="33"/>
      <c r="O12" s="29" t="str">
        <f>IF(J12="","",IF($K12=$J12,1,IF($K12&gt;$J12,3,0)))</f>
        <v/>
      </c>
      <c r="P12" s="33"/>
      <c r="Q12" s="33"/>
    </row>
    <row r="13" spans="1:17" ht="15.95" customHeight="1" thickBot="1" x14ac:dyDescent="0.3">
      <c r="B13" s="43"/>
      <c r="C13" s="43"/>
      <c r="D13" s="35"/>
      <c r="E13" s="32">
        <v>5</v>
      </c>
      <c r="F13" s="37">
        <v>6</v>
      </c>
      <c r="G13" s="28">
        <f t="shared" si="0"/>
        <v>0</v>
      </c>
      <c r="H13" s="28" t="s">
        <v>8</v>
      </c>
      <c r="I13" s="28">
        <f t="shared" si="1"/>
        <v>0</v>
      </c>
      <c r="J13" s="44"/>
      <c r="K13" s="44"/>
      <c r="L13" s="33"/>
      <c r="M13" s="33"/>
      <c r="N13" s="33"/>
      <c r="O13" s="33"/>
      <c r="P13" s="29" t="str">
        <f>IF(J13="","",IF($J13=$K13,1,IF($J13&gt;$K13,3,0)))</f>
        <v/>
      </c>
      <c r="Q13" s="29" t="str">
        <f>IF(J13="","",IF($K13=$J13,1,IF($K13&gt;$J13,3,0)))</f>
        <v/>
      </c>
    </row>
    <row r="14" spans="1:17" ht="15.95" customHeight="1" thickBot="1" x14ac:dyDescent="0.3">
      <c r="B14" s="43"/>
      <c r="C14" s="43"/>
      <c r="D14" s="35"/>
      <c r="E14" s="32">
        <v>1</v>
      </c>
      <c r="F14" s="37">
        <v>2</v>
      </c>
      <c r="G14" s="28">
        <f t="shared" si="0"/>
        <v>0</v>
      </c>
      <c r="H14" s="28" t="s">
        <v>8</v>
      </c>
      <c r="I14" s="28">
        <f t="shared" si="1"/>
        <v>0</v>
      </c>
      <c r="J14" s="44"/>
      <c r="K14" s="44"/>
      <c r="L14" s="29" t="str">
        <f>IF(J14="","",IF($J14=$K14,1,IF($J14&gt;$K14,3,0)))</f>
        <v/>
      </c>
      <c r="M14" s="29" t="str">
        <f>IF(J14="","",IF($K14=$J14,1,IF($K14&gt;$J14,3,0)))</f>
        <v/>
      </c>
      <c r="N14" s="33"/>
      <c r="O14" s="33"/>
      <c r="P14" s="33"/>
      <c r="Q14" s="33"/>
    </row>
    <row r="15" spans="1:17" ht="15.95" customHeight="1" thickBot="1" x14ac:dyDescent="0.3">
      <c r="B15" s="43"/>
      <c r="C15" s="43"/>
      <c r="D15" s="35"/>
      <c r="E15" s="32">
        <v>3</v>
      </c>
      <c r="F15" s="37">
        <v>6</v>
      </c>
      <c r="G15" s="28">
        <f t="shared" si="0"/>
        <v>0</v>
      </c>
      <c r="H15" s="28" t="s">
        <v>8</v>
      </c>
      <c r="I15" s="28">
        <f t="shared" si="1"/>
        <v>0</v>
      </c>
      <c r="J15" s="44"/>
      <c r="K15" s="44"/>
      <c r="L15" s="33"/>
      <c r="M15" s="33"/>
      <c r="N15" s="29" t="str">
        <f>IF(J15="","",IF($J15=$K15,1,IF($J15&gt;$K15,3,0)))</f>
        <v/>
      </c>
      <c r="O15" s="33"/>
      <c r="P15" s="33"/>
      <c r="Q15" s="29" t="str">
        <f>IF(J15="","",IF($K15=$J15,1,IF($K15&gt;$J15,3,0)))</f>
        <v/>
      </c>
    </row>
    <row r="16" spans="1:17" ht="15.95" customHeight="1" thickBot="1" x14ac:dyDescent="0.3">
      <c r="B16" s="43"/>
      <c r="C16" s="43"/>
      <c r="D16" s="35"/>
      <c r="E16" s="32">
        <v>4</v>
      </c>
      <c r="F16" s="37">
        <v>5</v>
      </c>
      <c r="G16" s="28">
        <f t="shared" si="0"/>
        <v>0</v>
      </c>
      <c r="H16" s="28" t="s">
        <v>8</v>
      </c>
      <c r="I16" s="28">
        <f t="shared" si="1"/>
        <v>0</v>
      </c>
      <c r="J16" s="44"/>
      <c r="K16" s="44"/>
      <c r="L16" s="34"/>
      <c r="M16" s="34"/>
      <c r="N16" s="34"/>
      <c r="O16" s="29" t="str">
        <f>IF(J16="","",IF($J16=$K16,1,IF($J16&gt;$K16,3,0)))</f>
        <v/>
      </c>
      <c r="P16" s="29" t="str">
        <f>IF(J16="","",IF($K16=$J16,1,IF($K16&gt;$J16,3,0)))</f>
        <v/>
      </c>
      <c r="Q16" s="34"/>
    </row>
    <row r="17" spans="2:17" ht="15.95" customHeight="1" thickTop="1" thickBot="1" x14ac:dyDescent="0.3">
      <c r="B17" s="43"/>
      <c r="C17" s="43"/>
      <c r="D17" s="47"/>
      <c r="E17" s="17"/>
      <c r="F17" s="17"/>
      <c r="J17" s="69" t="s">
        <v>9</v>
      </c>
      <c r="K17" s="73"/>
      <c r="L17" s="45">
        <f t="shared" ref="L17:Q17" si="2">SUM(L2:L16)</f>
        <v>0</v>
      </c>
      <c r="M17" s="45">
        <f t="shared" si="2"/>
        <v>0</v>
      </c>
      <c r="N17" s="45">
        <f t="shared" si="2"/>
        <v>0</v>
      </c>
      <c r="O17" s="45">
        <f t="shared" si="2"/>
        <v>0</v>
      </c>
      <c r="P17" s="45">
        <f t="shared" si="2"/>
        <v>0</v>
      </c>
      <c r="Q17" s="45">
        <f t="shared" si="2"/>
        <v>0</v>
      </c>
    </row>
    <row r="18" spans="2:17" ht="15.95" customHeight="1" thickTop="1" thickBot="1" x14ac:dyDescent="0.3">
      <c r="B18" s="43"/>
      <c r="C18" s="43"/>
      <c r="D18" s="47"/>
      <c r="E18" s="17"/>
      <c r="F18" s="17"/>
      <c r="J18" s="69" t="s">
        <v>20</v>
      </c>
      <c r="K18" s="70"/>
      <c r="L18" s="45">
        <f>SUM(J2+J5+J8+J11+J14)-(K2+K5+K8+K11+K14)</f>
        <v>0</v>
      </c>
      <c r="M18" s="45">
        <f>SUM(J3+J7+J10+J12+K14)-(K3+K7+K10+K12+J14)</f>
        <v>0</v>
      </c>
      <c r="N18" s="45">
        <f>SUM(J4+K7+J9+K11+J15)-(K4+J7+K9+J11+K15)</f>
        <v>0</v>
      </c>
      <c r="O18" s="45">
        <f>SUM(K4+J6+K8+K12+J16)-(J4+K6+J8+J12+K16)</f>
        <v>0</v>
      </c>
      <c r="P18" s="45">
        <f>SUM(K3+K5+K9+J13+K16)-(J3+J5+J9+K13+J16)</f>
        <v>0</v>
      </c>
      <c r="Q18" s="45">
        <f>SUM(K2+K6+K10+K13+K15)-(J2+J6+J10+J13+J15)</f>
        <v>0</v>
      </c>
    </row>
    <row r="19" spans="2:17" ht="15.95" hidden="1" customHeight="1" thickTop="1" thickBot="1" x14ac:dyDescent="0.3">
      <c r="B19" s="43"/>
      <c r="C19" s="43"/>
      <c r="D19" s="47"/>
      <c r="E19" s="17"/>
      <c r="F19" s="17"/>
      <c r="J19" s="48"/>
      <c r="K19" s="49"/>
      <c r="L19" s="45">
        <f>SUM(L17*100+L18)</f>
        <v>0</v>
      </c>
      <c r="M19" s="45">
        <f t="shared" ref="M19:Q19" si="3">SUM(M17*100+M18)</f>
        <v>0</v>
      </c>
      <c r="N19" s="45">
        <f t="shared" si="3"/>
        <v>0</v>
      </c>
      <c r="O19" s="45">
        <f t="shared" si="3"/>
        <v>0</v>
      </c>
      <c r="P19" s="45">
        <f t="shared" si="3"/>
        <v>0</v>
      </c>
      <c r="Q19" s="45">
        <f t="shared" si="3"/>
        <v>0</v>
      </c>
    </row>
    <row r="20" spans="2:17" ht="15.95" customHeight="1" thickTop="1" thickBot="1" x14ac:dyDescent="0.3">
      <c r="E20" s="17"/>
      <c r="F20" s="17"/>
      <c r="G20" s="12">
        <f>Tirage_poules!Y2</f>
        <v>0</v>
      </c>
      <c r="H20" s="74" t="s">
        <v>21</v>
      </c>
      <c r="I20" s="75"/>
      <c r="J20" s="69" t="s">
        <v>12</v>
      </c>
      <c r="K20" s="70"/>
      <c r="L20" s="45">
        <f>RANK(L19,$L$19:$Q$19,0)+COUNTIF($L19:L19,L19)-1</f>
        <v>1</v>
      </c>
      <c r="M20" s="45">
        <f>RANK(M19,$L$19:$Q$19,0)+COUNTIF($L19:M19,M19)-1</f>
        <v>2</v>
      </c>
      <c r="N20" s="45">
        <f>RANK(N19,$L$19:$Q$19,0)+COUNTIF($L19:N19,N19)-1</f>
        <v>3</v>
      </c>
      <c r="O20" s="45">
        <f>RANK(O19,$L$19:$Q$19,0)+COUNTIF($L19:O19,O19)-1</f>
        <v>4</v>
      </c>
      <c r="P20" s="45">
        <f>RANK(P19,$L$19:$Q$19,0)+COUNTIF($L19:P19,P19)-1</f>
        <v>5</v>
      </c>
      <c r="Q20" s="45">
        <f>RANK(Q19,$L$19:$Q$19,0)+COUNTIF($L19:Q19,Q19)-1</f>
        <v>6</v>
      </c>
    </row>
    <row r="21" spans="2:17" ht="15.95" customHeight="1" thickTop="1" thickBot="1" x14ac:dyDescent="0.3">
      <c r="E21" s="17"/>
      <c r="F21" s="17"/>
      <c r="G21" s="12">
        <f>Tirage_poules!Y3</f>
        <v>0</v>
      </c>
      <c r="J21" s="4"/>
      <c r="K21" s="4"/>
      <c r="L21" s="4"/>
      <c r="M21" s="4"/>
      <c r="N21" s="4"/>
      <c r="O21" s="4"/>
      <c r="P21" s="4"/>
      <c r="Q21" s="4"/>
    </row>
    <row r="22" spans="2:17" ht="15.95" customHeight="1" thickTop="1" thickBot="1" x14ac:dyDescent="0.3">
      <c r="G22" s="12">
        <f>Tirage_poules!Y4</f>
        <v>0</v>
      </c>
      <c r="H22" s="51">
        <v>1</v>
      </c>
      <c r="I22" s="52">
        <f>IF($L$20=1,$G$20,IF($M$20=1,$G$21,IF($N$20=1,$G$22,IF($O$20=1,$G$23,IF($P$20=1,$G$24,IF($Q$20=1,$G$25))))))</f>
        <v>0</v>
      </c>
    </row>
    <row r="23" spans="2:17" ht="15.95" customHeight="1" thickTop="1" thickBot="1" x14ac:dyDescent="0.3">
      <c r="G23" s="12">
        <f>Tirage_poules!Y5</f>
        <v>0</v>
      </c>
      <c r="H23" s="51">
        <v>2</v>
      </c>
      <c r="I23" s="52">
        <f>IF($L$20=2,$G$20,IF($M$20=2,$G$21,IF($N$20=2,$G$22,IF($O$20=2,$G$23,IF($P$20=2,$G$24,IF($Q$20=2,$G$25))))))</f>
        <v>0</v>
      </c>
    </row>
    <row r="24" spans="2:17" ht="16.5" thickTop="1" thickBot="1" x14ac:dyDescent="0.3">
      <c r="G24" s="12">
        <f>Tirage_poules!Y6</f>
        <v>0</v>
      </c>
      <c r="H24" s="50"/>
    </row>
    <row r="25" spans="2:17" ht="15.75" thickTop="1" x14ac:dyDescent="0.25">
      <c r="G25" s="12">
        <f>Tirage_poules!Y7</f>
        <v>0</v>
      </c>
      <c r="H25" s="50"/>
    </row>
    <row r="26" spans="2:17" x14ac:dyDescent="0.25">
      <c r="H26" s="50"/>
    </row>
    <row r="27" spans="2:17" x14ac:dyDescent="0.25">
      <c r="H27" s="50"/>
    </row>
  </sheetData>
  <sheetProtection algorithmName="SHA-512" hashValue="l/cl2ojJVVAAB3jHEBaj/sdf9q4v+kfhVK9gdZavwwB2AkD8LZW9W345i3v4mTgOX/4u2VCcMX/qQTWR3D57Pg==" saltValue="uve9hZ1Ftwl3kH0O6rg88Q==" spinCount="100000" sheet="1" objects="1" scenarios="1"/>
  <protectedRanges>
    <protectedRange sqref="J2:K16" name="Plage1"/>
  </protectedRanges>
  <mergeCells count="6">
    <mergeCell ref="E1:F1"/>
    <mergeCell ref="J1:K1"/>
    <mergeCell ref="J17:K17"/>
    <mergeCell ref="J18:K18"/>
    <mergeCell ref="J20:K20"/>
    <mergeCell ref="H20:I2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1</xdr:col>
                <xdr:colOff>38100</xdr:colOff>
                <xdr:row>12</xdr:row>
                <xdr:rowOff>114300</xdr:rowOff>
              </from>
              <to>
                <xdr:col>1</xdr:col>
                <xdr:colOff>1495425</xdr:colOff>
                <xdr:row>14</xdr:row>
                <xdr:rowOff>190500</xdr:rowOff>
              </to>
            </anchor>
          </controlPr>
        </control>
      </mc:Choice>
      <mc:Fallback>
        <control shapeId="4097" r:id="rId3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8FAF3C-9F31-4AAD-A618-F520841AAD72}">
  <sheetPr codeName="Feuil6"/>
  <dimension ref="A1:Q27"/>
  <sheetViews>
    <sheetView showGridLines="0" showRowColHeaders="0" workbookViewId="0">
      <selection activeCell="L25" sqref="L25"/>
    </sheetView>
  </sheetViews>
  <sheetFormatPr baseColWidth="10" defaultRowHeight="15" x14ac:dyDescent="0.25"/>
  <cols>
    <col min="1" max="1" width="3.7109375" customWidth="1"/>
    <col min="2" max="2" width="22.5703125" customWidth="1"/>
    <col min="3" max="4" width="2" customWidth="1"/>
    <col min="5" max="6" width="5.7109375" customWidth="1"/>
    <col min="7" max="7" width="25.7109375" customWidth="1"/>
    <col min="8" max="8" width="5.7109375" customWidth="1"/>
    <col min="9" max="9" width="25.7109375" customWidth="1"/>
    <col min="10" max="17" width="7.7109375" customWidth="1"/>
  </cols>
  <sheetData>
    <row r="1" spans="1:17" s="38" customFormat="1" ht="31.5" customHeight="1" thickTop="1" thickBot="1" x14ac:dyDescent="0.3">
      <c r="B1" s="39" t="s">
        <v>23</v>
      </c>
      <c r="C1" s="40"/>
      <c r="D1" s="40"/>
      <c r="E1" s="72" t="s">
        <v>7</v>
      </c>
      <c r="F1" s="72"/>
      <c r="G1" s="41" t="s">
        <v>10</v>
      </c>
      <c r="H1" s="42" t="s">
        <v>6</v>
      </c>
      <c r="I1" s="41" t="s">
        <v>11</v>
      </c>
      <c r="J1" s="71" t="s">
        <v>30</v>
      </c>
      <c r="K1" s="71"/>
      <c r="L1" s="41">
        <v>1</v>
      </c>
      <c r="M1" s="41">
        <v>2</v>
      </c>
      <c r="N1" s="41">
        <v>3</v>
      </c>
      <c r="O1" s="41">
        <v>4</v>
      </c>
      <c r="P1" s="41">
        <v>5</v>
      </c>
      <c r="Q1" s="41">
        <v>6</v>
      </c>
    </row>
    <row r="2" spans="1:17" ht="15.95" customHeight="1" thickTop="1" thickBot="1" x14ac:dyDescent="0.3">
      <c r="A2">
        <v>1</v>
      </c>
      <c r="B2" s="12">
        <f>Tirage_poules!AA2</f>
        <v>0</v>
      </c>
      <c r="C2" s="25"/>
      <c r="D2" s="25"/>
      <c r="E2" s="29">
        <v>1</v>
      </c>
      <c r="F2" s="36">
        <v>6</v>
      </c>
      <c r="G2" s="28">
        <f t="shared" ref="G2:G16" si="0">IFERROR(VLOOKUP(E2,$A$2:$B$7,2,0),"")</f>
        <v>0</v>
      </c>
      <c r="H2" s="28" t="s">
        <v>8</v>
      </c>
      <c r="I2" s="28">
        <f t="shared" ref="I2:I16" si="1">IFERROR(VLOOKUP(F2,$A$2:$B$7,2,0),"")</f>
        <v>0</v>
      </c>
      <c r="J2" s="44"/>
      <c r="K2" s="44"/>
      <c r="L2" s="29" t="str">
        <f>IF(J2="","",IF($J2=$K2,1,IF($J2&gt;$K2,3,0)))</f>
        <v/>
      </c>
      <c r="M2" s="30"/>
      <c r="N2" s="30"/>
      <c r="O2" s="30"/>
      <c r="P2" s="30"/>
      <c r="Q2" s="29" t="str">
        <f>IF(J2="","",IF($K2=$J2,1,IF($K2&gt;$J2,3,0)))</f>
        <v/>
      </c>
    </row>
    <row r="3" spans="1:17" ht="15.95" customHeight="1" thickTop="1" thickBot="1" x14ac:dyDescent="0.3">
      <c r="A3">
        <v>2</v>
      </c>
      <c r="B3" s="12">
        <f>Tirage_poules!AA3</f>
        <v>0</v>
      </c>
      <c r="C3" s="25"/>
      <c r="D3" s="25"/>
      <c r="E3" s="32">
        <v>2</v>
      </c>
      <c r="F3" s="37">
        <v>5</v>
      </c>
      <c r="G3" s="28">
        <f t="shared" si="0"/>
        <v>0</v>
      </c>
      <c r="H3" s="28" t="s">
        <v>8</v>
      </c>
      <c r="I3" s="28">
        <f t="shared" si="1"/>
        <v>0</v>
      </c>
      <c r="J3" s="44"/>
      <c r="K3" s="44"/>
      <c r="L3" s="31"/>
      <c r="M3" s="29" t="str">
        <f>IF(J3="","",IF($J3=$K3,1,IF($J3&gt;$K3,3,0)))</f>
        <v/>
      </c>
      <c r="N3" s="31"/>
      <c r="O3" s="31"/>
      <c r="P3" s="29" t="str">
        <f>IF(J3="","",IF($K3=$J3,1,IF($K3&gt;$J3,3,0)))</f>
        <v/>
      </c>
      <c r="Q3" s="31"/>
    </row>
    <row r="4" spans="1:17" ht="15.95" customHeight="1" thickTop="1" thickBot="1" x14ac:dyDescent="0.3">
      <c r="A4">
        <v>3</v>
      </c>
      <c r="B4" s="12">
        <f>Tirage_poules!AA4</f>
        <v>0</v>
      </c>
      <c r="C4" s="25"/>
      <c r="D4" s="25"/>
      <c r="E4" s="32">
        <v>3</v>
      </c>
      <c r="F4" s="37">
        <v>4</v>
      </c>
      <c r="G4" s="28">
        <f t="shared" si="0"/>
        <v>0</v>
      </c>
      <c r="H4" s="28" t="s">
        <v>8</v>
      </c>
      <c r="I4" s="28">
        <f t="shared" si="1"/>
        <v>0</v>
      </c>
      <c r="J4" s="44"/>
      <c r="K4" s="44"/>
      <c r="L4" s="31"/>
      <c r="M4" s="31"/>
      <c r="N4" s="29" t="str">
        <f>IF(J4="","",IF($J4=$K4,1,IF($J4&gt;$K4,3,0)))</f>
        <v/>
      </c>
      <c r="O4" s="29" t="str">
        <f>IF(J4="","",IF($K4=$J4,1,IF($K4&gt;$J4,3,0)))</f>
        <v/>
      </c>
      <c r="P4" s="31"/>
      <c r="Q4" s="33"/>
    </row>
    <row r="5" spans="1:17" ht="15.95" customHeight="1" thickTop="1" thickBot="1" x14ac:dyDescent="0.3">
      <c r="A5">
        <v>4</v>
      </c>
      <c r="B5" s="12">
        <f>Tirage_poules!AA5</f>
        <v>0</v>
      </c>
      <c r="C5" s="25"/>
      <c r="D5" s="25"/>
      <c r="E5" s="32">
        <v>1</v>
      </c>
      <c r="F5" s="37">
        <v>5</v>
      </c>
      <c r="G5" s="28">
        <f t="shared" si="0"/>
        <v>0</v>
      </c>
      <c r="H5" s="28" t="s">
        <v>8</v>
      </c>
      <c r="I5" s="28">
        <f t="shared" si="1"/>
        <v>0</v>
      </c>
      <c r="J5" s="44"/>
      <c r="K5" s="44"/>
      <c r="L5" s="29" t="str">
        <f>IF(J5="","",IF($J5=$K5,1,IF($J5&gt;$K5,3,0)))</f>
        <v/>
      </c>
      <c r="M5" s="31"/>
      <c r="N5" s="31"/>
      <c r="O5" s="33"/>
      <c r="P5" s="29" t="str">
        <f>IF(J5="","",IF($K5=$J5,1,IF($K5&gt;$J5,3,0)))</f>
        <v/>
      </c>
      <c r="Q5" s="31"/>
    </row>
    <row r="6" spans="1:17" ht="15.95" customHeight="1" thickTop="1" thickBot="1" x14ac:dyDescent="0.3">
      <c r="A6">
        <v>5</v>
      </c>
      <c r="B6" s="12">
        <f>Tirage_poules!AA6</f>
        <v>0</v>
      </c>
      <c r="C6" s="25"/>
      <c r="D6" s="25"/>
      <c r="E6" s="32">
        <v>4</v>
      </c>
      <c r="F6" s="37">
        <v>6</v>
      </c>
      <c r="G6" s="28">
        <f t="shared" si="0"/>
        <v>0</v>
      </c>
      <c r="H6" s="28" t="s">
        <v>8</v>
      </c>
      <c r="I6" s="28">
        <f t="shared" si="1"/>
        <v>0</v>
      </c>
      <c r="J6" s="44"/>
      <c r="K6" s="44"/>
      <c r="L6" s="33"/>
      <c r="M6" s="33"/>
      <c r="N6" s="33"/>
      <c r="O6" s="29" t="str">
        <f>IF(J6="","",IF($J6=$K6,1,IF($J6&gt;$K6,3,0)))</f>
        <v/>
      </c>
      <c r="P6" s="33"/>
      <c r="Q6" s="29" t="str">
        <f>IF(J6="","",IF($K6=$J6,1,IF($K6&gt;$J6,3,0)))</f>
        <v/>
      </c>
    </row>
    <row r="7" spans="1:17" ht="15.95" customHeight="1" thickTop="1" thickBot="1" x14ac:dyDescent="0.3">
      <c r="A7">
        <v>6</v>
      </c>
      <c r="B7" s="12">
        <f>Tirage_poules!AA7</f>
        <v>0</v>
      </c>
      <c r="C7" s="25"/>
      <c r="D7" s="25"/>
      <c r="E7" s="32">
        <v>2</v>
      </c>
      <c r="F7" s="37">
        <v>3</v>
      </c>
      <c r="G7" s="28">
        <f t="shared" si="0"/>
        <v>0</v>
      </c>
      <c r="H7" s="28" t="s">
        <v>8</v>
      </c>
      <c r="I7" s="28">
        <f t="shared" si="1"/>
        <v>0</v>
      </c>
      <c r="J7" s="44"/>
      <c r="K7" s="44"/>
      <c r="L7" s="33"/>
      <c r="M7" s="29" t="str">
        <f>IF(J7="","",IF($J7=$K7,1,IF($J7&gt;$K7,3,0)))</f>
        <v/>
      </c>
      <c r="N7" s="29" t="str">
        <f>IF(J7="","",IF($K7=$J7,1,IF($K7&gt;$J7,3,0)))</f>
        <v/>
      </c>
      <c r="O7" s="33"/>
      <c r="P7" s="33"/>
      <c r="Q7" s="33"/>
    </row>
    <row r="8" spans="1:17" ht="15.95" customHeight="1" thickBot="1" x14ac:dyDescent="0.3">
      <c r="C8" s="25"/>
      <c r="D8" s="25"/>
      <c r="E8" s="32">
        <v>1</v>
      </c>
      <c r="F8" s="37">
        <v>4</v>
      </c>
      <c r="G8" s="28">
        <f t="shared" si="0"/>
        <v>0</v>
      </c>
      <c r="H8" s="28" t="s">
        <v>8</v>
      </c>
      <c r="I8" s="28">
        <f t="shared" si="1"/>
        <v>0</v>
      </c>
      <c r="J8" s="44"/>
      <c r="K8" s="44"/>
      <c r="L8" s="29" t="str">
        <f>IF(J8="","",IF($J8=$K8,1,IF($J8&gt;$K8,3,0)))</f>
        <v/>
      </c>
      <c r="M8" s="33"/>
      <c r="N8" s="33"/>
      <c r="O8" s="29" t="str">
        <f>IF(J8="","",IF($K8=$J8,1,IF($K8&gt;$J8,3,0)))</f>
        <v/>
      </c>
      <c r="P8" s="33"/>
      <c r="Q8" s="33"/>
    </row>
    <row r="9" spans="1:17" ht="15.95" customHeight="1" thickBot="1" x14ac:dyDescent="0.3">
      <c r="C9" s="25"/>
      <c r="D9" s="25"/>
      <c r="E9" s="32">
        <v>3</v>
      </c>
      <c r="F9" s="37">
        <v>5</v>
      </c>
      <c r="G9" s="28">
        <f t="shared" si="0"/>
        <v>0</v>
      </c>
      <c r="H9" s="28" t="s">
        <v>8</v>
      </c>
      <c r="I9" s="28">
        <f t="shared" si="1"/>
        <v>0</v>
      </c>
      <c r="J9" s="44"/>
      <c r="K9" s="44"/>
      <c r="L9" s="33"/>
      <c r="M9" s="33"/>
      <c r="N9" s="29" t="str">
        <f>IF(J9="","",IF($J9=$K9,1,IF($J9&gt;$K9,3,0)))</f>
        <v/>
      </c>
      <c r="O9" s="33"/>
      <c r="P9" s="29" t="str">
        <f>IF(J9="","",IF($K9=$J9,1,IF($K9&gt;$J9,3,0)))</f>
        <v/>
      </c>
      <c r="Q9" s="33"/>
    </row>
    <row r="10" spans="1:17" ht="15.95" customHeight="1" thickBot="1" x14ac:dyDescent="0.3">
      <c r="E10" s="32">
        <v>2</v>
      </c>
      <c r="F10" s="37">
        <v>6</v>
      </c>
      <c r="G10" s="28">
        <f t="shared" si="0"/>
        <v>0</v>
      </c>
      <c r="H10" s="28" t="s">
        <v>8</v>
      </c>
      <c r="I10" s="28">
        <f t="shared" si="1"/>
        <v>0</v>
      </c>
      <c r="J10" s="44"/>
      <c r="K10" s="44"/>
      <c r="L10" s="33"/>
      <c r="M10" s="29" t="str">
        <f>IF(J10="","",IF($J10=$K10,1,IF($J10&gt;$K10,3,0)))</f>
        <v/>
      </c>
      <c r="N10" s="33"/>
      <c r="O10" s="33"/>
      <c r="P10" s="33"/>
      <c r="Q10" s="29" t="str">
        <f>IF(J10="","",IF($K10=$J10,1,IF($K10&gt;$J10,3,0)))</f>
        <v/>
      </c>
    </row>
    <row r="11" spans="1:17" ht="15.95" customHeight="1" thickBot="1" x14ac:dyDescent="0.3">
      <c r="E11" s="32">
        <v>1</v>
      </c>
      <c r="F11" s="37">
        <v>3</v>
      </c>
      <c r="G11" s="28">
        <f t="shared" si="0"/>
        <v>0</v>
      </c>
      <c r="H11" s="28" t="s">
        <v>8</v>
      </c>
      <c r="I11" s="28">
        <f t="shared" si="1"/>
        <v>0</v>
      </c>
      <c r="J11" s="44"/>
      <c r="K11" s="44"/>
      <c r="L11" s="29" t="str">
        <f>IF(J11="","",IF($J11=$K11,1,IF($J11&gt;$K11,3,0)))</f>
        <v/>
      </c>
      <c r="M11" s="33"/>
      <c r="N11" s="29" t="str">
        <f>IF(J11="","",IF($K11=$J11,1,IF($K11&gt;$J11,3,0)))</f>
        <v/>
      </c>
      <c r="O11" s="33"/>
      <c r="P11" s="33"/>
      <c r="Q11" s="33"/>
    </row>
    <row r="12" spans="1:17" ht="15.95" customHeight="1" thickBot="1" x14ac:dyDescent="0.3">
      <c r="B12" s="43"/>
      <c r="C12" s="43"/>
      <c r="D12" s="35"/>
      <c r="E12" s="32">
        <v>2</v>
      </c>
      <c r="F12" s="37">
        <v>4</v>
      </c>
      <c r="G12" s="28">
        <f t="shared" si="0"/>
        <v>0</v>
      </c>
      <c r="H12" s="28" t="s">
        <v>8</v>
      </c>
      <c r="I12" s="28">
        <f t="shared" si="1"/>
        <v>0</v>
      </c>
      <c r="J12" s="44"/>
      <c r="K12" s="44"/>
      <c r="L12" s="33"/>
      <c r="M12" s="29" t="str">
        <f>IF(J12="","",IF($J12=$K12,1,IF($J12&gt;$K12,3,0)))</f>
        <v/>
      </c>
      <c r="N12" s="33"/>
      <c r="O12" s="29" t="str">
        <f>IF(J12="","",IF($K12=$J12,1,IF($K12&gt;$J12,3,0)))</f>
        <v/>
      </c>
      <c r="P12" s="33"/>
      <c r="Q12" s="33"/>
    </row>
    <row r="13" spans="1:17" ht="15.95" customHeight="1" thickBot="1" x14ac:dyDescent="0.3">
      <c r="B13" s="43"/>
      <c r="C13" s="43"/>
      <c r="D13" s="35"/>
      <c r="E13" s="32">
        <v>5</v>
      </c>
      <c r="F13" s="37">
        <v>6</v>
      </c>
      <c r="G13" s="28">
        <f t="shared" si="0"/>
        <v>0</v>
      </c>
      <c r="H13" s="28" t="s">
        <v>8</v>
      </c>
      <c r="I13" s="28">
        <f t="shared" si="1"/>
        <v>0</v>
      </c>
      <c r="J13" s="44"/>
      <c r="K13" s="44"/>
      <c r="L13" s="33"/>
      <c r="M13" s="33"/>
      <c r="N13" s="33"/>
      <c r="O13" s="33"/>
      <c r="P13" s="29" t="str">
        <f>IF(J13="","",IF($J13=$K13,1,IF($J13&gt;$K13,3,0)))</f>
        <v/>
      </c>
      <c r="Q13" s="29" t="str">
        <f>IF(J13="","",IF($K13=$J13,1,IF($K13&gt;$J13,3,0)))</f>
        <v/>
      </c>
    </row>
    <row r="14" spans="1:17" ht="15.95" customHeight="1" thickBot="1" x14ac:dyDescent="0.3">
      <c r="B14" s="43"/>
      <c r="C14" s="43"/>
      <c r="D14" s="35"/>
      <c r="E14" s="32">
        <v>1</v>
      </c>
      <c r="F14" s="37">
        <v>2</v>
      </c>
      <c r="G14" s="28">
        <f t="shared" si="0"/>
        <v>0</v>
      </c>
      <c r="H14" s="28" t="s">
        <v>8</v>
      </c>
      <c r="I14" s="28">
        <f t="shared" si="1"/>
        <v>0</v>
      </c>
      <c r="J14" s="44"/>
      <c r="K14" s="44"/>
      <c r="L14" s="29" t="str">
        <f>IF(J14="","",IF($J14=$K14,1,IF($J14&gt;$K14,3,0)))</f>
        <v/>
      </c>
      <c r="M14" s="29" t="str">
        <f>IF(J14="","",IF($K14=$J14,1,IF($K14&gt;$J14,3,0)))</f>
        <v/>
      </c>
      <c r="N14" s="33"/>
      <c r="O14" s="33"/>
      <c r="P14" s="33"/>
      <c r="Q14" s="33"/>
    </row>
    <row r="15" spans="1:17" ht="15.95" customHeight="1" thickBot="1" x14ac:dyDescent="0.3">
      <c r="B15" s="43"/>
      <c r="C15" s="43"/>
      <c r="D15" s="35"/>
      <c r="E15" s="32">
        <v>3</v>
      </c>
      <c r="F15" s="37">
        <v>6</v>
      </c>
      <c r="G15" s="28">
        <f t="shared" si="0"/>
        <v>0</v>
      </c>
      <c r="H15" s="28" t="s">
        <v>8</v>
      </c>
      <c r="I15" s="28">
        <f t="shared" si="1"/>
        <v>0</v>
      </c>
      <c r="J15" s="44"/>
      <c r="K15" s="44"/>
      <c r="L15" s="33"/>
      <c r="M15" s="33"/>
      <c r="N15" s="29" t="str">
        <f>IF(J15="","",IF($J15=$K15,1,IF($J15&gt;$K15,3,0)))</f>
        <v/>
      </c>
      <c r="O15" s="33"/>
      <c r="P15" s="33"/>
      <c r="Q15" s="29" t="str">
        <f>IF(J15="","",IF($K15=$J15,1,IF($K15&gt;$J15,3,0)))</f>
        <v/>
      </c>
    </row>
    <row r="16" spans="1:17" ht="15.95" customHeight="1" thickBot="1" x14ac:dyDescent="0.3">
      <c r="B16" s="43"/>
      <c r="C16" s="43"/>
      <c r="D16" s="35"/>
      <c r="E16" s="32">
        <v>4</v>
      </c>
      <c r="F16" s="37">
        <v>5</v>
      </c>
      <c r="G16" s="28">
        <f t="shared" si="0"/>
        <v>0</v>
      </c>
      <c r="H16" s="28" t="s">
        <v>8</v>
      </c>
      <c r="I16" s="28">
        <f t="shared" si="1"/>
        <v>0</v>
      </c>
      <c r="J16" s="44"/>
      <c r="K16" s="44"/>
      <c r="L16" s="34"/>
      <c r="M16" s="34"/>
      <c r="N16" s="34"/>
      <c r="O16" s="29" t="str">
        <f>IF(J16="","",IF($J16=$K16,1,IF($J16&gt;$K16,3,0)))</f>
        <v/>
      </c>
      <c r="P16" s="29" t="str">
        <f>IF(J16="","",IF($K16=$J16,1,IF($K16&gt;$J16,3,0)))</f>
        <v/>
      </c>
      <c r="Q16" s="34"/>
    </row>
    <row r="17" spans="2:17" ht="15.95" customHeight="1" thickTop="1" thickBot="1" x14ac:dyDescent="0.3">
      <c r="B17" s="43"/>
      <c r="C17" s="43"/>
      <c r="D17" s="47"/>
      <c r="E17" s="17"/>
      <c r="F17" s="17"/>
      <c r="J17" s="69" t="s">
        <v>9</v>
      </c>
      <c r="K17" s="73"/>
      <c r="L17" s="45">
        <f t="shared" ref="L17:Q17" si="2">SUM(L2:L16)</f>
        <v>0</v>
      </c>
      <c r="M17" s="45">
        <f t="shared" si="2"/>
        <v>0</v>
      </c>
      <c r="N17" s="45">
        <f t="shared" si="2"/>
        <v>0</v>
      </c>
      <c r="O17" s="45">
        <f t="shared" si="2"/>
        <v>0</v>
      </c>
      <c r="P17" s="45">
        <f t="shared" si="2"/>
        <v>0</v>
      </c>
      <c r="Q17" s="45">
        <f t="shared" si="2"/>
        <v>0</v>
      </c>
    </row>
    <row r="18" spans="2:17" ht="15.95" customHeight="1" thickTop="1" thickBot="1" x14ac:dyDescent="0.3">
      <c r="B18" s="43"/>
      <c r="C18" s="43"/>
      <c r="D18" s="47"/>
      <c r="E18" s="17"/>
      <c r="F18" s="17"/>
      <c r="J18" s="69" t="s">
        <v>20</v>
      </c>
      <c r="K18" s="70"/>
      <c r="L18" s="45">
        <f>SUM(J2+J5+J8+J11+J14)-(K2+K5+K8+K11+K14)</f>
        <v>0</v>
      </c>
      <c r="M18" s="45">
        <f>SUM(J3+J7+J10+J12+K14)-(K3+K7+K10+K12+J14)</f>
        <v>0</v>
      </c>
      <c r="N18" s="45">
        <f>SUM(J4+K7+J9+K11+J15)-(K4+J7+K9+J11+K15)</f>
        <v>0</v>
      </c>
      <c r="O18" s="45">
        <f>SUM(K4+J6+K8+K12+J16)-(J4+K6+J8+J12+K16)</f>
        <v>0</v>
      </c>
      <c r="P18" s="45">
        <f>SUM(K3+K5+K9+J13+K16)-(J3+J5+J9+K13+J16)</f>
        <v>0</v>
      </c>
      <c r="Q18" s="45">
        <f>SUM(K2+K6+K10+K13+K15)-(J2+J6+J10+J13+J15)</f>
        <v>0</v>
      </c>
    </row>
    <row r="19" spans="2:17" ht="15.95" hidden="1" customHeight="1" thickTop="1" thickBot="1" x14ac:dyDescent="0.3">
      <c r="B19" s="43"/>
      <c r="C19" s="43"/>
      <c r="D19" s="47"/>
      <c r="E19" s="17"/>
      <c r="F19" s="17"/>
      <c r="J19" s="48"/>
      <c r="K19" s="49"/>
      <c r="L19" s="45">
        <f>SUM(L17*100+L18)</f>
        <v>0</v>
      </c>
      <c r="M19" s="45">
        <f t="shared" ref="M19:Q19" si="3">SUM(M17*100+M18)</f>
        <v>0</v>
      </c>
      <c r="N19" s="45">
        <f t="shared" si="3"/>
        <v>0</v>
      </c>
      <c r="O19" s="45">
        <f t="shared" si="3"/>
        <v>0</v>
      </c>
      <c r="P19" s="45">
        <f t="shared" si="3"/>
        <v>0</v>
      </c>
      <c r="Q19" s="45">
        <f t="shared" si="3"/>
        <v>0</v>
      </c>
    </row>
    <row r="20" spans="2:17" ht="15.95" customHeight="1" thickTop="1" thickBot="1" x14ac:dyDescent="0.3">
      <c r="E20" s="17"/>
      <c r="F20" s="17"/>
      <c r="G20" s="12">
        <f>Tirage_poules!AA2</f>
        <v>0</v>
      </c>
      <c r="H20" s="74" t="s">
        <v>21</v>
      </c>
      <c r="I20" s="75"/>
      <c r="J20" s="69" t="s">
        <v>12</v>
      </c>
      <c r="K20" s="70"/>
      <c r="L20" s="45">
        <f>RANK(L19,$L$19:$Q$19,0)+COUNTIF($L19:L19,L19)-1</f>
        <v>1</v>
      </c>
      <c r="M20" s="45">
        <f>RANK(M19,$L$19:$Q$19,0)+COUNTIF($L19:M19,M19)-1</f>
        <v>2</v>
      </c>
      <c r="N20" s="45">
        <f>RANK(N19,$L$19:$Q$19,0)+COUNTIF($L19:N19,N19)-1</f>
        <v>3</v>
      </c>
      <c r="O20" s="45">
        <f>RANK(O19,$L$19:$Q$19,0)+COUNTIF($L19:O19,O19)-1</f>
        <v>4</v>
      </c>
      <c r="P20" s="45">
        <f>RANK(P19,$L$19:$Q$19,0)+COUNTIF($L19:P19,P19)-1</f>
        <v>5</v>
      </c>
      <c r="Q20" s="45">
        <f>RANK(Q19,$L$19:$Q$19,0)+COUNTIF($L19:Q19,Q19)-1</f>
        <v>6</v>
      </c>
    </row>
    <row r="21" spans="2:17" ht="15.95" customHeight="1" thickTop="1" thickBot="1" x14ac:dyDescent="0.3">
      <c r="E21" s="17"/>
      <c r="F21" s="17"/>
      <c r="G21" s="12">
        <f>Tirage_poules!AA3</f>
        <v>0</v>
      </c>
      <c r="J21" s="4"/>
      <c r="K21" s="4"/>
      <c r="L21" s="4"/>
      <c r="M21" s="4"/>
      <c r="N21" s="4"/>
      <c r="O21" s="4"/>
      <c r="P21" s="4"/>
      <c r="Q21" s="4"/>
    </row>
    <row r="22" spans="2:17" ht="15.95" customHeight="1" thickTop="1" thickBot="1" x14ac:dyDescent="0.3">
      <c r="G22" s="12">
        <f>Tirage_poules!AA4</f>
        <v>0</v>
      </c>
      <c r="H22" s="51">
        <v>1</v>
      </c>
      <c r="I22" s="52">
        <f>IF($L$20=1,$G$20,IF($M$20=1,$G$21,IF($N$20=1,$G$22,IF($O$20=1,$G$23,IF($P$20=1,$G$24,IF($Q$20=1,$G$25))))))</f>
        <v>0</v>
      </c>
    </row>
    <row r="23" spans="2:17" ht="16.5" thickTop="1" thickBot="1" x14ac:dyDescent="0.3">
      <c r="G23" s="12">
        <f>Tirage_poules!AA5</f>
        <v>0</v>
      </c>
      <c r="H23" s="51">
        <v>2</v>
      </c>
      <c r="I23" s="52">
        <f>IF($L$20=2,$G$20,IF($M$20=2,$G$21,IF($N$20=2,$G$22,IF($O$20=2,$G$23,IF($P$20=2,$G$24,IF($Q$20=2,$G$25))))))</f>
        <v>0</v>
      </c>
    </row>
    <row r="24" spans="2:17" ht="16.5" thickTop="1" thickBot="1" x14ac:dyDescent="0.3">
      <c r="G24" s="12">
        <f>Tirage_poules!AA6</f>
        <v>0</v>
      </c>
      <c r="H24" s="50"/>
      <c r="I24" s="25"/>
    </row>
    <row r="25" spans="2:17" ht="15.75" thickTop="1" x14ac:dyDescent="0.25">
      <c r="G25" s="12">
        <f>Tirage_poules!AA7</f>
        <v>0</v>
      </c>
      <c r="H25" s="50"/>
      <c r="I25" s="25"/>
    </row>
    <row r="26" spans="2:17" x14ac:dyDescent="0.25">
      <c r="H26" s="50"/>
      <c r="I26" s="25"/>
    </row>
    <row r="27" spans="2:17" x14ac:dyDescent="0.25">
      <c r="H27" s="50"/>
      <c r="I27" s="25"/>
    </row>
  </sheetData>
  <sheetProtection algorithmName="SHA-512" hashValue="dVR3zOMmqL8qB14yLX5Tu3qfDJ5du/FP09NNvE0ANAuzH6hCJasrdFE9aw4ihXc3BsSZsm5jLvEttSkNG4VKdg==" saltValue="tt7rgmViNnVyh58vr0ZaVA==" spinCount="100000" sheet="1" objects="1" scenarios="1"/>
  <protectedRanges>
    <protectedRange sqref="J2:K16" name="Plage1_2"/>
  </protectedRanges>
  <mergeCells count="6">
    <mergeCell ref="E1:F1"/>
    <mergeCell ref="J1:K1"/>
    <mergeCell ref="J17:K17"/>
    <mergeCell ref="J18:K18"/>
    <mergeCell ref="J20:K20"/>
    <mergeCell ref="H20:I20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CommandButton1">
          <controlPr defaultSize="0" autoLine="0" r:id="rId4">
            <anchor moveWithCells="1">
              <from>
                <xdr:col>1</xdr:col>
                <xdr:colOff>28575</xdr:colOff>
                <xdr:row>12</xdr:row>
                <xdr:rowOff>123825</xdr:rowOff>
              </from>
              <to>
                <xdr:col>1</xdr:col>
                <xdr:colOff>1485900</xdr:colOff>
                <xdr:row>15</xdr:row>
                <xdr:rowOff>0</xdr:rowOff>
              </to>
            </anchor>
          </controlPr>
        </control>
      </mc:Choice>
      <mc:Fallback>
        <control shapeId="5121" r:id="rId3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876C6A-E5C8-4059-9B76-6E33F6A8C38C}">
  <sheetPr codeName="Feuil11"/>
  <dimension ref="A1:K28"/>
  <sheetViews>
    <sheetView showGridLines="0" showRowColHeaders="0" workbookViewId="0">
      <selection activeCell="F3" sqref="F3"/>
    </sheetView>
  </sheetViews>
  <sheetFormatPr baseColWidth="10" defaultRowHeight="15" x14ac:dyDescent="0.25"/>
  <cols>
    <col min="1" max="1" width="25.7109375" customWidth="1"/>
    <col min="2" max="2" width="5.42578125" customWidth="1"/>
    <col min="3" max="3" width="16.7109375" customWidth="1"/>
    <col min="4" max="4" width="25.7109375" customWidth="1"/>
    <col min="5" max="5" width="5.7109375" customWidth="1"/>
    <col min="6" max="6" width="16.7109375" customWidth="1"/>
    <col min="7" max="7" width="25.7109375" customWidth="1"/>
    <col min="8" max="8" width="5.7109375" customWidth="1"/>
    <col min="10" max="10" width="24.5703125" customWidth="1"/>
    <col min="11" max="11" width="6.28515625" customWidth="1"/>
  </cols>
  <sheetData>
    <row r="1" spans="1:11" x14ac:dyDescent="0.25">
      <c r="A1" s="60" t="s">
        <v>26</v>
      </c>
      <c r="B1" s="61" t="s">
        <v>27</v>
      </c>
      <c r="E1" s="61" t="s">
        <v>27</v>
      </c>
      <c r="H1" s="61" t="s">
        <v>27</v>
      </c>
    </row>
    <row r="2" spans="1:11" ht="15.75" thickBot="1" x14ac:dyDescent="0.3"/>
    <row r="3" spans="1:11" ht="20.100000000000001" customHeight="1" thickBot="1" x14ac:dyDescent="0.3">
      <c r="A3" s="53">
        <f>'Poule A'!I22</f>
        <v>0</v>
      </c>
      <c r="B3" s="62"/>
    </row>
    <row r="4" spans="1:11" ht="15.75" thickBot="1" x14ac:dyDescent="0.3">
      <c r="B4" s="54"/>
    </row>
    <row r="5" spans="1:11" ht="15.75" thickBot="1" x14ac:dyDescent="0.3">
      <c r="B5" s="56"/>
      <c r="C5" s="57"/>
      <c r="D5" s="58"/>
    </row>
    <row r="6" spans="1:11" ht="20.100000000000001" customHeight="1" thickBot="1" x14ac:dyDescent="0.3">
      <c r="A6" s="53">
        <f>'Poule D'!I23</f>
        <v>0</v>
      </c>
      <c r="B6" s="62"/>
      <c r="D6" s="59">
        <f>IF(B3&gt;B6,A3,A6)</f>
        <v>0</v>
      </c>
      <c r="E6" s="62"/>
    </row>
    <row r="7" spans="1:11" ht="15.75" thickBot="1" x14ac:dyDescent="0.3">
      <c r="F7" s="55"/>
    </row>
    <row r="8" spans="1:11" ht="15.75" thickBot="1" x14ac:dyDescent="0.3">
      <c r="F8" s="54"/>
      <c r="G8" s="58"/>
    </row>
    <row r="9" spans="1:11" ht="20.100000000000001" customHeight="1" thickBot="1" x14ac:dyDescent="0.3">
      <c r="D9" s="53">
        <f>IF(B10&gt;B13,A10,A13)</f>
        <v>0</v>
      </c>
      <c r="E9" s="62"/>
      <c r="G9" s="58"/>
    </row>
    <row r="10" spans="1:11" ht="20.100000000000001" customHeight="1" thickBot="1" x14ac:dyDescent="0.3">
      <c r="A10" s="53">
        <f>'Poule C'!I22</f>
        <v>0</v>
      </c>
      <c r="B10" s="62"/>
      <c r="D10" s="58"/>
      <c r="G10" s="58"/>
    </row>
    <row r="11" spans="1:11" ht="20.25" customHeight="1" thickBot="1" x14ac:dyDescent="0.3">
      <c r="B11" s="54"/>
      <c r="D11" s="58"/>
      <c r="G11" s="59">
        <f>IF(E6&gt;E9,D6,D9)</f>
        <v>0</v>
      </c>
      <c r="H11" s="62"/>
    </row>
    <row r="12" spans="1:11" ht="20.25" customHeight="1" thickBot="1" x14ac:dyDescent="0.3">
      <c r="B12" s="56"/>
      <c r="C12" s="57"/>
      <c r="I12" s="55"/>
      <c r="J12" s="63">
        <f>IF(H11&gt;H16,G11,G16)</f>
        <v>0</v>
      </c>
      <c r="K12" s="65" t="s">
        <v>28</v>
      </c>
    </row>
    <row r="13" spans="1:11" ht="20.100000000000001" customHeight="1" thickBot="1" x14ac:dyDescent="0.3">
      <c r="A13" s="53">
        <f>'Poule B'!I23</f>
        <v>0</v>
      </c>
      <c r="B13" s="62"/>
      <c r="I13" s="54"/>
      <c r="K13" s="66"/>
    </row>
    <row r="14" spans="1:11" ht="20.100000000000001" customHeight="1" thickBot="1" x14ac:dyDescent="0.3">
      <c r="I14" s="55"/>
      <c r="J14" s="64">
        <f>IF(H11&gt;H16,G16,G11)</f>
        <v>0</v>
      </c>
      <c r="K14" s="67" t="s">
        <v>29</v>
      </c>
    </row>
    <row r="15" spans="1:11" ht="15.75" thickBot="1" x14ac:dyDescent="0.3">
      <c r="I15" s="54"/>
    </row>
    <row r="16" spans="1:11" ht="20.25" customHeight="1" thickBot="1" x14ac:dyDescent="0.3">
      <c r="G16" s="53">
        <f>IF(E20&gt;E23,D20,D23)</f>
        <v>0</v>
      </c>
      <c r="H16" s="62"/>
    </row>
    <row r="17" spans="1:7" ht="20.100000000000001" customHeight="1" thickBot="1" x14ac:dyDescent="0.3">
      <c r="A17" s="53">
        <f>'Poule B'!I22</f>
        <v>0</v>
      </c>
      <c r="B17" s="62"/>
      <c r="G17" s="54"/>
    </row>
    <row r="18" spans="1:7" ht="15.75" thickBot="1" x14ac:dyDescent="0.3">
      <c r="B18" s="54"/>
      <c r="G18" s="58"/>
    </row>
    <row r="19" spans="1:7" ht="15.75" thickBot="1" x14ac:dyDescent="0.3">
      <c r="B19" s="56"/>
      <c r="C19" s="57"/>
      <c r="D19" s="58"/>
      <c r="G19" s="58"/>
    </row>
    <row r="20" spans="1:7" ht="20.100000000000001" customHeight="1" thickBot="1" x14ac:dyDescent="0.3">
      <c r="A20" s="53">
        <f>'Poule C'!I23</f>
        <v>0</v>
      </c>
      <c r="B20" s="62"/>
      <c r="D20" s="59">
        <f>IF(B17&gt;B20,A17,A20)</f>
        <v>0</v>
      </c>
      <c r="E20" s="62"/>
      <c r="G20" s="58"/>
    </row>
    <row r="21" spans="1:7" ht="20.100000000000001" customHeight="1" thickBot="1" x14ac:dyDescent="0.3">
      <c r="F21" s="55"/>
      <c r="G21" s="58"/>
    </row>
    <row r="22" spans="1:7" ht="15.75" thickBot="1" x14ac:dyDescent="0.3">
      <c r="F22" s="54"/>
    </row>
    <row r="23" spans="1:7" ht="20.100000000000001" customHeight="1" thickBot="1" x14ac:dyDescent="0.3">
      <c r="D23" s="53">
        <f>IF(B24&gt;B27,A24,A27)</f>
        <v>0</v>
      </c>
      <c r="E23" s="62"/>
    </row>
    <row r="24" spans="1:7" ht="20.100000000000001" customHeight="1" thickBot="1" x14ac:dyDescent="0.3">
      <c r="A24" s="53">
        <f>'Poule D'!I22</f>
        <v>0</v>
      </c>
      <c r="B24" s="62"/>
      <c r="D24" s="58"/>
    </row>
    <row r="25" spans="1:7" ht="15.75" thickBot="1" x14ac:dyDescent="0.3">
      <c r="B25" s="54"/>
      <c r="D25" s="58"/>
    </row>
    <row r="26" spans="1:7" ht="15.75" thickBot="1" x14ac:dyDescent="0.3">
      <c r="B26" s="56"/>
      <c r="C26" s="57"/>
    </row>
    <row r="27" spans="1:7" ht="20.100000000000001" customHeight="1" thickBot="1" x14ac:dyDescent="0.3">
      <c r="A27" s="53">
        <f>'Poule A'!I23</f>
        <v>0</v>
      </c>
      <c r="B27" s="62"/>
    </row>
    <row r="28" spans="1:7" ht="20.100000000000001" customHeight="1" x14ac:dyDescent="0.25"/>
  </sheetData>
  <sheetProtection algorithmName="SHA-512" hashValue="/JH5/BD0NaLgHvBkZnzkNTQOrtUwOzjT+fIDtX1YtKl7/Esugcc+ziVz9BdlpGAk7799LWd5m0YrbPE0j422ug==" saltValue="o3jZ08n/nnYYmEus2D9PuQ==" spinCount="100000"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2529" r:id="rId3" name="CommandButton1">
          <controlPr defaultSize="0" autoLine="0" r:id="rId4">
            <anchor moveWithCells="1">
              <from>
                <xdr:col>9</xdr:col>
                <xdr:colOff>66675</xdr:colOff>
                <xdr:row>2</xdr:row>
                <xdr:rowOff>0</xdr:rowOff>
              </from>
              <to>
                <xdr:col>9</xdr:col>
                <xdr:colOff>1362075</xdr:colOff>
                <xdr:row>4</xdr:row>
                <xdr:rowOff>9525</xdr:rowOff>
              </to>
            </anchor>
          </controlPr>
        </control>
      </mc:Choice>
      <mc:Fallback>
        <control shapeId="22529" r:id="rId3" name="CommandButton1"/>
      </mc:Fallback>
    </mc:AlternateContent>
    <mc:AlternateContent xmlns:mc="http://schemas.openxmlformats.org/markup-compatibility/2006">
      <mc:Choice Requires="x14">
        <control shapeId="22530" r:id="rId5" name="CommandButton2">
          <controlPr defaultSize="0" autoLine="0" autoPict="0" r:id="rId6">
            <anchor moveWithCells="1">
              <from>
                <xdr:col>9</xdr:col>
                <xdr:colOff>47625</xdr:colOff>
                <xdr:row>21</xdr:row>
                <xdr:rowOff>57150</xdr:rowOff>
              </from>
              <to>
                <xdr:col>11</xdr:col>
                <xdr:colOff>9525</xdr:colOff>
                <xdr:row>23</xdr:row>
                <xdr:rowOff>0</xdr:rowOff>
              </to>
            </anchor>
          </controlPr>
        </control>
      </mc:Choice>
      <mc:Fallback>
        <control shapeId="22530" r:id="rId5" name="CommandButton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Tirage_poules</vt:lpstr>
      <vt:lpstr>A LIRE Explications</vt:lpstr>
      <vt:lpstr>Poule A</vt:lpstr>
      <vt:lpstr>Poule B</vt:lpstr>
      <vt:lpstr>Poule C</vt:lpstr>
      <vt:lpstr>Poule D</vt:lpstr>
      <vt:lpstr>Tableau quart de finale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Tirage 8 poules de 8 joueurs maxi</dc:title>
  <dc:creator>JCB40</dc:creator>
  <cp:lastModifiedBy>JCB40</cp:lastModifiedBy>
  <cp:revision>12</cp:revision>
  <dcterms:created xsi:type="dcterms:W3CDTF">2022-03-09T15:53:12Z</dcterms:created>
  <dcterms:modified xsi:type="dcterms:W3CDTF">2023-04-13T13:05:23Z</dcterms:modified>
  <cp:version>18/3/2022 version 5</cp:version>
</cp:coreProperties>
</file>