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.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e79d6e8587a64bb4" Type="http://schemas.microsoft.com/office/2006/relationships/ui/extensibility" Target="customUI/customUI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FCF86C0E-4C6E-484C-898C-5F64FF9B5847}" xr6:coauthVersionLast="47" xr6:coauthVersionMax="47" xr10:uidLastSave="{00000000-0000-0000-0000-000000000000}"/>
  <bookViews>
    <workbookView xWindow="-120" yWindow="-120" windowWidth="19440" windowHeight="15000" activeTab="1" xr2:uid="{00000000-000D-0000-FFFF-FFFF00000000}"/>
  </bookViews>
  <sheets>
    <sheet name="Métrage refs" sheetId="6" r:id="rId1"/>
    <sheet name="Métrage camion" sheetId="5" r:id="rId2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4" i="6" l="1"/>
  <c r="N4" i="6"/>
  <c r="P4" i="6"/>
  <c r="I5" i="6"/>
  <c r="N5" i="6"/>
  <c r="P5" i="6"/>
  <c r="I6" i="6"/>
  <c r="N6" i="6"/>
  <c r="P6" i="6"/>
  <c r="I7" i="6"/>
  <c r="N7" i="6"/>
  <c r="P7" i="6"/>
  <c r="I8" i="6"/>
  <c r="N8" i="6"/>
  <c r="P8" i="6"/>
  <c r="I9" i="6"/>
  <c r="N9" i="6"/>
  <c r="P9" i="6"/>
  <c r="I10" i="6"/>
  <c r="N10" i="6"/>
  <c r="P10" i="6"/>
  <c r="I11" i="6"/>
  <c r="N11" i="6"/>
  <c r="P11" i="6"/>
  <c r="I12" i="6"/>
  <c r="N12" i="6"/>
  <c r="P12" i="6"/>
  <c r="I13" i="6"/>
  <c r="N13" i="6"/>
  <c r="P13" i="6"/>
  <c r="I14" i="6"/>
  <c r="N14" i="6"/>
  <c r="P14" i="6"/>
  <c r="I15" i="6"/>
  <c r="N15" i="6"/>
  <c r="P15" i="6"/>
  <c r="I16" i="6"/>
  <c r="N16" i="6"/>
  <c r="P16" i="6"/>
  <c r="I19" i="6"/>
  <c r="N19" i="6"/>
  <c r="P19" i="6"/>
  <c r="I20" i="6"/>
  <c r="N20" i="6"/>
  <c r="P20" i="6"/>
  <c r="I21" i="6"/>
  <c r="N21" i="6"/>
  <c r="P21" i="6"/>
  <c r="I22" i="6"/>
  <c r="N22" i="6"/>
  <c r="P22" i="6"/>
  <c r="I25" i="6"/>
  <c r="N25" i="6"/>
  <c r="P25" i="6"/>
  <c r="F26" i="6"/>
  <c r="I26" i="6"/>
  <c r="N26" i="6"/>
  <c r="P26" i="6"/>
  <c r="F27" i="6"/>
  <c r="I27" i="6"/>
  <c r="N27" i="6"/>
  <c r="P27" i="6"/>
  <c r="F28" i="6"/>
  <c r="I28" i="6"/>
  <c r="N28" i="6"/>
  <c r="P28" i="6"/>
  <c r="F29" i="6"/>
  <c r="I29" i="6"/>
  <c r="N29" i="6"/>
  <c r="P29" i="6"/>
  <c r="F30" i="6"/>
  <c r="I30" i="6"/>
  <c r="N30" i="6"/>
  <c r="P30" i="6"/>
  <c r="F31" i="6"/>
  <c r="I31" i="6"/>
  <c r="N31" i="6"/>
  <c r="P31" i="6"/>
  <c r="F32" i="6"/>
  <c r="I32" i="6"/>
  <c r="N32" i="6"/>
  <c r="P32" i="6"/>
  <c r="F33" i="6"/>
  <c r="I33" i="6"/>
  <c r="N33" i="6"/>
  <c r="P33" i="6"/>
  <c r="F34" i="6"/>
  <c r="I34" i="6"/>
  <c r="N34" i="6"/>
  <c r="P34" i="6"/>
  <c r="F35" i="6"/>
  <c r="I35" i="6"/>
  <c r="N35" i="6"/>
  <c r="P35" i="6"/>
  <c r="I3" i="6"/>
  <c r="P3" i="6" s="1"/>
  <c r="P36" i="6" s="1"/>
  <c r="P39" i="6" s="1"/>
  <c r="P40" i="6" s="1"/>
  <c r="N3" i="6"/>
  <c r="H25" i="6"/>
  <c r="G25" i="6"/>
  <c r="N24" i="6"/>
  <c r="I24" i="6"/>
  <c r="P24" i="6"/>
  <c r="H24" i="6"/>
  <c r="G24" i="6"/>
  <c r="N23" i="6"/>
  <c r="I23" i="6"/>
  <c r="P23" i="6"/>
  <c r="H23" i="6"/>
  <c r="G23" i="6"/>
  <c r="H22" i="6"/>
  <c r="G22" i="6"/>
  <c r="H21" i="6"/>
  <c r="G21" i="6"/>
  <c r="H20" i="6"/>
  <c r="G20" i="6"/>
  <c r="H19" i="6"/>
  <c r="G19" i="6"/>
  <c r="N18" i="6"/>
  <c r="I18" i="6"/>
  <c r="P18" i="6"/>
  <c r="H18" i="6"/>
  <c r="G18" i="6"/>
  <c r="N17" i="6"/>
  <c r="I17" i="6"/>
  <c r="P17" i="6"/>
  <c r="H17" i="6"/>
  <c r="G17" i="6"/>
  <c r="H16" i="6"/>
  <c r="G16" i="6"/>
  <c r="H15" i="6"/>
  <c r="G15" i="6"/>
  <c r="H14" i="6"/>
  <c r="G14" i="6"/>
  <c r="H13" i="6"/>
  <c r="G13" i="6"/>
  <c r="H12" i="6"/>
  <c r="G12" i="6"/>
  <c r="H11" i="6"/>
  <c r="G11" i="6"/>
  <c r="H10" i="6"/>
  <c r="G10" i="6"/>
  <c r="H9" i="6"/>
  <c r="G9" i="6"/>
  <c r="H8" i="6"/>
  <c r="G8" i="6"/>
  <c r="H7" i="6"/>
  <c r="G7" i="6"/>
  <c r="H6" i="6"/>
  <c r="G6" i="6"/>
  <c r="H5" i="6"/>
  <c r="G5" i="6"/>
  <c r="H4" i="6"/>
  <c r="G4" i="6"/>
  <c r="H3" i="6"/>
  <c r="G3" i="6"/>
  <c r="P37" i="6"/>
  <c r="P38" i="6"/>
</calcChain>
</file>

<file path=xl/sharedStrings.xml><?xml version="1.0" encoding="utf-8"?>
<sst xmlns="http://schemas.openxmlformats.org/spreadsheetml/2006/main" count="88" uniqueCount="61">
  <si>
    <t>Client</t>
  </si>
  <si>
    <t>Projet</t>
  </si>
  <si>
    <t>Réf</t>
  </si>
  <si>
    <t>quantité par bac</t>
  </si>
  <si>
    <t>Type d'emballage</t>
  </si>
  <si>
    <t xml:space="preserve">Qté par palettes </t>
  </si>
  <si>
    <t>bac/palettes</t>
  </si>
  <si>
    <t>Nbr bac selon le besoin</t>
  </si>
  <si>
    <t>Nbr palettes selon le besoin</t>
  </si>
  <si>
    <t>Dimensions</t>
  </si>
  <si>
    <t>Gerbabilité</t>
  </si>
  <si>
    <t>la somme gérbabilité</t>
  </si>
  <si>
    <t xml:space="preserve">BESOIN </t>
  </si>
  <si>
    <t xml:space="preserve">METRAGE </t>
  </si>
  <si>
    <t>Longueur</t>
  </si>
  <si>
    <t>Largeur</t>
  </si>
  <si>
    <t>Hauteur</t>
  </si>
  <si>
    <t>PCA MAROC</t>
  </si>
  <si>
    <t>O2C</t>
  </si>
  <si>
    <t>008560S01</t>
  </si>
  <si>
    <t>008560V01</t>
  </si>
  <si>
    <t>008559N02</t>
  </si>
  <si>
    <t>008565D02</t>
  </si>
  <si>
    <t>008565G02</t>
  </si>
  <si>
    <t>008566D01</t>
  </si>
  <si>
    <t>008566G01</t>
  </si>
  <si>
    <t>008564N01</t>
  </si>
  <si>
    <t>008563N01</t>
  </si>
  <si>
    <t>008561N02</t>
  </si>
  <si>
    <t>008562N02</t>
  </si>
  <si>
    <t>P21</t>
  </si>
  <si>
    <t xml:space="preserve"> 007837N01</t>
  </si>
  <si>
    <t xml:space="preserve"> 007846D01</t>
  </si>
  <si>
    <t xml:space="preserve"> 007846G01</t>
  </si>
  <si>
    <t xml:space="preserve"> 008914G01</t>
  </si>
  <si>
    <t xml:space="preserve"> 008914D01</t>
  </si>
  <si>
    <t xml:space="preserve"> 008913G01</t>
  </si>
  <si>
    <t xml:space="preserve"> 008913D01</t>
  </si>
  <si>
    <t xml:space="preserve"> 007843G01</t>
  </si>
  <si>
    <t xml:space="preserve"> 007843D01</t>
  </si>
  <si>
    <t>BANOVCE</t>
  </si>
  <si>
    <t>-</t>
  </si>
  <si>
    <t>008169D01M</t>
  </si>
  <si>
    <t>008169G01M</t>
  </si>
  <si>
    <t>008054D01M</t>
  </si>
  <si>
    <t>C0502</t>
  </si>
  <si>
    <t>008054G01M</t>
  </si>
  <si>
    <t>008068D05M</t>
  </si>
  <si>
    <t>008068G05M</t>
  </si>
  <si>
    <t>008075D01M</t>
  </si>
  <si>
    <t>008075G01M</t>
  </si>
  <si>
    <t>008090D01M</t>
  </si>
  <si>
    <t>008090G01M</t>
  </si>
  <si>
    <t>SOMME METRAGE O2C</t>
  </si>
  <si>
    <t>SOMME METRAGE P21</t>
  </si>
  <si>
    <t>SOMME METRAGE BANOVCE</t>
  </si>
  <si>
    <t>TOTAL</t>
  </si>
  <si>
    <t>DEBORD</t>
  </si>
  <si>
    <t>Container</t>
  </si>
  <si>
    <t>Camion</t>
  </si>
  <si>
    <t xml:space="preserve"> 008096E01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</si>
</sst>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rgb="FFFF00F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</borders>
  <cellStyleXfs count="2">
    <xf numFmtId="0" fontId="0" fillId="0" borderId="0"/>
    <xf numFmtId="0" fontId="6" fillId="0" borderId="0"/>
  </cellStyleXfs>
  <cellXfs count="61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2" xfId="0" applyFont="1" applyBorder="1" applyAlignment="1"/>
    <xf numFmtId="0" fontId="3" fillId="0" borderId="0" xfId="0" applyFont="1"/>
    <xf numFmtId="0" fontId="0" fillId="0" borderId="1" xfId="0" applyBorder="1"/>
    <xf numFmtId="0" fontId="0" fillId="15" borderId="3" xfId="0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3" xfId="0" applyBorder="1"/>
    <xf numFmtId="0" fontId="1" fillId="6" borderId="3" xfId="0" applyFont="1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2" fillId="10" borderId="3" xfId="0" applyFont="1" applyFill="1" applyBorder="1" applyAlignment="1">
      <alignment horizontal="center" vertical="center"/>
    </xf>
    <xf numFmtId="0" fontId="0" fillId="10" borderId="3" xfId="0" applyFill="1" applyBorder="1"/>
    <xf numFmtId="0" fontId="0" fillId="11" borderId="3" xfId="0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/>
    </xf>
    <xf numFmtId="0" fontId="0" fillId="12" borderId="3" xfId="0" applyFill="1" applyBorder="1"/>
    <xf numFmtId="0" fontId="0" fillId="13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12" borderId="3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4" fillId="19" borderId="3" xfId="0" applyFont="1" applyFill="1" applyBorder="1" applyAlignment="1">
      <alignment horizontal="center" vertical="center"/>
    </xf>
    <xf numFmtId="0" fontId="4" fillId="16" borderId="3" xfId="0" applyFont="1" applyFill="1" applyBorder="1" applyAlignment="1">
      <alignment horizontal="center" vertical="center"/>
    </xf>
    <xf numFmtId="0" fontId="4" fillId="18" borderId="3" xfId="0" applyFont="1" applyFill="1" applyBorder="1" applyAlignment="1">
      <alignment horizontal="center" vertical="center"/>
    </xf>
    <xf numFmtId="11" fontId="4" fillId="6" borderId="3" xfId="0" quotePrefix="1" applyNumberFormat="1" applyFont="1" applyFill="1" applyBorder="1" applyAlignment="1">
      <alignment horizontal="center" vertical="center"/>
    </xf>
    <xf numFmtId="0" fontId="4" fillId="17" borderId="3" xfId="0" applyFont="1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/>
    </xf>
    <xf numFmtId="0" fontId="3" fillId="14" borderId="3" xfId="0" applyFont="1" applyFill="1" applyBorder="1" applyAlignment="1">
      <alignment horizontal="center"/>
    </xf>
    <xf numFmtId="0" fontId="2" fillId="14" borderId="3" xfId="0" applyFont="1" applyFill="1" applyBorder="1" applyAlignment="1">
      <alignment horizontal="center" vertical="center"/>
    </xf>
    <xf numFmtId="0" fontId="0" fillId="14" borderId="3" xfId="0" applyFill="1" applyBorder="1"/>
    <xf numFmtId="0" fontId="0" fillId="14" borderId="3" xfId="0" applyFill="1" applyBorder="1" applyAlignment="1">
      <alignment horizontal="center" vertical="center" wrapText="1"/>
    </xf>
    <xf numFmtId="0" fontId="0" fillId="14" borderId="3" xfId="0" applyFill="1" applyBorder="1" applyAlignment="1">
      <alignment horizontal="center"/>
    </xf>
    <xf numFmtId="0" fontId="5" fillId="14" borderId="3" xfId="0" applyFont="1" applyFill="1" applyBorder="1" applyAlignment="1">
      <alignment horizontal="center"/>
    </xf>
    <xf numFmtId="0" fontId="4" fillId="14" borderId="3" xfId="0" applyFont="1" applyFill="1" applyBorder="1" applyAlignment="1">
      <alignment horizontal="center"/>
    </xf>
    <xf numFmtId="0" fontId="4" fillId="14" borderId="3" xfId="0" applyFont="1" applyFill="1" applyBorder="1" applyAlignment="1">
      <alignment horizontal="center" vertical="center"/>
    </xf>
    <xf numFmtId="0" fontId="0" fillId="14" borderId="3" xfId="0" quotePrefix="1" applyNumberFormat="1" applyFill="1" applyBorder="1" applyAlignment="1">
      <alignment horizontal="center" vertical="center"/>
    </xf>
    <xf numFmtId="0" fontId="2" fillId="12" borderId="3" xfId="0" applyFont="1" applyFill="1" applyBorder="1" applyAlignment="1">
      <alignment horizontal="center" vertical="center"/>
    </xf>
    <xf numFmtId="0" fontId="0" fillId="12" borderId="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3" fillId="12" borderId="3" xfId="0" applyFont="1" applyFill="1" applyBorder="1" applyAlignment="1">
      <alignment horizontal="center" vertical="center"/>
    </xf>
    <xf numFmtId="0" fontId="0" fillId="13" borderId="4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13" borderId="6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885825</xdr:colOff>
          <xdr:row>7</xdr:row>
          <xdr:rowOff>114300</xdr:rowOff>
        </xdr:from>
        <xdr:to>
          <xdr:col>8</xdr:col>
          <xdr:colOff>438150</xdr:colOff>
          <xdr:row>14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CommandButton1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ase"/>
  <dimension ref="A1:P40"/>
  <sheetViews>
    <sheetView zoomScale="82" zoomScaleNormal="82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C3" sqref="C3"/>
    </sheetView>
  </sheetViews>
  <sheetFormatPr baseColWidth="10" defaultColWidth="11.42578125" defaultRowHeight="15" x14ac:dyDescent="0.25"/>
  <cols>
    <col min="3" max="3" width="14.42578125" customWidth="1"/>
    <col min="4" max="4" width="26.5703125" customWidth="1"/>
    <col min="5" max="5" width="16.85546875" bestFit="1" customWidth="1"/>
    <col min="6" max="9" width="18.140625" customWidth="1"/>
    <col min="10" max="10" width="10.85546875" customWidth="1"/>
    <col min="14" max="14" width="13.28515625" customWidth="1"/>
  </cols>
  <sheetData>
    <row r="1" spans="1:16" s="1" customFormat="1" ht="15.75" x14ac:dyDescent="0.25">
      <c r="A1" s="52" t="s">
        <v>0</v>
      </c>
      <c r="B1" s="53" t="s">
        <v>1</v>
      </c>
      <c r="C1" s="54" t="s">
        <v>2</v>
      </c>
      <c r="D1" s="54" t="s">
        <v>3</v>
      </c>
      <c r="E1" s="52" t="s">
        <v>4</v>
      </c>
      <c r="F1" s="50" t="s">
        <v>5</v>
      </c>
      <c r="G1" s="50" t="s">
        <v>6</v>
      </c>
      <c r="H1" s="51" t="s">
        <v>7</v>
      </c>
      <c r="I1" s="51" t="s">
        <v>8</v>
      </c>
      <c r="J1" s="58" t="s">
        <v>9</v>
      </c>
      <c r="K1" s="58"/>
      <c r="L1" s="58"/>
      <c r="M1" s="59" t="s">
        <v>10</v>
      </c>
      <c r="N1" s="60" t="s">
        <v>11</v>
      </c>
      <c r="O1" s="55" t="s">
        <v>12</v>
      </c>
      <c r="P1" s="56" t="s">
        <v>13</v>
      </c>
    </row>
    <row r="2" spans="1:16" s="1" customFormat="1" ht="15.75" x14ac:dyDescent="0.25">
      <c r="A2" s="52"/>
      <c r="B2" s="53"/>
      <c r="C2" s="54"/>
      <c r="D2" s="54"/>
      <c r="E2" s="52"/>
      <c r="F2" s="50"/>
      <c r="G2" s="50"/>
      <c r="H2" s="51"/>
      <c r="I2" s="51"/>
      <c r="J2" s="8" t="s">
        <v>14</v>
      </c>
      <c r="K2" s="8" t="s">
        <v>15</v>
      </c>
      <c r="L2" s="8" t="s">
        <v>16</v>
      </c>
      <c r="M2" s="59"/>
      <c r="N2" s="60"/>
      <c r="O2" s="55"/>
      <c r="P2" s="56"/>
    </row>
    <row r="3" spans="1:16" ht="18" customHeight="1" x14ac:dyDescent="0.25">
      <c r="A3" s="57" t="s">
        <v>17</v>
      </c>
      <c r="B3" s="57" t="s">
        <v>18</v>
      </c>
      <c r="C3" s="20" t="s">
        <v>19</v>
      </c>
      <c r="D3" s="9">
        <v>5</v>
      </c>
      <c r="E3" s="9">
        <v>124</v>
      </c>
      <c r="F3" s="9">
        <v>5</v>
      </c>
      <c r="G3" s="9">
        <f>ROUNDUP(F3/D3,0)</f>
        <v>1</v>
      </c>
      <c r="H3" s="9">
        <f>ROUNDUP(O3/D3,0)</f>
        <v>3</v>
      </c>
      <c r="I3" s="9">
        <f>ROUNDUP(O3/D3,0)</f>
        <v>3</v>
      </c>
      <c r="J3" s="9">
        <v>1.6</v>
      </c>
      <c r="K3" s="9">
        <v>1.1499999999999999</v>
      </c>
      <c r="L3" s="9">
        <v>0.92</v>
      </c>
      <c r="M3" s="9">
        <v>3</v>
      </c>
      <c r="N3" s="9">
        <f>M3*2</f>
        <v>6</v>
      </c>
      <c r="O3" s="10">
        <v>15</v>
      </c>
      <c r="P3" s="11">
        <f>(I3/N3)*J3</f>
        <v>0.8</v>
      </c>
    </row>
    <row r="4" spans="1:16" ht="14.45" customHeight="1" x14ac:dyDescent="0.25">
      <c r="A4" s="57"/>
      <c r="B4" s="57"/>
      <c r="C4" s="20" t="s">
        <v>20</v>
      </c>
      <c r="D4" s="9">
        <v>8</v>
      </c>
      <c r="E4" s="9">
        <v>124</v>
      </c>
      <c r="F4" s="9">
        <v>8</v>
      </c>
      <c r="G4" s="9">
        <f t="shared" ref="G4:G25" si="0">ROUNDUP(F4/D4,0)</f>
        <v>1</v>
      </c>
      <c r="H4" s="9">
        <f t="shared" ref="H4:H13" si="1">ROUNDUP(O4/D4,0)</f>
        <v>1</v>
      </c>
      <c r="I4" s="9">
        <f t="shared" ref="I4:I13" si="2">ROUNDUP(O4/D4,0)</f>
        <v>1</v>
      </c>
      <c r="J4" s="9">
        <v>1.6</v>
      </c>
      <c r="K4" s="9">
        <v>1.1499999999999999</v>
      </c>
      <c r="L4" s="9">
        <v>0.92</v>
      </c>
      <c r="M4" s="9">
        <v>3</v>
      </c>
      <c r="N4" s="9">
        <f t="shared" ref="N4:N35" si="3">M4*2</f>
        <v>6</v>
      </c>
      <c r="O4" s="10">
        <v>8</v>
      </c>
      <c r="P4" s="11">
        <f t="shared" ref="P4:P35" si="4">(I4/N4)*J4</f>
        <v>0.26666666666666666</v>
      </c>
    </row>
    <row r="5" spans="1:16" ht="14.1" customHeight="1" x14ac:dyDescent="0.25">
      <c r="A5" s="57"/>
      <c r="B5" s="57"/>
      <c r="C5" s="20" t="s">
        <v>21</v>
      </c>
      <c r="D5" s="9">
        <v>14</v>
      </c>
      <c r="E5" s="9">
        <v>112</v>
      </c>
      <c r="F5" s="9">
        <v>14</v>
      </c>
      <c r="G5" s="9">
        <f t="shared" si="0"/>
        <v>1</v>
      </c>
      <c r="H5" s="9">
        <f t="shared" si="1"/>
        <v>1</v>
      </c>
      <c r="I5" s="9">
        <f t="shared" si="2"/>
        <v>1</v>
      </c>
      <c r="J5" s="9">
        <v>1</v>
      </c>
      <c r="K5" s="9">
        <v>1</v>
      </c>
      <c r="L5" s="9">
        <v>0.9</v>
      </c>
      <c r="M5" s="9">
        <v>3</v>
      </c>
      <c r="N5" s="9">
        <f t="shared" si="3"/>
        <v>6</v>
      </c>
      <c r="O5" s="10">
        <v>14</v>
      </c>
      <c r="P5" s="11">
        <f t="shared" si="4"/>
        <v>0.16666666666666666</v>
      </c>
    </row>
    <row r="6" spans="1:16" ht="18.600000000000001" customHeight="1" x14ac:dyDescent="0.25">
      <c r="A6" s="57"/>
      <c r="B6" s="57"/>
      <c r="C6" s="20" t="s">
        <v>22</v>
      </c>
      <c r="D6" s="9">
        <v>14</v>
      </c>
      <c r="E6" s="9">
        <v>112</v>
      </c>
      <c r="F6" s="9">
        <v>14</v>
      </c>
      <c r="G6" s="9">
        <f t="shared" si="0"/>
        <v>1</v>
      </c>
      <c r="H6" s="9">
        <f t="shared" si="1"/>
        <v>2</v>
      </c>
      <c r="I6" s="9">
        <f t="shared" si="2"/>
        <v>2</v>
      </c>
      <c r="J6" s="9">
        <v>1</v>
      </c>
      <c r="K6" s="9">
        <v>1</v>
      </c>
      <c r="L6" s="9">
        <v>0.9</v>
      </c>
      <c r="M6" s="9">
        <v>3</v>
      </c>
      <c r="N6" s="9">
        <f t="shared" si="3"/>
        <v>6</v>
      </c>
      <c r="O6" s="10">
        <v>28</v>
      </c>
      <c r="P6" s="11">
        <f t="shared" si="4"/>
        <v>0.33333333333333331</v>
      </c>
    </row>
    <row r="7" spans="1:16" ht="14.1" customHeight="1" x14ac:dyDescent="0.25">
      <c r="A7" s="57"/>
      <c r="B7" s="57"/>
      <c r="C7" s="20" t="s">
        <v>23</v>
      </c>
      <c r="D7" s="9">
        <v>14</v>
      </c>
      <c r="E7" s="9">
        <v>112</v>
      </c>
      <c r="F7" s="9">
        <v>14</v>
      </c>
      <c r="G7" s="9">
        <f t="shared" si="0"/>
        <v>1</v>
      </c>
      <c r="H7" s="9">
        <f t="shared" si="1"/>
        <v>2</v>
      </c>
      <c r="I7" s="9">
        <f t="shared" si="2"/>
        <v>2</v>
      </c>
      <c r="J7" s="9">
        <v>1</v>
      </c>
      <c r="K7" s="9">
        <v>1</v>
      </c>
      <c r="L7" s="9">
        <v>0.9</v>
      </c>
      <c r="M7" s="9">
        <v>3</v>
      </c>
      <c r="N7" s="9">
        <f t="shared" si="3"/>
        <v>6</v>
      </c>
      <c r="O7" s="10">
        <v>28</v>
      </c>
      <c r="P7" s="11">
        <f t="shared" si="4"/>
        <v>0.33333333333333331</v>
      </c>
    </row>
    <row r="8" spans="1:16" ht="13.5" customHeight="1" x14ac:dyDescent="0.25">
      <c r="A8" s="57"/>
      <c r="B8" s="57"/>
      <c r="C8" s="20" t="s">
        <v>24</v>
      </c>
      <c r="D8" s="9">
        <v>24</v>
      </c>
      <c r="E8" s="9">
        <v>112</v>
      </c>
      <c r="F8" s="9">
        <v>24</v>
      </c>
      <c r="G8" s="9">
        <f t="shared" si="0"/>
        <v>1</v>
      </c>
      <c r="H8" s="9">
        <f t="shared" si="1"/>
        <v>1</v>
      </c>
      <c r="I8" s="9">
        <f t="shared" si="2"/>
        <v>1</v>
      </c>
      <c r="J8" s="9">
        <v>1</v>
      </c>
      <c r="K8" s="9">
        <v>1</v>
      </c>
      <c r="L8" s="9">
        <v>0.9</v>
      </c>
      <c r="M8" s="9">
        <v>3</v>
      </c>
      <c r="N8" s="9">
        <f t="shared" si="3"/>
        <v>6</v>
      </c>
      <c r="O8" s="10">
        <v>24</v>
      </c>
      <c r="P8" s="11">
        <f t="shared" si="4"/>
        <v>0.16666666666666666</v>
      </c>
    </row>
    <row r="9" spans="1:16" ht="17.100000000000001" customHeight="1" x14ac:dyDescent="0.25">
      <c r="A9" s="57"/>
      <c r="B9" s="57"/>
      <c r="C9" s="20" t="s">
        <v>25</v>
      </c>
      <c r="D9" s="9">
        <v>24</v>
      </c>
      <c r="E9" s="9">
        <v>112</v>
      </c>
      <c r="F9" s="9">
        <v>24</v>
      </c>
      <c r="G9" s="9">
        <f t="shared" si="0"/>
        <v>1</v>
      </c>
      <c r="H9" s="9">
        <f t="shared" si="1"/>
        <v>1</v>
      </c>
      <c r="I9" s="9">
        <f t="shared" si="2"/>
        <v>1</v>
      </c>
      <c r="J9" s="9">
        <v>1</v>
      </c>
      <c r="K9" s="9">
        <v>1</v>
      </c>
      <c r="L9" s="9">
        <v>0.9</v>
      </c>
      <c r="M9" s="9">
        <v>3</v>
      </c>
      <c r="N9" s="9">
        <f t="shared" si="3"/>
        <v>6</v>
      </c>
      <c r="O9" s="10">
        <v>24</v>
      </c>
      <c r="P9" s="11">
        <f t="shared" si="4"/>
        <v>0.16666666666666666</v>
      </c>
    </row>
    <row r="10" spans="1:16" ht="17.100000000000001" customHeight="1" x14ac:dyDescent="0.25">
      <c r="A10" s="57"/>
      <c r="B10" s="57"/>
      <c r="C10" s="20" t="s">
        <v>26</v>
      </c>
      <c r="D10" s="9">
        <v>24</v>
      </c>
      <c r="E10" s="9">
        <v>124</v>
      </c>
      <c r="F10" s="9">
        <v>24</v>
      </c>
      <c r="G10" s="9">
        <f t="shared" si="0"/>
        <v>1</v>
      </c>
      <c r="H10" s="9">
        <f t="shared" si="1"/>
        <v>1</v>
      </c>
      <c r="I10" s="9">
        <f t="shared" si="2"/>
        <v>1</v>
      </c>
      <c r="J10" s="9">
        <v>1.6</v>
      </c>
      <c r="K10" s="9">
        <v>1.1499999999999999</v>
      </c>
      <c r="L10" s="9">
        <v>0.92</v>
      </c>
      <c r="M10" s="9">
        <v>3</v>
      </c>
      <c r="N10" s="9">
        <f t="shared" si="3"/>
        <v>6</v>
      </c>
      <c r="O10" s="10">
        <v>24</v>
      </c>
      <c r="P10" s="11">
        <f t="shared" si="4"/>
        <v>0.26666666666666666</v>
      </c>
    </row>
    <row r="11" spans="1:16" ht="21.6" customHeight="1" x14ac:dyDescent="0.25">
      <c r="A11" s="57"/>
      <c r="B11" s="57"/>
      <c r="C11" s="20" t="s">
        <v>27</v>
      </c>
      <c r="D11" s="9">
        <v>8</v>
      </c>
      <c r="E11" s="9">
        <v>112</v>
      </c>
      <c r="F11" s="9">
        <v>8</v>
      </c>
      <c r="G11" s="9">
        <f t="shared" si="0"/>
        <v>1</v>
      </c>
      <c r="H11" s="9">
        <f t="shared" si="1"/>
        <v>1</v>
      </c>
      <c r="I11" s="9">
        <f t="shared" si="2"/>
        <v>1</v>
      </c>
      <c r="J11" s="9">
        <v>1</v>
      </c>
      <c r="K11" s="9">
        <v>1</v>
      </c>
      <c r="L11" s="9">
        <v>0.9</v>
      </c>
      <c r="M11" s="9">
        <v>3</v>
      </c>
      <c r="N11" s="9">
        <f t="shared" si="3"/>
        <v>6</v>
      </c>
      <c r="O11" s="10">
        <v>8</v>
      </c>
      <c r="P11" s="11">
        <f t="shared" si="4"/>
        <v>0.16666666666666666</v>
      </c>
    </row>
    <row r="12" spans="1:16" ht="22.5" customHeight="1" x14ac:dyDescent="0.25">
      <c r="A12" s="57"/>
      <c r="B12" s="57"/>
      <c r="C12" s="20" t="s">
        <v>28</v>
      </c>
      <c r="D12" s="9">
        <v>6</v>
      </c>
      <c r="E12" s="9">
        <v>124</v>
      </c>
      <c r="F12" s="9">
        <v>6</v>
      </c>
      <c r="G12" s="9">
        <f t="shared" si="0"/>
        <v>1</v>
      </c>
      <c r="H12" s="9">
        <f t="shared" si="1"/>
        <v>3</v>
      </c>
      <c r="I12" s="9">
        <f t="shared" si="2"/>
        <v>3</v>
      </c>
      <c r="J12" s="9">
        <v>1.6</v>
      </c>
      <c r="K12" s="9">
        <v>1.1499999999999999</v>
      </c>
      <c r="L12" s="9">
        <v>0.92</v>
      </c>
      <c r="M12" s="9">
        <v>3</v>
      </c>
      <c r="N12" s="9">
        <f t="shared" si="3"/>
        <v>6</v>
      </c>
      <c r="O12" s="10">
        <v>18</v>
      </c>
      <c r="P12" s="11">
        <f t="shared" si="4"/>
        <v>0.8</v>
      </c>
    </row>
    <row r="13" spans="1:16" ht="20.45" customHeight="1" x14ac:dyDescent="0.25">
      <c r="A13" s="57"/>
      <c r="B13" s="57"/>
      <c r="C13" s="20" t="s">
        <v>29</v>
      </c>
      <c r="D13" s="9">
        <v>5</v>
      </c>
      <c r="E13" s="9">
        <v>124</v>
      </c>
      <c r="F13" s="9">
        <v>5</v>
      </c>
      <c r="G13" s="9">
        <f t="shared" si="0"/>
        <v>1</v>
      </c>
      <c r="H13" s="9">
        <f t="shared" si="1"/>
        <v>3</v>
      </c>
      <c r="I13" s="9">
        <f t="shared" si="2"/>
        <v>3</v>
      </c>
      <c r="J13" s="9">
        <v>1.6</v>
      </c>
      <c r="K13" s="9">
        <v>1.1499999999999999</v>
      </c>
      <c r="L13" s="9">
        <v>0.92</v>
      </c>
      <c r="M13" s="9">
        <v>3</v>
      </c>
      <c r="N13" s="9">
        <f t="shared" si="3"/>
        <v>6</v>
      </c>
      <c r="O13" s="10">
        <v>15</v>
      </c>
      <c r="P13" s="11">
        <f t="shared" si="4"/>
        <v>0.8</v>
      </c>
    </row>
    <row r="14" spans="1:16" ht="18" customHeight="1" x14ac:dyDescent="0.25">
      <c r="A14" s="49" t="s">
        <v>17</v>
      </c>
      <c r="B14" s="49" t="s">
        <v>30</v>
      </c>
      <c r="C14" s="20" t="s">
        <v>31</v>
      </c>
      <c r="D14" s="24">
        <v>54</v>
      </c>
      <c r="E14" s="24">
        <v>124</v>
      </c>
      <c r="F14" s="25">
        <v>54</v>
      </c>
      <c r="G14" s="24">
        <f t="shared" si="0"/>
        <v>1</v>
      </c>
      <c r="H14" s="24">
        <f>ROUNDUP(O14/D14,0)</f>
        <v>6</v>
      </c>
      <c r="I14" s="24">
        <f>ROUNDUP(O14/F14,0)</f>
        <v>6</v>
      </c>
      <c r="J14" s="24">
        <v>1.6</v>
      </c>
      <c r="K14" s="24">
        <v>1.1499999999999999</v>
      </c>
      <c r="L14" s="24">
        <v>0.9</v>
      </c>
      <c r="M14" s="24">
        <v>3</v>
      </c>
      <c r="N14" s="24">
        <f t="shared" si="3"/>
        <v>6</v>
      </c>
      <c r="O14" s="26">
        <v>324</v>
      </c>
      <c r="P14" s="27">
        <f t="shared" si="4"/>
        <v>1.6</v>
      </c>
    </row>
    <row r="15" spans="1:16" ht="19.5" customHeight="1" x14ac:dyDescent="0.25">
      <c r="A15" s="49"/>
      <c r="B15" s="49"/>
      <c r="C15" s="18" t="s">
        <v>32</v>
      </c>
      <c r="D15" s="28">
        <v>11</v>
      </c>
      <c r="E15" s="24">
        <v>10433</v>
      </c>
      <c r="F15" s="25">
        <v>66</v>
      </c>
      <c r="G15" s="24">
        <f>ROUNDUP(F15/D15,0)</f>
        <v>6</v>
      </c>
      <c r="H15" s="24">
        <f>ROUNDUP(O15/D15,0)</f>
        <v>55</v>
      </c>
      <c r="I15" s="24">
        <f>ROUNDUP(O15/F15,0)</f>
        <v>10</v>
      </c>
      <c r="J15" s="24">
        <v>1</v>
      </c>
      <c r="K15" s="24">
        <v>1</v>
      </c>
      <c r="L15" s="24">
        <v>0.8</v>
      </c>
      <c r="M15" s="24">
        <v>3</v>
      </c>
      <c r="N15" s="24">
        <f t="shared" si="3"/>
        <v>6</v>
      </c>
      <c r="O15" s="26">
        <v>600</v>
      </c>
      <c r="P15" s="27">
        <f t="shared" si="4"/>
        <v>1.6666666666666667</v>
      </c>
    </row>
    <row r="16" spans="1:16" ht="15" customHeight="1" x14ac:dyDescent="0.25">
      <c r="A16" s="49"/>
      <c r="B16" s="49"/>
      <c r="C16" s="18" t="s">
        <v>33</v>
      </c>
      <c r="D16" s="24">
        <v>11</v>
      </c>
      <c r="E16" s="24">
        <v>10433</v>
      </c>
      <c r="F16" s="25">
        <v>66</v>
      </c>
      <c r="G16" s="24">
        <f t="shared" si="0"/>
        <v>6</v>
      </c>
      <c r="H16" s="24">
        <f t="shared" ref="H16:H25" si="5">ROUNDUP(O16/D16,0)</f>
        <v>55</v>
      </c>
      <c r="I16" s="24">
        <f t="shared" ref="I16:I25" si="6">ROUNDUP(O16/F16,0)</f>
        <v>10</v>
      </c>
      <c r="J16" s="24">
        <v>1</v>
      </c>
      <c r="K16" s="24">
        <v>1</v>
      </c>
      <c r="L16" s="24">
        <v>0.8</v>
      </c>
      <c r="M16" s="24">
        <v>3</v>
      </c>
      <c r="N16" s="24">
        <f t="shared" si="3"/>
        <v>6</v>
      </c>
      <c r="O16" s="26">
        <v>600</v>
      </c>
      <c r="P16" s="27">
        <f t="shared" si="4"/>
        <v>1.6666666666666667</v>
      </c>
    </row>
    <row r="17" spans="1:16" ht="18.95" customHeight="1" x14ac:dyDescent="0.25">
      <c r="A17" s="49"/>
      <c r="B17" s="49"/>
      <c r="C17" s="19" t="s">
        <v>34</v>
      </c>
      <c r="D17" s="29">
        <v>15</v>
      </c>
      <c r="E17" s="24">
        <v>6422</v>
      </c>
      <c r="F17" s="30">
        <v>225</v>
      </c>
      <c r="G17" s="24">
        <f t="shared" si="0"/>
        <v>15</v>
      </c>
      <c r="H17" s="24">
        <f t="shared" si="5"/>
        <v>30</v>
      </c>
      <c r="I17" s="24">
        <f t="shared" si="6"/>
        <v>2</v>
      </c>
      <c r="J17" s="24">
        <v>1</v>
      </c>
      <c r="K17" s="24">
        <v>1</v>
      </c>
      <c r="L17" s="24">
        <v>0.6</v>
      </c>
      <c r="M17" s="24">
        <v>4</v>
      </c>
      <c r="N17" s="24">
        <f t="shared" si="3"/>
        <v>8</v>
      </c>
      <c r="O17" s="26">
        <v>450</v>
      </c>
      <c r="P17" s="27">
        <f t="shared" si="4"/>
        <v>0.25</v>
      </c>
    </row>
    <row r="18" spans="1:16" ht="19.5" customHeight="1" x14ac:dyDescent="0.25">
      <c r="A18" s="49"/>
      <c r="B18" s="49"/>
      <c r="C18" s="19" t="s">
        <v>35</v>
      </c>
      <c r="D18" s="28">
        <v>15</v>
      </c>
      <c r="E18" s="24">
        <v>6422</v>
      </c>
      <c r="F18" s="31">
        <v>225</v>
      </c>
      <c r="G18" s="24">
        <f t="shared" si="0"/>
        <v>15</v>
      </c>
      <c r="H18" s="24">
        <f t="shared" si="5"/>
        <v>30</v>
      </c>
      <c r="I18" s="24">
        <f t="shared" si="6"/>
        <v>2</v>
      </c>
      <c r="J18" s="24">
        <v>1</v>
      </c>
      <c r="K18" s="24">
        <v>1</v>
      </c>
      <c r="L18" s="24">
        <v>0.6</v>
      </c>
      <c r="M18" s="24">
        <v>4</v>
      </c>
      <c r="N18" s="24">
        <f t="shared" si="3"/>
        <v>8</v>
      </c>
      <c r="O18" s="26">
        <v>450</v>
      </c>
      <c r="P18" s="27">
        <f t="shared" si="4"/>
        <v>0.25</v>
      </c>
    </row>
    <row r="19" spans="1:16" ht="18.600000000000001" customHeight="1" x14ac:dyDescent="0.25">
      <c r="A19" s="49"/>
      <c r="B19" s="49"/>
      <c r="C19" s="18" t="s">
        <v>36</v>
      </c>
      <c r="D19" s="24">
        <v>12</v>
      </c>
      <c r="E19" s="24">
        <v>6432</v>
      </c>
      <c r="F19" s="30">
        <v>120</v>
      </c>
      <c r="G19" s="24">
        <f t="shared" si="0"/>
        <v>10</v>
      </c>
      <c r="H19" s="24">
        <f t="shared" si="5"/>
        <v>40</v>
      </c>
      <c r="I19" s="24">
        <f>ROUNDUP(O19/F19,0)</f>
        <v>4</v>
      </c>
      <c r="J19" s="24">
        <v>1</v>
      </c>
      <c r="K19" s="24">
        <v>1</v>
      </c>
      <c r="L19" s="24">
        <v>0.8</v>
      </c>
      <c r="M19" s="24">
        <v>3</v>
      </c>
      <c r="N19" s="24">
        <f t="shared" si="3"/>
        <v>6</v>
      </c>
      <c r="O19" s="26">
        <v>480</v>
      </c>
      <c r="P19" s="27">
        <f t="shared" si="4"/>
        <v>0.66666666666666663</v>
      </c>
    </row>
    <row r="20" spans="1:16" ht="16.5" customHeight="1" x14ac:dyDescent="0.25">
      <c r="A20" s="49"/>
      <c r="B20" s="49"/>
      <c r="C20" s="18" t="s">
        <v>37</v>
      </c>
      <c r="D20" s="24">
        <v>12</v>
      </c>
      <c r="E20" s="32">
        <v>6432</v>
      </c>
      <c r="F20" s="30">
        <v>120</v>
      </c>
      <c r="G20" s="24">
        <f t="shared" si="0"/>
        <v>10</v>
      </c>
      <c r="H20" s="24">
        <f t="shared" si="5"/>
        <v>30</v>
      </c>
      <c r="I20" s="24">
        <f t="shared" si="6"/>
        <v>3</v>
      </c>
      <c r="J20" s="24">
        <v>1</v>
      </c>
      <c r="K20" s="24">
        <v>1</v>
      </c>
      <c r="L20" s="24">
        <v>0.8</v>
      </c>
      <c r="M20" s="24">
        <v>3</v>
      </c>
      <c r="N20" s="24">
        <f t="shared" si="3"/>
        <v>6</v>
      </c>
      <c r="O20" s="26">
        <v>360</v>
      </c>
      <c r="P20" s="27">
        <f t="shared" si="4"/>
        <v>0.5</v>
      </c>
    </row>
    <row r="21" spans="1:16" ht="18.600000000000001" customHeight="1" x14ac:dyDescent="0.25">
      <c r="A21" s="49"/>
      <c r="B21" s="49"/>
      <c r="C21" s="18" t="s">
        <v>38</v>
      </c>
      <c r="D21" s="24">
        <v>30</v>
      </c>
      <c r="E21" s="24">
        <v>600</v>
      </c>
      <c r="F21" s="25">
        <v>600</v>
      </c>
      <c r="G21" s="24">
        <f t="shared" si="0"/>
        <v>20</v>
      </c>
      <c r="H21" s="24">
        <f t="shared" si="5"/>
        <v>20</v>
      </c>
      <c r="I21" s="24">
        <f t="shared" si="6"/>
        <v>1</v>
      </c>
      <c r="J21" s="24">
        <v>1</v>
      </c>
      <c r="K21" s="24">
        <v>1</v>
      </c>
      <c r="L21" s="24">
        <v>0.8</v>
      </c>
      <c r="M21" s="24">
        <v>3</v>
      </c>
      <c r="N21" s="24">
        <f t="shared" si="3"/>
        <v>6</v>
      </c>
      <c r="O21" s="26">
        <v>600</v>
      </c>
      <c r="P21" s="27">
        <f t="shared" si="4"/>
        <v>0.16666666666666666</v>
      </c>
    </row>
    <row r="22" spans="1:16" ht="21" customHeight="1" x14ac:dyDescent="0.25">
      <c r="A22" s="49"/>
      <c r="B22" s="49"/>
      <c r="C22" s="18" t="s">
        <v>39</v>
      </c>
      <c r="D22" s="24">
        <v>30</v>
      </c>
      <c r="E22" s="32">
        <v>600</v>
      </c>
      <c r="F22" s="25">
        <v>600</v>
      </c>
      <c r="G22" s="24">
        <f t="shared" si="0"/>
        <v>20</v>
      </c>
      <c r="H22" s="24">
        <f t="shared" si="5"/>
        <v>22</v>
      </c>
      <c r="I22" s="24">
        <f t="shared" si="6"/>
        <v>2</v>
      </c>
      <c r="J22" s="24">
        <v>1</v>
      </c>
      <c r="K22" s="24">
        <v>1</v>
      </c>
      <c r="L22" s="24">
        <v>0.8</v>
      </c>
      <c r="M22" s="24">
        <v>3</v>
      </c>
      <c r="N22" s="24">
        <f t="shared" si="3"/>
        <v>6</v>
      </c>
      <c r="O22" s="26">
        <v>660</v>
      </c>
      <c r="P22" s="27">
        <f t="shared" si="4"/>
        <v>0.33333333333333331</v>
      </c>
    </row>
    <row r="23" spans="1:16" ht="16.5" customHeight="1" x14ac:dyDescent="0.25">
      <c r="A23" s="49"/>
      <c r="B23" s="49"/>
      <c r="C23" s="19">
        <v>8900336</v>
      </c>
      <c r="D23" s="24">
        <v>26</v>
      </c>
      <c r="E23" s="32">
        <v>4322</v>
      </c>
      <c r="F23" s="29">
        <v>780</v>
      </c>
      <c r="G23" s="24">
        <f t="shared" si="0"/>
        <v>30</v>
      </c>
      <c r="H23" s="24">
        <f t="shared" si="5"/>
        <v>20</v>
      </c>
      <c r="I23" s="24">
        <f t="shared" si="6"/>
        <v>1</v>
      </c>
      <c r="J23" s="24">
        <v>1</v>
      </c>
      <c r="K23" s="24">
        <v>1</v>
      </c>
      <c r="L23" s="24">
        <v>0.6</v>
      </c>
      <c r="M23" s="24">
        <v>4</v>
      </c>
      <c r="N23" s="24">
        <f t="shared" si="3"/>
        <v>8</v>
      </c>
      <c r="O23" s="26">
        <v>520</v>
      </c>
      <c r="P23" s="27">
        <f t="shared" si="4"/>
        <v>0.125</v>
      </c>
    </row>
    <row r="24" spans="1:16" ht="14.45" customHeight="1" x14ac:dyDescent="0.25">
      <c r="A24" s="49"/>
      <c r="B24" s="49"/>
      <c r="C24" s="19">
        <v>8900337</v>
      </c>
      <c r="D24" s="24">
        <v>32</v>
      </c>
      <c r="E24" s="32">
        <v>4322</v>
      </c>
      <c r="F24" s="29">
        <v>780</v>
      </c>
      <c r="G24" s="24">
        <f t="shared" si="0"/>
        <v>25</v>
      </c>
      <c r="H24" s="24">
        <f t="shared" si="5"/>
        <v>10</v>
      </c>
      <c r="I24" s="24">
        <f t="shared" si="6"/>
        <v>1</v>
      </c>
      <c r="J24" s="24">
        <v>1</v>
      </c>
      <c r="K24" s="24">
        <v>1</v>
      </c>
      <c r="L24" s="24">
        <v>0.6</v>
      </c>
      <c r="M24" s="24">
        <v>4</v>
      </c>
      <c r="N24" s="24">
        <f t="shared" si="3"/>
        <v>8</v>
      </c>
      <c r="O24" s="26">
        <v>320</v>
      </c>
      <c r="P24" s="27">
        <f t="shared" si="4"/>
        <v>0.125</v>
      </c>
    </row>
    <row r="25" spans="1:16" ht="16.5" customHeight="1" x14ac:dyDescent="0.25">
      <c r="A25" s="49"/>
      <c r="B25" s="49"/>
      <c r="C25" s="22" t="s">
        <v>60</v>
      </c>
      <c r="D25" s="24">
        <v>7</v>
      </c>
      <c r="E25" s="33">
        <v>6432</v>
      </c>
      <c r="F25" s="25">
        <v>70</v>
      </c>
      <c r="G25" s="24">
        <f t="shared" si="0"/>
        <v>10</v>
      </c>
      <c r="H25" s="24">
        <f t="shared" si="5"/>
        <v>50</v>
      </c>
      <c r="I25" s="24">
        <f t="shared" si="6"/>
        <v>5</v>
      </c>
      <c r="J25" s="24">
        <v>1</v>
      </c>
      <c r="K25" s="24">
        <v>1</v>
      </c>
      <c r="L25" s="24">
        <v>0.8</v>
      </c>
      <c r="M25" s="24">
        <v>3</v>
      </c>
      <c r="N25" s="24">
        <f t="shared" si="3"/>
        <v>6</v>
      </c>
      <c r="O25" s="26">
        <v>350</v>
      </c>
      <c r="P25" s="27">
        <f t="shared" si="4"/>
        <v>0.83333333333333337</v>
      </c>
    </row>
    <row r="26" spans="1:16" ht="15.75" x14ac:dyDescent="0.25">
      <c r="A26" s="39" t="s">
        <v>40</v>
      </c>
      <c r="B26" s="39" t="s">
        <v>41</v>
      </c>
      <c r="C26" s="21" t="s">
        <v>42</v>
      </c>
      <c r="D26" s="13">
        <v>26</v>
      </c>
      <c r="E26" s="13">
        <v>56432</v>
      </c>
      <c r="F26" s="13">
        <f>G26*D26</f>
        <v>260</v>
      </c>
      <c r="G26" s="13">
        <v>10</v>
      </c>
      <c r="H26" s="17" t="s">
        <v>41</v>
      </c>
      <c r="I26" s="17">
        <f>ROUNDUP(O26/F26,0)</f>
        <v>0</v>
      </c>
      <c r="J26" s="13">
        <v>1</v>
      </c>
      <c r="K26" s="17" t="s">
        <v>41</v>
      </c>
      <c r="L26" s="35">
        <v>0.8</v>
      </c>
      <c r="M26" s="13">
        <v>3</v>
      </c>
      <c r="N26" s="13">
        <f t="shared" si="3"/>
        <v>6</v>
      </c>
      <c r="O26" s="34">
        <v>0</v>
      </c>
      <c r="P26" s="14">
        <f t="shared" si="4"/>
        <v>0</v>
      </c>
    </row>
    <row r="27" spans="1:16" ht="15.75" x14ac:dyDescent="0.25">
      <c r="A27" s="39"/>
      <c r="B27" s="39"/>
      <c r="C27" s="21" t="s">
        <v>43</v>
      </c>
      <c r="D27" s="13">
        <v>26</v>
      </c>
      <c r="E27" s="13">
        <v>56432</v>
      </c>
      <c r="F27" s="13">
        <f t="shared" ref="F27:F35" si="7">G27*D27</f>
        <v>260</v>
      </c>
      <c r="G27" s="13">
        <v>10</v>
      </c>
      <c r="H27" s="17" t="s">
        <v>41</v>
      </c>
      <c r="I27" s="17">
        <f t="shared" ref="I27:I35" si="8">ROUNDUP(O27/F27,0)</f>
        <v>0</v>
      </c>
      <c r="J27" s="13">
        <v>1</v>
      </c>
      <c r="K27" s="17" t="s">
        <v>41</v>
      </c>
      <c r="L27" s="35">
        <v>0.8</v>
      </c>
      <c r="M27" s="13">
        <v>3</v>
      </c>
      <c r="N27" s="13">
        <f t="shared" si="3"/>
        <v>6</v>
      </c>
      <c r="O27" s="34">
        <v>0</v>
      </c>
      <c r="P27" s="14">
        <f t="shared" si="4"/>
        <v>0</v>
      </c>
    </row>
    <row r="28" spans="1:16" ht="15.75" x14ac:dyDescent="0.25">
      <c r="A28" s="39"/>
      <c r="B28" s="39"/>
      <c r="C28" s="23" t="s">
        <v>44</v>
      </c>
      <c r="D28" s="13">
        <v>9</v>
      </c>
      <c r="E28" s="13" t="s">
        <v>45</v>
      </c>
      <c r="F28" s="13">
        <f t="shared" si="7"/>
        <v>9</v>
      </c>
      <c r="G28" s="13">
        <v>1</v>
      </c>
      <c r="H28" s="17" t="s">
        <v>41</v>
      </c>
      <c r="I28" s="17">
        <f t="shared" si="8"/>
        <v>0</v>
      </c>
      <c r="J28" s="13">
        <v>1</v>
      </c>
      <c r="K28" s="17" t="s">
        <v>41</v>
      </c>
      <c r="L28" s="35">
        <v>0.9</v>
      </c>
      <c r="M28" s="13">
        <v>3</v>
      </c>
      <c r="N28" s="13">
        <f t="shared" si="3"/>
        <v>6</v>
      </c>
      <c r="O28" s="34">
        <v>0</v>
      </c>
      <c r="P28" s="14">
        <f t="shared" si="4"/>
        <v>0</v>
      </c>
    </row>
    <row r="29" spans="1:16" ht="15.75" x14ac:dyDescent="0.25">
      <c r="A29" s="39"/>
      <c r="B29" s="39"/>
      <c r="C29" s="23" t="s">
        <v>46</v>
      </c>
      <c r="D29" s="13">
        <v>9</v>
      </c>
      <c r="E29" s="13" t="s">
        <v>45</v>
      </c>
      <c r="F29" s="13">
        <f t="shared" si="7"/>
        <v>9</v>
      </c>
      <c r="G29" s="13">
        <v>1</v>
      </c>
      <c r="H29" s="17" t="s">
        <v>41</v>
      </c>
      <c r="I29" s="17">
        <f t="shared" si="8"/>
        <v>0</v>
      </c>
      <c r="J29" s="13">
        <v>1</v>
      </c>
      <c r="K29" s="17" t="s">
        <v>41</v>
      </c>
      <c r="L29" s="35">
        <v>0.9</v>
      </c>
      <c r="M29" s="13">
        <v>3</v>
      </c>
      <c r="N29" s="13">
        <f t="shared" si="3"/>
        <v>6</v>
      </c>
      <c r="O29" s="34">
        <v>0</v>
      </c>
      <c r="P29" s="14">
        <f t="shared" si="4"/>
        <v>0</v>
      </c>
    </row>
    <row r="30" spans="1:16" ht="15.75" x14ac:dyDescent="0.25">
      <c r="A30" s="39"/>
      <c r="B30" s="39"/>
      <c r="C30" s="23" t="s">
        <v>47</v>
      </c>
      <c r="D30" s="13">
        <v>13</v>
      </c>
      <c r="E30" s="13" t="s">
        <v>45</v>
      </c>
      <c r="F30" s="13">
        <f t="shared" si="7"/>
        <v>13</v>
      </c>
      <c r="G30" s="13">
        <v>1</v>
      </c>
      <c r="H30" s="17" t="s">
        <v>41</v>
      </c>
      <c r="I30" s="17">
        <f t="shared" si="8"/>
        <v>0</v>
      </c>
      <c r="J30" s="13">
        <v>1</v>
      </c>
      <c r="K30" s="17" t="s">
        <v>41</v>
      </c>
      <c r="L30" s="35">
        <v>0.9</v>
      </c>
      <c r="M30" s="13">
        <v>3</v>
      </c>
      <c r="N30" s="13">
        <f t="shared" si="3"/>
        <v>6</v>
      </c>
      <c r="O30" s="34">
        <v>0</v>
      </c>
      <c r="P30" s="14">
        <f t="shared" si="4"/>
        <v>0</v>
      </c>
    </row>
    <row r="31" spans="1:16" ht="15.75" x14ac:dyDescent="0.25">
      <c r="A31" s="39"/>
      <c r="B31" s="39"/>
      <c r="C31" s="23" t="s">
        <v>48</v>
      </c>
      <c r="D31" s="13">
        <v>13</v>
      </c>
      <c r="E31" s="13" t="s">
        <v>45</v>
      </c>
      <c r="F31" s="13">
        <f t="shared" si="7"/>
        <v>13</v>
      </c>
      <c r="G31" s="13">
        <v>1</v>
      </c>
      <c r="H31" s="17" t="s">
        <v>41</v>
      </c>
      <c r="I31" s="17">
        <f t="shared" si="8"/>
        <v>0</v>
      </c>
      <c r="J31" s="13">
        <v>1</v>
      </c>
      <c r="K31" s="17" t="s">
        <v>41</v>
      </c>
      <c r="L31" s="35">
        <v>0.9</v>
      </c>
      <c r="M31" s="13">
        <v>3</v>
      </c>
      <c r="N31" s="13">
        <f t="shared" si="3"/>
        <v>6</v>
      </c>
      <c r="O31" s="34">
        <v>0</v>
      </c>
      <c r="P31" s="14">
        <f t="shared" si="4"/>
        <v>0</v>
      </c>
    </row>
    <row r="32" spans="1:16" ht="15.75" x14ac:dyDescent="0.25">
      <c r="A32" s="39"/>
      <c r="B32" s="39"/>
      <c r="C32" s="21" t="s">
        <v>49</v>
      </c>
      <c r="D32" s="13">
        <v>45</v>
      </c>
      <c r="E32" s="13">
        <v>67671</v>
      </c>
      <c r="F32" s="13">
        <f t="shared" si="7"/>
        <v>1350</v>
      </c>
      <c r="G32" s="13">
        <v>30</v>
      </c>
      <c r="H32" s="17" t="s">
        <v>41</v>
      </c>
      <c r="I32" s="17">
        <f t="shared" si="8"/>
        <v>0</v>
      </c>
      <c r="J32" s="13">
        <v>1</v>
      </c>
      <c r="K32" s="17" t="s">
        <v>41</v>
      </c>
      <c r="L32" s="35">
        <v>0.8</v>
      </c>
      <c r="M32" s="13">
        <v>3</v>
      </c>
      <c r="N32" s="13">
        <f t="shared" si="3"/>
        <v>6</v>
      </c>
      <c r="O32" s="34">
        <v>0</v>
      </c>
      <c r="P32" s="14">
        <f t="shared" si="4"/>
        <v>0</v>
      </c>
    </row>
    <row r="33" spans="1:16" ht="15.75" x14ac:dyDescent="0.25">
      <c r="A33" s="39"/>
      <c r="B33" s="39"/>
      <c r="C33" s="21" t="s">
        <v>50</v>
      </c>
      <c r="D33" s="13">
        <v>45</v>
      </c>
      <c r="E33" s="13">
        <v>67671</v>
      </c>
      <c r="F33" s="13">
        <f t="shared" si="7"/>
        <v>1350</v>
      </c>
      <c r="G33" s="13">
        <v>30</v>
      </c>
      <c r="H33" s="17" t="s">
        <v>41</v>
      </c>
      <c r="I33" s="17">
        <f t="shared" si="8"/>
        <v>0</v>
      </c>
      <c r="J33" s="13">
        <v>1</v>
      </c>
      <c r="K33" s="17" t="s">
        <v>41</v>
      </c>
      <c r="L33" s="35">
        <v>0.8</v>
      </c>
      <c r="M33" s="13">
        <v>3</v>
      </c>
      <c r="N33" s="13">
        <f t="shared" si="3"/>
        <v>6</v>
      </c>
      <c r="O33" s="34">
        <v>0</v>
      </c>
      <c r="P33" s="14">
        <f t="shared" si="4"/>
        <v>0</v>
      </c>
    </row>
    <row r="34" spans="1:16" ht="15.75" x14ac:dyDescent="0.25">
      <c r="A34" s="39"/>
      <c r="B34" s="39"/>
      <c r="C34" s="21" t="s">
        <v>51</v>
      </c>
      <c r="D34" s="13">
        <v>28</v>
      </c>
      <c r="E34" s="13">
        <v>67896</v>
      </c>
      <c r="F34" s="13">
        <f t="shared" si="7"/>
        <v>840</v>
      </c>
      <c r="G34" s="13">
        <v>30</v>
      </c>
      <c r="H34" s="17" t="s">
        <v>41</v>
      </c>
      <c r="I34" s="17">
        <f t="shared" si="8"/>
        <v>0</v>
      </c>
      <c r="J34" s="13">
        <v>1</v>
      </c>
      <c r="K34" s="17" t="s">
        <v>41</v>
      </c>
      <c r="L34" s="35">
        <v>0.8</v>
      </c>
      <c r="M34" s="13">
        <v>3</v>
      </c>
      <c r="N34" s="13">
        <f t="shared" si="3"/>
        <v>6</v>
      </c>
      <c r="O34" s="34">
        <v>0</v>
      </c>
      <c r="P34" s="14">
        <f t="shared" si="4"/>
        <v>0</v>
      </c>
    </row>
    <row r="35" spans="1:16" ht="15.75" x14ac:dyDescent="0.25">
      <c r="A35" s="39"/>
      <c r="B35" s="39"/>
      <c r="C35" s="21" t="s">
        <v>52</v>
      </c>
      <c r="D35" s="13">
        <v>28</v>
      </c>
      <c r="E35" s="13">
        <v>67896</v>
      </c>
      <c r="F35" s="13">
        <f t="shared" si="7"/>
        <v>840</v>
      </c>
      <c r="G35" s="13">
        <v>30</v>
      </c>
      <c r="H35" s="17" t="s">
        <v>41</v>
      </c>
      <c r="I35" s="17">
        <f t="shared" si="8"/>
        <v>0</v>
      </c>
      <c r="J35" s="13">
        <v>1</v>
      </c>
      <c r="K35" s="17" t="s">
        <v>41</v>
      </c>
      <c r="L35" s="35">
        <v>0.8</v>
      </c>
      <c r="M35" s="13">
        <v>3</v>
      </c>
      <c r="N35" s="13">
        <f t="shared" si="3"/>
        <v>6</v>
      </c>
      <c r="O35" s="34">
        <v>0</v>
      </c>
      <c r="P35" s="14">
        <f t="shared" si="4"/>
        <v>0</v>
      </c>
    </row>
    <row r="36" spans="1:16" ht="15.75" x14ac:dyDescent="0.25">
      <c r="A36" s="2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40" t="s">
        <v>53</v>
      </c>
      <c r="N36" s="41"/>
      <c r="O36" s="42"/>
      <c r="P36" s="15">
        <f>SUM(P3:P13)</f>
        <v>4.2666666666666657</v>
      </c>
    </row>
    <row r="37" spans="1:16" x14ac:dyDescent="0.25">
      <c r="M37" s="43" t="s">
        <v>54</v>
      </c>
      <c r="N37" s="44"/>
      <c r="O37" s="45"/>
      <c r="P37" s="12">
        <f>SUM(P14:P25)</f>
        <v>8.1833333333333336</v>
      </c>
    </row>
    <row r="38" spans="1:16" x14ac:dyDescent="0.25">
      <c r="M38" s="46" t="s">
        <v>55</v>
      </c>
      <c r="N38" s="47"/>
      <c r="O38" s="48"/>
      <c r="P38" s="14">
        <f>SUM(P26:P35)</f>
        <v>0</v>
      </c>
    </row>
    <row r="39" spans="1:16" x14ac:dyDescent="0.25">
      <c r="C39" s="4"/>
      <c r="M39" s="36" t="s">
        <v>56</v>
      </c>
      <c r="N39" s="37"/>
      <c r="O39" s="38"/>
      <c r="P39" s="16">
        <f>SUM(P36:P38)</f>
        <v>12.45</v>
      </c>
    </row>
    <row r="40" spans="1:16" x14ac:dyDescent="0.25">
      <c r="M40" s="36" t="s">
        <v>57</v>
      </c>
      <c r="N40" s="37"/>
      <c r="O40" s="38"/>
      <c r="P40" s="16">
        <f>P39-13.6</f>
        <v>-1.1500000000000004</v>
      </c>
    </row>
  </sheetData>
  <mergeCells count="25">
    <mergeCell ref="O1:O2"/>
    <mergeCell ref="P1:P2"/>
    <mergeCell ref="A3:A13"/>
    <mergeCell ref="B3:B13"/>
    <mergeCell ref="J1:L1"/>
    <mergeCell ref="M1:M2"/>
    <mergeCell ref="N1:N2"/>
    <mergeCell ref="A14:A25"/>
    <mergeCell ref="B14:B25"/>
    <mergeCell ref="G1:G2"/>
    <mergeCell ref="H1:H2"/>
    <mergeCell ref="I1:I2"/>
    <mergeCell ref="A1:A2"/>
    <mergeCell ref="B1:B2"/>
    <mergeCell ref="C1:C2"/>
    <mergeCell ref="D1:D2"/>
    <mergeCell ref="E1:E2"/>
    <mergeCell ref="F1:F2"/>
    <mergeCell ref="M40:O40"/>
    <mergeCell ref="A26:A35"/>
    <mergeCell ref="B26:B35"/>
    <mergeCell ref="M36:O36"/>
    <mergeCell ref="M37:O37"/>
    <mergeCell ref="M38:O38"/>
    <mergeCell ref="M39:O39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"/>
  <dimension ref="F2:I3"/>
  <sheetViews>
    <sheetView tabSelected="1" workbookViewId="0">
      <selection activeCell="L14" sqref="L14"/>
    </sheetView>
  </sheetViews>
  <sheetFormatPr baseColWidth="10" defaultColWidth="11.42578125" defaultRowHeight="15" x14ac:dyDescent="0.25"/>
  <cols>
    <col min="4" max="4" width="18.85546875" customWidth="1"/>
    <col min="5" max="5" width="12.28515625" customWidth="1"/>
  </cols>
  <sheetData>
    <row r="2" spans="6:9" x14ac:dyDescent="0.25">
      <c r="F2" s="5" t="s">
        <v>58</v>
      </c>
      <c r="G2" s="5" t="s">
        <v>14</v>
      </c>
      <c r="H2" s="5" t="s">
        <v>15</v>
      </c>
      <c r="I2" s="5" t="s">
        <v>16</v>
      </c>
    </row>
    <row r="3" spans="6:9" x14ac:dyDescent="0.25">
      <c r="F3" s="6" t="s">
        <v>59</v>
      </c>
      <c r="G3" s="7">
        <v>13.6</v>
      </c>
      <c r="H3" s="7">
        <v>2.4500000000000002</v>
      </c>
      <c r="I3" s="7">
        <v>2.85</v>
      </c>
    </row>
  </sheetData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lancer2">
                <anchor moveWithCells="1" sizeWithCells="1">
                  <from>
                    <xdr:col>3</xdr:col>
                    <xdr:colOff>885825</xdr:colOff>
                    <xdr:row>7</xdr:row>
                    <xdr:rowOff>114300</xdr:rowOff>
                  </from>
                  <to>
                    <xdr:col>8</xdr:col>
                    <xdr:colOff>438150</xdr:colOff>
                    <xdr:row>14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customUI/_rels/customUI.xml.rels><?xml version="1.0" encoding="UTF-8" standalone="yes"?>
<Relationships xmlns="http://schemas.openxmlformats.org/package/2006/relationships"><Relationship Id="ico1" Type="http://schemas.openxmlformats.org/officeDocument/2006/relationships/image" Target="images/1.png"/></Relationships>
</file>

<file path=customUI/customUI.xml><?xml version="1.0" encoding="utf-8"?>
<customUI xmlns="http://schemas.microsoft.com/office/2006/01/customui">
  <ribbon startFromScratch="false">
    <tabs>
      <tab id="customTab" label="Analyse">
        <group id="customGroup" label="Analyse">
          <button id="customButton" label="Lancer" image="ico1" size="large" onAction="lancer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Métrage refs</vt:lpstr>
      <vt:lpstr>Métrage camion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KLA</dc:creator>
  <cp:lastModifiedBy>JCB40</cp:lastModifiedBy>
  <dcterms:created xsi:type="dcterms:W3CDTF">2022-06-11T11:04:57Z</dcterms:created>
  <dcterms:modified xsi:type="dcterms:W3CDTF">2022-06-27T12:47:53Z</dcterms:modified>
</cp:coreProperties>
</file>