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692F8FB-F496-4F10-BD8E-8F64E52AD08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</workbook>
</file>

<file path=xl/calcChain.xml><?xml version="1.0" encoding="utf-8"?>
<calcChain xmlns="http://schemas.openxmlformats.org/spreadsheetml/2006/main">
  <c r="U6" i="5" l="1"/>
  <c r="R6" i="5"/>
  <c r="U5" i="5"/>
  <c r="R5" i="5"/>
  <c r="U4" i="5"/>
  <c r="R4" i="5"/>
  <c r="U3" i="5"/>
  <c r="R3" i="5"/>
  <c r="R44" i="5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W10" i="6"/>
  <c r="W5" i="6"/>
  <c r="W7" i="6"/>
  <c r="W8" i="6"/>
  <c r="W9" i="6"/>
  <c r="W4" i="6"/>
  <c r="W6" i="6"/>
  <c r="W3" i="6"/>
  <c r="U14" i="5"/>
  <c r="U15" i="5"/>
  <c r="U16" i="5"/>
  <c r="U13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4" i="5"/>
  <c r="B17" i="5"/>
  <c r="B16" i="5"/>
  <c r="B15" i="5"/>
  <c r="B13" i="5"/>
  <c r="B12" i="5"/>
  <c r="B11" i="5"/>
  <c r="B10" i="5"/>
  <c r="B9" i="5"/>
  <c r="B8" i="5"/>
  <c r="B7" i="5"/>
  <c r="B6" i="5"/>
  <c r="B5" i="5"/>
  <c r="B4" i="5"/>
  <c r="B3" i="5"/>
  <c r="B2" i="5"/>
  <c r="R16" i="5"/>
  <c r="R15" i="5"/>
  <c r="R14" i="5"/>
  <c r="R13" i="5"/>
  <c r="L42" i="5" l="1"/>
  <c r="J42" i="5"/>
  <c r="H12" i="5"/>
  <c r="J12" i="5"/>
  <c r="L32" i="5"/>
  <c r="L18" i="5"/>
  <c r="J22" i="5"/>
  <c r="J18" i="5"/>
  <c r="L22" i="5"/>
  <c r="J38" i="5"/>
  <c r="L36" i="5"/>
  <c r="J32" i="5"/>
  <c r="J46" i="5"/>
  <c r="L28" i="5"/>
  <c r="L24" i="5"/>
  <c r="L12" i="5"/>
  <c r="J24" i="5"/>
  <c r="J36" i="5"/>
  <c r="L46" i="5"/>
  <c r="L34" i="5"/>
  <c r="J34" i="5"/>
  <c r="J14" i="5"/>
  <c r="J26" i="5"/>
  <c r="J48" i="5"/>
  <c r="J44" i="5"/>
  <c r="H3" i="5"/>
  <c r="P4" i="5" s="1"/>
  <c r="L3" i="5"/>
  <c r="N49" i="5"/>
  <c r="J16" i="5"/>
  <c r="L26" i="5"/>
  <c r="L48" i="5"/>
  <c r="H14" i="5"/>
  <c r="J3" i="5"/>
  <c r="L16" i="5"/>
  <c r="J28" i="5"/>
  <c r="L38" i="5"/>
  <c r="N48" i="5"/>
  <c r="H16" i="5"/>
  <c r="H18" i="5"/>
  <c r="H22" i="5"/>
  <c r="H24" i="5"/>
  <c r="H26" i="5"/>
  <c r="H28" i="5"/>
  <c r="H32" i="5"/>
  <c r="H34" i="5"/>
  <c r="H36" i="5"/>
  <c r="H38" i="5"/>
  <c r="H42" i="5"/>
  <c r="H44" i="5"/>
  <c r="H46" i="5"/>
  <c r="H48" i="5"/>
  <c r="L14" i="5"/>
  <c r="N14" i="5"/>
  <c r="N18" i="5"/>
  <c r="N24" i="5"/>
  <c r="N28" i="5"/>
  <c r="N34" i="5"/>
  <c r="N38" i="5"/>
  <c r="N42" i="5"/>
  <c r="N46" i="5"/>
  <c r="H13" i="5"/>
  <c r="H17" i="5"/>
  <c r="H23" i="5"/>
  <c r="H27" i="5"/>
  <c r="H29" i="5"/>
  <c r="H35" i="5"/>
  <c r="H39" i="5"/>
  <c r="H45" i="5"/>
  <c r="H47" i="5"/>
  <c r="J13" i="5"/>
  <c r="J15" i="5"/>
  <c r="J17" i="5"/>
  <c r="J19" i="5"/>
  <c r="J23" i="5"/>
  <c r="J25" i="5"/>
  <c r="J27" i="5"/>
  <c r="J29" i="5"/>
  <c r="J33" i="5"/>
  <c r="J35" i="5"/>
  <c r="J37" i="5"/>
  <c r="J39" i="5"/>
  <c r="J43" i="5"/>
  <c r="J45" i="5"/>
  <c r="J47" i="5"/>
  <c r="J49" i="5"/>
  <c r="L44" i="5"/>
  <c r="N12" i="5"/>
  <c r="N16" i="5"/>
  <c r="N22" i="5"/>
  <c r="N26" i="5"/>
  <c r="N32" i="5"/>
  <c r="N36" i="5"/>
  <c r="N44" i="5"/>
  <c r="H15" i="5"/>
  <c r="H19" i="5"/>
  <c r="H25" i="5"/>
  <c r="H33" i="5"/>
  <c r="H37" i="5"/>
  <c r="H43" i="5"/>
  <c r="H49" i="5"/>
  <c r="L13" i="5"/>
  <c r="L15" i="5"/>
  <c r="L17" i="5"/>
  <c r="L19" i="5"/>
  <c r="L23" i="5"/>
  <c r="L25" i="5"/>
  <c r="L27" i="5"/>
  <c r="L29" i="5"/>
  <c r="L33" i="5"/>
  <c r="L35" i="5"/>
  <c r="L37" i="5"/>
  <c r="L39" i="5"/>
  <c r="L43" i="5"/>
  <c r="L45" i="5"/>
  <c r="L47" i="5"/>
  <c r="L49" i="5"/>
  <c r="N13" i="5"/>
  <c r="N15" i="5"/>
  <c r="N17" i="5"/>
  <c r="N19" i="5"/>
  <c r="N23" i="5"/>
  <c r="N25" i="5"/>
  <c r="N27" i="5"/>
  <c r="N29" i="5"/>
  <c r="N33" i="5"/>
  <c r="N35" i="5"/>
  <c r="N37" i="5"/>
  <c r="N39" i="5"/>
  <c r="N43" i="5"/>
  <c r="N45" i="5"/>
  <c r="N47" i="5"/>
  <c r="J6" i="5"/>
  <c r="L2" i="5"/>
  <c r="N3" i="5"/>
  <c r="N7" i="5"/>
  <c r="N4" i="5"/>
  <c r="H2" i="5"/>
  <c r="P3" i="5" s="1"/>
  <c r="N6" i="5"/>
  <c r="N8" i="5"/>
  <c r="N2" i="5"/>
  <c r="N5" i="5"/>
  <c r="N9" i="5"/>
  <c r="L6" i="5"/>
  <c r="J2" i="5"/>
  <c r="L9" i="5"/>
  <c r="L5" i="5"/>
  <c r="H9" i="5"/>
  <c r="S6" i="5" s="1"/>
  <c r="H5" i="5"/>
  <c r="P6" i="5" s="1"/>
  <c r="J9" i="5"/>
  <c r="J5" i="5"/>
  <c r="H6" i="5"/>
  <c r="S3" i="5" s="1"/>
  <c r="L8" i="5"/>
  <c r="L4" i="5"/>
  <c r="H8" i="5"/>
  <c r="S5" i="5" s="1"/>
  <c r="H4" i="5"/>
  <c r="P5" i="5" s="1"/>
  <c r="J8" i="5"/>
  <c r="J4" i="5"/>
  <c r="L7" i="5"/>
  <c r="H7" i="5"/>
  <c r="S4" i="5" s="1"/>
  <c r="J7" i="5"/>
  <c r="S15" i="5" l="1"/>
  <c r="P15" i="5"/>
  <c r="S16" i="5"/>
  <c r="T4" i="6"/>
  <c r="U9" i="6"/>
  <c r="T10" i="6"/>
  <c r="T7" i="6"/>
  <c r="T8" i="6"/>
  <c r="U5" i="6"/>
  <c r="U7" i="6"/>
  <c r="T3" i="6"/>
  <c r="T6" i="6"/>
  <c r="T5" i="6"/>
  <c r="U4" i="6"/>
  <c r="U10" i="6"/>
  <c r="U8" i="6"/>
  <c r="U3" i="6"/>
  <c r="U6" i="6"/>
  <c r="T9" i="6"/>
  <c r="P16" i="5"/>
  <c r="S14" i="5"/>
  <c r="P14" i="5"/>
  <c r="P13" i="5"/>
  <c r="S13" i="5"/>
  <c r="S23" i="5" l="1"/>
  <c r="P26" i="5"/>
  <c r="S25" i="5"/>
  <c r="S26" i="5"/>
  <c r="S24" i="5"/>
  <c r="P25" i="5"/>
  <c r="R4" i="6"/>
  <c r="R10" i="6"/>
  <c r="S6" i="6"/>
  <c r="R7" i="6"/>
  <c r="R8" i="6"/>
  <c r="S8" i="6"/>
  <c r="R3" i="6"/>
  <c r="R6" i="6"/>
  <c r="S4" i="6"/>
  <c r="S9" i="6"/>
  <c r="R9" i="6"/>
  <c r="S7" i="6"/>
  <c r="R5" i="6"/>
  <c r="S3" i="6"/>
  <c r="S5" i="6"/>
  <c r="S10" i="6"/>
  <c r="P23" i="5"/>
  <c r="P24" i="5"/>
  <c r="P34" i="5" l="1"/>
  <c r="P45" i="5"/>
  <c r="P33" i="5"/>
  <c r="S43" i="5"/>
  <c r="S45" i="5"/>
  <c r="S33" i="5"/>
  <c r="P36" i="5"/>
  <c r="P44" i="5"/>
  <c r="P35" i="5"/>
  <c r="S44" i="5"/>
  <c r="P7" i="6"/>
  <c r="F7" i="6" s="1"/>
  <c r="P5" i="6"/>
  <c r="F5" i="6" s="1"/>
  <c r="Q3" i="6"/>
  <c r="G3" i="6" s="1"/>
  <c r="Q10" i="6"/>
  <c r="G10" i="6" s="1"/>
  <c r="Q6" i="6"/>
  <c r="G6" i="6" s="1"/>
  <c r="P8" i="6"/>
  <c r="F8" i="6" s="1"/>
  <c r="Q7" i="6"/>
  <c r="G7" i="6" s="1"/>
  <c r="P6" i="6"/>
  <c r="Q5" i="6"/>
  <c r="G5" i="6" s="1"/>
  <c r="P10" i="6"/>
  <c r="F10" i="6" s="1"/>
  <c r="P3" i="6"/>
  <c r="F3" i="6" s="1"/>
  <c r="Q9" i="6"/>
  <c r="G9" i="6" s="1"/>
  <c r="P9" i="6"/>
  <c r="F9" i="6" s="1"/>
  <c r="Q8" i="6"/>
  <c r="G8" i="6" s="1"/>
  <c r="Q4" i="6"/>
  <c r="G4" i="6" s="1"/>
  <c r="P4" i="6"/>
  <c r="S35" i="5"/>
  <c r="P46" i="5"/>
  <c r="P43" i="5"/>
  <c r="S34" i="5"/>
  <c r="S36" i="5"/>
  <c r="S46" i="5"/>
  <c r="E10" i="6" l="1"/>
  <c r="E9" i="6"/>
  <c r="E5" i="6"/>
  <c r="E7" i="6"/>
  <c r="O7" i="6"/>
  <c r="N10" i="6"/>
  <c r="O5" i="6"/>
  <c r="N5" i="6"/>
  <c r="O9" i="6"/>
  <c r="O10" i="6"/>
  <c r="N8" i="6"/>
  <c r="N7" i="6"/>
  <c r="N6" i="6"/>
  <c r="O3" i="6"/>
  <c r="O4" i="6"/>
  <c r="O8" i="6"/>
  <c r="N9" i="6"/>
  <c r="O6" i="6"/>
  <c r="N3" i="6"/>
  <c r="N4" i="6"/>
  <c r="F6" i="6"/>
  <c r="E6" i="6" s="1"/>
  <c r="L7" i="6"/>
  <c r="M5" i="6"/>
  <c r="M6" i="6"/>
  <c r="M3" i="6"/>
  <c r="L10" i="6"/>
  <c r="L9" i="6"/>
  <c r="M10" i="6"/>
  <c r="M7" i="6"/>
  <c r="M8" i="6"/>
  <c r="L4" i="6"/>
  <c r="L3" i="6"/>
  <c r="M4" i="6"/>
  <c r="L8" i="6"/>
  <c r="L6" i="6"/>
  <c r="L5" i="6"/>
  <c r="M9" i="6"/>
  <c r="E8" i="6"/>
  <c r="E3" i="6"/>
  <c r="F4" i="6"/>
  <c r="E4" i="6" s="1"/>
  <c r="I10" i="6" l="1"/>
  <c r="K10" i="6"/>
  <c r="C10" i="6" s="1"/>
  <c r="I5" i="6"/>
  <c r="K7" i="6"/>
  <c r="C7" i="6" s="1"/>
  <c r="I4" i="6"/>
  <c r="J10" i="6"/>
  <c r="J8" i="6"/>
  <c r="I8" i="6"/>
  <c r="I6" i="6"/>
  <c r="K9" i="6"/>
  <c r="C9" i="6" s="1"/>
  <c r="I7" i="6"/>
  <c r="I3" i="6"/>
  <c r="I9" i="6"/>
  <c r="J9" i="6"/>
  <c r="K8" i="6"/>
  <c r="J5" i="6"/>
  <c r="K3" i="6"/>
  <c r="J6" i="6"/>
  <c r="J3" i="6"/>
  <c r="J4" i="6"/>
  <c r="K4" i="6"/>
  <c r="J7" i="6"/>
  <c r="K5" i="6"/>
  <c r="K6" i="6"/>
  <c r="H10" i="6" l="1"/>
  <c r="H7" i="6"/>
  <c r="H9" i="6"/>
  <c r="X10" i="6"/>
  <c r="B10" i="6"/>
  <c r="H6" i="6"/>
  <c r="C6" i="6"/>
  <c r="X9" i="6"/>
  <c r="B9" i="6"/>
  <c r="B7" i="6"/>
  <c r="X7" i="6"/>
  <c r="H4" i="6"/>
  <c r="C4" i="6"/>
  <c r="H8" i="6"/>
  <c r="C8" i="6"/>
  <c r="H5" i="6"/>
  <c r="C5" i="6"/>
  <c r="H3" i="6"/>
  <c r="C3" i="6"/>
  <c r="X3" i="6" l="1"/>
  <c r="B3" i="6"/>
  <c r="B6" i="6"/>
  <c r="X6" i="6"/>
  <c r="X4" i="6"/>
  <c r="B4" i="6"/>
  <c r="X8" i="6"/>
  <c r="B8" i="6"/>
  <c r="X5" i="6"/>
  <c r="B5" i="6"/>
</calcChain>
</file>

<file path=xl/sharedStrings.xml><?xml version="1.0" encoding="utf-8"?>
<sst xmlns="http://schemas.openxmlformats.org/spreadsheetml/2006/main" count="106" uniqueCount="42">
  <si>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</si>
  <si>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</si>
  <si>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</si>
  <si>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</si>
  <si>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</si>
  <si>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</si>
  <si>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</si>
  <si>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</si>
  <si>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</si>
  <si>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</si>
  <si>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</si>
  <si>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</si>
  <si>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</si>
  <si>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</si>
  <si>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</si>
  <si>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</si>
  <si>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</si>
  <si>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</si>
  <si>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</si>
  <si>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</si>
  <si>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</si>
  <si>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</si>
  <si>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</si>
  <si>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</si>
  <si>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</si>
  <si>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</si>
  <si>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</si>
  <si>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</si>
  <si>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</si>
  <si>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</si>
  <si>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</si>
  <si>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</si>
  <si>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</si>
  <si>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</si>
  <si>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</si>
  <si>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</si>
  <si>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</si>
  <si>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</si>
  <si>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</si>
  <si>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</si>
  <si>
    <t>Partie5</t>
  </si>
  <si>
    <t>Partie4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</si>
</sst>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0"/>
      <name val="Arial"/>
      <family val="2"/>
    </font>
    <font>
      <sz val="11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Black"/>
      <family val="2"/>
    </font>
    <font>
      <b/>
      <sz val="11"/>
      <color theme="0"/>
      <name val="Arial Black"/>
      <family val="2"/>
    </font>
    <font>
      <sz val="18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0"/>
      <name val="Arial Black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6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2" borderId="0"/>
    <xf numFmtId="0" fontId="4" fillId="3" borderId="0" applyNumberFormat="0" applyBorder="0" applyAlignment="0" applyProtection="0"/>
    <xf numFmtId="0" fontId="5" fillId="4" borderId="1" applyBorder="0">
      <alignment horizontal="right" vertical="center" indent="1"/>
    </xf>
    <xf numFmtId="0" fontId="6" fillId="5" borderId="0">
      <alignment horizontal="centerContinuous" vertical="center"/>
    </xf>
    <xf numFmtId="0" fontId="7" fillId="6" borderId="55" applyNumberFormat="0" applyAlignment="0" applyProtection="0"/>
    <xf numFmtId="0" fontId="3" fillId="7" borderId="0" applyNumberFormat="0" applyFont="0" applyBorder="0" applyAlignment="0" applyProtection="0">
      <alignment vertical="center"/>
    </xf>
    <xf numFmtId="0" fontId="8" fillId="8" borderId="2" applyBorder="0" applyAlignment="0">
      <alignment horizontal="centerContinuous" vertical="center"/>
    </xf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7" applyNumberFormat="0" applyFill="0" applyAlignment="0" applyProtection="0"/>
    <xf numFmtId="0" fontId="42" fillId="0" borderId="58" applyNumberFormat="0" applyFill="0" applyAlignment="0" applyProtection="0"/>
    <xf numFmtId="0" fontId="42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59" applyNumberFormat="0" applyAlignment="0" applyProtection="0"/>
    <xf numFmtId="0" fontId="47" fillId="30" borderId="60" applyNumberFormat="0" applyAlignment="0" applyProtection="0"/>
    <xf numFmtId="0" fontId="48" fillId="0" borderId="61" applyNumberFormat="0" applyFill="0" applyAlignment="0" applyProtection="0"/>
    <xf numFmtId="0" fontId="49" fillId="31" borderId="62" applyNumberFormat="0" applyAlignment="0" applyProtection="0"/>
    <xf numFmtId="0" fontId="3" fillId="32" borderId="63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2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52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52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52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52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</cellStyleXfs>
  <cellXfs count="249">
    <xf numFmtId="0" fontId="0" fillId="2" borderId="0" xfId="0"/>
    <xf numFmtId="0" fontId="3" fillId="7" borderId="0" xfId="5" applyFont="1" applyAlignment="1">
      <alignment vertical="center"/>
    </xf>
    <xf numFmtId="0" fontId="9" fillId="6" borderId="55" xfId="4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12" fillId="7" borderId="0" xfId="5" applyFont="1" applyAlignment="1">
      <alignment horizontal="center" vertical="center"/>
    </xf>
    <xf numFmtId="0" fontId="0" fillId="0" borderId="0" xfId="0" applyFill="1"/>
    <xf numFmtId="0" fontId="13" fillId="9" borderId="3" xfId="0" applyFont="1" applyFill="1" applyBorder="1" applyAlignment="1">
      <alignment horizontal="center" vertical="center"/>
    </xf>
    <xf numFmtId="0" fontId="14" fillId="2" borderId="0" xfId="0" applyFont="1" applyAlignment="1" applyProtection="1">
      <alignment horizontal="center" vertical="center"/>
      <protection locked="0"/>
    </xf>
    <xf numFmtId="0" fontId="15" fillId="10" borderId="6" xfId="0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7" fillId="2" borderId="0" xfId="0" applyFont="1" applyProtection="1">
      <protection locked="0"/>
    </xf>
    <xf numFmtId="0" fontId="18" fillId="10" borderId="6" xfId="0" applyFont="1" applyFill="1" applyBorder="1"/>
    <xf numFmtId="0" fontId="16" fillId="12" borderId="10" xfId="0" applyFont="1" applyFill="1" applyBorder="1" applyAlignment="1" applyProtection="1">
      <alignment horizontal="center"/>
      <protection locked="0"/>
    </xf>
    <xf numFmtId="0" fontId="16" fillId="12" borderId="11" xfId="0" applyFont="1" applyFill="1" applyBorder="1" applyAlignment="1" applyProtection="1">
      <alignment horizontal="center"/>
      <protection locked="0"/>
    </xf>
    <xf numFmtId="0" fontId="19" fillId="0" borderId="0" xfId="0" applyFont="1" applyFill="1"/>
    <xf numFmtId="0" fontId="21" fillId="2" borderId="0" xfId="0" applyFont="1" applyAlignment="1" applyProtection="1">
      <alignment horizontal="right"/>
      <protection locked="0"/>
    </xf>
    <xf numFmtId="0" fontId="22" fillId="0" borderId="0" xfId="0" applyFont="1" applyFill="1" applyAlignment="1">
      <alignment horizontal="right"/>
    </xf>
    <xf numFmtId="0" fontId="23" fillId="10" borderId="16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7" xfId="0" applyFont="1" applyFill="1" applyBorder="1"/>
    <xf numFmtId="0" fontId="24" fillId="0" borderId="18" xfId="0" applyFont="1" applyFill="1" applyBorder="1"/>
    <xf numFmtId="0" fontId="0" fillId="14" borderId="0" xfId="0" applyFill="1"/>
    <xf numFmtId="0" fontId="0" fillId="15" borderId="0" xfId="0" applyFill="1"/>
    <xf numFmtId="0" fontId="0" fillId="12" borderId="0" xfId="0" applyFill="1"/>
    <xf numFmtId="0" fontId="26" fillId="2" borderId="0" xfId="0" applyFont="1" applyProtection="1">
      <protection locked="0"/>
    </xf>
    <xf numFmtId="0" fontId="19" fillId="2" borderId="0" xfId="0" applyFont="1"/>
    <xf numFmtId="0" fontId="27" fillId="12" borderId="20" xfId="0" applyFont="1" applyFill="1" applyBorder="1" applyAlignment="1" applyProtection="1">
      <alignment horizontal="left" vertical="center" indent="1"/>
      <protection locked="0"/>
    </xf>
    <xf numFmtId="0" fontId="27" fillId="12" borderId="21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/>
    <xf numFmtId="0" fontId="0" fillId="0" borderId="0" xfId="0" applyFont="1" applyFill="1"/>
    <xf numFmtId="0" fontId="0" fillId="10" borderId="27" xfId="0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horizontal="center" vertical="center"/>
    </xf>
    <xf numFmtId="0" fontId="29" fillId="9" borderId="29" xfId="2" applyFont="1" applyFill="1" applyBorder="1" applyAlignment="1">
      <alignment horizontal="center" vertical="center"/>
    </xf>
    <xf numFmtId="0" fontId="29" fillId="18" borderId="1" xfId="2" applyFont="1" applyFill="1" applyBorder="1" applyAlignment="1">
      <alignment horizontal="center" vertical="center"/>
    </xf>
    <xf numFmtId="0" fontId="29" fillId="18" borderId="29" xfId="2" applyFont="1" applyFill="1" applyBorder="1" applyAlignment="1">
      <alignment horizontal="center" vertical="center"/>
    </xf>
    <xf numFmtId="0" fontId="29" fillId="9" borderId="30" xfId="2" applyFont="1" applyFill="1" applyBorder="1" applyAlignment="1">
      <alignment horizontal="center" vertical="center"/>
    </xf>
    <xf numFmtId="0" fontId="29" fillId="9" borderId="31" xfId="2" applyFont="1" applyFill="1" applyBorder="1" applyAlignment="1">
      <alignment horizontal="center" vertical="center"/>
    </xf>
    <xf numFmtId="0" fontId="29" fillId="18" borderId="30" xfId="2" applyFont="1" applyFill="1" applyBorder="1" applyAlignment="1">
      <alignment horizontal="center" vertical="center"/>
    </xf>
    <xf numFmtId="0" fontId="29" fillId="18" borderId="31" xfId="2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8" fillId="10" borderId="7" xfId="0" applyFont="1" applyFill="1" applyBorder="1"/>
    <xf numFmtId="0" fontId="18" fillId="10" borderId="8" xfId="0" applyFont="1" applyFill="1" applyBorder="1"/>
    <xf numFmtId="0" fontId="18" fillId="10" borderId="4" xfId="0" applyFont="1" applyFill="1" applyBorder="1" applyProtection="1">
      <protection hidden="1"/>
    </xf>
    <xf numFmtId="0" fontId="18" fillId="10" borderId="5" xfId="0" applyFont="1" applyFill="1" applyBorder="1" applyProtection="1">
      <protection hidden="1"/>
    </xf>
    <xf numFmtId="0" fontId="18" fillId="10" borderId="32" xfId="0" applyFont="1" applyFill="1" applyBorder="1" applyProtection="1">
      <protection hidden="1"/>
    </xf>
    <xf numFmtId="0" fontId="15" fillId="10" borderId="14" xfId="0" applyFont="1" applyFill="1" applyBorder="1" applyAlignment="1">
      <alignment horizontal="center"/>
    </xf>
    <xf numFmtId="0" fontId="15" fillId="10" borderId="17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24" fillId="0" borderId="26" xfId="0" applyFont="1" applyFill="1" applyBorder="1"/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9" fillId="0" borderId="33" xfId="0" applyFont="1" applyFill="1" applyBorder="1" applyProtection="1">
      <protection hidden="1"/>
    </xf>
    <xf numFmtId="0" fontId="19" fillId="19" borderId="13" xfId="0" applyFont="1" applyFill="1" applyBorder="1" applyAlignment="1" applyProtection="1">
      <alignment horizontal="center" vertical="center" wrapText="1"/>
      <protection hidden="1"/>
    </xf>
    <xf numFmtId="0" fontId="19" fillId="19" borderId="34" xfId="0" applyFont="1" applyFill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19" fillId="9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Protection="1">
      <protection hidden="1"/>
    </xf>
    <xf numFmtId="0" fontId="22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19" borderId="20" xfId="0" applyFill="1" applyBorder="1" applyProtection="1">
      <protection hidden="1"/>
    </xf>
    <xf numFmtId="0" fontId="0" fillId="19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0" fillId="9" borderId="10" xfId="0" applyFont="1" applyFill="1" applyBorder="1" applyAlignment="1" applyProtection="1">
      <alignment horizontal="center" vertical="center"/>
      <protection hidden="1"/>
    </xf>
    <xf numFmtId="0" fontId="30" fillId="9" borderId="20" xfId="0" applyFont="1" applyFill="1" applyBorder="1" applyAlignment="1" applyProtection="1">
      <alignment horizontal="center" vertical="center"/>
      <protection hidden="1"/>
    </xf>
    <xf numFmtId="0" fontId="30" fillId="9" borderId="26" xfId="0" applyFont="1" applyFill="1" applyBorder="1" applyAlignment="1" applyProtection="1">
      <alignment horizontal="center" vertical="center"/>
      <protection hidden="1"/>
    </xf>
    <xf numFmtId="0" fontId="30" fillId="20" borderId="10" xfId="0" applyFont="1" applyFill="1" applyBorder="1" applyAlignment="1" applyProtection="1">
      <alignment horizontal="center" vertical="center"/>
      <protection hidden="1"/>
    </xf>
    <xf numFmtId="0" fontId="30" fillId="20" borderId="20" xfId="0" applyFont="1" applyFill="1" applyBorder="1" applyAlignment="1" applyProtection="1">
      <alignment horizontal="center" vertical="center"/>
      <protection hidden="1"/>
    </xf>
    <xf numFmtId="0" fontId="30" fillId="20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20" fillId="13" borderId="17" xfId="0" applyFont="1" applyFill="1" applyBorder="1" applyAlignment="1" applyProtection="1">
      <alignment horizontal="left" vertical="center" indent="1"/>
      <protection hidden="1"/>
    </xf>
    <xf numFmtId="0" fontId="30" fillId="9" borderId="6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horizontal="center" vertical="center"/>
      <protection hidden="1"/>
    </xf>
    <xf numFmtId="0" fontId="20" fillId="13" borderId="26" xfId="0" applyFont="1" applyFill="1" applyBorder="1" applyAlignment="1" applyProtection="1">
      <alignment horizontal="left" vertical="center" indent="1"/>
      <protection hidden="1"/>
    </xf>
    <xf numFmtId="0" fontId="30" fillId="9" borderId="7" xfId="0" applyFont="1" applyFill="1" applyBorder="1" applyAlignment="1" applyProtection="1">
      <alignment horizontal="center" vertical="center"/>
      <protection hidden="1"/>
    </xf>
    <xf numFmtId="0" fontId="30" fillId="9" borderId="15" xfId="0" applyFont="1" applyFill="1" applyBorder="1" applyAlignment="1" applyProtection="1">
      <alignment horizontal="center" vertical="center"/>
      <protection hidden="1"/>
    </xf>
    <xf numFmtId="0" fontId="30" fillId="9" borderId="36" xfId="0" applyFont="1" applyFill="1" applyBorder="1" applyAlignment="1" applyProtection="1">
      <alignment horizontal="center" vertical="center"/>
      <protection hidden="1"/>
    </xf>
    <xf numFmtId="0" fontId="30" fillId="9" borderId="18" xfId="0" applyFont="1" applyFill="1" applyBorder="1" applyAlignment="1" applyProtection="1">
      <alignment horizontal="center" vertical="center"/>
      <protection hidden="1"/>
    </xf>
    <xf numFmtId="0" fontId="20" fillId="13" borderId="18" xfId="0" applyFont="1" applyFill="1" applyBorder="1" applyAlignment="1" applyProtection="1">
      <alignment horizontal="left" vertical="center" indent="1"/>
      <protection hidden="1"/>
    </xf>
    <xf numFmtId="0" fontId="30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2" borderId="0" xfId="0" applyProtection="1">
      <protection hidden="1"/>
    </xf>
    <xf numFmtId="0" fontId="15" fillId="19" borderId="27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 wrapText="1"/>
    </xf>
    <xf numFmtId="0" fontId="18" fillId="19" borderId="4" xfId="0" applyFont="1" applyFill="1" applyBorder="1"/>
    <xf numFmtId="0" fontId="15" fillId="19" borderId="14" xfId="0" applyFont="1" applyFill="1" applyBorder="1" applyAlignment="1">
      <alignment horizontal="center" vertical="center"/>
    </xf>
    <xf numFmtId="0" fontId="18" fillId="19" borderId="5" xfId="0" applyFont="1" applyFill="1" applyBorder="1"/>
    <xf numFmtId="0" fontId="15" fillId="19" borderId="10" xfId="0" applyFont="1" applyFill="1" applyBorder="1" applyAlignment="1">
      <alignment horizontal="center" vertical="center"/>
    </xf>
    <xf numFmtId="0" fontId="18" fillId="19" borderId="32" xfId="0" applyFont="1" applyFill="1" applyBorder="1"/>
    <xf numFmtId="0" fontId="15" fillId="19" borderId="15" xfId="0" applyFont="1" applyFill="1" applyBorder="1" applyAlignment="1">
      <alignment horizontal="center" vertical="center"/>
    </xf>
    <xf numFmtId="0" fontId="18" fillId="19" borderId="6" xfId="0" applyFont="1" applyFill="1" applyBorder="1"/>
    <xf numFmtId="0" fontId="15" fillId="19" borderId="6" xfId="0" applyFont="1" applyFill="1" applyBorder="1" applyAlignment="1">
      <alignment horizontal="center" vertical="center"/>
    </xf>
    <xf numFmtId="0" fontId="18" fillId="19" borderId="7" xfId="0" applyFont="1" applyFill="1" applyBorder="1"/>
    <xf numFmtId="0" fontId="15" fillId="19" borderId="7" xfId="0" applyFont="1" applyFill="1" applyBorder="1" applyAlignment="1">
      <alignment horizontal="center" vertical="center"/>
    </xf>
    <xf numFmtId="0" fontId="18" fillId="19" borderId="8" xfId="0" applyFont="1" applyFill="1" applyBorder="1"/>
    <xf numFmtId="0" fontId="15" fillId="19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0" fillId="20" borderId="15" xfId="0" applyFont="1" applyFill="1" applyBorder="1" applyAlignment="1" applyProtection="1">
      <alignment horizontal="center" vertical="center"/>
      <protection hidden="1"/>
    </xf>
    <xf numFmtId="0" fontId="30" fillId="20" borderId="18" xfId="0" applyFont="1" applyFill="1" applyBorder="1" applyAlignment="1" applyProtection="1">
      <alignment horizontal="center" vertical="center"/>
      <protection hidden="1"/>
    </xf>
    <xf numFmtId="0" fontId="30" fillId="12" borderId="14" xfId="0" applyFont="1" applyFill="1" applyBorder="1" applyAlignment="1" applyProtection="1">
      <alignment horizontal="center"/>
      <protection hidden="1"/>
    </xf>
    <xf numFmtId="0" fontId="30" fillId="12" borderId="17" xfId="0" applyFont="1" applyFill="1" applyBorder="1" applyAlignment="1" applyProtection="1">
      <alignment horizontal="center"/>
      <protection hidden="1"/>
    </xf>
    <xf numFmtId="0" fontId="30" fillId="22" borderId="37" xfId="0" applyFont="1" applyFill="1" applyBorder="1" applyAlignment="1" applyProtection="1">
      <alignment horizontal="center"/>
      <protection hidden="1"/>
    </xf>
    <xf numFmtId="0" fontId="30" fillId="22" borderId="17" xfId="0" applyFont="1" applyFill="1" applyBorder="1" applyAlignment="1" applyProtection="1">
      <alignment horizontal="center"/>
      <protection hidden="1"/>
    </xf>
    <xf numFmtId="0" fontId="19" fillId="9" borderId="16" xfId="0" applyFont="1" applyFill="1" applyBorder="1" applyAlignment="1" applyProtection="1">
      <alignment horizontal="center" vertical="center" wrapText="1"/>
      <protection hidden="1"/>
    </xf>
    <xf numFmtId="0" fontId="19" fillId="9" borderId="19" xfId="0" applyFont="1" applyFill="1" applyBorder="1" applyAlignment="1" applyProtection="1">
      <alignment horizontal="center" vertical="center" wrapText="1"/>
      <protection hidden="1"/>
    </xf>
    <xf numFmtId="0" fontId="19" fillId="9" borderId="24" xfId="0" applyFont="1" applyFill="1" applyBorder="1" applyAlignment="1" applyProtection="1">
      <alignment horizontal="center" vertical="center" wrapText="1"/>
      <protection hidden="1"/>
    </xf>
    <xf numFmtId="0" fontId="19" fillId="20" borderId="3" xfId="0" applyFont="1" applyFill="1" applyBorder="1" applyAlignment="1" applyProtection="1">
      <alignment horizontal="center" vertical="center" wrapText="1"/>
      <protection hidden="1"/>
    </xf>
    <xf numFmtId="0" fontId="19" fillId="20" borderId="19" xfId="0" applyFont="1" applyFill="1" applyBorder="1" applyAlignment="1" applyProtection="1">
      <alignment horizontal="center" vertical="center" wrapText="1"/>
      <protection hidden="1"/>
    </xf>
    <xf numFmtId="0" fontId="19" fillId="20" borderId="24" xfId="0" applyFont="1" applyFill="1" applyBorder="1" applyAlignment="1" applyProtection="1">
      <alignment horizontal="center" vertical="center" wrapText="1"/>
      <protection hidden="1"/>
    </xf>
    <xf numFmtId="0" fontId="19" fillId="20" borderId="16" xfId="0" applyFont="1" applyFill="1" applyBorder="1" applyAlignment="1" applyProtection="1">
      <alignment horizontal="center" vertical="center" wrapText="1"/>
      <protection hidden="1"/>
    </xf>
    <xf numFmtId="0" fontId="30" fillId="9" borderId="14" xfId="0" applyFont="1" applyFill="1" applyBorder="1" applyAlignment="1" applyProtection="1">
      <alignment horizontal="center" vertical="center"/>
      <protection hidden="1"/>
    </xf>
    <xf numFmtId="0" fontId="30" fillId="9" borderId="13" xfId="0" applyFont="1" applyFill="1" applyBorder="1" applyAlignment="1" applyProtection="1">
      <alignment horizontal="center" vertical="center"/>
      <protection hidden="1"/>
    </xf>
    <xf numFmtId="0" fontId="30" fillId="9" borderId="17" xfId="0" applyFont="1" applyFill="1" applyBorder="1" applyAlignment="1" applyProtection="1">
      <alignment horizontal="center" vertical="center"/>
      <protection hidden="1"/>
    </xf>
    <xf numFmtId="0" fontId="30" fillId="20" borderId="14" xfId="0" applyFont="1" applyFill="1" applyBorder="1" applyAlignment="1" applyProtection="1">
      <alignment horizontal="center" vertical="center"/>
      <protection hidden="1"/>
    </xf>
    <xf numFmtId="0" fontId="30" fillId="20" borderId="13" xfId="0" applyFont="1" applyFill="1" applyBorder="1" applyAlignment="1" applyProtection="1">
      <alignment horizontal="center" vertical="center"/>
      <protection hidden="1"/>
    </xf>
    <xf numFmtId="0" fontId="30" fillId="20" borderId="17" xfId="0" applyFont="1" applyFill="1" applyBorder="1" applyAlignment="1" applyProtection="1">
      <alignment horizontal="center" vertical="center"/>
      <protection hidden="1"/>
    </xf>
    <xf numFmtId="0" fontId="30" fillId="20" borderId="36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/>
      <protection hidden="1"/>
    </xf>
    <xf numFmtId="0" fontId="32" fillId="21" borderId="0" xfId="0" applyFont="1" applyFill="1" applyProtection="1">
      <protection hidden="1"/>
    </xf>
    <xf numFmtId="0" fontId="36" fillId="0" borderId="0" xfId="0" applyFont="1" applyFill="1" applyAlignment="1">
      <alignment vertical="center"/>
    </xf>
    <xf numFmtId="0" fontId="22" fillId="25" borderId="3" xfId="0" applyFont="1" applyFill="1" applyBorder="1" applyAlignment="1" applyProtection="1">
      <alignment horizontal="center" vertical="center" wrapText="1"/>
      <protection hidden="1"/>
    </xf>
    <xf numFmtId="0" fontId="22" fillId="25" borderId="24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4" borderId="3" xfId="0" applyFont="1" applyFill="1" applyBorder="1" applyAlignment="1" applyProtection="1">
      <alignment horizontal="center" vertical="center" wrapText="1"/>
      <protection hidden="1"/>
    </xf>
    <xf numFmtId="0" fontId="38" fillId="24" borderId="24" xfId="0" applyFont="1" applyFill="1" applyBorder="1" applyAlignment="1" applyProtection="1">
      <alignment horizontal="center" vertical="center" wrapText="1"/>
      <protection hidden="1"/>
    </xf>
    <xf numFmtId="0" fontId="22" fillId="12" borderId="33" xfId="0" applyFont="1" applyFill="1" applyBorder="1" applyAlignment="1" applyProtection="1">
      <alignment horizontal="center" vertical="center" wrapText="1"/>
      <protection hidden="1"/>
    </xf>
    <xf numFmtId="0" fontId="22" fillId="12" borderId="51" xfId="0" applyFont="1" applyFill="1" applyBorder="1" applyAlignment="1" applyProtection="1">
      <alignment horizontal="center" vertical="center" wrapText="1"/>
      <protection hidden="1"/>
    </xf>
    <xf numFmtId="0" fontId="22" fillId="22" borderId="33" xfId="0" applyFont="1" applyFill="1" applyBorder="1" applyAlignment="1" applyProtection="1">
      <alignment horizontal="center" vertical="center" wrapText="1"/>
      <protection hidden="1"/>
    </xf>
    <xf numFmtId="0" fontId="22" fillId="22" borderId="51" xfId="0" applyFont="1" applyFill="1" applyBorder="1" applyAlignment="1" applyProtection="1">
      <alignment horizontal="center" vertical="center" wrapText="1"/>
      <protection hidden="1"/>
    </xf>
    <xf numFmtId="0" fontId="37" fillId="26" borderId="14" xfId="0" applyFont="1" applyFill="1" applyBorder="1" applyAlignment="1" applyProtection="1">
      <alignment horizontal="center"/>
      <protection hidden="1"/>
    </xf>
    <xf numFmtId="0" fontId="37" fillId="26" borderId="17" xfId="0" applyFont="1" applyFill="1" applyBorder="1" applyAlignment="1" applyProtection="1">
      <alignment horizontal="center"/>
      <protection hidden="1"/>
    </xf>
    <xf numFmtId="0" fontId="2" fillId="25" borderId="14" xfId="0" applyFont="1" applyFill="1" applyBorder="1" applyAlignment="1" applyProtection="1">
      <alignment horizontal="center"/>
      <protection hidden="1"/>
    </xf>
    <xf numFmtId="0" fontId="2" fillId="25" borderId="10" xfId="0" applyFont="1" applyFill="1" applyBorder="1" applyAlignment="1" applyProtection="1">
      <alignment horizontal="center"/>
      <protection hidden="1"/>
    </xf>
    <xf numFmtId="0" fontId="30" fillId="22" borderId="26" xfId="0" applyFont="1" applyFill="1" applyBorder="1" applyAlignment="1" applyProtection="1">
      <alignment horizontal="center"/>
      <protection hidden="1"/>
    </xf>
    <xf numFmtId="0" fontId="2" fillId="25" borderId="34" xfId="0" applyFont="1" applyFill="1" applyBorder="1" applyAlignment="1" applyProtection="1">
      <alignment horizontal="center"/>
      <protection hidden="1"/>
    </xf>
    <xf numFmtId="0" fontId="2" fillId="25" borderId="22" xfId="0" applyFont="1" applyFill="1" applyBorder="1" applyAlignment="1" applyProtection="1">
      <alignment horizontal="center"/>
      <protection hidden="1"/>
    </xf>
    <xf numFmtId="0" fontId="37" fillId="24" borderId="37" xfId="0" applyFont="1" applyFill="1" applyBorder="1" applyAlignment="1" applyProtection="1">
      <alignment horizontal="center"/>
      <protection hidden="1"/>
    </xf>
    <xf numFmtId="0" fontId="37" fillId="24" borderId="52" xfId="0" applyFont="1" applyFill="1" applyBorder="1" applyAlignment="1" applyProtection="1">
      <alignment horizontal="center"/>
      <protection hidden="1"/>
    </xf>
    <xf numFmtId="0" fontId="37" fillId="26" borderId="10" xfId="0" applyFont="1" applyFill="1" applyBorder="1" applyAlignment="1" applyProtection="1">
      <alignment horizontal="center"/>
      <protection hidden="1"/>
    </xf>
    <xf numFmtId="0" fontId="37" fillId="26" borderId="26" xfId="0" applyFont="1" applyFill="1" applyBorder="1" applyAlignment="1" applyProtection="1">
      <alignment horizontal="center"/>
      <protection hidden="1"/>
    </xf>
    <xf numFmtId="0" fontId="37" fillId="26" borderId="15" xfId="0" applyFont="1" applyFill="1" applyBorder="1" applyAlignment="1" applyProtection="1">
      <alignment horizontal="center"/>
      <protection hidden="1"/>
    </xf>
    <xf numFmtId="0" fontId="37" fillId="26" borderId="18" xfId="0" applyFont="1" applyFill="1" applyBorder="1" applyAlignment="1" applyProtection="1">
      <alignment horizontal="center"/>
      <protection hidden="1"/>
    </xf>
    <xf numFmtId="0" fontId="2" fillId="25" borderId="15" xfId="0" applyFont="1" applyFill="1" applyBorder="1" applyAlignment="1" applyProtection="1">
      <alignment horizontal="center"/>
      <protection hidden="1"/>
    </xf>
    <xf numFmtId="0" fontId="2" fillId="25" borderId="18" xfId="0" applyFont="1" applyFill="1" applyBorder="1" applyAlignment="1" applyProtection="1">
      <alignment horizontal="center"/>
      <protection hidden="1"/>
    </xf>
    <xf numFmtId="0" fontId="37" fillId="24" borderId="15" xfId="0" applyFont="1" applyFill="1" applyBorder="1" applyAlignment="1" applyProtection="1">
      <alignment horizontal="center"/>
      <protection hidden="1"/>
    </xf>
    <xf numFmtId="0" fontId="30" fillId="22" borderId="18" xfId="0" applyFont="1" applyFill="1" applyBorder="1" applyAlignment="1" applyProtection="1">
      <alignment horizontal="center"/>
      <protection hidden="1"/>
    </xf>
    <xf numFmtId="0" fontId="37" fillId="24" borderId="34" xfId="0" applyFont="1" applyFill="1" applyBorder="1" applyAlignment="1" applyProtection="1">
      <alignment horizontal="center"/>
      <protection hidden="1"/>
    </xf>
    <xf numFmtId="0" fontId="37" fillId="24" borderId="22" xfId="0" applyFont="1" applyFill="1" applyBorder="1" applyAlignment="1" applyProtection="1">
      <alignment horizontal="center"/>
      <protection hidden="1"/>
    </xf>
    <xf numFmtId="0" fontId="37" fillId="24" borderId="53" xfId="0" applyFont="1" applyFill="1" applyBorder="1" applyAlignment="1" applyProtection="1">
      <alignment horizontal="center"/>
      <protection hidden="1"/>
    </xf>
    <xf numFmtId="0" fontId="30" fillId="22" borderId="52" xfId="0" applyFont="1" applyFill="1" applyBorder="1" applyAlignment="1" applyProtection="1">
      <alignment horizontal="center"/>
      <protection hidden="1"/>
    </xf>
    <xf numFmtId="0" fontId="30" fillId="22" borderId="54" xfId="0" applyFont="1" applyFill="1" applyBorder="1" applyAlignment="1" applyProtection="1">
      <alignment horizontal="center"/>
      <protection hidden="1"/>
    </xf>
    <xf numFmtId="0" fontId="30" fillId="12" borderId="10" xfId="0" applyFont="1" applyFill="1" applyBorder="1" applyAlignment="1" applyProtection="1">
      <alignment horizontal="center"/>
      <protection hidden="1"/>
    </xf>
    <xf numFmtId="0" fontId="30" fillId="12" borderId="26" xfId="0" applyFont="1" applyFill="1" applyBorder="1" applyAlignment="1" applyProtection="1">
      <alignment horizontal="center"/>
      <protection hidden="1"/>
    </xf>
    <xf numFmtId="0" fontId="30" fillId="12" borderId="15" xfId="0" applyFont="1" applyFill="1" applyBorder="1" applyAlignment="1" applyProtection="1">
      <alignment horizontal="center"/>
      <protection hidden="1"/>
    </xf>
    <xf numFmtId="0" fontId="30" fillId="12" borderId="18" xfId="0" applyFont="1" applyFill="1" applyBorder="1" applyAlignment="1" applyProtection="1">
      <alignment horizontal="center"/>
      <protection hidden="1"/>
    </xf>
    <xf numFmtId="0" fontId="53" fillId="16" borderId="19" xfId="0" applyFont="1" applyFill="1" applyBorder="1" applyAlignment="1">
      <alignment horizontal="center" vertical="center"/>
    </xf>
    <xf numFmtId="0" fontId="53" fillId="17" borderId="24" xfId="0" applyFont="1" applyFill="1" applyBorder="1" applyAlignment="1">
      <alignment horizontal="center" vertical="center"/>
    </xf>
    <xf numFmtId="0" fontId="21" fillId="2" borderId="12" xfId="0" applyFont="1" applyBorder="1" applyAlignment="1" applyProtection="1">
      <alignment horizontal="right"/>
      <protection locked="0"/>
    </xf>
    <xf numFmtId="0" fontId="26" fillId="2" borderId="46" xfId="0" applyFont="1" applyBorder="1" applyProtection="1">
      <protection locked="0"/>
    </xf>
    <xf numFmtId="0" fontId="21" fillId="2" borderId="46" xfId="0" applyFont="1" applyBorder="1" applyAlignment="1" applyProtection="1">
      <alignment horizontal="right"/>
      <protection locked="0"/>
    </xf>
    <xf numFmtId="0" fontId="19" fillId="2" borderId="46" xfId="0" applyFont="1" applyBorder="1"/>
    <xf numFmtId="0" fontId="0" fillId="2" borderId="46" xfId="0" applyBorder="1"/>
    <xf numFmtId="0" fontId="19" fillId="2" borderId="38" xfId="0" applyFont="1" applyBorder="1"/>
    <xf numFmtId="0" fontId="13" fillId="57" borderId="4" xfId="0" applyFont="1" applyFill="1" applyBorder="1" applyAlignment="1">
      <alignment horizontal="center" vertical="center"/>
    </xf>
    <xf numFmtId="0" fontId="20" fillId="57" borderId="13" xfId="0" applyFont="1" applyFill="1" applyBorder="1" applyAlignment="1" applyProtection="1">
      <alignment horizontal="left" vertical="center" indent="1"/>
      <protection locked="0"/>
    </xf>
    <xf numFmtId="0" fontId="13" fillId="57" borderId="5" xfId="0" applyFont="1" applyFill="1" applyBorder="1" applyAlignment="1">
      <alignment horizontal="center" vertical="center"/>
    </xf>
    <xf numFmtId="0" fontId="20" fillId="57" borderId="20" xfId="0" applyFont="1" applyFill="1" applyBorder="1" applyAlignment="1" applyProtection="1">
      <alignment horizontal="left" vertical="center" indent="1"/>
      <protection locked="0"/>
    </xf>
    <xf numFmtId="0" fontId="13" fillId="57" borderId="9" xfId="0" applyFont="1" applyFill="1" applyBorder="1" applyAlignment="1">
      <alignment horizontal="center" vertical="center"/>
    </xf>
    <xf numFmtId="0" fontId="20" fillId="57" borderId="4" xfId="0" applyFont="1" applyFill="1" applyBorder="1" applyAlignment="1">
      <alignment horizontal="right" vertical="center"/>
    </xf>
    <xf numFmtId="0" fontId="20" fillId="57" borderId="5" xfId="0" applyFont="1" applyFill="1" applyBorder="1" applyAlignment="1">
      <alignment horizontal="right" vertical="center"/>
    </xf>
    <xf numFmtId="0" fontId="20" fillId="57" borderId="32" xfId="0" applyFont="1" applyFill="1" applyBorder="1" applyAlignment="1">
      <alignment horizontal="right" vertical="center"/>
    </xf>
    <xf numFmtId="0" fontId="16" fillId="16" borderId="10" xfId="0" applyFont="1" applyFill="1" applyBorder="1" applyAlignment="1" applyProtection="1">
      <alignment horizontal="center"/>
      <protection locked="0"/>
    </xf>
    <xf numFmtId="0" fontId="27" fillId="16" borderId="20" xfId="0" applyFont="1" applyFill="1" applyBorder="1" applyAlignment="1" applyProtection="1">
      <alignment horizontal="left" vertical="center" indent="1"/>
      <protection locked="0"/>
    </xf>
    <xf numFmtId="0" fontId="54" fillId="16" borderId="13" xfId="0" applyFont="1" applyFill="1" applyBorder="1" applyAlignment="1">
      <alignment horizontal="right" vertical="center" indent="1"/>
    </xf>
    <xf numFmtId="0" fontId="54" fillId="16" borderId="20" xfId="0" applyFont="1" applyFill="1" applyBorder="1" applyAlignment="1">
      <alignment horizontal="right" vertical="center" indent="1"/>
    </xf>
    <xf numFmtId="0" fontId="54" fillId="16" borderId="65" xfId="0" applyFont="1" applyFill="1" applyBorder="1" applyAlignment="1">
      <alignment horizontal="right" vertical="center" indent="1"/>
    </xf>
    <xf numFmtId="0" fontId="20" fillId="12" borderId="13" xfId="0" applyFont="1" applyFill="1" applyBorder="1" applyAlignment="1">
      <alignment horizontal="right" vertical="center" indent="1"/>
    </xf>
    <xf numFmtId="0" fontId="20" fillId="12" borderId="20" xfId="0" applyFont="1" applyFill="1" applyBorder="1" applyAlignment="1">
      <alignment horizontal="right" vertical="center" indent="1"/>
    </xf>
    <xf numFmtId="0" fontId="20" fillId="12" borderId="65" xfId="0" applyFont="1" applyFill="1" applyBorder="1" applyAlignment="1">
      <alignment horizontal="right" vertical="center" indent="1"/>
    </xf>
    <xf numFmtId="0" fontId="55" fillId="26" borderId="10" xfId="0" applyFont="1" applyFill="1" applyBorder="1" applyAlignment="1" applyProtection="1">
      <alignment horizontal="center"/>
      <protection locked="0"/>
    </xf>
    <xf numFmtId="0" fontId="56" fillId="26" borderId="20" xfId="0" applyFont="1" applyFill="1" applyBorder="1" applyAlignment="1" applyProtection="1">
      <alignment horizontal="left" vertical="center" indent="1"/>
      <protection locked="0"/>
    </xf>
    <xf numFmtId="0" fontId="55" fillId="26" borderId="11" xfId="0" applyFont="1" applyFill="1" applyBorder="1" applyAlignment="1" applyProtection="1">
      <alignment horizontal="center"/>
      <protection locked="0"/>
    </xf>
    <xf numFmtId="0" fontId="56" fillId="26" borderId="21" xfId="0" applyFont="1" applyFill="1" applyBorder="1" applyAlignment="1" applyProtection="1">
      <alignment horizontal="left" vertical="center" indent="1"/>
      <protection locked="0"/>
    </xf>
    <xf numFmtId="0" fontId="56" fillId="26" borderId="22" xfId="0" applyFont="1" applyFill="1" applyBorder="1" applyAlignment="1" applyProtection="1">
      <alignment horizontal="left" vertical="center" indent="1"/>
      <protection locked="0"/>
    </xf>
    <xf numFmtId="0" fontId="55" fillId="26" borderId="12" xfId="0" applyFont="1" applyFill="1" applyBorder="1" applyAlignment="1" applyProtection="1">
      <alignment horizontal="center"/>
      <protection locked="0"/>
    </xf>
    <xf numFmtId="0" fontId="56" fillId="26" borderId="23" xfId="0" applyFont="1" applyFill="1" applyBorder="1" applyAlignment="1" applyProtection="1">
      <alignment horizontal="left" vertical="center" indent="1"/>
      <protection locked="0"/>
    </xf>
    <xf numFmtId="0" fontId="54" fillId="26" borderId="13" xfId="0" applyFont="1" applyFill="1" applyBorder="1" applyAlignment="1">
      <alignment horizontal="right" vertical="center" indent="1"/>
    </xf>
    <xf numFmtId="0" fontId="54" fillId="26" borderId="20" xfId="0" applyFont="1" applyFill="1" applyBorder="1" applyAlignment="1">
      <alignment horizontal="right" vertical="center" indent="1"/>
    </xf>
    <xf numFmtId="0" fontId="54" fillId="26" borderId="65" xfId="0" applyFont="1" applyFill="1" applyBorder="1" applyAlignment="1">
      <alignment horizontal="right" vertical="center" indent="1"/>
    </xf>
    <xf numFmtId="0" fontId="25" fillId="57" borderId="25" xfId="0" applyFont="1" applyFill="1" applyBorder="1" applyAlignment="1" applyProtection="1">
      <alignment horizontal="left" vertical="center" indent="1"/>
      <protection locked="0"/>
    </xf>
    <xf numFmtId="0" fontId="25" fillId="16" borderId="26" xfId="0" applyFont="1" applyFill="1" applyBorder="1" applyAlignment="1" applyProtection="1">
      <alignment horizontal="left" vertical="center" indent="1"/>
      <protection locked="0"/>
    </xf>
    <xf numFmtId="0" fontId="25" fillId="12" borderId="26" xfId="0" applyFont="1" applyFill="1" applyBorder="1" applyAlignment="1" applyProtection="1">
      <alignment horizontal="left" vertical="center" indent="1"/>
      <protection locked="0"/>
    </xf>
    <xf numFmtId="0" fontId="57" fillId="26" borderId="26" xfId="0" applyFont="1" applyFill="1" applyBorder="1" applyAlignment="1" applyProtection="1">
      <alignment horizontal="left" vertical="center" indent="1"/>
      <protection locked="0"/>
    </xf>
    <xf numFmtId="0" fontId="57" fillId="26" borderId="18" xfId="0" applyFont="1" applyFill="1" applyBorder="1" applyAlignment="1" applyProtection="1">
      <alignment horizontal="left" vertical="center" indent="1"/>
      <protection locked="0"/>
    </xf>
    <xf numFmtId="0" fontId="25" fillId="57" borderId="13" xfId="0" applyFont="1" applyFill="1" applyBorder="1" applyAlignment="1">
      <alignment horizontal="left" vertical="center" indent="1"/>
    </xf>
    <xf numFmtId="0" fontId="25" fillId="57" borderId="67" xfId="0" applyFont="1" applyFill="1" applyBorder="1" applyAlignment="1">
      <alignment horizontal="left" vertical="center" indent="1"/>
    </xf>
    <xf numFmtId="0" fontId="25" fillId="57" borderId="20" xfId="0" applyFont="1" applyFill="1" applyBorder="1" applyAlignment="1">
      <alignment horizontal="left" vertical="center" indent="1"/>
    </xf>
    <xf numFmtId="0" fontId="25" fillId="57" borderId="65" xfId="0" applyFont="1" applyFill="1" applyBorder="1" applyAlignment="1">
      <alignment horizontal="left" vertical="center" indent="1"/>
    </xf>
    <xf numFmtId="0" fontId="25" fillId="16" borderId="13" xfId="0" applyFont="1" applyFill="1" applyBorder="1" applyAlignment="1">
      <alignment horizontal="left" vertical="center" indent="1"/>
    </xf>
    <xf numFmtId="0" fontId="25" fillId="16" borderId="20" xfId="0" applyFont="1" applyFill="1" applyBorder="1" applyAlignment="1">
      <alignment horizontal="left" vertical="center" indent="1"/>
    </xf>
    <xf numFmtId="0" fontId="25" fillId="16" borderId="65" xfId="0" applyFont="1" applyFill="1" applyBorder="1" applyAlignment="1">
      <alignment horizontal="left" vertical="center" indent="1"/>
    </xf>
    <xf numFmtId="0" fontId="25" fillId="12" borderId="13" xfId="0" applyFont="1" applyFill="1" applyBorder="1" applyAlignment="1">
      <alignment horizontal="left" vertical="center" indent="1"/>
    </xf>
    <xf numFmtId="0" fontId="25" fillId="12" borderId="20" xfId="0" applyFont="1" applyFill="1" applyBorder="1" applyAlignment="1">
      <alignment horizontal="left" vertical="center" indent="1"/>
    </xf>
    <xf numFmtId="0" fontId="25" fillId="12" borderId="65" xfId="0" applyFont="1" applyFill="1" applyBorder="1" applyAlignment="1">
      <alignment horizontal="left" vertical="center" indent="1"/>
    </xf>
    <xf numFmtId="0" fontId="25" fillId="26" borderId="17" xfId="0" applyFont="1" applyFill="1" applyBorder="1" applyAlignment="1">
      <alignment horizontal="left" vertical="center" indent="1"/>
    </xf>
    <xf numFmtId="0" fontId="25" fillId="26" borderId="26" xfId="0" applyFont="1" applyFill="1" applyBorder="1" applyAlignment="1">
      <alignment horizontal="left" vertical="center" indent="1"/>
    </xf>
    <xf numFmtId="0" fontId="25" fillId="26" borderId="66" xfId="0" applyFont="1" applyFill="1" applyBorder="1" applyAlignment="1">
      <alignment horizontal="left" vertical="center" indent="1"/>
    </xf>
    <xf numFmtId="0" fontId="33" fillId="9" borderId="39" xfId="0" applyFont="1" applyFill="1" applyBorder="1" applyAlignment="1" applyProtection="1">
      <alignment horizontal="center" vertical="center"/>
      <protection hidden="1"/>
    </xf>
    <xf numFmtId="0" fontId="33" fillId="9" borderId="40" xfId="0" applyFont="1" applyFill="1" applyBorder="1" applyAlignment="1" applyProtection="1">
      <alignment horizontal="center" vertical="center"/>
      <protection hidden="1"/>
    </xf>
    <xf numFmtId="0" fontId="33" fillId="9" borderId="41" xfId="0" applyFont="1" applyFill="1" applyBorder="1" applyAlignment="1" applyProtection="1">
      <alignment horizontal="center" vertical="center"/>
      <protection hidden="1"/>
    </xf>
    <xf numFmtId="0" fontId="33" fillId="9" borderId="42" xfId="0" applyFont="1" applyFill="1" applyBorder="1" applyAlignment="1" applyProtection="1">
      <alignment vertical="center"/>
      <protection hidden="1"/>
    </xf>
    <xf numFmtId="0" fontId="33" fillId="9" borderId="43" xfId="0" applyFont="1" applyFill="1" applyBorder="1" applyAlignment="1" applyProtection="1">
      <alignment vertical="center"/>
      <protection hidden="1"/>
    </xf>
    <xf numFmtId="0" fontId="33" fillId="9" borderId="44" xfId="0" applyFont="1" applyFill="1" applyBorder="1" applyAlignment="1" applyProtection="1">
      <alignment vertical="center"/>
      <protection hidden="1"/>
    </xf>
    <xf numFmtId="0" fontId="33" fillId="9" borderId="42" xfId="0" applyFont="1" applyFill="1" applyBorder="1" applyAlignment="1" applyProtection="1">
      <alignment horizontal="center" vertical="center"/>
      <protection hidden="1"/>
    </xf>
    <xf numFmtId="0" fontId="33" fillId="9" borderId="43" xfId="0" applyFont="1" applyFill="1" applyBorder="1" applyAlignment="1" applyProtection="1">
      <alignment horizontal="center" vertical="center"/>
      <protection hidden="1"/>
    </xf>
    <xf numFmtId="0" fontId="33" fillId="9" borderId="44" xfId="0" applyFont="1" applyFill="1" applyBorder="1" applyAlignment="1" applyProtection="1">
      <alignment horizontal="center" vertical="center"/>
      <protection hidden="1"/>
    </xf>
    <xf numFmtId="0" fontId="36" fillId="24" borderId="42" xfId="0" applyFont="1" applyFill="1" applyBorder="1" applyAlignment="1">
      <alignment horizontal="center" vertical="center"/>
    </xf>
    <xf numFmtId="0" fontId="36" fillId="24" borderId="44" xfId="0" applyFont="1" applyFill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/>
    </xf>
    <xf numFmtId="0" fontId="34" fillId="9" borderId="43" xfId="0" applyFont="1" applyFill="1" applyBorder="1" applyAlignment="1">
      <alignment horizontal="center" vertical="center"/>
    </xf>
    <xf numFmtId="0" fontId="34" fillId="9" borderId="44" xfId="0" applyFont="1" applyFill="1" applyBorder="1" applyAlignment="1">
      <alignment horizontal="center" vertical="center"/>
    </xf>
    <xf numFmtId="0" fontId="35" fillId="23" borderId="12" xfId="0" applyFont="1" applyFill="1" applyBorder="1" applyAlignment="1">
      <alignment horizontal="center" vertical="center"/>
    </xf>
    <xf numFmtId="0" fontId="35" fillId="23" borderId="46" xfId="0" applyFont="1" applyFill="1" applyBorder="1" applyAlignment="1">
      <alignment horizontal="center" vertical="center"/>
    </xf>
    <xf numFmtId="0" fontId="34" fillId="9" borderId="3" xfId="0" applyFont="1" applyFill="1" applyBorder="1" applyAlignment="1">
      <alignment horizontal="center" vertical="center"/>
    </xf>
    <xf numFmtId="0" fontId="34" fillId="9" borderId="19" xfId="0" applyFont="1" applyFill="1" applyBorder="1" applyAlignment="1">
      <alignment horizontal="center" vertical="center"/>
    </xf>
    <xf numFmtId="0" fontId="34" fillId="9" borderId="45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30" fillId="22" borderId="47" xfId="0" applyFont="1" applyFill="1" applyBorder="1" applyAlignment="1" applyProtection="1">
      <alignment horizontal="center" vertical="center"/>
      <protection hidden="1"/>
    </xf>
    <xf numFmtId="0" fontId="30" fillId="22" borderId="48" xfId="0" applyFont="1" applyFill="1" applyBorder="1" applyAlignment="1" applyProtection="1">
      <alignment horizontal="center" vertical="center"/>
      <protection hidden="1"/>
    </xf>
    <xf numFmtId="0" fontId="30" fillId="12" borderId="49" xfId="0" applyFont="1" applyFill="1" applyBorder="1" applyAlignment="1" applyProtection="1">
      <alignment horizontal="center" vertical="center"/>
      <protection hidden="1"/>
    </xf>
    <xf numFmtId="0" fontId="30" fillId="12" borderId="48" xfId="0" applyFont="1" applyFill="1" applyBorder="1" applyAlignment="1" applyProtection="1">
      <alignment horizontal="center" vertical="center"/>
      <protection hidden="1"/>
    </xf>
    <xf numFmtId="0" fontId="30" fillId="24" borderId="46" xfId="0" applyFont="1" applyFill="1" applyBorder="1" applyAlignment="1" applyProtection="1">
      <alignment horizontal="center" vertical="center"/>
      <protection hidden="1"/>
    </xf>
    <xf numFmtId="0" fontId="30" fillId="24" borderId="38" xfId="0" applyFont="1" applyFill="1" applyBorder="1" applyAlignment="1" applyProtection="1">
      <alignment horizontal="center" vertical="center"/>
      <protection hidden="1"/>
    </xf>
    <xf numFmtId="0" fontId="24" fillId="25" borderId="28" xfId="0" applyFont="1" applyFill="1" applyBorder="1" applyAlignment="1" applyProtection="1">
      <alignment horizontal="center" vertical="center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3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914400</xdr:colOff>
          <xdr:row>8</xdr:row>
          <xdr:rowOff>238125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12</xdr:col>
          <xdr:colOff>47625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49"/>
  <sheetViews>
    <sheetView showGridLines="0" showRowColHeaders="0" tabSelected="1" topLeftCell="A4" workbookViewId="0">
      <selection activeCell="M12" sqref="M12"/>
    </sheetView>
  </sheetViews>
  <sheetFormatPr baseColWidth="10" defaultRowHeight="12.75" x14ac:dyDescent="0.2"/>
  <cols>
    <col min="1" max="16384" width="11.42578125" style="94"/>
  </cols>
  <sheetData>
    <row r="1" spans="1:20" x14ac:dyDescent="0.2">
      <c r="A1" s="131" t="s">
        <v>34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x14ac:dyDescent="0.2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x14ac:dyDescent="0.2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ht="13.5" thickBot="1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ht="60.75" thickTop="1" thickBot="1" x14ac:dyDescent="0.25">
      <c r="A7" s="93"/>
      <c r="B7" s="93"/>
      <c r="C7" s="93"/>
      <c r="D7" s="221" t="s">
        <v>28</v>
      </c>
      <c r="E7" s="222"/>
      <c r="F7" s="222"/>
      <c r="G7" s="222"/>
      <c r="H7" s="222"/>
      <c r="I7" s="222"/>
      <c r="J7" s="222"/>
      <c r="K7" s="222"/>
      <c r="L7" s="222"/>
      <c r="M7" s="223"/>
      <c r="N7" s="93"/>
      <c r="O7" s="93"/>
      <c r="P7" s="93"/>
      <c r="Q7" s="93"/>
      <c r="R7" s="93"/>
      <c r="S7" s="93"/>
      <c r="T7" s="93"/>
    </row>
    <row r="8" spans="1:20" ht="13.5" thickTop="1" x14ac:dyDescent="0.2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</row>
    <row r="9" spans="1:20" x14ac:dyDescent="0.2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</row>
    <row r="10" spans="1:20" x14ac:dyDescent="0.2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</row>
    <row r="11" spans="1:20" ht="13.5" thickBot="1" x14ac:dyDescent="0.25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</row>
    <row r="12" spans="1:20" ht="60" thickBot="1" x14ac:dyDescent="0.25">
      <c r="A12" s="93"/>
      <c r="B12" s="93"/>
      <c r="C12" s="93"/>
      <c r="D12" s="93"/>
      <c r="E12" s="224" t="s">
        <v>29</v>
      </c>
      <c r="F12" s="225"/>
      <c r="G12" s="225"/>
      <c r="H12" s="225"/>
      <c r="I12" s="225"/>
      <c r="J12" s="226"/>
      <c r="K12" s="93"/>
      <c r="L12" s="93"/>
      <c r="M12" s="93"/>
      <c r="N12" s="93"/>
      <c r="O12" s="93"/>
      <c r="P12" s="93"/>
      <c r="Q12" s="93"/>
      <c r="R12" s="93"/>
      <c r="S12" s="93"/>
      <c r="T12" s="93"/>
    </row>
    <row r="13" spans="1:20" x14ac:dyDescent="0.2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</row>
    <row r="14" spans="1:20" x14ac:dyDescent="0.2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</row>
    <row r="15" spans="1:20" x14ac:dyDescent="0.2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</row>
    <row r="16" spans="1:20" ht="13.5" thickBot="1" x14ac:dyDescent="0.25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</row>
    <row r="17" spans="1:20" ht="60" thickBot="1" x14ac:dyDescent="0.25">
      <c r="A17" s="93"/>
      <c r="B17" s="93"/>
      <c r="C17" s="93"/>
      <c r="D17" s="93"/>
      <c r="E17" s="93"/>
      <c r="F17" s="93"/>
      <c r="G17" s="227" t="s">
        <v>30</v>
      </c>
      <c r="H17" s="228"/>
      <c r="I17" s="228"/>
      <c r="J17" s="229"/>
      <c r="K17" s="93"/>
      <c r="L17" s="93"/>
      <c r="M17" s="93"/>
      <c r="N17" s="93"/>
      <c r="O17" s="93"/>
      <c r="P17" s="93"/>
      <c r="Q17" s="93"/>
      <c r="R17" s="93"/>
      <c r="S17" s="93"/>
      <c r="T17" s="93"/>
    </row>
    <row r="18" spans="1:20" x14ac:dyDescent="0.2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</row>
    <row r="19" spans="1:20" x14ac:dyDescent="0.2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</row>
    <row r="20" spans="1:20" x14ac:dyDescent="0.2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</row>
    <row r="21" spans="1:20" x14ac:dyDescent="0.2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</row>
    <row r="22" spans="1:20" x14ac:dyDescent="0.2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</row>
    <row r="23" spans="1:20" x14ac:dyDescent="0.2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</row>
    <row r="24" spans="1:20" x14ac:dyDescent="0.2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</row>
    <row r="25" spans="1:20" x14ac:dyDescent="0.2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</row>
    <row r="26" spans="1:20" x14ac:dyDescent="0.2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</row>
    <row r="27" spans="1:20" x14ac:dyDescent="0.2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</row>
    <row r="28" spans="1:20" x14ac:dyDescent="0.2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</row>
    <row r="29" spans="1:20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</row>
    <row r="30" spans="1:20" x14ac:dyDescent="0.2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</row>
    <row r="31" spans="1:20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</row>
    <row r="32" spans="1:20" x14ac:dyDescent="0.2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</row>
    <row r="33" spans="1:20" x14ac:dyDescent="0.2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</row>
    <row r="34" spans="1:20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</row>
    <row r="35" spans="1:20" x14ac:dyDescent="0.2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</row>
    <row r="36" spans="1:20" x14ac:dyDescent="0.2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</row>
    <row r="37" spans="1:20" x14ac:dyDescent="0.2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</row>
    <row r="38" spans="1:20" x14ac:dyDescent="0.2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</row>
    <row r="39" spans="1:20" x14ac:dyDescent="0.2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</row>
    <row r="40" spans="1:20" x14ac:dyDescent="0.2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</row>
    <row r="41" spans="1:20" x14ac:dyDescent="0.2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</row>
    <row r="42" spans="1:20" x14ac:dyDescent="0.2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</row>
    <row r="43" spans="1:2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0" x14ac:dyDescent="0.2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</row>
    <row r="45" spans="1:20" x14ac:dyDescent="0.2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0" x14ac:dyDescent="0.2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</row>
    <row r="47" spans="1:20" x14ac:dyDescent="0.2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</row>
    <row r="48" spans="1:20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</row>
    <row r="49" spans="1:20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T11"/>
  <dimension ref="B2:K1510"/>
  <sheetViews>
    <sheetView defaultGridColor="0" colorId="46" workbookViewId="0"/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37">
        <v>6</v>
      </c>
      <c r="C9" s="37">
        <v>7</v>
      </c>
      <c r="D9" s="37">
        <v>4</v>
      </c>
      <c r="E9" s="38">
        <v>7</v>
      </c>
      <c r="F9" s="39">
        <v>3</v>
      </c>
      <c r="G9" s="40">
        <v>4</v>
      </c>
      <c r="H9" s="37">
        <v>6</v>
      </c>
      <c r="I9" s="38">
        <v>4</v>
      </c>
      <c r="J9" s="1"/>
      <c r="K9" s="1"/>
    </row>
    <row r="10" spans="2:11" ht="18" customHeight="1" x14ac:dyDescent="0.2">
      <c r="B10" s="41">
        <v>5</v>
      </c>
      <c r="C10" s="41">
        <v>1</v>
      </c>
      <c r="D10" s="41">
        <v>2</v>
      </c>
      <c r="E10" s="42">
        <v>1</v>
      </c>
      <c r="F10" s="43">
        <v>8</v>
      </c>
      <c r="G10" s="44">
        <v>1</v>
      </c>
      <c r="H10" s="41">
        <v>8</v>
      </c>
      <c r="I10" s="42">
        <v>5</v>
      </c>
      <c r="J10" s="1"/>
      <c r="K10" s="1"/>
    </row>
    <row r="11" spans="2:11" ht="18" customHeight="1" x14ac:dyDescent="0.2">
      <c r="B11" s="41">
        <v>4</v>
      </c>
      <c r="C11" s="41">
        <v>2</v>
      </c>
      <c r="D11" s="41">
        <v>6</v>
      </c>
      <c r="E11" s="42">
        <v>8</v>
      </c>
      <c r="F11" s="43">
        <v>2</v>
      </c>
      <c r="G11" s="44">
        <v>7</v>
      </c>
      <c r="H11" s="41">
        <v>7</v>
      </c>
      <c r="I11" s="42">
        <v>1</v>
      </c>
      <c r="J11" s="1"/>
      <c r="K11" s="1"/>
    </row>
    <row r="12" spans="2:11" ht="18" customHeight="1" x14ac:dyDescent="0.2">
      <c r="B12" s="41">
        <v>8</v>
      </c>
      <c r="C12" s="41">
        <v>3</v>
      </c>
      <c r="D12" s="41">
        <v>5</v>
      </c>
      <c r="E12" s="42">
        <v>3</v>
      </c>
      <c r="F12" s="43">
        <v>5</v>
      </c>
      <c r="G12" s="44">
        <v>6</v>
      </c>
      <c r="H12" s="41">
        <v>2</v>
      </c>
      <c r="I12" s="42">
        <v>3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algorithmName="SHA-512" hashValue="pnYOUdkLpfQ1cZLgJ6FgjVFbgzWcZqN3nRo75Zly5mOsK3pqR8l9Wvmv7U55AvGcwdL0w4WLTDrP43qSzh7Y7w==" saltValue="sLB4JnRgYiCupPW7WTWt1A==" spinCount="100000" sheet="1" objects="1" scenarios="1"/>
  <phoneticPr fontId="1" type="noConversion"/>
  <conditionalFormatting sqref="B13:E303">
    <cfRule type="expression" dxfId="30" priority="109" stopIfTrue="1">
      <formula>$B13&gt;0</formula>
    </cfRule>
    <cfRule type="expression" dxfId="29" priority="110" stopIfTrue="1">
      <formula>$B13&gt;0</formula>
    </cfRule>
  </conditionalFormatting>
  <conditionalFormatting sqref="D13:E793">
    <cfRule type="expression" dxfId="28" priority="87" stopIfTrue="1">
      <formula>$B13&gt;0</formula>
    </cfRule>
  </conditionalFormatting>
  <conditionalFormatting sqref="B13:C793">
    <cfRule type="expression" dxfId="27" priority="86" stopIfTrue="1">
      <formula>$B15&gt;0</formula>
    </cfRule>
  </conditionalFormatting>
  <conditionalFormatting sqref="F25:G805">
    <cfRule type="expression" dxfId="26" priority="85" stopIfTrue="1">
      <formula>$F27&gt;0</formula>
    </cfRule>
  </conditionalFormatting>
  <conditionalFormatting sqref="H25:I805">
    <cfRule type="expression" dxfId="25" priority="84" stopIfTrue="1">
      <formula>$H27&gt;0</formula>
    </cfRule>
  </conditionalFormatting>
  <conditionalFormatting sqref="J25:K805">
    <cfRule type="expression" dxfId="24" priority="83" stopIfTrue="1">
      <formula>$J27&gt;0</formula>
    </cfRule>
  </conditionalFormatting>
  <conditionalFormatting sqref="H9:I12">
    <cfRule type="expression" dxfId="23" priority="25" stopIfTrue="1">
      <formula>$H$9&gt;0</formula>
    </cfRule>
  </conditionalFormatting>
  <conditionalFormatting sqref="F25:K315">
    <cfRule type="expression" dxfId="22" priority="117" stopIfTrue="1">
      <formula>$B13&gt;0</formula>
    </cfRule>
    <cfRule type="expression" dxfId="21" priority="118" stopIfTrue="1">
      <formula>$B13&gt;0</formula>
    </cfRule>
  </conditionalFormatting>
  <conditionalFormatting sqref="B9:G12">
    <cfRule type="expression" dxfId="2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irage">
          <controlPr defaultSize="0" autoLine="0" r:id="rId5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4" name="BtnTirage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utoPict="0" r:id="rId7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49"/>
  <sheetViews>
    <sheetView topLeftCell="C1" zoomScale="66" zoomScaleNormal="66" workbookViewId="0">
      <selection activeCell="T43" sqref="T43:T46"/>
    </sheetView>
  </sheetViews>
  <sheetFormatPr baseColWidth="10" defaultRowHeight="25.5" x14ac:dyDescent="0.35"/>
  <cols>
    <col min="1" max="2" width="11.42578125" style="6" hidden="1" customWidth="1"/>
    <col min="3" max="3" width="7.42578125" style="6" customWidth="1"/>
    <col min="4" max="4" width="27.42578125" style="32" customWidth="1"/>
    <col min="5" max="5" width="25.85546875" style="33" customWidth="1"/>
    <col min="6" max="6" width="6" style="6" customWidth="1"/>
    <col min="7" max="7" width="10" style="20" customWidth="1"/>
    <col min="8" max="8" width="25.7109375" style="18" customWidth="1"/>
    <col min="9" max="9" width="8" style="20" customWidth="1"/>
    <col min="10" max="10" width="25.7109375" style="18" customWidth="1"/>
    <col min="11" max="11" width="6.85546875" style="20" customWidth="1"/>
    <col min="12" max="12" width="25.7109375" style="18" customWidth="1"/>
    <col min="13" max="13" width="7.140625" style="20" customWidth="1"/>
    <col min="14" max="14" width="25.7109375" style="18" customWidth="1"/>
    <col min="15" max="15" width="2.28515625" style="6" customWidth="1"/>
    <col min="16" max="16" width="25.7109375" style="6" customWidth="1"/>
    <col min="17" max="17" width="5.7109375" style="6" customWidth="1"/>
    <col min="18" max="18" width="5.85546875" style="6" hidden="1" customWidth="1"/>
    <col min="19" max="19" width="25.7109375" style="6" customWidth="1"/>
    <col min="20" max="20" width="5.7109375" style="6" customWidth="1"/>
    <col min="21" max="21" width="8.28515625" style="22" hidden="1" customWidth="1"/>
    <col min="22" max="16384" width="11.42578125" style="6"/>
  </cols>
  <sheetData>
    <row r="1" spans="2:21" ht="32.25" thickBot="1" x14ac:dyDescent="0.4">
      <c r="C1" s="7" t="s">
        <v>0</v>
      </c>
      <c r="D1" s="169" t="s">
        <v>1</v>
      </c>
      <c r="E1" s="170" t="s">
        <v>9</v>
      </c>
      <c r="F1" s="8"/>
      <c r="G1" s="237" t="s">
        <v>2</v>
      </c>
      <c r="H1" s="238"/>
      <c r="I1" s="238"/>
      <c r="J1" s="238"/>
      <c r="K1" s="238"/>
      <c r="L1" s="238"/>
      <c r="M1" s="239"/>
      <c r="N1" s="240"/>
      <c r="O1"/>
      <c r="P1" s="235" t="s">
        <v>10</v>
      </c>
      <c r="Q1" s="236"/>
      <c r="R1" s="236"/>
      <c r="S1" s="236"/>
      <c r="T1" s="236"/>
    </row>
    <row r="2" spans="2:21" ht="27.75" thickBot="1" x14ac:dyDescent="0.25">
      <c r="B2" s="25">
        <f>'Tirage des Parties'!$B$9</f>
        <v>6</v>
      </c>
      <c r="C2" s="177">
        <v>1</v>
      </c>
      <c r="D2" s="178"/>
      <c r="E2" s="203" t="s">
        <v>3</v>
      </c>
      <c r="F2" s="8"/>
      <c r="G2" s="182">
        <v>1</v>
      </c>
      <c r="H2" s="208">
        <f>VLOOKUP(G2,$B$2:$D$9,3,0)</f>
        <v>0</v>
      </c>
      <c r="I2" s="187">
        <v>9</v>
      </c>
      <c r="J2" s="212">
        <f>VLOOKUP(I2,$B$10:$D$17,3,0)</f>
        <v>0</v>
      </c>
      <c r="K2" s="190">
        <v>17</v>
      </c>
      <c r="L2" s="215">
        <f>VLOOKUP(K2,$B$18:$D$25,3,0)</f>
        <v>0</v>
      </c>
      <c r="M2" s="200">
        <v>25</v>
      </c>
      <c r="N2" s="218">
        <f>VLOOKUP(M2,$B$26:$D$33,3,0)</f>
        <v>0</v>
      </c>
      <c r="O2"/>
      <c r="P2" s="21" t="s">
        <v>4</v>
      </c>
      <c r="Q2" s="34" t="s">
        <v>13</v>
      </c>
      <c r="R2" s="35" t="s">
        <v>12</v>
      </c>
      <c r="S2" s="95" t="s">
        <v>4</v>
      </c>
      <c r="T2" s="96" t="s">
        <v>13</v>
      </c>
      <c r="U2" s="36" t="s">
        <v>12</v>
      </c>
    </row>
    <row r="3" spans="2:21" ht="27" x14ac:dyDescent="0.4">
      <c r="B3" s="25">
        <f>'Tirage des Parties'!$B$10</f>
        <v>5</v>
      </c>
      <c r="C3" s="179">
        <v>2</v>
      </c>
      <c r="D3" s="180"/>
      <c r="E3" s="203" t="s">
        <v>3</v>
      </c>
      <c r="F3" s="8"/>
      <c r="G3" s="183">
        <v>2</v>
      </c>
      <c r="H3" s="209">
        <f>VLOOKUP(G3,$B$2:$D$9,3,0)</f>
        <v>0</v>
      </c>
      <c r="I3" s="188">
        <v>10</v>
      </c>
      <c r="J3" s="213">
        <f t="shared" ref="J3:J9" si="0">VLOOKUP(I3,$B$10:$D$17,3,0)</f>
        <v>0</v>
      </c>
      <c r="K3" s="191">
        <v>18</v>
      </c>
      <c r="L3" s="216">
        <f t="shared" ref="L3:L9" si="1">VLOOKUP(K3,$B$18:$D$25,3,0)</f>
        <v>0</v>
      </c>
      <c r="M3" s="201">
        <v>26</v>
      </c>
      <c r="N3" s="219">
        <f t="shared" ref="N3:N9" si="2">VLOOKUP(M3,$B$26:$D$33,3,0)</f>
        <v>0</v>
      </c>
      <c r="O3"/>
      <c r="P3" s="48">
        <f>H2</f>
        <v>0</v>
      </c>
      <c r="Q3" s="51"/>
      <c r="R3" s="52">
        <f>T3</f>
        <v>0</v>
      </c>
      <c r="S3" s="97">
        <f>H6</f>
        <v>0</v>
      </c>
      <c r="T3" s="98"/>
      <c r="U3" s="23">
        <f>Q3</f>
        <v>0</v>
      </c>
    </row>
    <row r="4" spans="2:21" ht="27" x14ac:dyDescent="0.4">
      <c r="B4" s="25">
        <f>'Tirage des Parties'!$B$11</f>
        <v>4</v>
      </c>
      <c r="C4" s="179">
        <v>3</v>
      </c>
      <c r="D4" s="180"/>
      <c r="E4" s="203" t="s">
        <v>3</v>
      </c>
      <c r="F4" s="8"/>
      <c r="G4" s="183">
        <v>3</v>
      </c>
      <c r="H4" s="210">
        <f t="shared" ref="H4:H9" si="3">VLOOKUP(G4,$B$2:$D$9,3,0)</f>
        <v>0</v>
      </c>
      <c r="I4" s="188">
        <v>11</v>
      </c>
      <c r="J4" s="213">
        <f t="shared" si="0"/>
        <v>0</v>
      </c>
      <c r="K4" s="191">
        <v>19</v>
      </c>
      <c r="L4" s="216">
        <f t="shared" si="1"/>
        <v>0</v>
      </c>
      <c r="M4" s="201">
        <v>27</v>
      </c>
      <c r="N4" s="219">
        <f t="shared" si="2"/>
        <v>0</v>
      </c>
      <c r="O4"/>
      <c r="P4" s="49">
        <f>H3</f>
        <v>0</v>
      </c>
      <c r="Q4" s="53"/>
      <c r="R4" s="54">
        <f>T4</f>
        <v>0</v>
      </c>
      <c r="S4" s="99">
        <f>H7</f>
        <v>0</v>
      </c>
      <c r="T4" s="100"/>
      <c r="U4" s="57">
        <f>Q4</f>
        <v>0</v>
      </c>
    </row>
    <row r="5" spans="2:21" ht="27" x14ac:dyDescent="0.4">
      <c r="B5" s="25">
        <f>'Tirage des Parties'!$B$12</f>
        <v>8</v>
      </c>
      <c r="C5" s="179">
        <v>4</v>
      </c>
      <c r="D5" s="180"/>
      <c r="E5" s="203" t="s">
        <v>3</v>
      </c>
      <c r="F5" s="8"/>
      <c r="G5" s="183">
        <v>4</v>
      </c>
      <c r="H5" s="210">
        <f t="shared" si="3"/>
        <v>0</v>
      </c>
      <c r="I5" s="188">
        <v>12</v>
      </c>
      <c r="J5" s="213">
        <f t="shared" si="0"/>
        <v>0</v>
      </c>
      <c r="K5" s="191">
        <v>20</v>
      </c>
      <c r="L5" s="216">
        <f t="shared" si="1"/>
        <v>0</v>
      </c>
      <c r="M5" s="201">
        <v>28</v>
      </c>
      <c r="N5" s="219">
        <f t="shared" si="2"/>
        <v>0</v>
      </c>
      <c r="O5"/>
      <c r="P5" s="49">
        <f>H4</f>
        <v>0</v>
      </c>
      <c r="Q5" s="53"/>
      <c r="R5" s="54">
        <f>T5</f>
        <v>0</v>
      </c>
      <c r="S5" s="99">
        <f>H8</f>
        <v>0</v>
      </c>
      <c r="T5" s="100"/>
      <c r="U5" s="57">
        <f>Q5</f>
        <v>0</v>
      </c>
    </row>
    <row r="6" spans="2:21" ht="27.75" thickBot="1" x14ac:dyDescent="0.45">
      <c r="B6" s="25">
        <f>'Tirage des Parties'!$C$9</f>
        <v>7</v>
      </c>
      <c r="C6" s="179">
        <v>5</v>
      </c>
      <c r="D6" s="180"/>
      <c r="E6" s="203" t="s">
        <v>3</v>
      </c>
      <c r="F6" s="8"/>
      <c r="G6" s="183">
        <v>5</v>
      </c>
      <c r="H6" s="210">
        <f t="shared" si="3"/>
        <v>0</v>
      </c>
      <c r="I6" s="188">
        <v>13</v>
      </c>
      <c r="J6" s="213">
        <f t="shared" si="0"/>
        <v>0</v>
      </c>
      <c r="K6" s="191">
        <v>21</v>
      </c>
      <c r="L6" s="216">
        <f t="shared" si="1"/>
        <v>0</v>
      </c>
      <c r="M6" s="201">
        <v>29</v>
      </c>
      <c r="N6" s="219">
        <f t="shared" si="2"/>
        <v>0</v>
      </c>
      <c r="O6"/>
      <c r="P6" s="50">
        <f>H5</f>
        <v>0</v>
      </c>
      <c r="Q6" s="55"/>
      <c r="R6" s="56">
        <f>T6</f>
        <v>0</v>
      </c>
      <c r="S6" s="101">
        <f>H9</f>
        <v>0</v>
      </c>
      <c r="T6" s="102"/>
      <c r="U6" s="24">
        <f>Q6</f>
        <v>0</v>
      </c>
    </row>
    <row r="7" spans="2:21" ht="27" x14ac:dyDescent="0.35">
      <c r="B7" s="25">
        <f>'Tirage des Parties'!$C$10</f>
        <v>1</v>
      </c>
      <c r="C7" s="179">
        <v>6</v>
      </c>
      <c r="D7" s="180"/>
      <c r="E7" s="203" t="s">
        <v>3</v>
      </c>
      <c r="F7" s="8"/>
      <c r="G7" s="183">
        <v>6</v>
      </c>
      <c r="H7" s="210">
        <f t="shared" si="3"/>
        <v>0</v>
      </c>
      <c r="I7" s="188">
        <v>14</v>
      </c>
      <c r="J7" s="213">
        <f t="shared" si="0"/>
        <v>0</v>
      </c>
      <c r="K7" s="191">
        <v>22</v>
      </c>
      <c r="L7" s="216">
        <f t="shared" si="1"/>
        <v>0</v>
      </c>
      <c r="M7" s="201">
        <v>30</v>
      </c>
      <c r="N7" s="219">
        <f t="shared" si="2"/>
        <v>0</v>
      </c>
      <c r="O7"/>
      <c r="P7"/>
      <c r="Q7" s="13"/>
      <c r="R7" s="13"/>
      <c r="S7"/>
      <c r="T7"/>
    </row>
    <row r="8" spans="2:21" ht="27" x14ac:dyDescent="0.35">
      <c r="B8" s="25">
        <f>'Tirage des Parties'!$C$11</f>
        <v>2</v>
      </c>
      <c r="C8" s="179">
        <v>7</v>
      </c>
      <c r="D8" s="180"/>
      <c r="E8" s="203" t="s">
        <v>3</v>
      </c>
      <c r="G8" s="183">
        <v>7</v>
      </c>
      <c r="H8" s="210">
        <f t="shared" si="3"/>
        <v>0</v>
      </c>
      <c r="I8" s="188">
        <v>15</v>
      </c>
      <c r="J8" s="213">
        <f t="shared" si="0"/>
        <v>0</v>
      </c>
      <c r="K8" s="191">
        <v>23</v>
      </c>
      <c r="L8" s="216">
        <f t="shared" si="1"/>
        <v>0</v>
      </c>
      <c r="M8" s="201">
        <v>31</v>
      </c>
      <c r="N8" s="219">
        <f t="shared" si="2"/>
        <v>0</v>
      </c>
      <c r="O8"/>
      <c r="P8"/>
      <c r="Q8" s="13"/>
      <c r="R8" s="13"/>
      <c r="S8"/>
      <c r="T8"/>
    </row>
    <row r="9" spans="2:21" ht="27.75" thickBot="1" x14ac:dyDescent="0.4">
      <c r="B9" s="25">
        <f>'Tirage des Parties'!$C$12</f>
        <v>3</v>
      </c>
      <c r="C9" s="181">
        <v>8</v>
      </c>
      <c r="D9" s="180"/>
      <c r="E9" s="203" t="s">
        <v>3</v>
      </c>
      <c r="F9" s="8"/>
      <c r="G9" s="184">
        <v>8</v>
      </c>
      <c r="H9" s="211">
        <f t="shared" si="3"/>
        <v>0</v>
      </c>
      <c r="I9" s="189">
        <v>16</v>
      </c>
      <c r="J9" s="214">
        <f t="shared" si="0"/>
        <v>0</v>
      </c>
      <c r="K9" s="192">
        <v>24</v>
      </c>
      <c r="L9" s="217">
        <f t="shared" si="1"/>
        <v>0</v>
      </c>
      <c r="M9" s="202">
        <v>32</v>
      </c>
      <c r="N9" s="220">
        <f t="shared" si="2"/>
        <v>0</v>
      </c>
      <c r="O9"/>
      <c r="P9"/>
      <c r="Q9" s="13"/>
      <c r="R9" s="13"/>
      <c r="S9"/>
      <c r="T9"/>
    </row>
    <row r="10" spans="2:21" ht="28.5" thickBot="1" x14ac:dyDescent="0.55000000000000004">
      <c r="B10" s="26">
        <f>'Tirage des Parties'!$B$9+8</f>
        <v>14</v>
      </c>
      <c r="C10" s="185">
        <v>9</v>
      </c>
      <c r="D10" s="186"/>
      <c r="E10" s="204" t="s">
        <v>5</v>
      </c>
      <c r="F10" s="14"/>
      <c r="G10" s="19"/>
      <c r="H10" s="28"/>
      <c r="I10" s="19"/>
      <c r="J10" s="28"/>
      <c r="K10" s="19"/>
      <c r="L10" s="28"/>
      <c r="M10" s="19"/>
      <c r="N10" s="28"/>
      <c r="O10"/>
      <c r="P10"/>
      <c r="Q10" s="13"/>
      <c r="R10" s="13"/>
      <c r="S10"/>
      <c r="T10"/>
    </row>
    <row r="11" spans="2:21" ht="32.25" thickBot="1" x14ac:dyDescent="0.55000000000000004">
      <c r="B11" s="26">
        <f>'Tirage des Parties'!$B$10+8</f>
        <v>13</v>
      </c>
      <c r="C11" s="185">
        <v>10</v>
      </c>
      <c r="D11" s="186"/>
      <c r="E11" s="204" t="s">
        <v>5</v>
      </c>
      <c r="F11" s="14"/>
      <c r="G11" s="232" t="s">
        <v>6</v>
      </c>
      <c r="H11" s="233"/>
      <c r="I11" s="233"/>
      <c r="J11" s="233"/>
      <c r="K11" s="233"/>
      <c r="L11" s="233"/>
      <c r="M11" s="233"/>
      <c r="N11" s="234"/>
      <c r="O11"/>
      <c r="P11" s="235" t="s">
        <v>11</v>
      </c>
      <c r="Q11" s="236"/>
      <c r="R11" s="236"/>
      <c r="S11" s="236"/>
      <c r="T11" s="236"/>
    </row>
    <row r="12" spans="2:21" ht="27.75" thickBot="1" x14ac:dyDescent="0.55000000000000004">
      <c r="B12" s="26">
        <f>'Tirage des Parties'!$B$11+8</f>
        <v>12</v>
      </c>
      <c r="C12" s="185">
        <v>11</v>
      </c>
      <c r="D12" s="186"/>
      <c r="E12" s="204" t="s">
        <v>5</v>
      </c>
      <c r="F12" s="14"/>
      <c r="G12" s="182">
        <v>1</v>
      </c>
      <c r="H12" s="208">
        <f>VLOOKUP(G12,$B$2:$D$9,3,0)</f>
        <v>0</v>
      </c>
      <c r="I12" s="187">
        <v>9</v>
      </c>
      <c r="J12" s="212">
        <f>VLOOKUP(I12,$B$10:$D$17,3,0)</f>
        <v>0</v>
      </c>
      <c r="K12" s="190">
        <v>17</v>
      </c>
      <c r="L12" s="215">
        <f>VLOOKUP(K12,$B$18:$D$25,3,0)</f>
        <v>0</v>
      </c>
      <c r="M12" s="200">
        <v>25</v>
      </c>
      <c r="N12" s="218">
        <f>VLOOKUP(M12,$B$26:$D$33,3,0)</f>
        <v>0</v>
      </c>
      <c r="O12"/>
      <c r="P12" s="21" t="s">
        <v>4</v>
      </c>
      <c r="Q12" s="34" t="s">
        <v>13</v>
      </c>
      <c r="R12" s="35" t="s">
        <v>12</v>
      </c>
      <c r="S12" s="95" t="s">
        <v>4</v>
      </c>
      <c r="T12" s="96" t="s">
        <v>13</v>
      </c>
      <c r="U12" s="36" t="s">
        <v>12</v>
      </c>
    </row>
    <row r="13" spans="2:21" ht="27.75" x14ac:dyDescent="0.5">
      <c r="B13" s="26">
        <f>'Tirage des Parties'!$B$12+8</f>
        <v>16</v>
      </c>
      <c r="C13" s="185">
        <v>12</v>
      </c>
      <c r="D13" s="186"/>
      <c r="E13" s="204" t="s">
        <v>5</v>
      </c>
      <c r="F13" s="14"/>
      <c r="G13" s="183">
        <v>2</v>
      </c>
      <c r="H13" s="209">
        <f>VLOOKUP(G13,$B$2:$D$9,3,0)</f>
        <v>0</v>
      </c>
      <c r="I13" s="188">
        <v>10</v>
      </c>
      <c r="J13" s="213">
        <f t="shared" ref="J13:J19" si="4">VLOOKUP(I13,$B$10:$D$17,3,0)</f>
        <v>0</v>
      </c>
      <c r="K13" s="191">
        <v>18</v>
      </c>
      <c r="L13" s="216">
        <f t="shared" ref="L13:L19" si="5">VLOOKUP(K13,$B$18:$D$25,3,0)</f>
        <v>0</v>
      </c>
      <c r="M13" s="201">
        <v>26</v>
      </c>
      <c r="N13" s="219">
        <f t="shared" ref="N13:N19" si="6">VLOOKUP(M13,$B$26:$D$33,3,0)</f>
        <v>0</v>
      </c>
      <c r="O13"/>
      <c r="P13" s="15">
        <f>H19</f>
        <v>0</v>
      </c>
      <c r="Q13" s="9"/>
      <c r="R13" s="9">
        <f>T13</f>
        <v>0</v>
      </c>
      <c r="S13" s="103">
        <f>H12</f>
        <v>0</v>
      </c>
      <c r="T13" s="104"/>
      <c r="U13" s="10">
        <f>Q13</f>
        <v>0</v>
      </c>
    </row>
    <row r="14" spans="2:21" ht="27.75" x14ac:dyDescent="0.5">
      <c r="B14" s="26">
        <f>'Tirage des Parties'!$C$9+8</f>
        <v>15</v>
      </c>
      <c r="C14" s="185">
        <v>13</v>
      </c>
      <c r="D14" s="186"/>
      <c r="E14" s="204" t="s">
        <v>5</v>
      </c>
      <c r="F14" s="14"/>
      <c r="G14" s="183">
        <v>3</v>
      </c>
      <c r="H14" s="210">
        <f t="shared" ref="H14:H19" si="7">VLOOKUP(G14,$B$2:$D$9,3,0)</f>
        <v>0</v>
      </c>
      <c r="I14" s="188">
        <v>11</v>
      </c>
      <c r="J14" s="213">
        <f t="shared" si="4"/>
        <v>0</v>
      </c>
      <c r="K14" s="191">
        <v>19</v>
      </c>
      <c r="L14" s="216">
        <f t="shared" si="5"/>
        <v>0</v>
      </c>
      <c r="M14" s="201">
        <v>27</v>
      </c>
      <c r="N14" s="219">
        <f t="shared" si="6"/>
        <v>0</v>
      </c>
      <c r="O14"/>
      <c r="P14" s="46">
        <f>H17</f>
        <v>0</v>
      </c>
      <c r="Q14" s="11"/>
      <c r="R14" s="45">
        <f>T14</f>
        <v>0</v>
      </c>
      <c r="S14" s="105">
        <f>H14</f>
        <v>0</v>
      </c>
      <c r="T14" s="106"/>
      <c r="U14" s="58">
        <f>Q14</f>
        <v>0</v>
      </c>
    </row>
    <row r="15" spans="2:21" ht="27.75" x14ac:dyDescent="0.5">
      <c r="B15" s="26">
        <f>'Tirage des Parties'!$C$10+8</f>
        <v>9</v>
      </c>
      <c r="C15" s="185">
        <v>14</v>
      </c>
      <c r="D15" s="186"/>
      <c r="E15" s="204" t="s">
        <v>5</v>
      </c>
      <c r="F15" s="14"/>
      <c r="G15" s="183">
        <v>4</v>
      </c>
      <c r="H15" s="210">
        <f t="shared" si="7"/>
        <v>0</v>
      </c>
      <c r="I15" s="188">
        <v>12</v>
      </c>
      <c r="J15" s="213">
        <f t="shared" si="4"/>
        <v>0</v>
      </c>
      <c r="K15" s="191">
        <v>20</v>
      </c>
      <c r="L15" s="216">
        <f t="shared" si="5"/>
        <v>0</v>
      </c>
      <c r="M15" s="201">
        <v>28</v>
      </c>
      <c r="N15" s="219">
        <f t="shared" si="6"/>
        <v>0</v>
      </c>
      <c r="O15"/>
      <c r="P15" s="46">
        <f>H18</f>
        <v>0</v>
      </c>
      <c r="Q15" s="11"/>
      <c r="R15" s="45">
        <f>T15</f>
        <v>0</v>
      </c>
      <c r="S15" s="105">
        <f>H15</f>
        <v>0</v>
      </c>
      <c r="T15" s="106"/>
      <c r="U15" s="58">
        <f>Q15</f>
        <v>0</v>
      </c>
    </row>
    <row r="16" spans="2:21" ht="28.5" thickBot="1" x14ac:dyDescent="0.55000000000000004">
      <c r="B16" s="26">
        <f>'Tirage des Parties'!$C$11+8</f>
        <v>10</v>
      </c>
      <c r="C16" s="185">
        <v>15</v>
      </c>
      <c r="D16" s="186"/>
      <c r="E16" s="204" t="s">
        <v>5</v>
      </c>
      <c r="F16" s="14"/>
      <c r="G16" s="183">
        <v>5</v>
      </c>
      <c r="H16" s="210">
        <f t="shared" si="7"/>
        <v>0</v>
      </c>
      <c r="I16" s="188">
        <v>13</v>
      </c>
      <c r="J16" s="213">
        <f t="shared" si="4"/>
        <v>0</v>
      </c>
      <c r="K16" s="191">
        <v>21</v>
      </c>
      <c r="L16" s="216">
        <f t="shared" si="5"/>
        <v>0</v>
      </c>
      <c r="M16" s="201">
        <v>29</v>
      </c>
      <c r="N16" s="219">
        <f t="shared" si="6"/>
        <v>0</v>
      </c>
      <c r="O16"/>
      <c r="P16" s="47">
        <f>H16</f>
        <v>0</v>
      </c>
      <c r="Q16" s="12"/>
      <c r="R16" s="12">
        <f>T16</f>
        <v>0</v>
      </c>
      <c r="S16" s="107">
        <f>H13</f>
        <v>0</v>
      </c>
      <c r="T16" s="108"/>
      <c r="U16" s="59">
        <f>Q16</f>
        <v>0</v>
      </c>
    </row>
    <row r="17" spans="2:23" ht="27.75" x14ac:dyDescent="0.5">
      <c r="B17" s="26">
        <f>'Tirage des Parties'!$C$12+8</f>
        <v>11</v>
      </c>
      <c r="C17" s="185">
        <v>16</v>
      </c>
      <c r="D17" s="186"/>
      <c r="E17" s="204" t="s">
        <v>5</v>
      </c>
      <c r="F17" s="14"/>
      <c r="G17" s="183">
        <v>6</v>
      </c>
      <c r="H17" s="210">
        <f t="shared" si="7"/>
        <v>0</v>
      </c>
      <c r="I17" s="188">
        <v>14</v>
      </c>
      <c r="J17" s="213">
        <f t="shared" si="4"/>
        <v>0</v>
      </c>
      <c r="K17" s="191">
        <v>22</v>
      </c>
      <c r="L17" s="216">
        <f t="shared" si="5"/>
        <v>0</v>
      </c>
      <c r="M17" s="201">
        <v>30</v>
      </c>
      <c r="N17" s="219">
        <f t="shared" si="6"/>
        <v>0</v>
      </c>
      <c r="O17"/>
      <c r="P17"/>
      <c r="Q17" s="13"/>
      <c r="R17" s="13"/>
      <c r="S17"/>
      <c r="T17"/>
    </row>
    <row r="18" spans="2:23" ht="27.75" x14ac:dyDescent="0.5">
      <c r="B18" s="6">
        <f>'Tirage des Parties'!$B$9+16</f>
        <v>22</v>
      </c>
      <c r="C18" s="16">
        <v>17</v>
      </c>
      <c r="D18" s="30"/>
      <c r="E18" s="205" t="s">
        <v>7</v>
      </c>
      <c r="F18" s="14"/>
      <c r="G18" s="183">
        <v>7</v>
      </c>
      <c r="H18" s="210">
        <f t="shared" si="7"/>
        <v>0</v>
      </c>
      <c r="I18" s="188">
        <v>15</v>
      </c>
      <c r="J18" s="213">
        <f t="shared" si="4"/>
        <v>0</v>
      </c>
      <c r="K18" s="191">
        <v>23</v>
      </c>
      <c r="L18" s="216">
        <f t="shared" si="5"/>
        <v>0</v>
      </c>
      <c r="M18" s="201">
        <v>31</v>
      </c>
      <c r="N18" s="219">
        <f t="shared" si="6"/>
        <v>0</v>
      </c>
      <c r="O18"/>
      <c r="P18"/>
      <c r="Q18" s="13"/>
      <c r="R18" s="13"/>
      <c r="S18"/>
      <c r="T18"/>
      <c r="V18" s="132"/>
      <c r="W18" s="132"/>
    </row>
    <row r="19" spans="2:23" ht="28.5" thickBot="1" x14ac:dyDescent="0.55000000000000004">
      <c r="B19" s="6">
        <f>'Tirage des Parties'!$B$10+16</f>
        <v>21</v>
      </c>
      <c r="C19" s="16">
        <v>18</v>
      </c>
      <c r="D19" s="30"/>
      <c r="E19" s="205" t="s">
        <v>7</v>
      </c>
      <c r="F19" s="14"/>
      <c r="G19" s="184">
        <v>8</v>
      </c>
      <c r="H19" s="211">
        <f t="shared" si="7"/>
        <v>0</v>
      </c>
      <c r="I19" s="189">
        <v>16</v>
      </c>
      <c r="J19" s="214">
        <f t="shared" si="4"/>
        <v>0</v>
      </c>
      <c r="K19" s="192">
        <v>24</v>
      </c>
      <c r="L19" s="217">
        <f t="shared" si="5"/>
        <v>0</v>
      </c>
      <c r="M19" s="202">
        <v>32</v>
      </c>
      <c r="N19" s="220">
        <f t="shared" si="6"/>
        <v>0</v>
      </c>
      <c r="O19"/>
      <c r="P19"/>
      <c r="Q19" s="13"/>
      <c r="R19" s="13"/>
      <c r="S19"/>
      <c r="T19"/>
    </row>
    <row r="20" spans="2:23" ht="28.5" thickBot="1" x14ac:dyDescent="0.55000000000000004">
      <c r="B20" s="6">
        <f>'Tirage des Parties'!$B$11+16</f>
        <v>20</v>
      </c>
      <c r="C20" s="16">
        <v>19</v>
      </c>
      <c r="D20" s="30"/>
      <c r="E20" s="205" t="s">
        <v>7</v>
      </c>
      <c r="F20" s="14"/>
      <c r="G20" s="19"/>
      <c r="H20" s="28"/>
      <c r="I20" s="19"/>
      <c r="J20" s="28"/>
      <c r="K20" s="19"/>
      <c r="L20" s="28"/>
      <c r="M20" s="19"/>
      <c r="N20" s="29"/>
      <c r="O20"/>
      <c r="P20"/>
      <c r="Q20" s="13"/>
      <c r="R20" s="13"/>
      <c r="S20"/>
      <c r="T20"/>
    </row>
    <row r="21" spans="2:23" ht="32.25" thickBot="1" x14ac:dyDescent="0.55000000000000004">
      <c r="B21" s="6">
        <f>'Tirage des Parties'!$B$12+16</f>
        <v>24</v>
      </c>
      <c r="C21" s="16">
        <v>20</v>
      </c>
      <c r="D21" s="30"/>
      <c r="E21" s="205" t="s">
        <v>7</v>
      </c>
      <c r="F21" s="14"/>
      <c r="G21" s="232" t="s">
        <v>31</v>
      </c>
      <c r="H21" s="233"/>
      <c r="I21" s="233"/>
      <c r="J21" s="233"/>
      <c r="K21" s="233"/>
      <c r="L21" s="233"/>
      <c r="M21" s="233"/>
      <c r="N21" s="234"/>
      <c r="O21" s="13"/>
      <c r="P21" s="235" t="s">
        <v>32</v>
      </c>
      <c r="Q21" s="236"/>
      <c r="R21" s="236"/>
      <c r="S21" s="236"/>
      <c r="T21" s="236"/>
    </row>
    <row r="22" spans="2:23" ht="27.75" thickBot="1" x14ac:dyDescent="0.55000000000000004">
      <c r="B22" s="6">
        <f>'Tirage des Parties'!$C$9+16</f>
        <v>23</v>
      </c>
      <c r="C22" s="16">
        <v>21</v>
      </c>
      <c r="D22" s="30"/>
      <c r="E22" s="205" t="s">
        <v>7</v>
      </c>
      <c r="F22" s="14"/>
      <c r="G22" s="182">
        <v>1</v>
      </c>
      <c r="H22" s="208">
        <f>VLOOKUP(G22,$B$2:$D$9,3,0)</f>
        <v>0</v>
      </c>
      <c r="I22" s="187">
        <v>9</v>
      </c>
      <c r="J22" s="212">
        <f>VLOOKUP(I22,$B$10:$D$17,3,0)</f>
        <v>0</v>
      </c>
      <c r="K22" s="190">
        <v>17</v>
      </c>
      <c r="L22" s="215">
        <f>VLOOKUP(K22,$B$18:$D$25,3,0)</f>
        <v>0</v>
      </c>
      <c r="M22" s="200">
        <v>25</v>
      </c>
      <c r="N22" s="218">
        <f>VLOOKUP(M22,$B$26:$D$33,3,0)</f>
        <v>0</v>
      </c>
      <c r="O22" s="13"/>
      <c r="P22" s="21" t="s">
        <v>4</v>
      </c>
      <c r="Q22" s="34" t="s">
        <v>13</v>
      </c>
      <c r="R22" s="35" t="s">
        <v>12</v>
      </c>
      <c r="S22" s="95" t="s">
        <v>4</v>
      </c>
      <c r="T22" s="96" t="s">
        <v>13</v>
      </c>
      <c r="U22" s="36" t="s">
        <v>12</v>
      </c>
    </row>
    <row r="23" spans="2:23" ht="27.75" x14ac:dyDescent="0.5">
      <c r="B23" s="6">
        <f>'Tirage des Parties'!$C$10+16</f>
        <v>17</v>
      </c>
      <c r="C23" s="16">
        <v>22</v>
      </c>
      <c r="D23" s="30"/>
      <c r="E23" s="205" t="s">
        <v>7</v>
      </c>
      <c r="F23" s="14"/>
      <c r="G23" s="183">
        <v>2</v>
      </c>
      <c r="H23" s="209">
        <f>VLOOKUP(G23,$B$2:$D$9,3,0)</f>
        <v>0</v>
      </c>
      <c r="I23" s="188">
        <v>10</v>
      </c>
      <c r="J23" s="213">
        <f t="shared" ref="J23:J29" si="8">VLOOKUP(I23,$B$10:$D$17,3,0)</f>
        <v>0</v>
      </c>
      <c r="K23" s="191">
        <v>18</v>
      </c>
      <c r="L23" s="216">
        <f t="shared" ref="L23:L29" si="9">VLOOKUP(K23,$B$18:$D$25,3,0)</f>
        <v>0</v>
      </c>
      <c r="M23" s="201">
        <v>26</v>
      </c>
      <c r="N23" s="219">
        <f t="shared" ref="N23:N29" si="10">VLOOKUP(M23,$B$26:$D$33,3,0)</f>
        <v>0</v>
      </c>
      <c r="O23" s="13"/>
      <c r="P23" s="15">
        <f>H24</f>
        <v>0</v>
      </c>
      <c r="Q23" s="9"/>
      <c r="R23" s="9">
        <f>T23</f>
        <v>0</v>
      </c>
      <c r="S23" s="103">
        <f>H22</f>
        <v>0</v>
      </c>
      <c r="T23" s="104"/>
      <c r="U23" s="10">
        <f>Q23</f>
        <v>0</v>
      </c>
    </row>
    <row r="24" spans="2:23" ht="27.75" x14ac:dyDescent="0.5">
      <c r="B24" s="6">
        <f>'Tirage des Parties'!$C$11+16</f>
        <v>18</v>
      </c>
      <c r="C24" s="16">
        <v>23</v>
      </c>
      <c r="D24" s="30"/>
      <c r="E24" s="205" t="s">
        <v>7</v>
      </c>
      <c r="F24" s="14"/>
      <c r="G24" s="183">
        <v>3</v>
      </c>
      <c r="H24" s="210">
        <f t="shared" ref="H24:H29" si="11">VLOOKUP(G24,$B$2:$D$9,3,0)</f>
        <v>0</v>
      </c>
      <c r="I24" s="188">
        <v>11</v>
      </c>
      <c r="J24" s="213">
        <f t="shared" si="8"/>
        <v>0</v>
      </c>
      <c r="K24" s="191">
        <v>19</v>
      </c>
      <c r="L24" s="216">
        <f t="shared" si="9"/>
        <v>0</v>
      </c>
      <c r="M24" s="201">
        <v>27</v>
      </c>
      <c r="N24" s="219">
        <f t="shared" si="10"/>
        <v>0</v>
      </c>
      <c r="O24" s="13"/>
      <c r="P24" s="46">
        <f>H25</f>
        <v>0</v>
      </c>
      <c r="Q24" s="45"/>
      <c r="R24" s="45">
        <f>T24</f>
        <v>0</v>
      </c>
      <c r="S24" s="105">
        <f>H23</f>
        <v>0</v>
      </c>
      <c r="T24" s="106"/>
      <c r="U24" s="58">
        <f>Q24</f>
        <v>0</v>
      </c>
    </row>
    <row r="25" spans="2:23" ht="28.5" thickBot="1" x14ac:dyDescent="0.55000000000000004">
      <c r="B25" s="6">
        <f>'Tirage des Parties'!$C$12+16</f>
        <v>19</v>
      </c>
      <c r="C25" s="17">
        <v>24</v>
      </c>
      <c r="D25" s="31"/>
      <c r="E25" s="205" t="s">
        <v>7</v>
      </c>
      <c r="F25" s="14"/>
      <c r="G25" s="183">
        <v>4</v>
      </c>
      <c r="H25" s="210">
        <f t="shared" si="11"/>
        <v>0</v>
      </c>
      <c r="I25" s="188">
        <v>12</v>
      </c>
      <c r="J25" s="213">
        <f t="shared" si="8"/>
        <v>0</v>
      </c>
      <c r="K25" s="191">
        <v>20</v>
      </c>
      <c r="L25" s="216">
        <f t="shared" si="9"/>
        <v>0</v>
      </c>
      <c r="M25" s="201">
        <v>28</v>
      </c>
      <c r="N25" s="219">
        <f t="shared" si="10"/>
        <v>0</v>
      </c>
      <c r="O25" s="13"/>
      <c r="P25" s="46">
        <f>H26</f>
        <v>0</v>
      </c>
      <c r="Q25" s="45"/>
      <c r="R25" s="45">
        <f>T25</f>
        <v>0</v>
      </c>
      <c r="S25" s="105">
        <f>H28</f>
        <v>0</v>
      </c>
      <c r="T25" s="106"/>
      <c r="U25" s="58">
        <f>Q25</f>
        <v>0</v>
      </c>
    </row>
    <row r="26" spans="2:23" ht="28.5" thickBot="1" x14ac:dyDescent="0.55000000000000004">
      <c r="B26" s="27">
        <f>'Tirage des Parties'!$B$9+24</f>
        <v>30</v>
      </c>
      <c r="C26" s="193">
        <v>25</v>
      </c>
      <c r="D26" s="194"/>
      <c r="E26" s="206" t="s">
        <v>8</v>
      </c>
      <c r="F26" s="14"/>
      <c r="G26" s="183">
        <v>5</v>
      </c>
      <c r="H26" s="210">
        <f t="shared" si="11"/>
        <v>0</v>
      </c>
      <c r="I26" s="188">
        <v>13</v>
      </c>
      <c r="J26" s="213">
        <f t="shared" si="8"/>
        <v>0</v>
      </c>
      <c r="K26" s="191">
        <v>21</v>
      </c>
      <c r="L26" s="216">
        <f t="shared" si="9"/>
        <v>0</v>
      </c>
      <c r="M26" s="201">
        <v>29</v>
      </c>
      <c r="N26" s="219">
        <f t="shared" si="10"/>
        <v>0</v>
      </c>
      <c r="O26" s="13"/>
      <c r="P26" s="47">
        <f>H27</f>
        <v>0</v>
      </c>
      <c r="Q26" s="12"/>
      <c r="R26" s="12">
        <f>T26</f>
        <v>0</v>
      </c>
      <c r="S26" s="107">
        <f>H29</f>
        <v>0</v>
      </c>
      <c r="T26" s="108"/>
      <c r="U26" s="59">
        <f>Q26</f>
        <v>0</v>
      </c>
      <c r="V26" s="230" t="s">
        <v>39</v>
      </c>
      <c r="W26" s="231"/>
    </row>
    <row r="27" spans="2:23" ht="27.75" x14ac:dyDescent="0.5">
      <c r="B27" s="27">
        <f>'Tirage des Parties'!$B$10+24</f>
        <v>29</v>
      </c>
      <c r="C27" s="193">
        <v>26</v>
      </c>
      <c r="D27" s="194"/>
      <c r="E27" s="206" t="s">
        <v>8</v>
      </c>
      <c r="F27" s="14"/>
      <c r="G27" s="183">
        <v>6</v>
      </c>
      <c r="H27" s="210">
        <f t="shared" si="11"/>
        <v>0</v>
      </c>
      <c r="I27" s="188">
        <v>14</v>
      </c>
      <c r="J27" s="213">
        <f t="shared" si="8"/>
        <v>0</v>
      </c>
      <c r="K27" s="191">
        <v>22</v>
      </c>
      <c r="L27" s="216">
        <f t="shared" si="9"/>
        <v>0</v>
      </c>
      <c r="M27" s="201">
        <v>30</v>
      </c>
      <c r="N27" s="219">
        <f t="shared" si="10"/>
        <v>0</v>
      </c>
      <c r="O27" s="13"/>
      <c r="P27" s="13"/>
      <c r="Q27"/>
      <c r="R27"/>
    </row>
    <row r="28" spans="2:23" ht="27.75" x14ac:dyDescent="0.5">
      <c r="B28" s="27">
        <f>'Tirage des Parties'!$B$11+24</f>
        <v>28</v>
      </c>
      <c r="C28" s="193">
        <v>27</v>
      </c>
      <c r="D28" s="194"/>
      <c r="E28" s="206" t="s">
        <v>8</v>
      </c>
      <c r="F28" s="14"/>
      <c r="G28" s="183">
        <v>7</v>
      </c>
      <c r="H28" s="210">
        <f t="shared" si="11"/>
        <v>0</v>
      </c>
      <c r="I28" s="188">
        <v>15</v>
      </c>
      <c r="J28" s="213">
        <f t="shared" si="8"/>
        <v>0</v>
      </c>
      <c r="K28" s="191">
        <v>23</v>
      </c>
      <c r="L28" s="216">
        <f t="shared" si="9"/>
        <v>0</v>
      </c>
      <c r="M28" s="201">
        <v>31</v>
      </c>
      <c r="N28" s="219">
        <f t="shared" si="10"/>
        <v>0</v>
      </c>
      <c r="O28" s="13"/>
      <c r="P28" s="13"/>
      <c r="Q28"/>
      <c r="R28"/>
    </row>
    <row r="29" spans="2:23" ht="28.5" thickBot="1" x14ac:dyDescent="0.55000000000000004">
      <c r="B29" s="27">
        <f>'Tirage des Parties'!$B$12+24</f>
        <v>32</v>
      </c>
      <c r="C29" s="193">
        <v>28</v>
      </c>
      <c r="D29" s="194"/>
      <c r="E29" s="206" t="s">
        <v>8</v>
      </c>
      <c r="F29" s="14"/>
      <c r="G29" s="184">
        <v>8</v>
      </c>
      <c r="H29" s="211">
        <f t="shared" si="11"/>
        <v>0</v>
      </c>
      <c r="I29" s="189">
        <v>16</v>
      </c>
      <c r="J29" s="214">
        <f t="shared" si="8"/>
        <v>0</v>
      </c>
      <c r="K29" s="192">
        <v>24</v>
      </c>
      <c r="L29" s="217">
        <f t="shared" si="9"/>
        <v>0</v>
      </c>
      <c r="M29" s="202">
        <v>32</v>
      </c>
      <c r="N29" s="220">
        <f t="shared" si="10"/>
        <v>0</v>
      </c>
      <c r="O29" s="13"/>
      <c r="P29" s="13"/>
      <c r="Q29"/>
      <c r="R29"/>
    </row>
    <row r="30" spans="2:23" ht="28.5" thickBot="1" x14ac:dyDescent="0.55000000000000004">
      <c r="B30" s="27">
        <f>'Tirage des Parties'!$C$9+24</f>
        <v>31</v>
      </c>
      <c r="C30" s="193">
        <v>29</v>
      </c>
      <c r="D30" s="194"/>
      <c r="E30" s="206" t="s">
        <v>8</v>
      </c>
      <c r="F30" s="14"/>
      <c r="G30" s="171"/>
      <c r="H30" s="172"/>
      <c r="I30" s="173"/>
      <c r="J30" s="172"/>
      <c r="K30" s="173"/>
      <c r="L30" s="174"/>
      <c r="M30" s="175"/>
      <c r="N30" s="176"/>
      <c r="O30" s="13"/>
      <c r="P30" s="13"/>
      <c r="Q30"/>
      <c r="R30"/>
    </row>
    <row r="31" spans="2:23" ht="32.25" thickBot="1" x14ac:dyDescent="0.55000000000000004">
      <c r="B31" s="27">
        <f>'Tirage des Parties'!$C$10+24</f>
        <v>25</v>
      </c>
      <c r="C31" s="195">
        <v>30</v>
      </c>
      <c r="D31" s="196"/>
      <c r="E31" s="206" t="s">
        <v>8</v>
      </c>
      <c r="F31" s="14"/>
      <c r="G31" s="232" t="s">
        <v>37</v>
      </c>
      <c r="H31" s="233"/>
      <c r="I31" s="233"/>
      <c r="J31" s="233"/>
      <c r="K31" s="233"/>
      <c r="L31" s="233"/>
      <c r="M31" s="233"/>
      <c r="N31" s="234"/>
      <c r="O31" s="13"/>
      <c r="P31" s="235" t="s">
        <v>35</v>
      </c>
      <c r="Q31" s="236"/>
      <c r="R31" s="236"/>
      <c r="S31" s="236"/>
      <c r="T31" s="236"/>
    </row>
    <row r="32" spans="2:23" ht="27.75" thickBot="1" x14ac:dyDescent="0.55000000000000004">
      <c r="B32" s="27">
        <f>'Tirage des Parties'!$C$11+24</f>
        <v>26</v>
      </c>
      <c r="C32" s="193">
        <v>31</v>
      </c>
      <c r="D32" s="197"/>
      <c r="E32" s="206" t="s">
        <v>8</v>
      </c>
      <c r="F32" s="14"/>
      <c r="G32" s="182">
        <v>1</v>
      </c>
      <c r="H32" s="208">
        <f>VLOOKUP(G32,$B$2:$D$9,3,0)</f>
        <v>0</v>
      </c>
      <c r="I32" s="187">
        <v>9</v>
      </c>
      <c r="J32" s="212">
        <f>VLOOKUP(I32,$B$10:$D$17,3,0)</f>
        <v>0</v>
      </c>
      <c r="K32" s="190">
        <v>17</v>
      </c>
      <c r="L32" s="215">
        <f>VLOOKUP(K32,$B$18:$D$25,3,0)</f>
        <v>0</v>
      </c>
      <c r="M32" s="200">
        <v>25</v>
      </c>
      <c r="N32" s="218">
        <f>VLOOKUP(M32,$B$26:$D$33,3,0)</f>
        <v>0</v>
      </c>
      <c r="O32" s="13"/>
      <c r="P32" s="21" t="s">
        <v>4</v>
      </c>
      <c r="Q32" s="34" t="s">
        <v>13</v>
      </c>
      <c r="R32" s="35" t="s">
        <v>12</v>
      </c>
      <c r="S32" s="95" t="s">
        <v>4</v>
      </c>
      <c r="T32" s="96" t="s">
        <v>13</v>
      </c>
      <c r="U32" s="36" t="s">
        <v>12</v>
      </c>
    </row>
    <row r="33" spans="2:21" ht="28.5" thickBot="1" x14ac:dyDescent="0.55000000000000004">
      <c r="B33" s="27">
        <f>'Tirage des Parties'!$C$12+24</f>
        <v>27</v>
      </c>
      <c r="C33" s="198">
        <v>32</v>
      </c>
      <c r="D33" s="199"/>
      <c r="E33" s="207" t="s">
        <v>8</v>
      </c>
      <c r="F33" s="14"/>
      <c r="G33" s="183">
        <v>2</v>
      </c>
      <c r="H33" s="209">
        <f>VLOOKUP(G33,$B$2:$D$9,3,0)</f>
        <v>0</v>
      </c>
      <c r="I33" s="188">
        <v>10</v>
      </c>
      <c r="J33" s="213">
        <f t="shared" ref="J33:J39" si="12">VLOOKUP(I33,$B$10:$D$17,3,0)</f>
        <v>0</v>
      </c>
      <c r="K33" s="191">
        <v>18</v>
      </c>
      <c r="L33" s="216">
        <f t="shared" ref="L33:L39" si="13">VLOOKUP(K33,$B$18:$D$25,3,0)</f>
        <v>0</v>
      </c>
      <c r="M33" s="201">
        <v>26</v>
      </c>
      <c r="N33" s="219">
        <f t="shared" ref="N33:N39" si="14">VLOOKUP(M33,$B$26:$D$33,3,0)</f>
        <v>0</v>
      </c>
      <c r="O33" s="13"/>
      <c r="P33" s="48">
        <f>H32</f>
        <v>0</v>
      </c>
      <c r="Q33" s="51"/>
      <c r="R33" s="52">
        <f>T33</f>
        <v>0</v>
      </c>
      <c r="S33" s="97">
        <f>H33</f>
        <v>0</v>
      </c>
      <c r="T33" s="98"/>
      <c r="U33" s="23">
        <f>Q33</f>
        <v>0</v>
      </c>
    </row>
    <row r="34" spans="2:21" ht="26.25" x14ac:dyDescent="0.4">
      <c r="G34" s="183">
        <v>3</v>
      </c>
      <c r="H34" s="210">
        <f t="shared" ref="H34:H39" si="15">VLOOKUP(G34,$B$2:$D$9,3,0)</f>
        <v>0</v>
      </c>
      <c r="I34" s="188">
        <v>11</v>
      </c>
      <c r="J34" s="213">
        <f t="shared" si="12"/>
        <v>0</v>
      </c>
      <c r="K34" s="191">
        <v>19</v>
      </c>
      <c r="L34" s="216">
        <f t="shared" si="13"/>
        <v>0</v>
      </c>
      <c r="M34" s="201">
        <v>27</v>
      </c>
      <c r="N34" s="219">
        <f t="shared" si="14"/>
        <v>0</v>
      </c>
      <c r="P34" s="49">
        <f>H39</f>
        <v>0</v>
      </c>
      <c r="Q34" s="53"/>
      <c r="R34" s="54">
        <f>T34</f>
        <v>0</v>
      </c>
      <c r="S34" s="99">
        <f>H38</f>
        <v>0</v>
      </c>
      <c r="T34" s="100"/>
      <c r="U34" s="57">
        <f>Q34</f>
        <v>0</v>
      </c>
    </row>
    <row r="35" spans="2:21" ht="26.25" x14ac:dyDescent="0.4">
      <c r="G35" s="183">
        <v>4</v>
      </c>
      <c r="H35" s="210">
        <f t="shared" si="15"/>
        <v>0</v>
      </c>
      <c r="I35" s="188">
        <v>12</v>
      </c>
      <c r="J35" s="213">
        <f t="shared" si="12"/>
        <v>0</v>
      </c>
      <c r="K35" s="191">
        <v>20</v>
      </c>
      <c r="L35" s="216">
        <f t="shared" si="13"/>
        <v>0</v>
      </c>
      <c r="M35" s="201">
        <v>28</v>
      </c>
      <c r="N35" s="219">
        <f t="shared" si="14"/>
        <v>0</v>
      </c>
      <c r="P35" s="49">
        <f>H34</f>
        <v>0</v>
      </c>
      <c r="Q35" s="53"/>
      <c r="R35" s="54">
        <f>T35</f>
        <v>0</v>
      </c>
      <c r="S35" s="99">
        <f>H36</f>
        <v>0</v>
      </c>
      <c r="T35" s="100"/>
      <c r="U35" s="57">
        <f>Q35</f>
        <v>0</v>
      </c>
    </row>
    <row r="36" spans="2:21" ht="27" thickBot="1" x14ac:dyDescent="0.45">
      <c r="G36" s="183">
        <v>5</v>
      </c>
      <c r="H36" s="210">
        <f t="shared" si="15"/>
        <v>0</v>
      </c>
      <c r="I36" s="188">
        <v>13</v>
      </c>
      <c r="J36" s="213">
        <f t="shared" si="12"/>
        <v>0</v>
      </c>
      <c r="K36" s="191">
        <v>21</v>
      </c>
      <c r="L36" s="216">
        <f t="shared" si="13"/>
        <v>0</v>
      </c>
      <c r="M36" s="201">
        <v>29</v>
      </c>
      <c r="N36" s="219">
        <f t="shared" si="14"/>
        <v>0</v>
      </c>
      <c r="P36" s="50">
        <f>H35</f>
        <v>0</v>
      </c>
      <c r="Q36" s="55"/>
      <c r="R36" s="56">
        <f>T36</f>
        <v>0</v>
      </c>
      <c r="S36" s="101">
        <f>H37</f>
        <v>0</v>
      </c>
      <c r="T36" s="102"/>
      <c r="U36" s="24">
        <f>Q36</f>
        <v>0</v>
      </c>
    </row>
    <row r="37" spans="2:21" x14ac:dyDescent="0.35">
      <c r="G37" s="183">
        <v>6</v>
      </c>
      <c r="H37" s="210">
        <f t="shared" si="15"/>
        <v>0</v>
      </c>
      <c r="I37" s="188">
        <v>14</v>
      </c>
      <c r="J37" s="213">
        <f t="shared" si="12"/>
        <v>0</v>
      </c>
      <c r="K37" s="191">
        <v>22</v>
      </c>
      <c r="L37" s="216">
        <f t="shared" si="13"/>
        <v>0</v>
      </c>
      <c r="M37" s="201">
        <v>30</v>
      </c>
      <c r="N37" s="219">
        <f t="shared" si="14"/>
        <v>0</v>
      </c>
      <c r="P37"/>
      <c r="Q37" s="13"/>
      <c r="R37" s="13"/>
      <c r="S37"/>
      <c r="T37"/>
    </row>
    <row r="38" spans="2:21" x14ac:dyDescent="0.35">
      <c r="G38" s="183">
        <v>7</v>
      </c>
      <c r="H38" s="210">
        <f t="shared" si="15"/>
        <v>0</v>
      </c>
      <c r="I38" s="188">
        <v>15</v>
      </c>
      <c r="J38" s="213">
        <f t="shared" si="12"/>
        <v>0</v>
      </c>
      <c r="K38" s="191">
        <v>23</v>
      </c>
      <c r="L38" s="216">
        <f t="shared" si="13"/>
        <v>0</v>
      </c>
      <c r="M38" s="201">
        <v>31</v>
      </c>
      <c r="N38" s="219">
        <f t="shared" si="14"/>
        <v>0</v>
      </c>
      <c r="P38"/>
      <c r="Q38" s="13"/>
      <c r="R38" s="13"/>
      <c r="S38"/>
      <c r="T38"/>
    </row>
    <row r="39" spans="2:21" ht="26.25" thickBot="1" x14ac:dyDescent="0.4">
      <c r="G39" s="184">
        <v>8</v>
      </c>
      <c r="H39" s="211">
        <f t="shared" si="15"/>
        <v>0</v>
      </c>
      <c r="I39" s="189">
        <v>16</v>
      </c>
      <c r="J39" s="214">
        <f t="shared" si="12"/>
        <v>0</v>
      </c>
      <c r="K39" s="192">
        <v>24</v>
      </c>
      <c r="L39" s="217">
        <f t="shared" si="13"/>
        <v>0</v>
      </c>
      <c r="M39" s="202">
        <v>32</v>
      </c>
      <c r="N39" s="220">
        <f t="shared" si="14"/>
        <v>0</v>
      </c>
      <c r="P39"/>
      <c r="Q39" s="13"/>
      <c r="R39" s="13"/>
      <c r="S39"/>
      <c r="T39"/>
    </row>
    <row r="40" spans="2:21" ht="26.25" thickBot="1" x14ac:dyDescent="0.4">
      <c r="P40"/>
      <c r="Q40" s="13"/>
      <c r="R40" s="13"/>
      <c r="S40"/>
      <c r="T40"/>
    </row>
    <row r="41" spans="2:21" ht="32.25" thickBot="1" x14ac:dyDescent="0.4">
      <c r="G41" s="232" t="s">
        <v>38</v>
      </c>
      <c r="H41" s="233"/>
      <c r="I41" s="233"/>
      <c r="J41" s="233"/>
      <c r="K41" s="233"/>
      <c r="L41" s="233"/>
      <c r="M41" s="233"/>
      <c r="N41" s="234"/>
      <c r="P41" s="235" t="s">
        <v>36</v>
      </c>
      <c r="Q41" s="236"/>
      <c r="R41" s="236"/>
      <c r="S41" s="236"/>
      <c r="T41" s="236"/>
    </row>
    <row r="42" spans="2:21" ht="27" thickBot="1" x14ac:dyDescent="0.25">
      <c r="G42" s="182">
        <v>1</v>
      </c>
      <c r="H42" s="208">
        <f>VLOOKUP(G42,$B$2:$D$9,3,0)</f>
        <v>0</v>
      </c>
      <c r="I42" s="187">
        <v>9</v>
      </c>
      <c r="J42" s="212">
        <f>VLOOKUP(I42,$B$10:$D$17,3,0)</f>
        <v>0</v>
      </c>
      <c r="K42" s="190">
        <v>17</v>
      </c>
      <c r="L42" s="215">
        <f>VLOOKUP(K42,$B$18:$D$25,3,0)</f>
        <v>0</v>
      </c>
      <c r="M42" s="200">
        <v>25</v>
      </c>
      <c r="N42" s="218">
        <f>VLOOKUP(M42,$B$26:$D$33,3,0)</f>
        <v>0</v>
      </c>
      <c r="P42" s="21" t="s">
        <v>4</v>
      </c>
      <c r="Q42" s="34" t="s">
        <v>13</v>
      </c>
      <c r="R42" s="35" t="s">
        <v>12</v>
      </c>
      <c r="S42" s="95" t="s">
        <v>4</v>
      </c>
      <c r="T42" s="96" t="s">
        <v>13</v>
      </c>
      <c r="U42" s="36" t="s">
        <v>12</v>
      </c>
    </row>
    <row r="43" spans="2:21" ht="26.25" x14ac:dyDescent="0.4">
      <c r="G43" s="183">
        <v>2</v>
      </c>
      <c r="H43" s="209">
        <f>VLOOKUP(G43,$B$2:$D$9,3,0)</f>
        <v>0</v>
      </c>
      <c r="I43" s="188">
        <v>10</v>
      </c>
      <c r="J43" s="213">
        <f t="shared" ref="J43:J49" si="16">VLOOKUP(I43,$B$10:$D$17,3,0)</f>
        <v>0</v>
      </c>
      <c r="K43" s="191">
        <v>18</v>
      </c>
      <c r="L43" s="216">
        <f t="shared" ref="L43:L49" si="17">VLOOKUP(K43,$B$18:$D$25,3,0)</f>
        <v>0</v>
      </c>
      <c r="M43" s="201">
        <v>26</v>
      </c>
      <c r="N43" s="219">
        <f t="shared" ref="N43:N49" si="18">VLOOKUP(M43,$B$26:$D$33,3,0)</f>
        <v>0</v>
      </c>
      <c r="P43" s="15">
        <f>H48</f>
        <v>0</v>
      </c>
      <c r="Q43" s="9"/>
      <c r="R43" s="9">
        <f>T43</f>
        <v>0</v>
      </c>
      <c r="S43" s="103">
        <f>H42</f>
        <v>0</v>
      </c>
      <c r="T43" s="104"/>
      <c r="U43" s="10">
        <f>Q43</f>
        <v>0</v>
      </c>
    </row>
    <row r="44" spans="2:21" ht="26.25" x14ac:dyDescent="0.4">
      <c r="G44" s="183">
        <v>3</v>
      </c>
      <c r="H44" s="210">
        <f t="shared" ref="H44:H49" si="19">VLOOKUP(G44,$B$2:$D$9,3,0)</f>
        <v>0</v>
      </c>
      <c r="I44" s="188">
        <v>11</v>
      </c>
      <c r="J44" s="213">
        <f t="shared" si="16"/>
        <v>0</v>
      </c>
      <c r="K44" s="191">
        <v>19</v>
      </c>
      <c r="L44" s="216">
        <f t="shared" si="17"/>
        <v>0</v>
      </c>
      <c r="M44" s="201">
        <v>27</v>
      </c>
      <c r="N44" s="219">
        <f t="shared" si="18"/>
        <v>0</v>
      </c>
      <c r="P44" s="46">
        <f>H45</f>
        <v>0</v>
      </c>
      <c r="Q44" s="45"/>
      <c r="R44" s="45">
        <f>T44</f>
        <v>0</v>
      </c>
      <c r="S44" s="105">
        <f>H44</f>
        <v>0</v>
      </c>
      <c r="T44" s="106"/>
      <c r="U44" s="58">
        <f>Q44</f>
        <v>0</v>
      </c>
    </row>
    <row r="45" spans="2:21" ht="26.25" x14ac:dyDescent="0.4">
      <c r="G45" s="183">
        <v>4</v>
      </c>
      <c r="H45" s="210">
        <f t="shared" si="19"/>
        <v>0</v>
      </c>
      <c r="I45" s="188">
        <v>12</v>
      </c>
      <c r="J45" s="213">
        <f t="shared" si="16"/>
        <v>0</v>
      </c>
      <c r="K45" s="191">
        <v>20</v>
      </c>
      <c r="L45" s="216">
        <f t="shared" si="17"/>
        <v>0</v>
      </c>
      <c r="M45" s="201">
        <v>28</v>
      </c>
      <c r="N45" s="219">
        <f t="shared" si="18"/>
        <v>0</v>
      </c>
      <c r="P45" s="46">
        <f>H49</f>
        <v>0</v>
      </c>
      <c r="Q45" s="45"/>
      <c r="R45" s="45">
        <f>T45</f>
        <v>0</v>
      </c>
      <c r="S45" s="105">
        <f>H43</f>
        <v>0</v>
      </c>
      <c r="T45" s="106"/>
      <c r="U45" s="58">
        <f>Q45</f>
        <v>0</v>
      </c>
    </row>
    <row r="46" spans="2:21" ht="27" thickBot="1" x14ac:dyDescent="0.45">
      <c r="G46" s="183">
        <v>5</v>
      </c>
      <c r="H46" s="210">
        <f t="shared" si="19"/>
        <v>0</v>
      </c>
      <c r="I46" s="188">
        <v>13</v>
      </c>
      <c r="J46" s="213">
        <f t="shared" si="16"/>
        <v>0</v>
      </c>
      <c r="K46" s="191">
        <v>21</v>
      </c>
      <c r="L46" s="216">
        <f t="shared" si="17"/>
        <v>0</v>
      </c>
      <c r="M46" s="201">
        <v>29</v>
      </c>
      <c r="N46" s="219">
        <f t="shared" si="18"/>
        <v>0</v>
      </c>
      <c r="P46" s="47">
        <f>H46</f>
        <v>0</v>
      </c>
      <c r="Q46" s="12"/>
      <c r="R46" s="12">
        <f>T46</f>
        <v>0</v>
      </c>
      <c r="S46" s="107">
        <f>H47</f>
        <v>0</v>
      </c>
      <c r="T46" s="108"/>
      <c r="U46" s="59">
        <f>Q46</f>
        <v>0</v>
      </c>
    </row>
    <row r="47" spans="2:21" x14ac:dyDescent="0.35">
      <c r="G47" s="183">
        <v>6</v>
      </c>
      <c r="H47" s="210">
        <f t="shared" si="19"/>
        <v>0</v>
      </c>
      <c r="I47" s="188">
        <v>14</v>
      </c>
      <c r="J47" s="213">
        <f t="shared" si="16"/>
        <v>0</v>
      </c>
      <c r="K47" s="191">
        <v>22</v>
      </c>
      <c r="L47" s="216">
        <f t="shared" si="17"/>
        <v>0</v>
      </c>
      <c r="M47" s="201">
        <v>30</v>
      </c>
      <c r="N47" s="219">
        <f t="shared" si="18"/>
        <v>0</v>
      </c>
    </row>
    <row r="48" spans="2:21" x14ac:dyDescent="0.35">
      <c r="G48" s="183">
        <v>7</v>
      </c>
      <c r="H48" s="210">
        <f t="shared" si="19"/>
        <v>0</v>
      </c>
      <c r="I48" s="188">
        <v>15</v>
      </c>
      <c r="J48" s="213">
        <f t="shared" si="16"/>
        <v>0</v>
      </c>
      <c r="K48" s="191">
        <v>23</v>
      </c>
      <c r="L48" s="216">
        <f t="shared" si="17"/>
        <v>0</v>
      </c>
      <c r="M48" s="201">
        <v>31</v>
      </c>
      <c r="N48" s="219">
        <f t="shared" si="18"/>
        <v>0</v>
      </c>
    </row>
    <row r="49" spans="7:14" ht="26.25" thickBot="1" x14ac:dyDescent="0.4">
      <c r="G49" s="184">
        <v>8</v>
      </c>
      <c r="H49" s="211">
        <f t="shared" si="19"/>
        <v>0</v>
      </c>
      <c r="I49" s="189">
        <v>16</v>
      </c>
      <c r="J49" s="214">
        <f t="shared" si="16"/>
        <v>0</v>
      </c>
      <c r="K49" s="192">
        <v>24</v>
      </c>
      <c r="L49" s="217">
        <f t="shared" si="17"/>
        <v>0</v>
      </c>
      <c r="M49" s="202">
        <v>32</v>
      </c>
      <c r="N49" s="220">
        <f t="shared" si="18"/>
        <v>0</v>
      </c>
    </row>
  </sheetData>
  <sheetProtection algorithmName="SHA-512" hashValue="EdFcCbU/xRz+PcmUUeTcHKQUZucTBGyjprbLuTieHRqEL16A1Ejfg9Hc0gkzyQkVmvRkVHvcVRNIb4TleLhUCQ==" saltValue="GUC4+K1WUipLTRK8nXcOMA==" spinCount="100000" sheet="1" objects="1" scenarios="1"/>
  <protectedRanges>
    <protectedRange sqref="Q3:Q6 T3:T6 Q13:Q16 T13:T16 Q23:Q26 T23:T26 Q33:Q36 T33:T36 Q43:Q46 T43:T46" name="Plage2"/>
    <protectedRange sqref="D2:D33" name="Plage1"/>
  </protectedRanges>
  <mergeCells count="11">
    <mergeCell ref="G1:N1"/>
    <mergeCell ref="P1:T1"/>
    <mergeCell ref="P11:T11"/>
    <mergeCell ref="G11:N11"/>
    <mergeCell ref="G21:N21"/>
    <mergeCell ref="P21:T21"/>
    <mergeCell ref="V26:W26"/>
    <mergeCell ref="G31:N31"/>
    <mergeCell ref="G41:N41"/>
    <mergeCell ref="P31:T31"/>
    <mergeCell ref="P41:T41"/>
  </mergeCells>
  <conditionalFormatting sqref="J2:J9">
    <cfRule type="expression" dxfId="19" priority="65">
      <formula>J2=0</formula>
    </cfRule>
  </conditionalFormatting>
  <conditionalFormatting sqref="H2:H9">
    <cfRule type="expression" dxfId="18" priority="59">
      <formula>H2=0</formula>
    </cfRule>
  </conditionalFormatting>
  <conditionalFormatting sqref="L2:L9">
    <cfRule type="expression" dxfId="17" priority="58">
      <formula>L2=0</formula>
    </cfRule>
  </conditionalFormatting>
  <conditionalFormatting sqref="N2:N9">
    <cfRule type="expression" dxfId="16" priority="57">
      <formula>N2=0</formula>
    </cfRule>
  </conditionalFormatting>
  <conditionalFormatting sqref="J12:J19">
    <cfRule type="expression" dxfId="15" priority="20">
      <formula>J12=0</formula>
    </cfRule>
  </conditionalFormatting>
  <conditionalFormatting sqref="H12:H19">
    <cfRule type="expression" dxfId="14" priority="19">
      <formula>H12=0</formula>
    </cfRule>
  </conditionalFormatting>
  <conditionalFormatting sqref="L12:L19">
    <cfRule type="expression" dxfId="13" priority="18">
      <formula>L12=0</formula>
    </cfRule>
  </conditionalFormatting>
  <conditionalFormatting sqref="N12:N19">
    <cfRule type="expression" dxfId="12" priority="17">
      <formula>N12=0</formula>
    </cfRule>
  </conditionalFormatting>
  <conditionalFormatting sqref="J22:J29">
    <cfRule type="expression" dxfId="11" priority="16">
      <formula>J22=0</formula>
    </cfRule>
  </conditionalFormatting>
  <conditionalFormatting sqref="H22:H29">
    <cfRule type="expression" dxfId="10" priority="15">
      <formula>H22=0</formula>
    </cfRule>
  </conditionalFormatting>
  <conditionalFormatting sqref="L22:L29">
    <cfRule type="expression" dxfId="9" priority="14">
      <formula>L22=0</formula>
    </cfRule>
  </conditionalFormatting>
  <conditionalFormatting sqref="N22:N29">
    <cfRule type="expression" dxfId="8" priority="13">
      <formula>N22=0</formula>
    </cfRule>
  </conditionalFormatting>
  <conditionalFormatting sqref="J32:J39">
    <cfRule type="expression" dxfId="7" priority="12">
      <formula>J32=0</formula>
    </cfRule>
  </conditionalFormatting>
  <conditionalFormatting sqref="H32:H39">
    <cfRule type="expression" dxfId="6" priority="11">
      <formula>H32=0</formula>
    </cfRule>
  </conditionalFormatting>
  <conditionalFormatting sqref="L32:L39">
    <cfRule type="expression" dxfId="5" priority="10">
      <formula>L32=0</formula>
    </cfRule>
  </conditionalFormatting>
  <conditionalFormatting sqref="N32:N39">
    <cfRule type="expression" dxfId="4" priority="9">
      <formula>N32=0</formula>
    </cfRule>
  </conditionalFormatting>
  <conditionalFormatting sqref="J42:J49">
    <cfRule type="expression" dxfId="3" priority="4">
      <formula>J42=0</formula>
    </cfRule>
  </conditionalFormatting>
  <conditionalFormatting sqref="H42:H49">
    <cfRule type="expression" dxfId="2" priority="3">
      <formula>H42=0</formula>
    </cfRule>
  </conditionalFormatting>
  <conditionalFormatting sqref="L42:L49">
    <cfRule type="expression" dxfId="1" priority="2">
      <formula>L42=0</formula>
    </cfRule>
  </conditionalFormatting>
  <conditionalFormatting sqref="N42:N49">
    <cfRule type="expression" dxfId="0" priority="1">
      <formula>N42=0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914400</xdr:colOff>
                <xdr:row>8</xdr:row>
                <xdr:rowOff>238125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Z20"/>
  <sheetViews>
    <sheetView topLeftCell="D1" workbookViewId="0">
      <selection activeCell="O14" sqref="O14"/>
    </sheetView>
  </sheetViews>
  <sheetFormatPr baseColWidth="10" defaultRowHeight="12.75" x14ac:dyDescent="0.2"/>
  <cols>
    <col min="1" max="1" width="11.42578125" style="60" hidden="1" customWidth="1"/>
    <col min="2" max="2" width="10.7109375" style="60" hidden="1" customWidth="1"/>
    <col min="3" max="3" width="11.5703125" style="60" hidden="1" customWidth="1"/>
    <col min="4" max="4" width="4" style="60" customWidth="1"/>
    <col min="5" max="7" width="11.42578125" style="61"/>
    <col min="8" max="11" width="9.7109375" style="61" customWidth="1"/>
    <col min="12" max="15" width="6.7109375" style="61" customWidth="1"/>
    <col min="16" max="17" width="6.7109375" style="109" customWidth="1"/>
    <col min="18" max="21" width="6.7109375" style="92" customWidth="1"/>
    <col min="22" max="22" width="3.140625" style="60" customWidth="1"/>
    <col min="23" max="23" width="26.28515625" style="60" customWidth="1"/>
    <col min="24" max="24" width="0.28515625" style="60" customWidth="1"/>
    <col min="25" max="25" width="8.85546875" style="60" customWidth="1"/>
    <col min="26" max="16384" width="11.42578125" style="60"/>
  </cols>
  <sheetData>
    <row r="1" spans="1:26" ht="31.5" customHeight="1" thickBot="1" x14ac:dyDescent="0.25">
      <c r="L1" s="247" t="s">
        <v>40</v>
      </c>
      <c r="M1" s="247"/>
      <c r="N1" s="248" t="s">
        <v>41</v>
      </c>
      <c r="O1" s="248"/>
      <c r="P1" s="245" t="s">
        <v>33</v>
      </c>
      <c r="Q1" s="246"/>
      <c r="R1" s="243" t="s">
        <v>14</v>
      </c>
      <c r="S1" s="244"/>
      <c r="T1" s="241" t="s">
        <v>15</v>
      </c>
      <c r="U1" s="242"/>
    </row>
    <row r="2" spans="1:26" s="68" customFormat="1" ht="74.25" customHeight="1" thickBot="1" x14ac:dyDescent="0.25">
      <c r="A2" s="62"/>
      <c r="B2" s="63" t="s">
        <v>26</v>
      </c>
      <c r="C2" s="64" t="s">
        <v>25</v>
      </c>
      <c r="D2" s="65"/>
      <c r="E2" s="116" t="s">
        <v>22</v>
      </c>
      <c r="F2" s="117" t="s">
        <v>23</v>
      </c>
      <c r="G2" s="118" t="s">
        <v>24</v>
      </c>
      <c r="H2" s="119" t="s">
        <v>19</v>
      </c>
      <c r="I2" s="120" t="s">
        <v>18</v>
      </c>
      <c r="J2" s="121" t="s">
        <v>17</v>
      </c>
      <c r="K2" s="122" t="s">
        <v>21</v>
      </c>
      <c r="L2" s="133" t="s">
        <v>16</v>
      </c>
      <c r="M2" s="134" t="s">
        <v>12</v>
      </c>
      <c r="N2" s="135" t="s">
        <v>16</v>
      </c>
      <c r="O2" s="136" t="s">
        <v>12</v>
      </c>
      <c r="P2" s="137" t="s">
        <v>16</v>
      </c>
      <c r="Q2" s="138" t="s">
        <v>12</v>
      </c>
      <c r="R2" s="139" t="s">
        <v>16</v>
      </c>
      <c r="S2" s="140" t="s">
        <v>12</v>
      </c>
      <c r="T2" s="141" t="s">
        <v>16</v>
      </c>
      <c r="U2" s="142" t="s">
        <v>12</v>
      </c>
      <c r="V2" s="66"/>
      <c r="W2" s="67" t="s">
        <v>20</v>
      </c>
      <c r="Y2" s="69" t="s">
        <v>27</v>
      </c>
    </row>
    <row r="3" spans="1:26" ht="24.95" customHeight="1" x14ac:dyDescent="0.35">
      <c r="A3" s="70"/>
      <c r="B3" s="71">
        <f t="shared" ref="B3:B10" si="0">IF(C3&lt;=0,-100,C3)</f>
        <v>-100</v>
      </c>
      <c r="C3" s="72">
        <f t="shared" ref="C3:C10" si="1">SUM(K3*10000)+(E3*100)</f>
        <v>0</v>
      </c>
      <c r="D3" s="73"/>
      <c r="E3" s="123">
        <f t="shared" ref="E3:E10" si="2">F3-G3</f>
        <v>0</v>
      </c>
      <c r="F3" s="124">
        <f t="shared" ref="F3:F10" si="3">R3+T3+P3</f>
        <v>0</v>
      </c>
      <c r="G3" s="125">
        <f t="shared" ref="G3:G10" si="4">U3+S3+Q3</f>
        <v>0</v>
      </c>
      <c r="H3" s="126">
        <f t="shared" ref="H3:H10" si="5">K3-(J3+I3)</f>
        <v>-5</v>
      </c>
      <c r="I3" s="127">
        <f t="shared" ref="I3:I10" si="6">IF(T3=U3,1)+IF(R3=S3,1)+IF(P3=Q3,1)+IF(N3=O3,1)+IF(L3=M3,1)</f>
        <v>5</v>
      </c>
      <c r="J3" s="127">
        <f t="shared" ref="J3:J10" si="7">IF(R3&gt;S3,1)+IF(T3&gt;U3,1)+IF(P3&gt;Q3,1)+IF(N3&gt;O3,1)+IF(L3&gt;M3,1)</f>
        <v>0</v>
      </c>
      <c r="K3" s="128">
        <f t="shared" ref="K3:K10" si="8">IF(R3+S3&gt;0,1)+IF(T3+U3&gt;0,1)+IF(P3+Q3&gt;0,1)+IF(N3+O3&gt;0,1)+IF(L3+M3&gt;0,1)</f>
        <v>0</v>
      </c>
      <c r="L3" s="145">
        <f>IFERROR(VLOOKUP(W3,Tournoi!$P$43:$U$46,2,0),0)+IFERROR(VLOOKUP(W3,Tournoi!$S$43:$U$46,2,0),0)</f>
        <v>0</v>
      </c>
      <c r="M3" s="148">
        <f>IFERROR(VLOOKUP(W3,Tournoi!$P$43:$U$46,3,0),0)+IFERROR(VLOOKUP(W3,Tournoi!$S$43:$U$46,3,0),0)</f>
        <v>0</v>
      </c>
      <c r="N3" s="143">
        <f>IFERROR(VLOOKUP(W3,Tournoi!$P$33:$U$36,2,0),0)+IFERROR(VLOOKUP(W3,Tournoi!$S$33:$U$36,2,0),0)</f>
        <v>0</v>
      </c>
      <c r="O3" s="144">
        <f>IFERROR(VLOOKUP(W3,Tournoi!$P$33:$U$36,3,0),0)+IFERROR(VLOOKUP(W3,Tournoi!$S$33:$U$36,3,0),0)</f>
        <v>0</v>
      </c>
      <c r="P3" s="150">
        <f>IFERROR(VLOOKUP(W3,Tournoi!$P$23:$U$26,2,0),0)+IFERROR(VLOOKUP(W3,Tournoi!$S$23:$U$26,2,0),0)</f>
        <v>0</v>
      </c>
      <c r="Q3" s="160">
        <f>IFERROR(VLOOKUP(W3,Tournoi!$P$23:$U$26,3,0),0)+IFERROR(VLOOKUP(W3,Tournoi!$S$23:$U$26,3,0),0)</f>
        <v>0</v>
      </c>
      <c r="R3" s="112">
        <f>IFERROR(VLOOKUP(W3,Tournoi!$P$13:$U$16,2,0),0)+IFERROR(VLOOKUP(W3,Tournoi!$S$13:$U$16,2,0),0)</f>
        <v>0</v>
      </c>
      <c r="S3" s="113">
        <f>IFERROR(VLOOKUP(W3,Tournoi!$P$13:$U$16,3,0),0)+IFERROR(VLOOKUP(W3,Tournoi!$S$13:$U$16,3,0),0)</f>
        <v>0</v>
      </c>
      <c r="T3" s="114">
        <f>IFERROR(VLOOKUP(W3,Tournoi!$P$3:$U$6,2,0),0)+IFERROR(VLOOKUP(W3,Tournoi!$S$3:$U$6,2,0),0)</f>
        <v>0</v>
      </c>
      <c r="U3" s="115">
        <f>IFERROR(VLOOKUP(W3,Tournoi!$P$3:$U$6,3,0),0)+IFERROR(VLOOKUP(W3,Tournoi!$S$3:$U$6,3,0),0)</f>
        <v>0</v>
      </c>
      <c r="V3" s="80"/>
      <c r="W3" s="81">
        <f>Tournoi!D2</f>
        <v>0</v>
      </c>
      <c r="X3" s="60">
        <f t="shared" ref="X3:X10" si="9">C3</f>
        <v>0</v>
      </c>
      <c r="Y3" s="82">
        <v>1</v>
      </c>
      <c r="Z3" s="83"/>
    </row>
    <row r="4" spans="1:26" ht="24.95" customHeight="1" x14ac:dyDescent="0.35">
      <c r="A4" s="70"/>
      <c r="B4" s="71">
        <f t="shared" si="0"/>
        <v>-100</v>
      </c>
      <c r="C4" s="72">
        <f t="shared" si="1"/>
        <v>0</v>
      </c>
      <c r="D4" s="73"/>
      <c r="E4" s="74">
        <f t="shared" si="2"/>
        <v>0</v>
      </c>
      <c r="F4" s="75">
        <f t="shared" si="3"/>
        <v>0</v>
      </c>
      <c r="G4" s="76">
        <f t="shared" si="4"/>
        <v>0</v>
      </c>
      <c r="H4" s="77">
        <f t="shared" si="5"/>
        <v>-5</v>
      </c>
      <c r="I4" s="78">
        <f t="shared" si="6"/>
        <v>5</v>
      </c>
      <c r="J4" s="78">
        <f t="shared" si="7"/>
        <v>0</v>
      </c>
      <c r="K4" s="79">
        <f t="shared" si="8"/>
        <v>0</v>
      </c>
      <c r="L4" s="146">
        <f>IFERROR(VLOOKUP(W4,Tournoi!$P$43:$U$46,2,0),0)+IFERROR(VLOOKUP(W4,Tournoi!$S$43:$U$46,2,0),0)</f>
        <v>0</v>
      </c>
      <c r="M4" s="149">
        <f>IFERROR(VLOOKUP(W4,Tournoi!$P$43:$U$46,3,0),0)+IFERROR(VLOOKUP(W4,Tournoi!$S$43:$U$46,3,0),0)</f>
        <v>0</v>
      </c>
      <c r="N4" s="152">
        <f>IFERROR(VLOOKUP(W4,Tournoi!$P$33:$U$36,2,0),0)+IFERROR(VLOOKUP(W4,Tournoi!$S$33:$U$36,2,0),0)</f>
        <v>0</v>
      </c>
      <c r="O4" s="153">
        <f>IFERROR(VLOOKUP(W4,Tournoi!$P$33:$U$36,3,0),0)+IFERROR(VLOOKUP(W4,Tournoi!$S$33:$U$36,3,0),0)</f>
        <v>0</v>
      </c>
      <c r="P4" s="151">
        <f>IFERROR(VLOOKUP(W4,Tournoi!$P$23:$U$26,2,0),0)+IFERROR(VLOOKUP(W4,Tournoi!$S$23:$U$26,2,0),0)</f>
        <v>0</v>
      </c>
      <c r="Q4" s="161">
        <f>IFERROR(VLOOKUP(W4,Tournoi!$P$23:$U$26,3,0),0)+IFERROR(VLOOKUP(W4,Tournoi!$S$23:$U$26,3,0),0)</f>
        <v>0</v>
      </c>
      <c r="R4" s="165">
        <f>IFERROR(VLOOKUP(W4,Tournoi!$P$13:$U$16,2,0),0)+IFERROR(VLOOKUP(W4,Tournoi!$S$13:$U$16,2,0),0)</f>
        <v>0</v>
      </c>
      <c r="S4" s="166">
        <f>IFERROR(VLOOKUP(W4,Tournoi!$P$13:$U$16,3,0),0)+IFERROR(VLOOKUP(W4,Tournoi!$S$13:$U$16,3,0),0)</f>
        <v>0</v>
      </c>
      <c r="T4" s="163">
        <f>IFERROR(VLOOKUP(W4,Tournoi!$P$3:$U$6,2,0),0)+IFERROR(VLOOKUP(W4,Tournoi!$S$3:$U$6,2,0),0)</f>
        <v>0</v>
      </c>
      <c r="U4" s="147">
        <f>IFERROR(VLOOKUP(W4,Tournoi!$P$3:$U$6,3,0),0)+IFERROR(VLOOKUP(W4,Tournoi!$S$3:$U$6,3,0),0)</f>
        <v>0</v>
      </c>
      <c r="V4" s="80"/>
      <c r="W4" s="84">
        <f>Tournoi!D7</f>
        <v>0</v>
      </c>
      <c r="X4" s="60">
        <f t="shared" si="9"/>
        <v>0</v>
      </c>
      <c r="Y4" s="85">
        <v>2</v>
      </c>
      <c r="Z4" s="83"/>
    </row>
    <row r="5" spans="1:26" ht="24.95" customHeight="1" x14ac:dyDescent="0.35">
      <c r="A5" s="70"/>
      <c r="B5" s="71">
        <f t="shared" si="0"/>
        <v>-100</v>
      </c>
      <c r="C5" s="72">
        <f t="shared" si="1"/>
        <v>0</v>
      </c>
      <c r="D5" s="73"/>
      <c r="E5" s="74">
        <f t="shared" si="2"/>
        <v>0</v>
      </c>
      <c r="F5" s="75">
        <f t="shared" si="3"/>
        <v>0</v>
      </c>
      <c r="G5" s="76">
        <f t="shared" si="4"/>
        <v>0</v>
      </c>
      <c r="H5" s="77">
        <f t="shared" si="5"/>
        <v>-5</v>
      </c>
      <c r="I5" s="78">
        <f t="shared" si="6"/>
        <v>5</v>
      </c>
      <c r="J5" s="78">
        <f t="shared" si="7"/>
        <v>0</v>
      </c>
      <c r="K5" s="79">
        <f t="shared" si="8"/>
        <v>0</v>
      </c>
      <c r="L5" s="146">
        <f>IFERROR(VLOOKUP(W5,Tournoi!$P$43:$U$46,2,0),0)+IFERROR(VLOOKUP(W5,Tournoi!$S$43:$U$46,2,0),0)</f>
        <v>0</v>
      </c>
      <c r="M5" s="149">
        <f>IFERROR(VLOOKUP(W5,Tournoi!$P$43:$U$46,3,0),0)+IFERROR(VLOOKUP(W5,Tournoi!$S$43:$U$46,3,0),0)</f>
        <v>0</v>
      </c>
      <c r="N5" s="152">
        <f>IFERROR(VLOOKUP(W5,Tournoi!$P$33:$U$36,2,0),0)+IFERROR(VLOOKUP(W5,Tournoi!$S$33:$U$36,2,0),0)</f>
        <v>0</v>
      </c>
      <c r="O5" s="153">
        <f>IFERROR(VLOOKUP(W5,Tournoi!$P$33:$U$36,3,0),0)+IFERROR(VLOOKUP(W5,Tournoi!$S$33:$U$36,3,0),0)</f>
        <v>0</v>
      </c>
      <c r="P5" s="151">
        <f>IFERROR(VLOOKUP(W5,Tournoi!$P$23:$U$26,2,0),0)+IFERROR(VLOOKUP(W5,Tournoi!$S$23:$U$26,2,0),0)</f>
        <v>0</v>
      </c>
      <c r="Q5" s="161">
        <f>IFERROR(VLOOKUP(W5,Tournoi!$P$23:$U$26,3,0),0)+IFERROR(VLOOKUP(W5,Tournoi!$S$23:$U$26,3,0),0)</f>
        <v>0</v>
      </c>
      <c r="R5" s="165">
        <f>IFERROR(VLOOKUP(W5,Tournoi!$P$13:$U$16,2,0),0)+IFERROR(VLOOKUP(W5,Tournoi!$S$13:$U$16,2,0),0)</f>
        <v>0</v>
      </c>
      <c r="S5" s="166">
        <f>IFERROR(VLOOKUP(W5,Tournoi!$P$13:$U$16,3,0),0)+IFERROR(VLOOKUP(W5,Tournoi!$S$13:$U$16,3,0),0)</f>
        <v>0</v>
      </c>
      <c r="T5" s="163">
        <f>IFERROR(VLOOKUP(W5,Tournoi!$P$3:$U$6,2,0),0)+IFERROR(VLOOKUP(W5,Tournoi!$S$3:$U$6,2,0),0)</f>
        <v>0</v>
      </c>
      <c r="U5" s="147">
        <f>IFERROR(VLOOKUP(W5,Tournoi!$P$3:$U$6,3,0),0)+IFERROR(VLOOKUP(W5,Tournoi!$S$3:$U$6,3,0),0)</f>
        <v>0</v>
      </c>
      <c r="V5" s="80"/>
      <c r="W5" s="84">
        <f>Tournoi!D3</f>
        <v>0</v>
      </c>
      <c r="X5" s="60">
        <f t="shared" si="9"/>
        <v>0</v>
      </c>
      <c r="Y5" s="85">
        <v>3</v>
      </c>
      <c r="Z5" s="83"/>
    </row>
    <row r="6" spans="1:26" ht="24.95" customHeight="1" x14ac:dyDescent="0.35">
      <c r="A6" s="70"/>
      <c r="B6" s="71">
        <f t="shared" si="0"/>
        <v>-100</v>
      </c>
      <c r="C6" s="72">
        <f t="shared" si="1"/>
        <v>0</v>
      </c>
      <c r="D6" s="73"/>
      <c r="E6" s="74">
        <f t="shared" si="2"/>
        <v>0</v>
      </c>
      <c r="F6" s="75">
        <f t="shared" si="3"/>
        <v>0</v>
      </c>
      <c r="G6" s="76">
        <f t="shared" si="4"/>
        <v>0</v>
      </c>
      <c r="H6" s="77">
        <f t="shared" si="5"/>
        <v>-5</v>
      </c>
      <c r="I6" s="78">
        <f t="shared" si="6"/>
        <v>5</v>
      </c>
      <c r="J6" s="78">
        <f t="shared" si="7"/>
        <v>0</v>
      </c>
      <c r="K6" s="79">
        <f t="shared" si="8"/>
        <v>0</v>
      </c>
      <c r="L6" s="146">
        <f>IFERROR(VLOOKUP(W6,Tournoi!$P$43:$U$46,2,0),0)+IFERROR(VLOOKUP(W6,Tournoi!$S$43:$U$46,2,0),0)</f>
        <v>0</v>
      </c>
      <c r="M6" s="149">
        <f>IFERROR(VLOOKUP(W6,Tournoi!$P$43:$U$46,3,0),0)+IFERROR(VLOOKUP(W6,Tournoi!$S$43:$U$46,3,0),0)</f>
        <v>0</v>
      </c>
      <c r="N6" s="152">
        <f>IFERROR(VLOOKUP(W6,Tournoi!$P$33:$U$36,2,0),0)+IFERROR(VLOOKUP(W6,Tournoi!$S$33:$U$36,2,0),0)</f>
        <v>0</v>
      </c>
      <c r="O6" s="153">
        <f>IFERROR(VLOOKUP(W6,Tournoi!$P$33:$U$36,3,0),0)+IFERROR(VLOOKUP(W6,Tournoi!$S$33:$U$36,3,0),0)</f>
        <v>0</v>
      </c>
      <c r="P6" s="151">
        <f>IFERROR(VLOOKUP(W6,Tournoi!$P$23:$U$26,2,0),0)+IFERROR(VLOOKUP(W6,Tournoi!$S$23:$U$26,2,0),0)</f>
        <v>0</v>
      </c>
      <c r="Q6" s="161">
        <f>IFERROR(VLOOKUP(W6,Tournoi!$P$23:$U$26,3,0),0)+IFERROR(VLOOKUP(W6,Tournoi!$S$23:$U$26,3,0),0)</f>
        <v>0</v>
      </c>
      <c r="R6" s="165">
        <f>IFERROR(VLOOKUP(W6,Tournoi!$P$13:$U$16,2,0),0)+IFERROR(VLOOKUP(W6,Tournoi!$S$13:$U$16,2,0),0)</f>
        <v>0</v>
      </c>
      <c r="S6" s="166">
        <f>IFERROR(VLOOKUP(W6,Tournoi!$P$13:$U$16,3,0),0)+IFERROR(VLOOKUP(W6,Tournoi!$S$13:$U$16,3,0),0)</f>
        <v>0</v>
      </c>
      <c r="T6" s="163">
        <f>IFERROR(VLOOKUP(W6,Tournoi!$P$3:$U$6,2,0),0)+IFERROR(VLOOKUP(W6,Tournoi!$S$3:$U$6,2,0),0)</f>
        <v>0</v>
      </c>
      <c r="U6" s="147">
        <f>IFERROR(VLOOKUP(W6,Tournoi!$P$3:$U$6,3,0),0)+IFERROR(VLOOKUP(W6,Tournoi!$S$3:$U$6,3,0),0)</f>
        <v>0</v>
      </c>
      <c r="V6" s="80"/>
      <c r="W6" s="84">
        <f>Tournoi!D8</f>
        <v>0</v>
      </c>
      <c r="X6" s="60">
        <f t="shared" si="9"/>
        <v>0</v>
      </c>
      <c r="Y6" s="85">
        <v>4</v>
      </c>
      <c r="Z6" s="83"/>
    </row>
    <row r="7" spans="1:26" ht="24.95" customHeight="1" x14ac:dyDescent="0.35">
      <c r="A7" s="70"/>
      <c r="B7" s="71">
        <f t="shared" si="0"/>
        <v>-100</v>
      </c>
      <c r="C7" s="72">
        <f t="shared" si="1"/>
        <v>0</v>
      </c>
      <c r="D7" s="73"/>
      <c r="E7" s="74">
        <f t="shared" si="2"/>
        <v>0</v>
      </c>
      <c r="F7" s="75">
        <f t="shared" si="3"/>
        <v>0</v>
      </c>
      <c r="G7" s="76">
        <f t="shared" si="4"/>
        <v>0</v>
      </c>
      <c r="H7" s="77">
        <f t="shared" si="5"/>
        <v>-5</v>
      </c>
      <c r="I7" s="78">
        <f t="shared" si="6"/>
        <v>5</v>
      </c>
      <c r="J7" s="78">
        <f t="shared" si="7"/>
        <v>0</v>
      </c>
      <c r="K7" s="79">
        <f t="shared" si="8"/>
        <v>0</v>
      </c>
      <c r="L7" s="146">
        <f>IFERROR(VLOOKUP(W7,Tournoi!$P$43:$U$46,2,0),0)+IFERROR(VLOOKUP(W7,Tournoi!$S$43:$U$46,2,0),0)</f>
        <v>0</v>
      </c>
      <c r="M7" s="149">
        <f>IFERROR(VLOOKUP(W7,Tournoi!$P$43:$U$46,3,0),0)+IFERROR(VLOOKUP(W7,Tournoi!$S$43:$U$46,3,0),0)</f>
        <v>0</v>
      </c>
      <c r="N7" s="152">
        <f>IFERROR(VLOOKUP(W7,Tournoi!$P$33:$U$36,2,0),0)+IFERROR(VLOOKUP(W7,Tournoi!$S$33:$U$36,2,0),0)</f>
        <v>0</v>
      </c>
      <c r="O7" s="153">
        <f>IFERROR(VLOOKUP(W7,Tournoi!$P$33:$U$36,3,0),0)+IFERROR(VLOOKUP(W7,Tournoi!$S$33:$U$36,3,0),0)</f>
        <v>0</v>
      </c>
      <c r="P7" s="151">
        <f>IFERROR(VLOOKUP(W7,Tournoi!$P$23:$U$26,2,0),0)+IFERROR(VLOOKUP(W7,Tournoi!$S$23:$U$26,2,0),0)</f>
        <v>0</v>
      </c>
      <c r="Q7" s="161">
        <f>IFERROR(VLOOKUP(W7,Tournoi!$P$23:$U$26,3,0),0)+IFERROR(VLOOKUP(W7,Tournoi!$S$23:$U$26,3,0),0)</f>
        <v>0</v>
      </c>
      <c r="R7" s="165">
        <f>IFERROR(VLOOKUP(W7,Tournoi!$P$13:$U$16,2,0),0)+IFERROR(VLOOKUP(W7,Tournoi!$S$13:$U$16,2,0),0)</f>
        <v>0</v>
      </c>
      <c r="S7" s="166">
        <f>IFERROR(VLOOKUP(W7,Tournoi!$P$13:$U$16,3,0),0)+IFERROR(VLOOKUP(W7,Tournoi!$S$13:$U$16,3,0),0)</f>
        <v>0</v>
      </c>
      <c r="T7" s="163">
        <f>IFERROR(VLOOKUP(W7,Tournoi!$P$3:$U$6,2,0),0)+IFERROR(VLOOKUP(W7,Tournoi!$S$3:$U$6,2,0),0)</f>
        <v>0</v>
      </c>
      <c r="U7" s="147">
        <f>IFERROR(VLOOKUP(W7,Tournoi!$P$3:$U$6,3,0),0)+IFERROR(VLOOKUP(W7,Tournoi!$S$3:$U$6,3,0),0)</f>
        <v>0</v>
      </c>
      <c r="V7" s="80"/>
      <c r="W7" s="84">
        <f>Tournoi!D4</f>
        <v>0</v>
      </c>
      <c r="X7" s="60">
        <f t="shared" si="9"/>
        <v>0</v>
      </c>
      <c r="Y7" s="85">
        <v>5</v>
      </c>
      <c r="Z7" s="83"/>
    </row>
    <row r="8" spans="1:26" ht="24.95" customHeight="1" x14ac:dyDescent="0.35">
      <c r="A8" s="70"/>
      <c r="B8" s="71">
        <f t="shared" si="0"/>
        <v>-100</v>
      </c>
      <c r="C8" s="72">
        <f t="shared" si="1"/>
        <v>0</v>
      </c>
      <c r="D8" s="73"/>
      <c r="E8" s="74">
        <f t="shared" si="2"/>
        <v>0</v>
      </c>
      <c r="F8" s="75">
        <f t="shared" si="3"/>
        <v>0</v>
      </c>
      <c r="G8" s="76">
        <f t="shared" si="4"/>
        <v>0</v>
      </c>
      <c r="H8" s="77">
        <f t="shared" si="5"/>
        <v>-5</v>
      </c>
      <c r="I8" s="78">
        <f t="shared" si="6"/>
        <v>5</v>
      </c>
      <c r="J8" s="78">
        <f t="shared" si="7"/>
        <v>0</v>
      </c>
      <c r="K8" s="79">
        <f t="shared" si="8"/>
        <v>0</v>
      </c>
      <c r="L8" s="146">
        <f>IFERROR(VLOOKUP(W8,Tournoi!$P$43:$U$46,2,0),0)+IFERROR(VLOOKUP(W8,Tournoi!$S$43:$U$46,2,0),0)</f>
        <v>0</v>
      </c>
      <c r="M8" s="149">
        <f>IFERROR(VLOOKUP(W8,Tournoi!$P$43:$U$46,3,0),0)+IFERROR(VLOOKUP(W8,Tournoi!$S$43:$U$46,3,0),0)</f>
        <v>0</v>
      </c>
      <c r="N8" s="152">
        <f>IFERROR(VLOOKUP(W8,Tournoi!$P$33:$U$36,2,0),0)+IFERROR(VLOOKUP(W8,Tournoi!$S$33:$U$36,2,0),0)</f>
        <v>0</v>
      </c>
      <c r="O8" s="153">
        <f>IFERROR(VLOOKUP(W8,Tournoi!$P$33:$U$36,3,0),0)+IFERROR(VLOOKUP(W8,Tournoi!$S$33:$U$36,3,0),0)</f>
        <v>0</v>
      </c>
      <c r="P8" s="151">
        <f>IFERROR(VLOOKUP(W8,Tournoi!$P$23:$U$26,2,0),0)+IFERROR(VLOOKUP(W8,Tournoi!$S$23:$U$26,2,0),0)</f>
        <v>0</v>
      </c>
      <c r="Q8" s="161">
        <f>IFERROR(VLOOKUP(W8,Tournoi!$P$23:$U$26,3,0),0)+IFERROR(VLOOKUP(W8,Tournoi!$S$23:$U$26,3,0),0)</f>
        <v>0</v>
      </c>
      <c r="R8" s="165">
        <f>IFERROR(VLOOKUP(W8,Tournoi!$P$13:$U$16,2,0),0)+IFERROR(VLOOKUP(W8,Tournoi!$S$13:$U$16,2,0),0)</f>
        <v>0</v>
      </c>
      <c r="S8" s="166">
        <f>IFERROR(VLOOKUP(W8,Tournoi!$P$13:$U$16,3,0),0)+IFERROR(VLOOKUP(W8,Tournoi!$S$13:$U$16,3,0),0)</f>
        <v>0</v>
      </c>
      <c r="T8" s="163">
        <f>IFERROR(VLOOKUP(W8,Tournoi!$P$3:$U$6,2,0),0)+IFERROR(VLOOKUP(W8,Tournoi!$S$3:$U$6,2,0),0)</f>
        <v>0</v>
      </c>
      <c r="U8" s="147">
        <f>IFERROR(VLOOKUP(W8,Tournoi!$P$3:$U$6,3,0),0)+IFERROR(VLOOKUP(W8,Tournoi!$S$3:$U$6,3,0),0)</f>
        <v>0</v>
      </c>
      <c r="V8" s="80"/>
      <c r="W8" s="84">
        <f>Tournoi!D5</f>
        <v>0</v>
      </c>
      <c r="X8" s="60">
        <f t="shared" si="9"/>
        <v>0</v>
      </c>
      <c r="Y8" s="85">
        <v>6</v>
      </c>
      <c r="Z8" s="83"/>
    </row>
    <row r="9" spans="1:26" ht="24.95" customHeight="1" x14ac:dyDescent="0.35">
      <c r="A9" s="70"/>
      <c r="B9" s="71">
        <f t="shared" si="0"/>
        <v>-100</v>
      </c>
      <c r="C9" s="72">
        <f t="shared" si="1"/>
        <v>0</v>
      </c>
      <c r="D9" s="73"/>
      <c r="E9" s="74">
        <f t="shared" si="2"/>
        <v>0</v>
      </c>
      <c r="F9" s="75">
        <f t="shared" si="3"/>
        <v>0</v>
      </c>
      <c r="G9" s="76">
        <f t="shared" si="4"/>
        <v>0</v>
      </c>
      <c r="H9" s="77">
        <f t="shared" si="5"/>
        <v>-5</v>
      </c>
      <c r="I9" s="78">
        <f t="shared" si="6"/>
        <v>5</v>
      </c>
      <c r="J9" s="78">
        <f t="shared" si="7"/>
        <v>0</v>
      </c>
      <c r="K9" s="79">
        <f t="shared" si="8"/>
        <v>0</v>
      </c>
      <c r="L9" s="146">
        <f>IFERROR(VLOOKUP(W9,Tournoi!$P$43:$U$46,2,0),0)+IFERROR(VLOOKUP(W9,Tournoi!$S$43:$U$46,2,0),0)</f>
        <v>0</v>
      </c>
      <c r="M9" s="149">
        <f>IFERROR(VLOOKUP(W9,Tournoi!$P$43:$U$46,3,0),0)+IFERROR(VLOOKUP(W9,Tournoi!$S$43:$U$46,3,0),0)</f>
        <v>0</v>
      </c>
      <c r="N9" s="152">
        <f>IFERROR(VLOOKUP(W9,Tournoi!$P$33:$U$36,2,0),0)+IFERROR(VLOOKUP(W9,Tournoi!$S$33:$U$36,2,0),0)</f>
        <v>0</v>
      </c>
      <c r="O9" s="153">
        <f>IFERROR(VLOOKUP(W9,Tournoi!$P$33:$U$36,3,0),0)+IFERROR(VLOOKUP(W9,Tournoi!$S$33:$U$36,3,0),0)</f>
        <v>0</v>
      </c>
      <c r="P9" s="151">
        <f>IFERROR(VLOOKUP(W9,Tournoi!$P$23:$U$26,2,0),0)+IFERROR(VLOOKUP(W9,Tournoi!$S$23:$U$26,2,0),0)</f>
        <v>0</v>
      </c>
      <c r="Q9" s="161">
        <f>IFERROR(VLOOKUP(W9,Tournoi!$P$23:$U$26,3,0),0)+IFERROR(VLOOKUP(W9,Tournoi!$S$23:$U$26,3,0),0)</f>
        <v>0</v>
      </c>
      <c r="R9" s="165">
        <f>IFERROR(VLOOKUP(W9,Tournoi!$P$13:$U$16,2,0),0)+IFERROR(VLOOKUP(W9,Tournoi!$S$13:$U$16,2,0),0)</f>
        <v>0</v>
      </c>
      <c r="S9" s="166">
        <f>IFERROR(VLOOKUP(W9,Tournoi!$P$13:$U$16,3,0),0)+IFERROR(VLOOKUP(W9,Tournoi!$S$13:$U$16,3,0),0)</f>
        <v>0</v>
      </c>
      <c r="T9" s="163">
        <f>IFERROR(VLOOKUP(W9,Tournoi!$P$3:$U$6,2,0),0)+IFERROR(VLOOKUP(W9,Tournoi!$S$3:$U$6,2,0),0)</f>
        <v>0</v>
      </c>
      <c r="U9" s="147">
        <f>IFERROR(VLOOKUP(W9,Tournoi!$P$3:$U$6,3,0),0)+IFERROR(VLOOKUP(W9,Tournoi!$S$3:$U$6,3,0),0)</f>
        <v>0</v>
      </c>
      <c r="V9" s="80"/>
      <c r="W9" s="84">
        <f>Tournoi!D6</f>
        <v>0</v>
      </c>
      <c r="X9" s="60">
        <f t="shared" si="9"/>
        <v>0</v>
      </c>
      <c r="Y9" s="85">
        <v>7</v>
      </c>
      <c r="Z9" s="83"/>
    </row>
    <row r="10" spans="1:26" ht="24.95" customHeight="1" thickBot="1" x14ac:dyDescent="0.4">
      <c r="A10" s="70"/>
      <c r="B10" s="71">
        <f t="shared" si="0"/>
        <v>-100</v>
      </c>
      <c r="C10" s="72">
        <f t="shared" si="1"/>
        <v>0</v>
      </c>
      <c r="D10" s="73"/>
      <c r="E10" s="86">
        <f t="shared" si="2"/>
        <v>0</v>
      </c>
      <c r="F10" s="87">
        <f t="shared" si="3"/>
        <v>0</v>
      </c>
      <c r="G10" s="88">
        <f t="shared" si="4"/>
        <v>0</v>
      </c>
      <c r="H10" s="110">
        <f t="shared" si="5"/>
        <v>-5</v>
      </c>
      <c r="I10" s="129">
        <f t="shared" si="6"/>
        <v>5</v>
      </c>
      <c r="J10" s="129">
        <f t="shared" si="7"/>
        <v>0</v>
      </c>
      <c r="K10" s="111">
        <f t="shared" si="8"/>
        <v>0</v>
      </c>
      <c r="L10" s="156">
        <f>IFERROR(VLOOKUP(W10,Tournoi!$P$43:$U$46,2,0),0)+IFERROR(VLOOKUP(W10,Tournoi!$S$43:$U$46,2,0),0)</f>
        <v>0</v>
      </c>
      <c r="M10" s="157">
        <f>IFERROR(VLOOKUP(W10,Tournoi!$P$43:$U$46,3,0),0)+IFERROR(VLOOKUP(W10,Tournoi!$S$43:$U$46,3,0),0)</f>
        <v>0</v>
      </c>
      <c r="N10" s="154">
        <f>IFERROR(VLOOKUP(W10,Tournoi!$P$33:$U$36,2,0),0)+IFERROR(VLOOKUP(W10,Tournoi!$S$33:$U$36,2,0),0)</f>
        <v>0</v>
      </c>
      <c r="O10" s="155">
        <f>IFERROR(VLOOKUP(W10,Tournoi!$P$33:$U$36,3,0),0)+IFERROR(VLOOKUP(W10,Tournoi!$S$33:$U$36,3,0),0)</f>
        <v>0</v>
      </c>
      <c r="P10" s="158">
        <f>IFERROR(VLOOKUP(W10,Tournoi!$P$23:$U$26,2,0),0)+IFERROR(VLOOKUP(W10,Tournoi!$S$23:$U$26,2,0),0)</f>
        <v>0</v>
      </c>
      <c r="Q10" s="162">
        <f>IFERROR(VLOOKUP(W10,Tournoi!$P$23:$U$26,3,0),0)+IFERROR(VLOOKUP(W10,Tournoi!$S$23:$U$26,3,0),0)</f>
        <v>0</v>
      </c>
      <c r="R10" s="167">
        <f>IFERROR(VLOOKUP(W10,Tournoi!$P$13:$U$16,2,0),0)+IFERROR(VLOOKUP(W10,Tournoi!$S$13:$U$16,2,0),0)</f>
        <v>0</v>
      </c>
      <c r="S10" s="168">
        <f>IFERROR(VLOOKUP(W10,Tournoi!$P$13:$U$16,3,0),0)+IFERROR(VLOOKUP(W10,Tournoi!$S$13:$U$16,3,0),0)</f>
        <v>0</v>
      </c>
      <c r="T10" s="164">
        <f>IFERROR(VLOOKUP(W10,Tournoi!$P$3:$U$6,2,0),0)+IFERROR(VLOOKUP(W10,Tournoi!$S$3:$U$6,2,0),0)</f>
        <v>0</v>
      </c>
      <c r="U10" s="159">
        <f>IFERROR(VLOOKUP(W10,Tournoi!$P$3:$U$6,3,0),0)+IFERROR(VLOOKUP(W10,Tournoi!$S$3:$U$6,3,0),0)</f>
        <v>0</v>
      </c>
      <c r="V10" s="80"/>
      <c r="W10" s="89">
        <f>Tournoi!D9</f>
        <v>0</v>
      </c>
      <c r="X10" s="60">
        <f t="shared" si="9"/>
        <v>0</v>
      </c>
      <c r="Y10" s="90">
        <v>8</v>
      </c>
      <c r="Z10" s="83"/>
    </row>
    <row r="11" spans="1:26" ht="24.95" customHeight="1" x14ac:dyDescent="0.2">
      <c r="A11" s="91"/>
    </row>
    <row r="12" spans="1:26" ht="24.95" customHeight="1" x14ac:dyDescent="0.2"/>
    <row r="13" spans="1:26" ht="24.95" customHeight="1" x14ac:dyDescent="0.2"/>
    <row r="14" spans="1:26" ht="24.95" customHeight="1" x14ac:dyDescent="0.2"/>
    <row r="15" spans="1:26" ht="24.95" customHeight="1" x14ac:dyDescent="0.2"/>
    <row r="16" spans="1:26" ht="24.95" customHeight="1" x14ac:dyDescent="0.2">
      <c r="T16" s="130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sheetProtection algorithmName="SHA-512" hashValue="/Liu2RB+2yj3AlTz/CCb7jMxLoXCvqJTo2kSykWyJDbq5BDXYOUOBo03b4yXM2ma6eWjDm4jKghZdCr2jGQ2DA==" saltValue="e2EPZQDQCt9j+gntJnOMEA==" spinCount="100000" sheet="1" objects="1" scenarios="1"/>
  <protectedRanges>
    <protectedRange sqref="W3:W10" name="Inscriptions_1"/>
  </protectedRanges>
  <sortState xmlns:xlrd2="http://schemas.microsoft.com/office/spreadsheetml/2017/richdata2" ref="B3:X10">
    <sortCondition descending="1" ref="X3:X10"/>
  </sortState>
  <mergeCells count="5">
    <mergeCell ref="T1:U1"/>
    <mergeCell ref="R1:S1"/>
    <mergeCell ref="P1:Q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12</xdr:col>
                <xdr:colOff>47625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2014-03-27T11:42:47Z</dcterms:created>
  <dcterms:modified xsi:type="dcterms:W3CDTF">2021-11-16T15:11:52Z</dcterms:modified>
</cp:coreProperties>
</file>