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275EF21-41B2-47CF-A46B-B594BD79A6D6}" xr6:coauthVersionLast="47" xr6:coauthVersionMax="47" xr10:uidLastSave="{00000000-0000-0000-0000-000000000000}"/>
  <bookViews>
    <workbookView xWindow="-120" yWindow="-120" windowWidth="19440" windowHeight="15000" activeTab="3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91029"/>
</workbook>
</file>

<file path=xl/calcChain.xml><?xml version="1.0" encoding="utf-8"?>
<calcChain xmlns="http://schemas.openxmlformats.org/spreadsheetml/2006/main">
  <c r="R44" i="5" l="1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3" i="6"/>
  <c r="W5" i="6"/>
  <c r="W10" i="6"/>
  <c r="W8" i="6"/>
  <c r="W7" i="6"/>
  <c r="W6" i="6"/>
  <c r="W4" i="6"/>
  <c r="W9" i="6"/>
  <c r="U14" i="5"/>
  <c r="U15" i="5"/>
  <c r="U16" i="5"/>
  <c r="U13" i="5"/>
  <c r="U4" i="5"/>
  <c r="U5" i="5"/>
  <c r="U6" i="5"/>
  <c r="U3" i="5"/>
  <c r="B33" i="5"/>
  <c r="B32" i="5"/>
  <c r="B31" i="5"/>
  <c r="B30" i="5"/>
  <c r="B29" i="5"/>
  <c r="B28" i="5"/>
  <c r="B27" i="5"/>
  <c r="N3" i="5" s="1"/>
  <c r="N13" i="5" s="1"/>
  <c r="N23" i="5" s="1"/>
  <c r="N33" i="5" s="1"/>
  <c r="N43" i="5" s="1"/>
  <c r="N8" i="5"/>
  <c r="N18" i="5" s="1"/>
  <c r="N28" i="5" s="1"/>
  <c r="N38" i="5" s="1"/>
  <c r="N48" i="5" s="1"/>
  <c r="B26" i="5"/>
  <c r="B25" i="5"/>
  <c r="B24" i="5"/>
  <c r="B23" i="5"/>
  <c r="B22" i="5"/>
  <c r="B21" i="5"/>
  <c r="B20" i="5"/>
  <c r="B19" i="5"/>
  <c r="L6" i="5" s="1"/>
  <c r="L16" i="5" s="1"/>
  <c r="L26" i="5" s="1"/>
  <c r="L36" i="5" s="1"/>
  <c r="L46" i="5" s="1"/>
  <c r="B18" i="5"/>
  <c r="B14" i="5"/>
  <c r="B17" i="5"/>
  <c r="B16" i="5"/>
  <c r="B15" i="5"/>
  <c r="B13" i="5"/>
  <c r="B12" i="5"/>
  <c r="B11" i="5"/>
  <c r="J2" i="5" s="1"/>
  <c r="J12" i="5" s="1"/>
  <c r="J22" i="5" s="1"/>
  <c r="J32" i="5" s="1"/>
  <c r="J42" i="5" s="1"/>
  <c r="B10" i="5"/>
  <c r="B9" i="5"/>
  <c r="B8" i="5"/>
  <c r="B7" i="5"/>
  <c r="B6" i="5"/>
  <c r="B5" i="5"/>
  <c r="B4" i="5"/>
  <c r="B3" i="5"/>
  <c r="B2" i="5"/>
  <c r="R16" i="5"/>
  <c r="R15" i="5"/>
  <c r="R14" i="5"/>
  <c r="R13" i="5"/>
  <c r="R6" i="5"/>
  <c r="R5" i="5"/>
  <c r="R4" i="5"/>
  <c r="R3" i="5"/>
  <c r="N6" i="5"/>
  <c r="N16" i="5"/>
  <c r="N26" i="5" s="1"/>
  <c r="N36" i="5" s="1"/>
  <c r="N46" i="5" s="1"/>
  <c r="L3" i="5"/>
  <c r="L13" i="5"/>
  <c r="L23" i="5" s="1"/>
  <c r="L33" i="5" s="1"/>
  <c r="L43" i="5" s="1"/>
  <c r="N5" i="5"/>
  <c r="N15" i="5" s="1"/>
  <c r="N25" i="5"/>
  <c r="N35" i="5" s="1"/>
  <c r="N45" i="5" s="1"/>
  <c r="N2" i="5" l="1"/>
  <c r="N12" i="5" s="1"/>
  <c r="N22" i="5" s="1"/>
  <c r="N32" i="5" s="1"/>
  <c r="N42" i="5" s="1"/>
  <c r="J9" i="5"/>
  <c r="J19" i="5" s="1"/>
  <c r="J29" i="5" s="1"/>
  <c r="J39" i="5" s="1"/>
  <c r="J49" i="5" s="1"/>
  <c r="H7" i="5"/>
  <c r="H6" i="5"/>
  <c r="H8" i="5"/>
  <c r="H2" i="5"/>
  <c r="H3" i="5"/>
  <c r="H5" i="5"/>
  <c r="H4" i="5"/>
  <c r="H9" i="5"/>
  <c r="J3" i="5"/>
  <c r="J13" i="5" s="1"/>
  <c r="J23" i="5" s="1"/>
  <c r="J33" i="5" s="1"/>
  <c r="J43" i="5" s="1"/>
  <c r="J4" i="5"/>
  <c r="J14" i="5" s="1"/>
  <c r="J24" i="5" s="1"/>
  <c r="J34" i="5" s="1"/>
  <c r="J44" i="5" s="1"/>
  <c r="J5" i="5"/>
  <c r="J15" i="5" s="1"/>
  <c r="J25" i="5" s="1"/>
  <c r="J35" i="5" s="1"/>
  <c r="J45" i="5" s="1"/>
  <c r="J6" i="5"/>
  <c r="J16" i="5" s="1"/>
  <c r="J26" i="5" s="1"/>
  <c r="J36" i="5" s="1"/>
  <c r="J46" i="5" s="1"/>
  <c r="L8" i="5"/>
  <c r="L18" i="5" s="1"/>
  <c r="L28" i="5" s="1"/>
  <c r="L38" i="5" s="1"/>
  <c r="L48" i="5" s="1"/>
  <c r="L7" i="5"/>
  <c r="L17" i="5" s="1"/>
  <c r="L27" i="5" s="1"/>
  <c r="L37" i="5" s="1"/>
  <c r="L47" i="5" s="1"/>
  <c r="L9" i="5"/>
  <c r="L19" i="5" s="1"/>
  <c r="L29" i="5" s="1"/>
  <c r="L39" i="5" s="1"/>
  <c r="L49" i="5" s="1"/>
  <c r="N9" i="5"/>
  <c r="N19" i="5" s="1"/>
  <c r="N29" i="5" s="1"/>
  <c r="N39" i="5" s="1"/>
  <c r="N49" i="5" s="1"/>
  <c r="N4" i="5"/>
  <c r="N14" i="5" s="1"/>
  <c r="N24" i="5" s="1"/>
  <c r="N34" i="5" s="1"/>
  <c r="N44" i="5" s="1"/>
  <c r="L2" i="5"/>
  <c r="L12" i="5" s="1"/>
  <c r="L22" i="5" s="1"/>
  <c r="L32" i="5" s="1"/>
  <c r="L42" i="5" s="1"/>
  <c r="L5" i="5"/>
  <c r="L15" i="5" s="1"/>
  <c r="L25" i="5" s="1"/>
  <c r="L35" i="5" s="1"/>
  <c r="L45" i="5" s="1"/>
  <c r="L4" i="5"/>
  <c r="L14" i="5" s="1"/>
  <c r="L24" i="5" s="1"/>
  <c r="L34" i="5" s="1"/>
  <c r="L44" i="5" s="1"/>
  <c r="J7" i="5"/>
  <c r="J17" i="5" s="1"/>
  <c r="J27" i="5" s="1"/>
  <c r="J37" i="5" s="1"/>
  <c r="J47" i="5" s="1"/>
  <c r="J8" i="5"/>
  <c r="J18" i="5" s="1"/>
  <c r="J28" i="5" s="1"/>
  <c r="J38" i="5" s="1"/>
  <c r="J48" i="5" s="1"/>
  <c r="N7" i="5"/>
  <c r="N17" i="5" s="1"/>
  <c r="N27" i="5" s="1"/>
  <c r="N37" i="5" s="1"/>
  <c r="N47" i="5" s="1"/>
  <c r="P5" i="5" l="1"/>
  <c r="H14" i="5"/>
  <c r="P6" i="5"/>
  <c r="H15" i="5"/>
  <c r="S3" i="5"/>
  <c r="H16" i="5"/>
  <c r="H19" i="5"/>
  <c r="S6" i="5"/>
  <c r="H12" i="5"/>
  <c r="P3" i="5"/>
  <c r="H18" i="5"/>
  <c r="S5" i="5"/>
  <c r="P4" i="5"/>
  <c r="H13" i="5"/>
  <c r="S4" i="5"/>
  <c r="H17" i="5"/>
  <c r="H25" i="5" l="1"/>
  <c r="S15" i="5"/>
  <c r="H28" i="5"/>
  <c r="P15" i="5"/>
  <c r="S16" i="5"/>
  <c r="H23" i="5"/>
  <c r="T6" i="6"/>
  <c r="U7" i="6"/>
  <c r="T3" i="6"/>
  <c r="T10" i="6"/>
  <c r="T8" i="6"/>
  <c r="U5" i="6"/>
  <c r="U10" i="6"/>
  <c r="T9" i="6"/>
  <c r="T4" i="6"/>
  <c r="T5" i="6"/>
  <c r="U6" i="6"/>
  <c r="U3" i="6"/>
  <c r="U8" i="6"/>
  <c r="U9" i="6"/>
  <c r="U4" i="6"/>
  <c r="T7" i="6"/>
  <c r="H26" i="5"/>
  <c r="P16" i="5"/>
  <c r="H24" i="5"/>
  <c r="S14" i="5"/>
  <c r="H27" i="5"/>
  <c r="P14" i="5"/>
  <c r="P13" i="5"/>
  <c r="H29" i="5"/>
  <c r="S13" i="5"/>
  <c r="H22" i="5"/>
  <c r="S23" i="5" l="1"/>
  <c r="H32" i="5"/>
  <c r="H37" i="5"/>
  <c r="P26" i="5"/>
  <c r="H38" i="5"/>
  <c r="S25" i="5"/>
  <c r="H39" i="5"/>
  <c r="S26" i="5"/>
  <c r="S24" i="5"/>
  <c r="H33" i="5"/>
  <c r="H36" i="5"/>
  <c r="P25" i="5"/>
  <c r="R6" i="6"/>
  <c r="R3" i="6"/>
  <c r="S4" i="6"/>
  <c r="R10" i="6"/>
  <c r="R8" i="6"/>
  <c r="S8" i="6"/>
  <c r="R9" i="6"/>
  <c r="R4" i="6"/>
  <c r="S6" i="6"/>
  <c r="S7" i="6"/>
  <c r="R7" i="6"/>
  <c r="S10" i="6"/>
  <c r="R5" i="6"/>
  <c r="S9" i="6"/>
  <c r="S5" i="6"/>
  <c r="S3" i="6"/>
  <c r="P23" i="5"/>
  <c r="H34" i="5"/>
  <c r="P24" i="5"/>
  <c r="H35" i="5"/>
  <c r="P34" i="5" l="1"/>
  <c r="H49" i="5"/>
  <c r="P45" i="5" s="1"/>
  <c r="P33" i="5"/>
  <c r="H42" i="5"/>
  <c r="S43" i="5" s="1"/>
  <c r="H43" i="5"/>
  <c r="S45" i="5" s="1"/>
  <c r="S33" i="5"/>
  <c r="P36" i="5"/>
  <c r="H45" i="5"/>
  <c r="P44" i="5" s="1"/>
  <c r="P35" i="5"/>
  <c r="H44" i="5"/>
  <c r="S44" i="5" s="1"/>
  <c r="P10" i="6"/>
  <c r="F10" i="6" s="1"/>
  <c r="P5" i="6"/>
  <c r="F5" i="6" s="1"/>
  <c r="Q9" i="6"/>
  <c r="G9" i="6" s="1"/>
  <c r="Q3" i="6"/>
  <c r="G3" i="6" s="1"/>
  <c r="Q4" i="6"/>
  <c r="G4" i="6" s="1"/>
  <c r="P8" i="6"/>
  <c r="F8" i="6" s="1"/>
  <c r="Q10" i="6"/>
  <c r="G10" i="6" s="1"/>
  <c r="P4" i="6"/>
  <c r="Q5" i="6"/>
  <c r="G5" i="6" s="1"/>
  <c r="P3" i="6"/>
  <c r="F3" i="6" s="1"/>
  <c r="P9" i="6"/>
  <c r="F9" i="6" s="1"/>
  <c r="Q7" i="6"/>
  <c r="G7" i="6" s="1"/>
  <c r="P7" i="6"/>
  <c r="F7" i="6" s="1"/>
  <c r="Q8" i="6"/>
  <c r="G8" i="6" s="1"/>
  <c r="Q6" i="6"/>
  <c r="G6" i="6" s="1"/>
  <c r="P6" i="6"/>
  <c r="S35" i="5"/>
  <c r="H46" i="5"/>
  <c r="P46" i="5" s="1"/>
  <c r="H48" i="5"/>
  <c r="P43" i="5" s="1"/>
  <c r="S34" i="5"/>
  <c r="S36" i="5"/>
  <c r="H47" i="5"/>
  <c r="S46" i="5" s="1"/>
  <c r="E3" i="6" l="1"/>
  <c r="E7" i="6"/>
  <c r="E5" i="6"/>
  <c r="E10" i="6"/>
  <c r="O10" i="6"/>
  <c r="N3" i="6"/>
  <c r="O5" i="6"/>
  <c r="N5" i="6"/>
  <c r="O7" i="6"/>
  <c r="O3" i="6"/>
  <c r="N8" i="6"/>
  <c r="N10" i="6"/>
  <c r="N4" i="6"/>
  <c r="O9" i="6"/>
  <c r="O6" i="6"/>
  <c r="O8" i="6"/>
  <c r="N7" i="6"/>
  <c r="O4" i="6"/>
  <c r="N9" i="6"/>
  <c r="N6" i="6"/>
  <c r="F4" i="6"/>
  <c r="E4" i="6" s="1"/>
  <c r="L10" i="6"/>
  <c r="M5" i="6"/>
  <c r="M4" i="6"/>
  <c r="M9" i="6"/>
  <c r="L3" i="6"/>
  <c r="L7" i="6"/>
  <c r="M3" i="6"/>
  <c r="M10" i="6"/>
  <c r="M8" i="6"/>
  <c r="L6" i="6"/>
  <c r="L9" i="6"/>
  <c r="M6" i="6"/>
  <c r="L8" i="6"/>
  <c r="L4" i="6"/>
  <c r="L5" i="6"/>
  <c r="M7" i="6"/>
  <c r="E8" i="6"/>
  <c r="E9" i="6"/>
  <c r="F6" i="6"/>
  <c r="E6" i="6" s="1"/>
  <c r="I3" i="6" l="1"/>
  <c r="K3" i="6"/>
  <c r="C3" i="6" s="1"/>
  <c r="I5" i="6"/>
  <c r="K10" i="6"/>
  <c r="C10" i="6" s="1"/>
  <c r="I6" i="6"/>
  <c r="J3" i="6"/>
  <c r="H3" i="6" s="1"/>
  <c r="J8" i="6"/>
  <c r="I8" i="6"/>
  <c r="I4" i="6"/>
  <c r="K7" i="6"/>
  <c r="C7" i="6" s="1"/>
  <c r="I10" i="6"/>
  <c r="I9" i="6"/>
  <c r="I7" i="6"/>
  <c r="J7" i="6"/>
  <c r="K8" i="6"/>
  <c r="J5" i="6"/>
  <c r="K9" i="6"/>
  <c r="J4" i="6"/>
  <c r="J9" i="6"/>
  <c r="J6" i="6"/>
  <c r="K6" i="6"/>
  <c r="J10" i="6"/>
  <c r="K5" i="6"/>
  <c r="K4" i="6"/>
  <c r="H10" i="6" l="1"/>
  <c r="H7" i="6"/>
  <c r="X3" i="6"/>
  <c r="B3" i="6"/>
  <c r="H4" i="6"/>
  <c r="C4" i="6"/>
  <c r="X7" i="6"/>
  <c r="B7" i="6"/>
  <c r="B10" i="6"/>
  <c r="X10" i="6"/>
  <c r="H6" i="6"/>
  <c r="C6" i="6"/>
  <c r="H8" i="6"/>
  <c r="C8" i="6"/>
  <c r="H5" i="6"/>
  <c r="C5" i="6"/>
  <c r="H9" i="6"/>
  <c r="C9" i="6"/>
  <c r="X9" i="6" l="1"/>
  <c r="B9" i="6"/>
  <c r="B4" i="6"/>
  <c r="X4" i="6"/>
  <c r="X6" i="6"/>
  <c r="B6" i="6"/>
  <c r="X8" i="6"/>
  <c r="B8" i="6"/>
  <c r="X5" i="6"/>
  <c r="B5" i="6"/>
</calcChain>
</file>

<file path=xl/sharedStrings.xml><?xml version="1.0" encoding="utf-8"?>
<sst xmlns="http://schemas.openxmlformats.org/spreadsheetml/2006/main" count="138" uniqueCount="74">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</sst>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6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0"/>
      <color theme="1"/>
      <name val="Arial Black"/>
      <family val="2"/>
    </font>
    <font>
      <sz val="10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</fonts>
  <fills count="6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AFF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6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41" fillId="0" borderId="0" applyNumberFormat="0" applyFill="0" applyBorder="0" applyAlignment="0" applyProtection="0"/>
    <xf numFmtId="0" fontId="42" fillId="0" borderId="56" applyNumberFormat="0" applyFill="0" applyAlignment="0" applyProtection="0"/>
    <xf numFmtId="0" fontId="43" fillId="0" borderId="57" applyNumberFormat="0" applyFill="0" applyAlignment="0" applyProtection="0"/>
    <xf numFmtId="0" fontId="44" fillId="0" borderId="58" applyNumberFormat="0" applyFill="0" applyAlignment="0" applyProtection="0"/>
    <xf numFmtId="0" fontId="44" fillId="0" borderId="0" applyNumberFormat="0" applyFill="0" applyBorder="0" applyAlignment="0" applyProtection="0"/>
    <xf numFmtId="0" fontId="45" fillId="30" borderId="0" applyNumberFormat="0" applyBorder="0" applyAlignment="0" applyProtection="0"/>
    <xf numFmtId="0" fontId="46" fillId="31" borderId="0" applyNumberFormat="0" applyBorder="0" applyAlignment="0" applyProtection="0"/>
    <xf numFmtId="0" fontId="47" fillId="32" borderId="0" applyNumberFormat="0" applyBorder="0" applyAlignment="0" applyProtection="0"/>
    <xf numFmtId="0" fontId="48" fillId="33" borderId="59" applyNumberFormat="0" applyAlignment="0" applyProtection="0"/>
    <xf numFmtId="0" fontId="49" fillId="33" borderId="60" applyNumberFormat="0" applyAlignment="0" applyProtection="0"/>
    <xf numFmtId="0" fontId="50" fillId="0" borderId="61" applyNumberFormat="0" applyFill="0" applyAlignment="0" applyProtection="0"/>
    <xf numFmtId="0" fontId="51" fillId="34" borderId="62" applyNumberFormat="0" applyAlignment="0" applyProtection="0"/>
    <xf numFmtId="0" fontId="3" fillId="35" borderId="63" applyNumberFormat="0" applyFont="0" applyAlignment="0" applyProtection="0"/>
    <xf numFmtId="0" fontId="52" fillId="0" borderId="0" applyNumberFormat="0" applyFill="0" applyBorder="0" applyAlignment="0" applyProtection="0"/>
    <xf numFmtId="0" fontId="53" fillId="0" borderId="64" applyNumberFormat="0" applyFill="0" applyAlignment="0" applyProtection="0"/>
    <xf numFmtId="0" fontId="54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54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54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54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54" fillId="52" borderId="0" applyNumberFormat="0" applyBorder="0" applyAlignment="0" applyProtection="0"/>
    <xf numFmtId="0" fontId="2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54" fillId="56" borderId="0" applyNumberFormat="0" applyBorder="0" applyAlignment="0" applyProtection="0"/>
    <xf numFmtId="0" fontId="2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</cellStyleXfs>
  <cellXfs count="248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3" fillId="10" borderId="4" xfId="0" applyFont="1" applyFill="1" applyBorder="1" applyAlignment="1">
      <alignment horizontal="center" vertical="center"/>
    </xf>
    <xf numFmtId="0" fontId="13" fillId="10" borderId="5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/>
    </xf>
    <xf numFmtId="0" fontId="15" fillId="12" borderId="6" xfId="0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/>
    </xf>
    <xf numFmtId="0" fontId="15" fillId="11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3" fillId="10" borderId="9" xfId="0" applyFont="1" applyFill="1" applyBorder="1" applyAlignment="1">
      <alignment horizontal="center" vertical="center"/>
    </xf>
    <xf numFmtId="0" fontId="16" fillId="13" borderId="10" xfId="0" applyFont="1" applyFill="1" applyBorder="1" applyAlignment="1" applyProtection="1">
      <alignment horizontal="center"/>
      <protection locked="0"/>
    </xf>
    <xf numFmtId="0" fontId="17" fillId="2" borderId="0" xfId="0" applyFont="1" applyProtection="1">
      <protection locked="0"/>
    </xf>
    <xf numFmtId="0" fontId="18" fillId="11" borderId="6" xfId="0" applyFont="1" applyFill="1" applyBorder="1"/>
    <xf numFmtId="0" fontId="16" fillId="14" borderId="10" xfId="0" applyFont="1" applyFill="1" applyBorder="1" applyAlignment="1" applyProtection="1">
      <alignment horizontal="center"/>
      <protection locked="0"/>
    </xf>
    <xf numFmtId="0" fontId="16" fillId="14" borderId="11" xfId="0" applyFont="1" applyFill="1" applyBorder="1" applyAlignment="1" applyProtection="1">
      <alignment horizontal="center"/>
      <protection locked="0"/>
    </xf>
    <xf numFmtId="0" fontId="16" fillId="15" borderId="10" xfId="0" applyFont="1" applyFill="1" applyBorder="1" applyAlignment="1" applyProtection="1">
      <alignment horizontal="center"/>
      <protection locked="0"/>
    </xf>
    <xf numFmtId="0" fontId="16" fillId="15" borderId="11" xfId="0" applyFont="1" applyFill="1" applyBorder="1" applyAlignment="1" applyProtection="1">
      <alignment horizontal="center"/>
      <protection locked="0"/>
    </xf>
    <xf numFmtId="0" fontId="16" fillId="15" borderId="12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0" fillId="16" borderId="13" xfId="0" applyFont="1" applyFill="1" applyBorder="1" applyAlignment="1">
      <alignment horizontal="right" vertical="center" indent="1"/>
    </xf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0" fillId="10" borderId="14" xfId="0" applyFont="1" applyFill="1" applyBorder="1" applyAlignment="1">
      <alignment horizontal="right" vertical="center"/>
    </xf>
    <xf numFmtId="0" fontId="20" fillId="10" borderId="10" xfId="0" applyFont="1" applyFill="1" applyBorder="1" applyAlignment="1">
      <alignment horizontal="right" vertical="center"/>
    </xf>
    <xf numFmtId="0" fontId="20" fillId="10" borderId="15" xfId="0" applyFont="1" applyFill="1" applyBorder="1" applyAlignment="1">
      <alignment horizontal="right" vertical="center"/>
    </xf>
    <xf numFmtId="0" fontId="20" fillId="13" borderId="13" xfId="0" applyFont="1" applyFill="1" applyBorder="1" applyAlignment="1">
      <alignment horizontal="right" vertical="center" indent="1"/>
    </xf>
    <xf numFmtId="0" fontId="20" fillId="14" borderId="13" xfId="0" applyFont="1" applyFill="1" applyBorder="1" applyAlignment="1">
      <alignment horizontal="right" vertical="center" indent="1"/>
    </xf>
    <xf numFmtId="0" fontId="23" fillId="11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7" borderId="0" xfId="0" applyFill="1"/>
    <xf numFmtId="0" fontId="0" fillId="18" borderId="0" xfId="0" applyFill="1"/>
    <xf numFmtId="0" fontId="0" fillId="15" borderId="0" xfId="0" applyFill="1"/>
    <xf numFmtId="0" fontId="25" fillId="16" borderId="13" xfId="0" applyFont="1" applyFill="1" applyBorder="1" applyAlignment="1">
      <alignment horizontal="left" vertical="center" indent="1"/>
    </xf>
    <xf numFmtId="0" fontId="26" fillId="2" borderId="0" xfId="0" applyFont="1" applyProtection="1">
      <protection locked="0"/>
    </xf>
    <xf numFmtId="0" fontId="25" fillId="13" borderId="13" xfId="0" applyFont="1" applyFill="1" applyBorder="1" applyAlignment="1">
      <alignment horizontal="left" vertical="center" indent="1"/>
    </xf>
    <xf numFmtId="0" fontId="25" fillId="14" borderId="13" xfId="0" applyFont="1" applyFill="1" applyBorder="1" applyAlignment="1">
      <alignment horizontal="left" vertical="center" indent="1"/>
    </xf>
    <xf numFmtId="0" fontId="19" fillId="2" borderId="0" xfId="0" applyFont="1"/>
    <xf numFmtId="0" fontId="20" fillId="16" borderId="13" xfId="0" applyFont="1" applyFill="1" applyBorder="1" applyAlignment="1" applyProtection="1">
      <alignment horizontal="left" vertical="center" indent="1"/>
      <protection locked="0"/>
    </xf>
    <xf numFmtId="0" fontId="20" fillId="16" borderId="20" xfId="0" applyFont="1" applyFill="1" applyBorder="1" applyAlignment="1" applyProtection="1">
      <alignment horizontal="left" vertical="center" indent="1"/>
      <protection locked="0"/>
    </xf>
    <xf numFmtId="0" fontId="27" fillId="13" borderId="20" xfId="0" applyFont="1" applyFill="1" applyBorder="1" applyAlignment="1" applyProtection="1">
      <alignment horizontal="left" vertical="center" indent="1"/>
      <protection locked="0"/>
    </xf>
    <xf numFmtId="0" fontId="27" fillId="14" borderId="20" xfId="0" applyFont="1" applyFill="1" applyBorder="1" applyAlignment="1" applyProtection="1">
      <alignment horizontal="left" vertical="center" indent="1"/>
      <protection locked="0"/>
    </xf>
    <xf numFmtId="0" fontId="27" fillId="14" borderId="21" xfId="0" applyFont="1" applyFill="1" applyBorder="1" applyAlignment="1" applyProtection="1">
      <alignment horizontal="left" vertical="center" indent="1"/>
      <protection locked="0"/>
    </xf>
    <xf numFmtId="0" fontId="27" fillId="15" borderId="20" xfId="0" applyFont="1" applyFill="1" applyBorder="1" applyAlignment="1" applyProtection="1">
      <alignment horizontal="left" vertical="center" indent="1"/>
      <protection locked="0"/>
    </xf>
    <xf numFmtId="0" fontId="27" fillId="15" borderId="21" xfId="0" applyFont="1" applyFill="1" applyBorder="1" applyAlignment="1" applyProtection="1">
      <alignment horizontal="left" vertical="center" indent="1"/>
      <protection locked="0"/>
    </xf>
    <xf numFmtId="0" fontId="27" fillId="15" borderId="22" xfId="0" applyFont="1" applyFill="1" applyBorder="1" applyAlignment="1" applyProtection="1">
      <alignment horizontal="left" vertical="center" indent="1"/>
      <protection locked="0"/>
    </xf>
    <xf numFmtId="0" fontId="27" fillId="15" borderId="23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28" fillId="10" borderId="25" xfId="0" applyFont="1" applyFill="1" applyBorder="1" applyAlignment="1" applyProtection="1">
      <alignment horizontal="left" vertical="center" indent="1"/>
      <protection locked="0"/>
    </xf>
    <xf numFmtId="0" fontId="29" fillId="13" borderId="26" xfId="0" applyFont="1" applyFill="1" applyBorder="1" applyAlignment="1" applyProtection="1">
      <alignment horizontal="left" vertical="center" indent="1"/>
      <protection locked="0"/>
    </xf>
    <xf numFmtId="0" fontId="29" fillId="14" borderId="26" xfId="0" applyFont="1" applyFill="1" applyBorder="1" applyAlignment="1" applyProtection="1">
      <alignment horizontal="left" vertical="center" indent="1"/>
      <protection locked="0"/>
    </xf>
    <xf numFmtId="0" fontId="29" fillId="15" borderId="26" xfId="0" applyFont="1" applyFill="1" applyBorder="1" applyAlignment="1" applyProtection="1">
      <alignment horizontal="left" vertical="center" indent="1"/>
      <protection locked="0"/>
    </xf>
    <xf numFmtId="0" fontId="29" fillId="15" borderId="18" xfId="0" applyFont="1" applyFill="1" applyBorder="1" applyAlignment="1" applyProtection="1">
      <alignment horizontal="left" vertical="center" indent="1"/>
      <protection locked="0"/>
    </xf>
    <xf numFmtId="0" fontId="0" fillId="0" borderId="0" xfId="0" applyFont="1" applyFill="1"/>
    <xf numFmtId="0" fontId="0" fillId="11" borderId="27" xfId="0" applyFill="1" applyBorder="1" applyAlignment="1">
      <alignment horizontal="center" vertical="center" wrapText="1"/>
    </xf>
    <xf numFmtId="0" fontId="30" fillId="11" borderId="27" xfId="0" applyFont="1" applyFill="1" applyBorder="1" applyAlignment="1">
      <alignment horizontal="center" vertical="center" wrapText="1"/>
    </xf>
    <xf numFmtId="0" fontId="30" fillId="0" borderId="28" xfId="0" applyFont="1" applyFill="1" applyBorder="1" applyAlignment="1">
      <alignment horizontal="center" vertical="center" wrapText="1"/>
    </xf>
    <xf numFmtId="0" fontId="31" fillId="9" borderId="1" xfId="2" applyFont="1" applyFill="1" applyBorder="1" applyAlignment="1">
      <alignment horizontal="center" vertical="center"/>
    </xf>
    <xf numFmtId="0" fontId="31" fillId="9" borderId="29" xfId="2" applyFont="1" applyFill="1" applyBorder="1" applyAlignment="1">
      <alignment horizontal="center" vertical="center"/>
    </xf>
    <xf numFmtId="0" fontId="31" fillId="21" borderId="1" xfId="2" applyFont="1" applyFill="1" applyBorder="1" applyAlignment="1">
      <alignment horizontal="center" vertical="center"/>
    </xf>
    <xf numFmtId="0" fontId="31" fillId="21" borderId="29" xfId="2" applyFont="1" applyFill="1" applyBorder="1" applyAlignment="1">
      <alignment horizontal="center" vertical="center"/>
    </xf>
    <xf numFmtId="0" fontId="31" fillId="9" borderId="30" xfId="2" applyFont="1" applyFill="1" applyBorder="1" applyAlignment="1">
      <alignment horizontal="center" vertical="center"/>
    </xf>
    <xf numFmtId="0" fontId="31" fillId="9" borderId="31" xfId="2" applyFont="1" applyFill="1" applyBorder="1" applyAlignment="1">
      <alignment horizontal="center" vertical="center"/>
    </xf>
    <xf numFmtId="0" fontId="31" fillId="21" borderId="30" xfId="2" applyFont="1" applyFill="1" applyBorder="1" applyAlignment="1">
      <alignment horizontal="center" vertical="center"/>
    </xf>
    <xf numFmtId="0" fontId="31" fillId="21" borderId="31" xfId="2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/>
    </xf>
    <xf numFmtId="0" fontId="18" fillId="11" borderId="7" xfId="0" applyFont="1" applyFill="1" applyBorder="1"/>
    <xf numFmtId="0" fontId="18" fillId="11" borderId="8" xfId="0" applyFont="1" applyFill="1" applyBorder="1"/>
    <xf numFmtId="0" fontId="18" fillId="11" borderId="4" xfId="0" applyFont="1" applyFill="1" applyBorder="1" applyProtection="1">
      <protection hidden="1"/>
    </xf>
    <xf numFmtId="0" fontId="18" fillId="11" borderId="5" xfId="0" applyFont="1" applyFill="1" applyBorder="1" applyProtection="1">
      <protection hidden="1"/>
    </xf>
    <xf numFmtId="0" fontId="18" fillId="11" borderId="32" xfId="0" applyFont="1" applyFill="1" applyBorder="1" applyProtection="1">
      <protection hidden="1"/>
    </xf>
    <xf numFmtId="0" fontId="15" fillId="11" borderId="14" xfId="0" applyFont="1" applyFill="1" applyBorder="1" applyAlignment="1">
      <alignment horizontal="center"/>
    </xf>
    <xf numFmtId="0" fontId="15" fillId="11" borderId="17" xfId="0" applyFont="1" applyFill="1" applyBorder="1" applyAlignment="1">
      <alignment horizontal="center"/>
    </xf>
    <xf numFmtId="0" fontId="15" fillId="11" borderId="10" xfId="0" applyFont="1" applyFill="1" applyBorder="1" applyAlignment="1">
      <alignment horizontal="center"/>
    </xf>
    <xf numFmtId="0" fontId="15" fillId="11" borderId="26" xfId="0" applyFont="1" applyFill="1" applyBorder="1" applyAlignment="1">
      <alignment horizontal="center"/>
    </xf>
    <xf numFmtId="0" fontId="15" fillId="11" borderId="15" xfId="0" applyFont="1" applyFill="1" applyBorder="1" applyAlignment="1">
      <alignment horizontal="center"/>
    </xf>
    <xf numFmtId="0" fontId="15" fillId="11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2" borderId="7" xfId="0" applyFont="1" applyFill="1" applyBorder="1" applyAlignment="1">
      <alignment horizontal="center" vertical="center"/>
    </xf>
    <xf numFmtId="0" fontId="15" fillId="12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22" borderId="13" xfId="0" applyFont="1" applyFill="1" applyBorder="1" applyAlignment="1" applyProtection="1">
      <alignment horizontal="center" vertical="center" wrapText="1"/>
      <protection hidden="1"/>
    </xf>
    <xf numFmtId="0" fontId="19" fillId="22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22" borderId="20" xfId="0" applyFill="1" applyBorder="1" applyProtection="1">
      <protection hidden="1"/>
    </xf>
    <xf numFmtId="0" fontId="0" fillId="22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2" fillId="9" borderId="10" xfId="0" applyFont="1" applyFill="1" applyBorder="1" applyAlignment="1" applyProtection="1">
      <alignment horizontal="center" vertical="center"/>
      <protection hidden="1"/>
    </xf>
    <xf numFmtId="0" fontId="32" fillId="9" borderId="20" xfId="0" applyFont="1" applyFill="1" applyBorder="1" applyAlignment="1" applyProtection="1">
      <alignment horizontal="center" vertical="center"/>
      <protection hidden="1"/>
    </xf>
    <xf numFmtId="0" fontId="32" fillId="9" borderId="26" xfId="0" applyFont="1" applyFill="1" applyBorder="1" applyAlignment="1" applyProtection="1">
      <alignment horizontal="center" vertical="center"/>
      <protection hidden="1"/>
    </xf>
    <xf numFmtId="0" fontId="32" fillId="23" borderId="10" xfId="0" applyFont="1" applyFill="1" applyBorder="1" applyAlignment="1" applyProtection="1">
      <alignment horizontal="center" vertical="center"/>
      <protection hidden="1"/>
    </xf>
    <xf numFmtId="0" fontId="32" fillId="23" borderId="20" xfId="0" applyFont="1" applyFill="1" applyBorder="1" applyAlignment="1" applyProtection="1">
      <alignment horizontal="center" vertical="center"/>
      <protection hidden="1"/>
    </xf>
    <xf numFmtId="0" fontId="32" fillId="23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6" borderId="17" xfId="0" applyFont="1" applyFill="1" applyBorder="1" applyAlignment="1" applyProtection="1">
      <alignment horizontal="left" vertical="center" indent="1"/>
      <protection hidden="1"/>
    </xf>
    <xf numFmtId="0" fontId="32" fillId="9" borderId="6" xfId="0" applyFont="1" applyFill="1" applyBorder="1" applyAlignment="1" applyProtection="1">
      <alignment horizontal="center" vertical="center"/>
      <protection hidden="1"/>
    </xf>
    <xf numFmtId="0" fontId="32" fillId="0" borderId="0" xfId="0" applyFont="1" applyFill="1" applyAlignment="1" applyProtection="1">
      <alignment horizontal="center" vertical="center"/>
      <protection hidden="1"/>
    </xf>
    <xf numFmtId="0" fontId="20" fillId="16" borderId="26" xfId="0" applyFont="1" applyFill="1" applyBorder="1" applyAlignment="1" applyProtection="1">
      <alignment horizontal="left" vertical="center" indent="1"/>
      <protection hidden="1"/>
    </xf>
    <xf numFmtId="0" fontId="32" fillId="9" borderId="7" xfId="0" applyFont="1" applyFill="1" applyBorder="1" applyAlignment="1" applyProtection="1">
      <alignment horizontal="center" vertical="center"/>
      <protection hidden="1"/>
    </xf>
    <xf numFmtId="0" fontId="32" fillId="9" borderId="15" xfId="0" applyFont="1" applyFill="1" applyBorder="1" applyAlignment="1" applyProtection="1">
      <alignment horizontal="center" vertical="center"/>
      <protection hidden="1"/>
    </xf>
    <xf numFmtId="0" fontId="32" fillId="9" borderId="36" xfId="0" applyFont="1" applyFill="1" applyBorder="1" applyAlignment="1" applyProtection="1">
      <alignment horizontal="center" vertical="center"/>
      <protection hidden="1"/>
    </xf>
    <xf numFmtId="0" fontId="32" fillId="9" borderId="18" xfId="0" applyFont="1" applyFill="1" applyBorder="1" applyAlignment="1" applyProtection="1">
      <alignment horizontal="center" vertical="center"/>
      <protection hidden="1"/>
    </xf>
    <xf numFmtId="0" fontId="20" fillId="16" borderId="18" xfId="0" applyFont="1" applyFill="1" applyBorder="1" applyAlignment="1" applyProtection="1">
      <alignment horizontal="left" vertical="center" indent="1"/>
      <protection hidden="1"/>
    </xf>
    <xf numFmtId="0" fontId="32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4" borderId="0" xfId="0" applyFill="1" applyProtection="1">
      <protection hidden="1"/>
    </xf>
    <xf numFmtId="0" fontId="0" fillId="2" borderId="0" xfId="0" applyProtection="1">
      <protection hidden="1"/>
    </xf>
    <xf numFmtId="0" fontId="15" fillId="22" borderId="27" xfId="0" applyFont="1" applyFill="1" applyBorder="1" applyAlignment="1">
      <alignment horizontal="center" vertical="center"/>
    </xf>
    <xf numFmtId="0" fontId="0" fillId="22" borderId="27" xfId="0" applyFill="1" applyBorder="1" applyAlignment="1">
      <alignment horizontal="center" vertical="center" wrapText="1"/>
    </xf>
    <xf numFmtId="0" fontId="18" fillId="22" borderId="4" xfId="0" applyFont="1" applyFill="1" applyBorder="1"/>
    <xf numFmtId="0" fontId="15" fillId="22" borderId="14" xfId="0" applyFont="1" applyFill="1" applyBorder="1" applyAlignment="1">
      <alignment horizontal="center" vertical="center"/>
    </xf>
    <xf numFmtId="0" fontId="18" fillId="22" borderId="5" xfId="0" applyFont="1" applyFill="1" applyBorder="1"/>
    <xf numFmtId="0" fontId="15" fillId="22" borderId="10" xfId="0" applyFont="1" applyFill="1" applyBorder="1" applyAlignment="1">
      <alignment horizontal="center" vertical="center"/>
    </xf>
    <xf numFmtId="0" fontId="18" fillId="22" borderId="32" xfId="0" applyFont="1" applyFill="1" applyBorder="1"/>
    <xf numFmtId="0" fontId="15" fillId="22" borderId="15" xfId="0" applyFont="1" applyFill="1" applyBorder="1" applyAlignment="1">
      <alignment horizontal="center" vertical="center"/>
    </xf>
    <xf numFmtId="0" fontId="18" fillId="22" borderId="6" xfId="0" applyFont="1" applyFill="1" applyBorder="1"/>
    <xf numFmtId="0" fontId="15" fillId="22" borderId="6" xfId="0" applyFont="1" applyFill="1" applyBorder="1" applyAlignment="1">
      <alignment horizontal="center" vertical="center"/>
    </xf>
    <xf numFmtId="0" fontId="18" fillId="22" borderId="7" xfId="0" applyFont="1" applyFill="1" applyBorder="1"/>
    <xf numFmtId="0" fontId="15" fillId="22" borderId="7" xfId="0" applyFont="1" applyFill="1" applyBorder="1" applyAlignment="1">
      <alignment horizontal="center" vertical="center"/>
    </xf>
    <xf numFmtId="0" fontId="18" fillId="22" borderId="8" xfId="0" applyFont="1" applyFill="1" applyBorder="1"/>
    <xf numFmtId="0" fontId="15" fillId="22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2" fillId="23" borderId="15" xfId="0" applyFont="1" applyFill="1" applyBorder="1" applyAlignment="1" applyProtection="1">
      <alignment horizontal="center" vertical="center"/>
      <protection hidden="1"/>
    </xf>
    <xf numFmtId="0" fontId="32" fillId="23" borderId="18" xfId="0" applyFont="1" applyFill="1" applyBorder="1" applyAlignment="1" applyProtection="1">
      <alignment horizontal="center" vertical="center"/>
      <protection hidden="1"/>
    </xf>
    <xf numFmtId="0" fontId="32" fillId="15" borderId="14" xfId="0" applyFont="1" applyFill="1" applyBorder="1" applyAlignment="1" applyProtection="1">
      <alignment horizontal="center"/>
      <protection hidden="1"/>
    </xf>
    <xf numFmtId="0" fontId="32" fillId="15" borderId="17" xfId="0" applyFont="1" applyFill="1" applyBorder="1" applyAlignment="1" applyProtection="1">
      <alignment horizontal="center"/>
      <protection hidden="1"/>
    </xf>
    <xf numFmtId="0" fontId="32" fillId="25" borderId="37" xfId="0" applyFont="1" applyFill="1" applyBorder="1" applyAlignment="1" applyProtection="1">
      <alignment horizontal="center"/>
      <protection hidden="1"/>
    </xf>
    <xf numFmtId="0" fontId="32" fillId="25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3" borderId="3" xfId="0" applyFont="1" applyFill="1" applyBorder="1" applyAlignment="1" applyProtection="1">
      <alignment horizontal="center" vertical="center" wrapText="1"/>
      <protection hidden="1"/>
    </xf>
    <xf numFmtId="0" fontId="19" fillId="23" borderId="19" xfId="0" applyFont="1" applyFill="1" applyBorder="1" applyAlignment="1" applyProtection="1">
      <alignment horizontal="center" vertical="center" wrapText="1"/>
      <protection hidden="1"/>
    </xf>
    <xf numFmtId="0" fontId="19" fillId="23" borderId="24" xfId="0" applyFont="1" applyFill="1" applyBorder="1" applyAlignment="1" applyProtection="1">
      <alignment horizontal="center" vertical="center" wrapText="1"/>
      <protection hidden="1"/>
    </xf>
    <xf numFmtId="0" fontId="19" fillId="23" borderId="16" xfId="0" applyFont="1" applyFill="1" applyBorder="1" applyAlignment="1" applyProtection="1">
      <alignment horizontal="center" vertical="center" wrapText="1"/>
      <protection hidden="1"/>
    </xf>
    <xf numFmtId="0" fontId="32" fillId="9" borderId="14" xfId="0" applyFont="1" applyFill="1" applyBorder="1" applyAlignment="1" applyProtection="1">
      <alignment horizontal="center" vertical="center"/>
      <protection hidden="1"/>
    </xf>
    <xf numFmtId="0" fontId="32" fillId="9" borderId="13" xfId="0" applyFont="1" applyFill="1" applyBorder="1" applyAlignment="1" applyProtection="1">
      <alignment horizontal="center" vertical="center"/>
      <protection hidden="1"/>
    </xf>
    <xf numFmtId="0" fontId="32" fillId="9" borderId="17" xfId="0" applyFont="1" applyFill="1" applyBorder="1" applyAlignment="1" applyProtection="1">
      <alignment horizontal="center" vertical="center"/>
      <protection hidden="1"/>
    </xf>
    <xf numFmtId="0" fontId="32" fillId="23" borderId="14" xfId="0" applyFont="1" applyFill="1" applyBorder="1" applyAlignment="1" applyProtection="1">
      <alignment horizontal="center" vertical="center"/>
      <protection hidden="1"/>
    </xf>
    <xf numFmtId="0" fontId="32" fillId="23" borderId="13" xfId="0" applyFont="1" applyFill="1" applyBorder="1" applyAlignment="1" applyProtection="1">
      <alignment horizontal="center" vertical="center"/>
      <protection hidden="1"/>
    </xf>
    <xf numFmtId="0" fontId="32" fillId="23" borderId="17" xfId="0" applyFont="1" applyFill="1" applyBorder="1" applyAlignment="1" applyProtection="1">
      <alignment horizontal="center" vertical="center"/>
      <protection hidden="1"/>
    </xf>
    <xf numFmtId="0" fontId="32" fillId="23" borderId="36" xfId="0" applyFont="1" applyFill="1" applyBorder="1" applyAlignment="1" applyProtection="1">
      <alignment horizontal="center" vertical="center"/>
      <protection hidden="1"/>
    </xf>
    <xf numFmtId="0" fontId="33" fillId="0" borderId="0" xfId="0" applyFont="1" applyFill="1" applyAlignment="1" applyProtection="1">
      <alignment horizontal="center"/>
      <protection hidden="1"/>
    </xf>
    <xf numFmtId="0" fontId="34" fillId="24" borderId="0" xfId="0" applyFont="1" applyFill="1" applyProtection="1">
      <protection hidden="1"/>
    </xf>
    <xf numFmtId="0" fontId="38" fillId="0" borderId="0" xfId="0" applyFont="1" applyFill="1" applyAlignment="1">
      <alignment vertical="center"/>
    </xf>
    <xf numFmtId="0" fontId="22" fillId="28" borderId="3" xfId="0" applyFont="1" applyFill="1" applyBorder="1" applyAlignment="1" applyProtection="1">
      <alignment horizontal="center" vertical="center" wrapText="1"/>
      <protection hidden="1"/>
    </xf>
    <xf numFmtId="0" fontId="22" fillId="28" borderId="24" xfId="0" applyFont="1" applyFill="1" applyBorder="1" applyAlignment="1" applyProtection="1">
      <alignment horizontal="center" vertical="center" wrapText="1"/>
      <protection hidden="1"/>
    </xf>
    <xf numFmtId="0" fontId="40" fillId="29" borderId="50" xfId="0" applyFont="1" applyFill="1" applyBorder="1" applyAlignment="1" applyProtection="1">
      <alignment horizontal="center" vertical="center" wrapText="1"/>
      <protection hidden="1"/>
    </xf>
    <xf numFmtId="0" fontId="40" fillId="29" borderId="16" xfId="0" applyFont="1" applyFill="1" applyBorder="1" applyAlignment="1" applyProtection="1">
      <alignment horizontal="center" vertical="center" wrapText="1"/>
      <protection hidden="1"/>
    </xf>
    <xf numFmtId="0" fontId="40" fillId="27" borderId="3" xfId="0" applyFont="1" applyFill="1" applyBorder="1" applyAlignment="1" applyProtection="1">
      <alignment horizontal="center" vertical="center" wrapText="1"/>
      <protection hidden="1"/>
    </xf>
    <xf numFmtId="0" fontId="40" fillId="27" borderId="24" xfId="0" applyFont="1" applyFill="1" applyBorder="1" applyAlignment="1" applyProtection="1">
      <alignment horizontal="center" vertical="center" wrapText="1"/>
      <protection hidden="1"/>
    </xf>
    <xf numFmtId="0" fontId="22" fillId="15" borderId="33" xfId="0" applyFont="1" applyFill="1" applyBorder="1" applyAlignment="1" applyProtection="1">
      <alignment horizontal="center" vertical="center" wrapText="1"/>
      <protection hidden="1"/>
    </xf>
    <xf numFmtId="0" fontId="22" fillId="15" borderId="51" xfId="0" applyFont="1" applyFill="1" applyBorder="1" applyAlignment="1" applyProtection="1">
      <alignment horizontal="center" vertical="center" wrapText="1"/>
      <protection hidden="1"/>
    </xf>
    <xf numFmtId="0" fontId="22" fillId="25" borderId="33" xfId="0" applyFont="1" applyFill="1" applyBorder="1" applyAlignment="1" applyProtection="1">
      <alignment horizontal="center" vertical="center" wrapText="1"/>
      <protection hidden="1"/>
    </xf>
    <xf numFmtId="0" fontId="22" fillId="25" borderId="51" xfId="0" applyFont="1" applyFill="1" applyBorder="1" applyAlignment="1" applyProtection="1">
      <alignment horizontal="center" vertical="center" wrapText="1"/>
      <protection hidden="1"/>
    </xf>
    <xf numFmtId="0" fontId="39" fillId="29" borderId="14" xfId="0" applyFont="1" applyFill="1" applyBorder="1" applyAlignment="1" applyProtection="1">
      <alignment horizontal="center"/>
      <protection hidden="1"/>
    </xf>
    <xf numFmtId="0" fontId="39" fillId="29" borderId="17" xfId="0" applyFont="1" applyFill="1" applyBorder="1" applyAlignment="1" applyProtection="1">
      <alignment horizontal="center"/>
      <protection hidden="1"/>
    </xf>
    <xf numFmtId="0" fontId="2" fillId="28" borderId="14" xfId="0" applyFont="1" applyFill="1" applyBorder="1" applyAlignment="1" applyProtection="1">
      <alignment horizontal="center"/>
      <protection hidden="1"/>
    </xf>
    <xf numFmtId="0" fontId="2" fillId="28" borderId="10" xfId="0" applyFont="1" applyFill="1" applyBorder="1" applyAlignment="1" applyProtection="1">
      <alignment horizontal="center"/>
      <protection hidden="1"/>
    </xf>
    <xf numFmtId="0" fontId="32" fillId="25" borderId="26" xfId="0" applyFont="1" applyFill="1" applyBorder="1" applyAlignment="1" applyProtection="1">
      <alignment horizontal="center"/>
      <protection hidden="1"/>
    </xf>
    <xf numFmtId="0" fontId="2" fillId="28" borderId="34" xfId="0" applyFont="1" applyFill="1" applyBorder="1" applyAlignment="1" applyProtection="1">
      <alignment horizontal="center"/>
      <protection hidden="1"/>
    </xf>
    <xf numFmtId="0" fontId="2" fillId="28" borderId="22" xfId="0" applyFont="1" applyFill="1" applyBorder="1" applyAlignment="1" applyProtection="1">
      <alignment horizontal="center"/>
      <protection hidden="1"/>
    </xf>
    <xf numFmtId="0" fontId="39" fillId="27" borderId="37" xfId="0" applyFont="1" applyFill="1" applyBorder="1" applyAlignment="1" applyProtection="1">
      <alignment horizontal="center"/>
      <protection hidden="1"/>
    </xf>
    <xf numFmtId="0" fontId="39" fillId="27" borderId="52" xfId="0" applyFont="1" applyFill="1" applyBorder="1" applyAlignment="1" applyProtection="1">
      <alignment horizontal="center"/>
      <protection hidden="1"/>
    </xf>
    <xf numFmtId="0" fontId="39" fillId="29" borderId="10" xfId="0" applyFont="1" applyFill="1" applyBorder="1" applyAlignment="1" applyProtection="1">
      <alignment horizontal="center"/>
      <protection hidden="1"/>
    </xf>
    <xf numFmtId="0" fontId="39" fillId="29" borderId="26" xfId="0" applyFont="1" applyFill="1" applyBorder="1" applyAlignment="1" applyProtection="1">
      <alignment horizontal="center"/>
      <protection hidden="1"/>
    </xf>
    <xf numFmtId="0" fontId="39" fillId="29" borderId="15" xfId="0" applyFont="1" applyFill="1" applyBorder="1" applyAlignment="1" applyProtection="1">
      <alignment horizontal="center"/>
      <protection hidden="1"/>
    </xf>
    <xf numFmtId="0" fontId="39" fillId="29" borderId="18" xfId="0" applyFont="1" applyFill="1" applyBorder="1" applyAlignment="1" applyProtection="1">
      <alignment horizontal="center"/>
      <protection hidden="1"/>
    </xf>
    <xf numFmtId="0" fontId="2" fillId="28" borderId="15" xfId="0" applyFont="1" applyFill="1" applyBorder="1" applyAlignment="1" applyProtection="1">
      <alignment horizontal="center"/>
      <protection hidden="1"/>
    </xf>
    <xf numFmtId="0" fontId="2" fillId="28" borderId="18" xfId="0" applyFont="1" applyFill="1" applyBorder="1" applyAlignment="1" applyProtection="1">
      <alignment horizontal="center"/>
      <protection hidden="1"/>
    </xf>
    <xf numFmtId="0" fontId="39" fillId="27" borderId="15" xfId="0" applyFont="1" applyFill="1" applyBorder="1" applyAlignment="1" applyProtection="1">
      <alignment horizontal="center"/>
      <protection hidden="1"/>
    </xf>
    <xf numFmtId="0" fontId="32" fillId="25" borderId="18" xfId="0" applyFont="1" applyFill="1" applyBorder="1" applyAlignment="1" applyProtection="1">
      <alignment horizontal="center"/>
      <protection hidden="1"/>
    </xf>
    <xf numFmtId="0" fontId="39" fillId="27" borderId="34" xfId="0" applyFont="1" applyFill="1" applyBorder="1" applyAlignment="1" applyProtection="1">
      <alignment horizontal="center"/>
      <protection hidden="1"/>
    </xf>
    <xf numFmtId="0" fontId="39" fillId="27" borderId="22" xfId="0" applyFont="1" applyFill="1" applyBorder="1" applyAlignment="1" applyProtection="1">
      <alignment horizontal="center"/>
      <protection hidden="1"/>
    </xf>
    <xf numFmtId="0" fontId="39" fillId="27" borderId="53" xfId="0" applyFont="1" applyFill="1" applyBorder="1" applyAlignment="1" applyProtection="1">
      <alignment horizontal="center"/>
      <protection hidden="1"/>
    </xf>
    <xf numFmtId="0" fontId="32" fillId="25" borderId="52" xfId="0" applyFont="1" applyFill="1" applyBorder="1" applyAlignment="1" applyProtection="1">
      <alignment horizontal="center"/>
      <protection hidden="1"/>
    </xf>
    <xf numFmtId="0" fontId="32" fillId="25" borderId="54" xfId="0" applyFont="1" applyFill="1" applyBorder="1" applyAlignment="1" applyProtection="1">
      <alignment horizontal="center"/>
      <protection hidden="1"/>
    </xf>
    <xf numFmtId="0" fontId="32" fillId="15" borderId="10" xfId="0" applyFont="1" applyFill="1" applyBorder="1" applyAlignment="1" applyProtection="1">
      <alignment horizontal="center"/>
      <protection hidden="1"/>
    </xf>
    <xf numFmtId="0" fontId="32" fillId="15" borderId="26" xfId="0" applyFont="1" applyFill="1" applyBorder="1" applyAlignment="1" applyProtection="1">
      <alignment horizontal="center"/>
      <protection hidden="1"/>
    </xf>
    <xf numFmtId="0" fontId="32" fillId="15" borderId="15" xfId="0" applyFont="1" applyFill="1" applyBorder="1" applyAlignment="1" applyProtection="1">
      <alignment horizontal="center"/>
      <protection hidden="1"/>
    </xf>
    <xf numFmtId="0" fontId="32" fillId="15" borderId="18" xfId="0" applyFont="1" applyFill="1" applyBorder="1" applyAlignment="1" applyProtection="1">
      <alignment horizontal="center"/>
      <protection hidden="1"/>
    </xf>
    <xf numFmtId="0" fontId="55" fillId="19" borderId="19" xfId="0" applyFont="1" applyFill="1" applyBorder="1" applyAlignment="1">
      <alignment horizontal="center" vertical="center"/>
    </xf>
    <xf numFmtId="0" fontId="55" fillId="20" borderId="24" xfId="0" applyFont="1" applyFill="1" applyBorder="1" applyAlignment="1">
      <alignment horizontal="center" vertical="center"/>
    </xf>
    <xf numFmtId="0" fontId="25" fillId="15" borderId="17" xfId="0" applyFont="1" applyFill="1" applyBorder="1" applyAlignment="1">
      <alignment horizontal="left" vertical="center" indent="1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25" fillId="16" borderId="20" xfId="0" applyFont="1" applyFill="1" applyBorder="1" applyAlignment="1">
      <alignment horizontal="left" vertical="center" indent="1"/>
    </xf>
    <xf numFmtId="0" fontId="20" fillId="16" borderId="20" xfId="0" applyFont="1" applyFill="1" applyBorder="1" applyAlignment="1">
      <alignment horizontal="right" vertical="center" indent="1"/>
    </xf>
    <xf numFmtId="0" fontId="25" fillId="13" borderId="20" xfId="0" applyFont="1" applyFill="1" applyBorder="1" applyAlignment="1">
      <alignment horizontal="left" vertical="center" indent="1"/>
    </xf>
    <xf numFmtId="0" fontId="20" fillId="13" borderId="20" xfId="0" applyFont="1" applyFill="1" applyBorder="1" applyAlignment="1">
      <alignment horizontal="right" vertical="center" indent="1"/>
    </xf>
    <xf numFmtId="0" fontId="25" fillId="14" borderId="20" xfId="0" applyFont="1" applyFill="1" applyBorder="1" applyAlignment="1">
      <alignment horizontal="left" vertical="center" indent="1"/>
    </xf>
    <xf numFmtId="0" fontId="20" fillId="14" borderId="20" xfId="0" applyFont="1" applyFill="1" applyBorder="1" applyAlignment="1">
      <alignment horizontal="right" vertical="center" indent="1"/>
    </xf>
    <xf numFmtId="0" fontId="25" fillId="15" borderId="26" xfId="0" applyFont="1" applyFill="1" applyBorder="1" applyAlignment="1">
      <alignment horizontal="left" vertical="center" indent="1"/>
    </xf>
    <xf numFmtId="0" fontId="25" fillId="16" borderId="36" xfId="0" applyFont="1" applyFill="1" applyBorder="1" applyAlignment="1">
      <alignment horizontal="left" vertical="center" indent="1"/>
    </xf>
    <xf numFmtId="0" fontId="20" fillId="16" borderId="36" xfId="0" applyFont="1" applyFill="1" applyBorder="1" applyAlignment="1">
      <alignment horizontal="right" vertical="center" indent="1"/>
    </xf>
    <xf numFmtId="0" fontId="25" fillId="13" borderId="36" xfId="0" applyFont="1" applyFill="1" applyBorder="1" applyAlignment="1">
      <alignment horizontal="left" vertical="center" indent="1"/>
    </xf>
    <xf numFmtId="0" fontId="20" fillId="13" borderId="36" xfId="0" applyFont="1" applyFill="1" applyBorder="1" applyAlignment="1">
      <alignment horizontal="right" vertical="center" indent="1"/>
    </xf>
    <xf numFmtId="0" fontId="25" fillId="14" borderId="36" xfId="0" applyFont="1" applyFill="1" applyBorder="1" applyAlignment="1">
      <alignment horizontal="left" vertical="center" indent="1"/>
    </xf>
    <xf numFmtId="0" fontId="20" fillId="14" borderId="36" xfId="0" applyFont="1" applyFill="1" applyBorder="1" applyAlignment="1">
      <alignment horizontal="right" vertical="center" indent="1"/>
    </xf>
    <xf numFmtId="0" fontId="25" fillId="15" borderId="18" xfId="0" applyFont="1" applyFill="1" applyBorder="1" applyAlignment="1">
      <alignment horizontal="left" vertical="center" indent="1"/>
    </xf>
    <xf numFmtId="0" fontId="35" fillId="9" borderId="39" xfId="0" applyFont="1" applyFill="1" applyBorder="1" applyAlignment="1" applyProtection="1">
      <alignment horizontal="center" vertical="center"/>
      <protection hidden="1"/>
    </xf>
    <xf numFmtId="0" fontId="35" fillId="9" borderId="40" xfId="0" applyFont="1" applyFill="1" applyBorder="1" applyAlignment="1" applyProtection="1">
      <alignment horizontal="center" vertical="center"/>
      <protection hidden="1"/>
    </xf>
    <xf numFmtId="0" fontId="35" fillId="9" borderId="41" xfId="0" applyFont="1" applyFill="1" applyBorder="1" applyAlignment="1" applyProtection="1">
      <alignment horizontal="center" vertical="center"/>
      <protection hidden="1"/>
    </xf>
    <xf numFmtId="0" fontId="35" fillId="9" borderId="42" xfId="0" applyFont="1" applyFill="1" applyBorder="1" applyAlignment="1" applyProtection="1">
      <alignment vertical="center"/>
      <protection hidden="1"/>
    </xf>
    <xf numFmtId="0" fontId="35" fillId="9" borderId="43" xfId="0" applyFont="1" applyFill="1" applyBorder="1" applyAlignment="1" applyProtection="1">
      <alignment vertical="center"/>
      <protection hidden="1"/>
    </xf>
    <xf numFmtId="0" fontId="35" fillId="9" borderId="44" xfId="0" applyFont="1" applyFill="1" applyBorder="1" applyAlignment="1" applyProtection="1">
      <alignment vertical="center"/>
      <protection hidden="1"/>
    </xf>
    <xf numFmtId="0" fontId="35" fillId="9" borderId="42" xfId="0" applyFont="1" applyFill="1" applyBorder="1" applyAlignment="1" applyProtection="1">
      <alignment horizontal="center" vertical="center"/>
      <protection hidden="1"/>
    </xf>
    <xf numFmtId="0" fontId="35" fillId="9" borderId="43" xfId="0" applyFont="1" applyFill="1" applyBorder="1" applyAlignment="1" applyProtection="1">
      <alignment horizontal="center" vertical="center"/>
      <protection hidden="1"/>
    </xf>
    <xf numFmtId="0" fontId="35" fillId="9" borderId="44" xfId="0" applyFont="1" applyFill="1" applyBorder="1" applyAlignment="1" applyProtection="1">
      <alignment horizontal="center" vertical="center"/>
      <protection hidden="1"/>
    </xf>
    <xf numFmtId="0" fontId="38" fillId="27" borderId="42" xfId="0" applyFont="1" applyFill="1" applyBorder="1" applyAlignment="1">
      <alignment horizontal="center" vertical="center"/>
    </xf>
    <xf numFmtId="0" fontId="38" fillId="27" borderId="44" xfId="0" applyFont="1" applyFill="1" applyBorder="1" applyAlignment="1">
      <alignment horizontal="center" vertical="center"/>
    </xf>
    <xf numFmtId="0" fontId="36" fillId="9" borderId="42" xfId="0" applyFont="1" applyFill="1" applyBorder="1" applyAlignment="1">
      <alignment horizontal="center" vertical="center"/>
    </xf>
    <xf numFmtId="0" fontId="36" fillId="9" borderId="43" xfId="0" applyFont="1" applyFill="1" applyBorder="1" applyAlignment="1">
      <alignment horizontal="center" vertical="center"/>
    </xf>
    <xf numFmtId="0" fontId="36" fillId="9" borderId="44" xfId="0" applyFont="1" applyFill="1" applyBorder="1" applyAlignment="1">
      <alignment horizontal="center" vertical="center"/>
    </xf>
    <xf numFmtId="0" fontId="37" fillId="26" borderId="12" xfId="0" applyFont="1" applyFill="1" applyBorder="1" applyAlignment="1">
      <alignment horizontal="center" vertical="center"/>
    </xf>
    <xf numFmtId="0" fontId="37" fillId="26" borderId="46" xfId="0" applyFont="1" applyFill="1" applyBorder="1" applyAlignment="1">
      <alignment horizontal="center" vertical="center"/>
    </xf>
    <xf numFmtId="0" fontId="36" fillId="9" borderId="3" xfId="0" applyFont="1" applyFill="1" applyBorder="1" applyAlignment="1">
      <alignment horizontal="center" vertical="center"/>
    </xf>
    <xf numFmtId="0" fontId="36" fillId="9" borderId="19" xfId="0" applyFont="1" applyFill="1" applyBorder="1" applyAlignment="1">
      <alignment horizontal="center" vertical="center"/>
    </xf>
    <xf numFmtId="0" fontId="36" fillId="9" borderId="45" xfId="0" applyFont="1" applyFill="1" applyBorder="1" applyAlignment="1">
      <alignment horizontal="center" vertical="center"/>
    </xf>
    <xf numFmtId="0" fontId="36" fillId="9" borderId="24" xfId="0" applyFont="1" applyFill="1" applyBorder="1" applyAlignment="1">
      <alignment horizontal="center" vertical="center"/>
    </xf>
    <xf numFmtId="0" fontId="32" fillId="25" borderId="47" xfId="0" applyFont="1" applyFill="1" applyBorder="1" applyAlignment="1" applyProtection="1">
      <alignment horizontal="center" vertical="center"/>
      <protection hidden="1"/>
    </xf>
    <xf numFmtId="0" fontId="32" fillId="25" borderId="48" xfId="0" applyFont="1" applyFill="1" applyBorder="1" applyAlignment="1" applyProtection="1">
      <alignment horizontal="center" vertical="center"/>
      <protection hidden="1"/>
    </xf>
    <xf numFmtId="0" fontId="32" fillId="15" borderId="49" xfId="0" applyFont="1" applyFill="1" applyBorder="1" applyAlignment="1" applyProtection="1">
      <alignment horizontal="center" vertical="center"/>
      <protection hidden="1"/>
    </xf>
    <xf numFmtId="0" fontId="32" fillId="15" borderId="48" xfId="0" applyFont="1" applyFill="1" applyBorder="1" applyAlignment="1" applyProtection="1">
      <alignment horizontal="center" vertical="center"/>
      <protection hidden="1"/>
    </xf>
    <xf numFmtId="0" fontId="32" fillId="27" borderId="46" xfId="0" applyFont="1" applyFill="1" applyBorder="1" applyAlignment="1" applyProtection="1">
      <alignment horizontal="center" vertical="center"/>
      <protection hidden="1"/>
    </xf>
    <xf numFmtId="0" fontId="32" fillId="27" borderId="38" xfId="0" applyFont="1" applyFill="1" applyBorder="1" applyAlignment="1" applyProtection="1">
      <alignment horizontal="center" vertical="center"/>
      <protection hidden="1"/>
    </xf>
    <xf numFmtId="0" fontId="24" fillId="28" borderId="28" xfId="0" applyFont="1" applyFill="1" applyBorder="1" applyAlignment="1" applyProtection="1">
      <alignment horizontal="center" vertical="center"/>
      <protection hidden="1"/>
    </xf>
    <xf numFmtId="0" fontId="39" fillId="29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11"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581025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workbookViewId="0">
      <selection activeCell="F20" sqref="F20"/>
    </sheetView>
  </sheetViews>
  <sheetFormatPr baseColWidth="10" defaultRowHeight="12.75" x14ac:dyDescent="0.2"/>
  <cols>
    <col min="1" max="16384" width="11.42578125" style="122"/>
  </cols>
  <sheetData>
    <row r="1" spans="1:20" x14ac:dyDescent="0.2">
      <c r="A1" s="159" t="s">
        <v>66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</row>
    <row r="2" spans="1:20" x14ac:dyDescent="0.2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</row>
    <row r="3" spans="1:20" x14ac:dyDescent="0.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</row>
    <row r="4" spans="1:20" x14ac:dyDescent="0.2">
      <c r="A4" s="121"/>
      <c r="B4" s="121"/>
      <c r="C4" s="121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</row>
    <row r="5" spans="1:20" x14ac:dyDescent="0.2">
      <c r="A5" s="121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</row>
    <row r="6" spans="1:20" ht="13.5" thickBot="1" x14ac:dyDescent="0.25">
      <c r="A6" s="121"/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</row>
    <row r="7" spans="1:20" ht="60.75" thickTop="1" thickBot="1" x14ac:dyDescent="0.25">
      <c r="A7" s="121"/>
      <c r="B7" s="121"/>
      <c r="C7" s="121"/>
      <c r="D7" s="220" t="s">
        <v>28</v>
      </c>
      <c r="E7" s="221"/>
      <c r="F7" s="221"/>
      <c r="G7" s="221"/>
      <c r="H7" s="221"/>
      <c r="I7" s="221"/>
      <c r="J7" s="221"/>
      <c r="K7" s="221"/>
      <c r="L7" s="221"/>
      <c r="M7" s="222"/>
      <c r="N7" s="121"/>
      <c r="O7" s="121"/>
      <c r="P7" s="121"/>
      <c r="Q7" s="121"/>
      <c r="R7" s="121"/>
      <c r="S7" s="121"/>
      <c r="T7" s="121"/>
    </row>
    <row r="8" spans="1:20" ht="13.5" thickTop="1" x14ac:dyDescent="0.2">
      <c r="A8" s="121"/>
      <c r="B8" s="121"/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21"/>
      <c r="R8" s="121"/>
      <c r="S8" s="121"/>
      <c r="T8" s="121"/>
    </row>
    <row r="9" spans="1:20" x14ac:dyDescent="0.2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</row>
    <row r="10" spans="1:20" x14ac:dyDescent="0.2">
      <c r="A10" s="121"/>
      <c r="B10" s="121"/>
      <c r="C10" s="121"/>
      <c r="D10" s="121"/>
      <c r="E10" s="121"/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</row>
    <row r="11" spans="1:20" ht="13.5" thickBot="1" x14ac:dyDescent="0.25">
      <c r="A11" s="121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</row>
    <row r="12" spans="1:20" ht="60" thickBot="1" x14ac:dyDescent="0.25">
      <c r="A12" s="121"/>
      <c r="B12" s="121"/>
      <c r="C12" s="121"/>
      <c r="D12" s="121"/>
      <c r="E12" s="223" t="s">
        <v>29</v>
      </c>
      <c r="F12" s="224"/>
      <c r="G12" s="224"/>
      <c r="H12" s="224"/>
      <c r="I12" s="224"/>
      <c r="J12" s="225"/>
      <c r="K12" s="121"/>
      <c r="L12" s="121"/>
      <c r="M12" s="121"/>
      <c r="N12" s="121"/>
      <c r="O12" s="121"/>
      <c r="P12" s="121"/>
      <c r="Q12" s="121"/>
      <c r="R12" s="121"/>
      <c r="S12" s="121"/>
      <c r="T12" s="121"/>
    </row>
    <row r="13" spans="1:20" x14ac:dyDescent="0.2">
      <c r="A13" s="121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</row>
    <row r="14" spans="1:20" x14ac:dyDescent="0.2">
      <c r="A14" s="121"/>
      <c r="B14" s="121"/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</row>
    <row r="15" spans="1:20" x14ac:dyDescent="0.2">
      <c r="A15" s="121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</row>
    <row r="16" spans="1:20" ht="13.5" thickBot="1" x14ac:dyDescent="0.25">
      <c r="A16" s="121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</row>
    <row r="17" spans="1:20" ht="60" thickBot="1" x14ac:dyDescent="0.25">
      <c r="A17" s="121"/>
      <c r="B17" s="121"/>
      <c r="C17" s="121"/>
      <c r="D17" s="121"/>
      <c r="E17" s="121"/>
      <c r="F17" s="121"/>
      <c r="G17" s="226" t="s">
        <v>30</v>
      </c>
      <c r="H17" s="227"/>
      <c r="I17" s="227"/>
      <c r="J17" s="228"/>
      <c r="K17" s="121"/>
      <c r="L17" s="121"/>
      <c r="M17" s="121"/>
      <c r="N17" s="121"/>
      <c r="O17" s="121"/>
      <c r="P17" s="121"/>
      <c r="Q17" s="121"/>
      <c r="R17" s="121"/>
      <c r="S17" s="121"/>
      <c r="T17" s="121"/>
    </row>
    <row r="18" spans="1:20" x14ac:dyDescent="0.2">
      <c r="A18" s="121"/>
      <c r="B18" s="121"/>
      <c r="C18" s="121"/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</row>
    <row r="19" spans="1:20" x14ac:dyDescent="0.2">
      <c r="A19" s="121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</row>
    <row r="20" spans="1:20" x14ac:dyDescent="0.2">
      <c r="A20" s="121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</row>
    <row r="21" spans="1:20" x14ac:dyDescent="0.2">
      <c r="A21" s="121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</row>
    <row r="22" spans="1:20" x14ac:dyDescent="0.2">
      <c r="A22" s="121"/>
      <c r="B22" s="121"/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</row>
    <row r="23" spans="1:20" x14ac:dyDescent="0.2">
      <c r="A23" s="121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</row>
    <row r="24" spans="1:20" x14ac:dyDescent="0.2">
      <c r="A24" s="121"/>
      <c r="B24" s="121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</row>
    <row r="25" spans="1:20" x14ac:dyDescent="0.2">
      <c r="A25" s="121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</row>
    <row r="26" spans="1:20" x14ac:dyDescent="0.2">
      <c r="A26" s="121"/>
      <c r="B26" s="121"/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</row>
    <row r="27" spans="1:20" x14ac:dyDescent="0.2">
      <c r="A27" s="121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</row>
    <row r="28" spans="1:20" x14ac:dyDescent="0.2">
      <c r="A28" s="121"/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</row>
    <row r="29" spans="1:20" x14ac:dyDescent="0.2">
      <c r="A29" s="121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</row>
    <row r="30" spans="1:20" x14ac:dyDescent="0.2">
      <c r="A30" s="121"/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</row>
    <row r="31" spans="1:20" x14ac:dyDescent="0.2">
      <c r="A31" s="121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</row>
    <row r="32" spans="1:20" x14ac:dyDescent="0.2">
      <c r="A32" s="121"/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</row>
    <row r="33" spans="1:20" x14ac:dyDescent="0.2">
      <c r="A33" s="121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</row>
    <row r="34" spans="1:20" x14ac:dyDescent="0.2">
      <c r="A34" s="121"/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</row>
    <row r="35" spans="1:20" x14ac:dyDescent="0.2">
      <c r="A35" s="121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</row>
    <row r="36" spans="1:20" x14ac:dyDescent="0.2">
      <c r="A36" s="121"/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</row>
    <row r="37" spans="1:20" x14ac:dyDescent="0.2">
      <c r="A37" s="121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</row>
    <row r="38" spans="1:20" x14ac:dyDescent="0.2">
      <c r="A38" s="121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</row>
    <row r="39" spans="1:20" x14ac:dyDescent="0.2">
      <c r="A39" s="121"/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</row>
    <row r="40" spans="1:20" x14ac:dyDescent="0.2">
      <c r="A40" s="121"/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</row>
    <row r="41" spans="1:20" x14ac:dyDescent="0.2">
      <c r="A41" s="121"/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</row>
    <row r="42" spans="1:20" x14ac:dyDescent="0.2">
      <c r="A42" s="121"/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</row>
    <row r="43" spans="1:20" x14ac:dyDescent="0.2">
      <c r="A43" s="121"/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</row>
    <row r="44" spans="1:20" x14ac:dyDescent="0.2">
      <c r="A44" s="121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</row>
    <row r="45" spans="1:20" x14ac:dyDescent="0.2">
      <c r="A45" s="121"/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</row>
    <row r="46" spans="1:20" x14ac:dyDescent="0.2">
      <c r="A46" s="121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</row>
    <row r="47" spans="1:20" x14ac:dyDescent="0.2">
      <c r="A47" s="121"/>
      <c r="B47" s="121"/>
      <c r="C47" s="121"/>
      <c r="D47" s="121"/>
      <c r="E47" s="121"/>
      <c r="F47" s="121"/>
      <c r="G47" s="121"/>
      <c r="H47" s="121"/>
      <c r="I47" s="121"/>
      <c r="J47" s="121"/>
      <c r="K47" s="121"/>
      <c r="L47" s="121"/>
      <c r="M47" s="121"/>
      <c r="N47" s="121"/>
      <c r="O47" s="121"/>
      <c r="P47" s="121"/>
      <c r="Q47" s="121"/>
      <c r="R47" s="121"/>
      <c r="S47" s="121"/>
      <c r="T47" s="121"/>
    </row>
    <row r="48" spans="1:20" x14ac:dyDescent="0.2">
      <c r="A48" s="121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</row>
    <row r="49" spans="1:20" x14ac:dyDescent="0.2">
      <c r="A49" s="121"/>
      <c r="B49" s="121"/>
      <c r="C49" s="121"/>
      <c r="D49" s="121"/>
      <c r="E49" s="121"/>
      <c r="F49" s="121"/>
      <c r="G49" s="121"/>
      <c r="H49" s="121"/>
      <c r="I49" s="121"/>
      <c r="J49" s="121"/>
      <c r="K49" s="121"/>
      <c r="L49" s="121"/>
      <c r="M49" s="121"/>
      <c r="N49" s="121"/>
      <c r="O49" s="121"/>
      <c r="P49" s="121"/>
      <c r="Q49" s="121"/>
      <c r="R49" s="121"/>
      <c r="S49" s="121"/>
      <c r="T49" s="121"/>
    </row>
  </sheetData>
  <sheetProtection password="CC6F" sheet="1" objects="1" scenarios="1"/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showGridLines="0" showRowColHeaders="0" defaultGridColor="0" colorId="46" workbookViewId="0"/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65">
        <v>7</v>
      </c>
      <c r="C9" s="65">
        <v>3</v>
      </c>
      <c r="D9" s="65">
        <v>8</v>
      </c>
      <c r="E9" s="66">
        <v>2</v>
      </c>
      <c r="F9" s="67">
        <v>5</v>
      </c>
      <c r="G9" s="68">
        <v>1</v>
      </c>
      <c r="H9" s="65">
        <v>2</v>
      </c>
      <c r="I9" s="66">
        <v>7</v>
      </c>
      <c r="J9" s="1"/>
      <c r="K9" s="1"/>
    </row>
    <row r="10" spans="2:11" ht="18" customHeight="1" x14ac:dyDescent="0.2">
      <c r="B10" s="69">
        <v>4</v>
      </c>
      <c r="C10" s="69">
        <v>2</v>
      </c>
      <c r="D10" s="69">
        <v>1</v>
      </c>
      <c r="E10" s="70">
        <v>4</v>
      </c>
      <c r="F10" s="71">
        <v>8</v>
      </c>
      <c r="G10" s="72">
        <v>3</v>
      </c>
      <c r="H10" s="69">
        <v>6</v>
      </c>
      <c r="I10" s="70">
        <v>3</v>
      </c>
      <c r="J10" s="1"/>
      <c r="K10" s="1"/>
    </row>
    <row r="11" spans="2:11" ht="18" customHeight="1" x14ac:dyDescent="0.2">
      <c r="B11" s="69">
        <v>8</v>
      </c>
      <c r="C11" s="69">
        <v>5</v>
      </c>
      <c r="D11" s="69">
        <v>6</v>
      </c>
      <c r="E11" s="70">
        <v>7</v>
      </c>
      <c r="F11" s="71">
        <v>2</v>
      </c>
      <c r="G11" s="72">
        <v>6</v>
      </c>
      <c r="H11" s="69">
        <v>8</v>
      </c>
      <c r="I11" s="70">
        <v>1</v>
      </c>
      <c r="J11" s="1"/>
      <c r="K11" s="1"/>
    </row>
    <row r="12" spans="2:11" ht="18" customHeight="1" x14ac:dyDescent="0.2">
      <c r="B12" s="69">
        <v>1</v>
      </c>
      <c r="C12" s="69">
        <v>6</v>
      </c>
      <c r="D12" s="69">
        <v>5</v>
      </c>
      <c r="E12" s="70">
        <v>3</v>
      </c>
      <c r="F12" s="71">
        <v>7</v>
      </c>
      <c r="G12" s="72">
        <v>4</v>
      </c>
      <c r="H12" s="69">
        <v>4</v>
      </c>
      <c r="I12" s="70">
        <v>5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sheetProtection algorithmName="SHA-512" hashValue="0DmlSogK8qNldeaOYelc04ZMJXsk7ukRdsU5Kdbac58/8/fQw/Waxq7j2ANdvI590wlqIHqO0NI2eQ/6j+DknQ==" saltValue="I/RL0Z5xvZnJCJhlcD19zA==" spinCount="100000" sheet="1" objects="1" scenarios="1"/>
  <phoneticPr fontId="1" type="noConversion"/>
  <conditionalFormatting sqref="B13:E303">
    <cfRule type="expression" dxfId="10" priority="109" stopIfTrue="1">
      <formula>$B13&gt;0</formula>
    </cfRule>
    <cfRule type="expression" dxfId="9" priority="110" stopIfTrue="1">
      <formula>$B13&gt;0</formula>
    </cfRule>
  </conditionalFormatting>
  <conditionalFormatting sqref="D13:E793">
    <cfRule type="expression" dxfId="8" priority="87" stopIfTrue="1">
      <formula>$B13&gt;0</formula>
    </cfRule>
  </conditionalFormatting>
  <conditionalFormatting sqref="B13:C793">
    <cfRule type="expression" dxfId="7" priority="86" stopIfTrue="1">
      <formula>$B15&gt;0</formula>
    </cfRule>
  </conditionalFormatting>
  <conditionalFormatting sqref="F25:G805">
    <cfRule type="expression" dxfId="6" priority="85" stopIfTrue="1">
      <formula>$F27&gt;0</formula>
    </cfRule>
  </conditionalFormatting>
  <conditionalFormatting sqref="H25:I805">
    <cfRule type="expression" dxfId="5" priority="84" stopIfTrue="1">
      <formula>$H27&gt;0</formula>
    </cfRule>
  </conditionalFormatting>
  <conditionalFormatting sqref="J25:K805">
    <cfRule type="expression" dxfId="4" priority="83" stopIfTrue="1">
      <formula>$J27&gt;0</formula>
    </cfRule>
  </conditionalFormatting>
  <conditionalFormatting sqref="H9:I12">
    <cfRule type="expression" dxfId="3" priority="25" stopIfTrue="1">
      <formula>$H$9&gt;0</formula>
    </cfRule>
  </conditionalFormatting>
  <conditionalFormatting sqref="F25:K315">
    <cfRule type="expression" dxfId="2" priority="117" stopIfTrue="1">
      <formula>$B13&gt;0</formula>
    </cfRule>
    <cfRule type="expression" dxfId="1" priority="118" stopIfTrue="1">
      <formula>$B13&gt;0</formula>
    </cfRule>
  </conditionalFormatting>
  <conditionalFormatting sqref="B9:G12">
    <cfRule type="expression" dxfId="0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BtnTirage">
          <controlPr defaultSize="0" autoLine="0" r:id="rId5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4" name="BtnTirage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autoPict="0" r:id="rId7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showGridLines="0" showRowColHeaders="0" topLeftCell="D7" zoomScale="66" zoomScaleNormal="66" workbookViewId="0">
      <selection activeCell="T5" sqref="T5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55" customWidth="1"/>
    <col min="5" max="5" width="25.85546875" style="61" customWidth="1"/>
    <col min="6" max="6" width="6" style="6" customWidth="1"/>
    <col min="7" max="7" width="10" style="28" customWidth="1"/>
    <col min="8" max="8" width="26.7109375" style="25" customWidth="1"/>
    <col min="9" max="9" width="8" style="28" customWidth="1"/>
    <col min="10" max="10" width="22.5703125" style="25" customWidth="1"/>
    <col min="11" max="11" width="6.85546875" style="28" customWidth="1"/>
    <col min="12" max="12" width="27.5703125" style="25" customWidth="1"/>
    <col min="13" max="13" width="7.140625" style="28" customWidth="1"/>
    <col min="14" max="14" width="22.5703125" style="25" customWidth="1"/>
    <col min="15" max="15" width="2.28515625" style="6" customWidth="1"/>
    <col min="16" max="16" width="30.7109375" style="6" customWidth="1"/>
    <col min="17" max="17" width="5.7109375" style="6" customWidth="1"/>
    <col min="18" max="18" width="5.85546875" style="6" hidden="1" customWidth="1"/>
    <col min="19" max="19" width="30.7109375" style="6" customWidth="1"/>
    <col min="20" max="20" width="5.7109375" style="6" customWidth="1"/>
    <col min="21" max="21" width="8.28515625" style="35" hidden="1" customWidth="1"/>
    <col min="22" max="16384" width="11.42578125" style="6"/>
  </cols>
  <sheetData>
    <row r="1" spans="2:21" ht="32.25" thickBot="1" x14ac:dyDescent="0.4">
      <c r="C1" s="7" t="s">
        <v>0</v>
      </c>
      <c r="D1" s="197" t="s">
        <v>1</v>
      </c>
      <c r="E1" s="198" t="s">
        <v>9</v>
      </c>
      <c r="F1" s="8"/>
      <c r="G1" s="236" t="s">
        <v>2</v>
      </c>
      <c r="H1" s="237"/>
      <c r="I1" s="237"/>
      <c r="J1" s="237"/>
      <c r="K1" s="237"/>
      <c r="L1" s="237"/>
      <c r="M1" s="238"/>
      <c r="N1" s="239"/>
      <c r="O1"/>
      <c r="P1" s="234" t="s">
        <v>10</v>
      </c>
      <c r="Q1" s="235"/>
      <c r="R1" s="235"/>
      <c r="S1" s="235"/>
      <c r="T1" s="235"/>
    </row>
    <row r="2" spans="2:21" ht="27.75" thickBot="1" x14ac:dyDescent="0.25">
      <c r="B2" s="38">
        <f>'Tirage des Parties'!$B$9</f>
        <v>7</v>
      </c>
      <c r="C2" s="9">
        <v>1</v>
      </c>
      <c r="D2" s="46" t="s">
        <v>31</v>
      </c>
      <c r="E2" s="56" t="s">
        <v>3</v>
      </c>
      <c r="F2" s="8"/>
      <c r="G2" s="29">
        <v>1</v>
      </c>
      <c r="H2" s="41" t="str">
        <f>IF(D2="","",VLOOKUP(G2,$B$2:$D$9,3,0))</f>
        <v>A4</v>
      </c>
      <c r="I2" s="26">
        <v>9</v>
      </c>
      <c r="J2" s="43" t="str">
        <f>IF(D10="","",VLOOKUP(I2,$B$10:$D$17,3,0))</f>
        <v>A12</v>
      </c>
      <c r="K2" s="32">
        <v>17</v>
      </c>
      <c r="L2" s="44" t="str">
        <f>IF(D18="","",VLOOKUP(K2,$B$18:$D$25,3,0))</f>
        <v>A20</v>
      </c>
      <c r="M2" s="33">
        <v>25</v>
      </c>
      <c r="N2" s="199" t="str">
        <f>IF(D26="","",VLOOKUP(M2,$B$26:$D$33,3,0))</f>
        <v>A28</v>
      </c>
      <c r="O2"/>
      <c r="P2" s="34" t="s">
        <v>4</v>
      </c>
      <c r="Q2" s="62" t="s">
        <v>13</v>
      </c>
      <c r="R2" s="63" t="s">
        <v>12</v>
      </c>
      <c r="S2" s="123" t="s">
        <v>4</v>
      </c>
      <c r="T2" s="124" t="s">
        <v>13</v>
      </c>
      <c r="U2" s="64" t="s">
        <v>12</v>
      </c>
    </row>
    <row r="3" spans="2:21" ht="27" x14ac:dyDescent="0.4">
      <c r="B3" s="38">
        <f>'Tirage des Parties'!$B$10</f>
        <v>4</v>
      </c>
      <c r="C3" s="10">
        <v>2</v>
      </c>
      <c r="D3" s="47" t="s">
        <v>32</v>
      </c>
      <c r="E3" s="56" t="s">
        <v>3</v>
      </c>
      <c r="F3" s="8"/>
      <c r="G3" s="30">
        <v>2</v>
      </c>
      <c r="H3" s="206" t="str">
        <f t="shared" ref="H3:H9" si="0">IF(D3="","",VLOOKUP(G3,$B$2:$D$9,3,0))</f>
        <v>A6</v>
      </c>
      <c r="I3" s="207">
        <v>10</v>
      </c>
      <c r="J3" s="208" t="str">
        <f t="shared" ref="J3:J9" si="1">IF(D11="","",VLOOKUP(I3,$B$10:$D$17,3,0))</f>
        <v>A14</v>
      </c>
      <c r="K3" s="209">
        <v>18</v>
      </c>
      <c r="L3" s="210" t="str">
        <f t="shared" ref="L3:L9" si="2">IF(D19="","",VLOOKUP(K3,$B$18:$D$25,3,0))</f>
        <v>A22</v>
      </c>
      <c r="M3" s="211">
        <v>26</v>
      </c>
      <c r="N3" s="212" t="str">
        <f t="shared" ref="N3:N9" si="3">IF(D27="","",VLOOKUP(M3,$B$26:$D$33,3,0))</f>
        <v>A30</v>
      </c>
      <c r="O3"/>
      <c r="P3" s="76" t="str">
        <f>H2</f>
        <v>A4</v>
      </c>
      <c r="Q3" s="79">
        <v>1</v>
      </c>
      <c r="R3" s="80">
        <f>T3</f>
        <v>13</v>
      </c>
      <c r="S3" s="125" t="str">
        <f>H6</f>
        <v>A7</v>
      </c>
      <c r="T3" s="126">
        <v>13</v>
      </c>
      <c r="U3" s="36">
        <f>Q3</f>
        <v>1</v>
      </c>
    </row>
    <row r="4" spans="2:21" ht="27" x14ac:dyDescent="0.4">
      <c r="B4" s="38">
        <f>'Tirage des Parties'!$B$11</f>
        <v>8</v>
      </c>
      <c r="C4" s="10">
        <v>3</v>
      </c>
      <c r="D4" s="47" t="s">
        <v>33</v>
      </c>
      <c r="E4" s="56" t="s">
        <v>3</v>
      </c>
      <c r="F4" s="8"/>
      <c r="G4" s="30">
        <v>3</v>
      </c>
      <c r="H4" s="206" t="str">
        <f t="shared" si="0"/>
        <v>A5</v>
      </c>
      <c r="I4" s="207">
        <v>11</v>
      </c>
      <c r="J4" s="208" t="str">
        <f t="shared" si="1"/>
        <v>A13</v>
      </c>
      <c r="K4" s="209">
        <v>19</v>
      </c>
      <c r="L4" s="210" t="str">
        <f t="shared" si="2"/>
        <v>A21</v>
      </c>
      <c r="M4" s="211">
        <v>27</v>
      </c>
      <c r="N4" s="212" t="str">
        <f t="shared" si="3"/>
        <v>A29</v>
      </c>
      <c r="O4"/>
      <c r="P4" s="77" t="str">
        <f>H3</f>
        <v>A6</v>
      </c>
      <c r="Q4" s="81">
        <v>1</v>
      </c>
      <c r="R4" s="82">
        <f>T4</f>
        <v>15</v>
      </c>
      <c r="S4" s="127" t="str">
        <f>H7</f>
        <v>A8</v>
      </c>
      <c r="T4" s="128">
        <v>15</v>
      </c>
      <c r="U4" s="85">
        <f>Q4</f>
        <v>1</v>
      </c>
    </row>
    <row r="5" spans="2:21" ht="27" x14ac:dyDescent="0.4">
      <c r="B5" s="38">
        <f>'Tirage des Parties'!$B$12</f>
        <v>1</v>
      </c>
      <c r="C5" s="10">
        <v>4</v>
      </c>
      <c r="D5" s="47" t="s">
        <v>34</v>
      </c>
      <c r="E5" s="56" t="s">
        <v>3</v>
      </c>
      <c r="F5" s="8"/>
      <c r="G5" s="30">
        <v>4</v>
      </c>
      <c r="H5" s="206" t="str">
        <f t="shared" si="0"/>
        <v>A2</v>
      </c>
      <c r="I5" s="207">
        <v>12</v>
      </c>
      <c r="J5" s="208" t="str">
        <f t="shared" si="1"/>
        <v>A10</v>
      </c>
      <c r="K5" s="209">
        <v>20</v>
      </c>
      <c r="L5" s="210" t="str">
        <f t="shared" si="2"/>
        <v>A18</v>
      </c>
      <c r="M5" s="211">
        <v>28</v>
      </c>
      <c r="N5" s="212" t="str">
        <f t="shared" si="3"/>
        <v>A26</v>
      </c>
      <c r="O5"/>
      <c r="P5" s="77" t="str">
        <f>H4</f>
        <v>A5</v>
      </c>
      <c r="Q5" s="81">
        <v>10</v>
      </c>
      <c r="R5" s="82">
        <f>T5</f>
        <v>13</v>
      </c>
      <c r="S5" s="127" t="str">
        <f>H8</f>
        <v>A1</v>
      </c>
      <c r="T5" s="128">
        <v>13</v>
      </c>
      <c r="U5" s="85">
        <f>Q5</f>
        <v>10</v>
      </c>
    </row>
    <row r="6" spans="2:21" ht="27.75" thickBot="1" x14ac:dyDescent="0.45">
      <c r="B6" s="38">
        <f>'Tirage des Parties'!$C$9</f>
        <v>3</v>
      </c>
      <c r="C6" s="10">
        <v>5</v>
      </c>
      <c r="D6" s="47" t="s">
        <v>35</v>
      </c>
      <c r="E6" s="56" t="s">
        <v>3</v>
      </c>
      <c r="F6" s="8"/>
      <c r="G6" s="30">
        <v>5</v>
      </c>
      <c r="H6" s="206" t="str">
        <f t="shared" si="0"/>
        <v>A7</v>
      </c>
      <c r="I6" s="207">
        <v>13</v>
      </c>
      <c r="J6" s="208" t="str">
        <f t="shared" si="1"/>
        <v>A15</v>
      </c>
      <c r="K6" s="209">
        <v>21</v>
      </c>
      <c r="L6" s="210" t="str">
        <f t="shared" si="2"/>
        <v>A23</v>
      </c>
      <c r="M6" s="211">
        <v>29</v>
      </c>
      <c r="N6" s="212" t="str">
        <f t="shared" si="3"/>
        <v>A31</v>
      </c>
      <c r="O6"/>
      <c r="P6" s="78" t="str">
        <f>H5</f>
        <v>A2</v>
      </c>
      <c r="Q6" s="83">
        <v>13</v>
      </c>
      <c r="R6" s="84">
        <f>T6</f>
        <v>4</v>
      </c>
      <c r="S6" s="129" t="str">
        <f>H9</f>
        <v>A3</v>
      </c>
      <c r="T6" s="130">
        <v>4</v>
      </c>
      <c r="U6" s="37">
        <f>Q6</f>
        <v>13</v>
      </c>
    </row>
    <row r="7" spans="2:21" ht="27" x14ac:dyDescent="0.35">
      <c r="B7" s="38">
        <f>'Tirage des Parties'!$C$10</f>
        <v>2</v>
      </c>
      <c r="C7" s="10">
        <v>6</v>
      </c>
      <c r="D7" s="47" t="s">
        <v>36</v>
      </c>
      <c r="E7" s="56" t="s">
        <v>3</v>
      </c>
      <c r="F7" s="8"/>
      <c r="G7" s="30">
        <v>6</v>
      </c>
      <c r="H7" s="206" t="str">
        <f t="shared" si="0"/>
        <v>A8</v>
      </c>
      <c r="I7" s="207">
        <v>14</v>
      </c>
      <c r="J7" s="208" t="str">
        <f t="shared" si="1"/>
        <v>A16</v>
      </c>
      <c r="K7" s="209">
        <v>22</v>
      </c>
      <c r="L7" s="210" t="str">
        <f t="shared" si="2"/>
        <v>A24</v>
      </c>
      <c r="M7" s="211">
        <v>30</v>
      </c>
      <c r="N7" s="212" t="str">
        <f t="shared" si="3"/>
        <v>A32</v>
      </c>
      <c r="O7"/>
      <c r="P7"/>
      <c r="Q7" s="15"/>
      <c r="R7" s="15"/>
      <c r="S7"/>
      <c r="T7"/>
    </row>
    <row r="8" spans="2:21" ht="27" x14ac:dyDescent="0.35">
      <c r="B8" s="38">
        <f>'Tirage des Parties'!$C$11</f>
        <v>5</v>
      </c>
      <c r="C8" s="10">
        <v>7</v>
      </c>
      <c r="D8" s="47" t="s">
        <v>37</v>
      </c>
      <c r="E8" s="56" t="s">
        <v>3</v>
      </c>
      <c r="G8" s="30">
        <v>7</v>
      </c>
      <c r="H8" s="206" t="str">
        <f t="shared" si="0"/>
        <v>A1</v>
      </c>
      <c r="I8" s="207">
        <v>15</v>
      </c>
      <c r="J8" s="208" t="str">
        <f t="shared" si="1"/>
        <v>A9</v>
      </c>
      <c r="K8" s="209">
        <v>23</v>
      </c>
      <c r="L8" s="210" t="str">
        <f t="shared" si="2"/>
        <v>A17</v>
      </c>
      <c r="M8" s="211">
        <v>31</v>
      </c>
      <c r="N8" s="212" t="str">
        <f t="shared" si="3"/>
        <v>A25</v>
      </c>
      <c r="O8"/>
      <c r="P8"/>
      <c r="Q8" s="15"/>
      <c r="R8" s="15"/>
      <c r="S8"/>
      <c r="T8"/>
    </row>
    <row r="9" spans="2:21" ht="27.75" thickBot="1" x14ac:dyDescent="0.4">
      <c r="B9" s="38">
        <f>'Tirage des Parties'!$C$12</f>
        <v>6</v>
      </c>
      <c r="C9" s="16">
        <v>8</v>
      </c>
      <c r="D9" s="47" t="s">
        <v>38</v>
      </c>
      <c r="E9" s="56" t="s">
        <v>3</v>
      </c>
      <c r="F9" s="8"/>
      <c r="G9" s="31">
        <v>8</v>
      </c>
      <c r="H9" s="213" t="str">
        <f t="shared" si="0"/>
        <v>A3</v>
      </c>
      <c r="I9" s="214">
        <v>16</v>
      </c>
      <c r="J9" s="215" t="str">
        <f t="shared" si="1"/>
        <v>A11</v>
      </c>
      <c r="K9" s="216">
        <v>24</v>
      </c>
      <c r="L9" s="217" t="str">
        <f t="shared" si="2"/>
        <v>A19</v>
      </c>
      <c r="M9" s="218">
        <v>32</v>
      </c>
      <c r="N9" s="219" t="str">
        <f t="shared" si="3"/>
        <v>A27</v>
      </c>
      <c r="O9"/>
      <c r="P9"/>
      <c r="Q9" s="15"/>
      <c r="R9" s="15"/>
      <c r="S9"/>
      <c r="T9"/>
    </row>
    <row r="10" spans="2:21" ht="28.5" thickBot="1" x14ac:dyDescent="0.55000000000000004">
      <c r="B10" s="39">
        <f>'Tirage des Parties'!$B$9+8</f>
        <v>15</v>
      </c>
      <c r="C10" s="17">
        <v>9</v>
      </c>
      <c r="D10" s="48" t="s">
        <v>39</v>
      </c>
      <c r="E10" s="57" t="s">
        <v>5</v>
      </c>
      <c r="F10" s="18"/>
      <c r="G10" s="27"/>
      <c r="H10" s="42"/>
      <c r="I10" s="27"/>
      <c r="J10" s="42"/>
      <c r="K10" s="27"/>
      <c r="L10" s="42"/>
      <c r="M10" s="27"/>
      <c r="N10" s="42"/>
      <c r="O10"/>
      <c r="P10"/>
      <c r="Q10" s="15"/>
      <c r="R10" s="15"/>
      <c r="S10"/>
      <c r="T10"/>
    </row>
    <row r="11" spans="2:21" ht="32.25" thickBot="1" x14ac:dyDescent="0.55000000000000004">
      <c r="B11" s="39">
        <f>'Tirage des Parties'!$B$10+8</f>
        <v>12</v>
      </c>
      <c r="C11" s="17">
        <v>10</v>
      </c>
      <c r="D11" s="48" t="s">
        <v>40</v>
      </c>
      <c r="E11" s="57" t="s">
        <v>5</v>
      </c>
      <c r="F11" s="18"/>
      <c r="G11" s="231" t="s">
        <v>6</v>
      </c>
      <c r="H11" s="232"/>
      <c r="I11" s="232"/>
      <c r="J11" s="232"/>
      <c r="K11" s="232"/>
      <c r="L11" s="232"/>
      <c r="M11" s="232"/>
      <c r="N11" s="233"/>
      <c r="O11"/>
      <c r="P11" s="234" t="s">
        <v>11</v>
      </c>
      <c r="Q11" s="235"/>
      <c r="R11" s="235"/>
      <c r="S11" s="235"/>
      <c r="T11" s="235"/>
    </row>
    <row r="12" spans="2:21" ht="27.75" thickBot="1" x14ac:dyDescent="0.55000000000000004">
      <c r="B12" s="39">
        <f>'Tirage des Parties'!$B$11+8</f>
        <v>16</v>
      </c>
      <c r="C12" s="17">
        <v>11</v>
      </c>
      <c r="D12" s="48" t="s">
        <v>41</v>
      </c>
      <c r="E12" s="57" t="s">
        <v>5</v>
      </c>
      <c r="F12" s="18"/>
      <c r="G12" s="29">
        <v>1</v>
      </c>
      <c r="H12" s="41" t="str">
        <f>H2</f>
        <v>A4</v>
      </c>
      <c r="I12" s="26">
        <v>9</v>
      </c>
      <c r="J12" s="43" t="str">
        <f>J2</f>
        <v>A12</v>
      </c>
      <c r="K12" s="32">
        <v>17</v>
      </c>
      <c r="L12" s="44" t="str">
        <f>L2</f>
        <v>A20</v>
      </c>
      <c r="M12" s="33">
        <v>25</v>
      </c>
      <c r="N12" s="199" t="str">
        <f>N2</f>
        <v>A28</v>
      </c>
      <c r="O12"/>
      <c r="P12" s="34" t="s">
        <v>4</v>
      </c>
      <c r="Q12" s="62" t="s">
        <v>13</v>
      </c>
      <c r="R12" s="63" t="s">
        <v>12</v>
      </c>
      <c r="S12" s="123" t="s">
        <v>4</v>
      </c>
      <c r="T12" s="124" t="s">
        <v>13</v>
      </c>
      <c r="U12" s="64" t="s">
        <v>12</v>
      </c>
    </row>
    <row r="13" spans="2:21" ht="27.75" x14ac:dyDescent="0.5">
      <c r="B13" s="39">
        <f>'Tirage des Parties'!$B$12+8</f>
        <v>9</v>
      </c>
      <c r="C13" s="17">
        <v>12</v>
      </c>
      <c r="D13" s="48" t="s">
        <v>42</v>
      </c>
      <c r="E13" s="57" t="s">
        <v>5</v>
      </c>
      <c r="F13" s="18"/>
      <c r="G13" s="30">
        <v>2</v>
      </c>
      <c r="H13" s="206" t="str">
        <f t="shared" ref="H13:H19" si="4">H3</f>
        <v>A6</v>
      </c>
      <c r="I13" s="207">
        <v>10</v>
      </c>
      <c r="J13" s="208" t="str">
        <f t="shared" ref="J13:J19" si="5">J3</f>
        <v>A14</v>
      </c>
      <c r="K13" s="209">
        <v>18</v>
      </c>
      <c r="L13" s="210" t="str">
        <f t="shared" ref="L13:L19" si="6">L3</f>
        <v>A22</v>
      </c>
      <c r="M13" s="211">
        <v>26</v>
      </c>
      <c r="N13" s="212" t="str">
        <f t="shared" ref="N13:N19" si="7">N3</f>
        <v>A30</v>
      </c>
      <c r="O13"/>
      <c r="P13" s="19" t="str">
        <f>H19</f>
        <v>A3</v>
      </c>
      <c r="Q13" s="11">
        <v>6</v>
      </c>
      <c r="R13" s="11">
        <f>T13</f>
        <v>13</v>
      </c>
      <c r="S13" s="131" t="str">
        <f>H12</f>
        <v>A4</v>
      </c>
      <c r="T13" s="132">
        <v>13</v>
      </c>
      <c r="U13" s="12">
        <f>Q13</f>
        <v>6</v>
      </c>
    </row>
    <row r="14" spans="2:21" ht="27.75" x14ac:dyDescent="0.5">
      <c r="B14" s="39">
        <f>'Tirage des Parties'!$C$9+8</f>
        <v>11</v>
      </c>
      <c r="C14" s="17">
        <v>13</v>
      </c>
      <c r="D14" s="48" t="s">
        <v>43</v>
      </c>
      <c r="E14" s="57" t="s">
        <v>5</v>
      </c>
      <c r="F14" s="18"/>
      <c r="G14" s="30">
        <v>3</v>
      </c>
      <c r="H14" s="206" t="str">
        <f t="shared" si="4"/>
        <v>A5</v>
      </c>
      <c r="I14" s="207">
        <v>11</v>
      </c>
      <c r="J14" s="208" t="str">
        <f t="shared" si="5"/>
        <v>A13</v>
      </c>
      <c r="K14" s="209">
        <v>19</v>
      </c>
      <c r="L14" s="210" t="str">
        <f t="shared" si="6"/>
        <v>A21</v>
      </c>
      <c r="M14" s="211">
        <v>27</v>
      </c>
      <c r="N14" s="212" t="str">
        <f t="shared" si="7"/>
        <v>A29</v>
      </c>
      <c r="O14"/>
      <c r="P14" s="74" t="str">
        <f>H17</f>
        <v>A8</v>
      </c>
      <c r="Q14" s="13">
        <v>9</v>
      </c>
      <c r="R14" s="73">
        <f>T14</f>
        <v>13</v>
      </c>
      <c r="S14" s="133" t="str">
        <f>H14</f>
        <v>A5</v>
      </c>
      <c r="T14" s="134">
        <v>13</v>
      </c>
      <c r="U14" s="86">
        <f>Q14</f>
        <v>9</v>
      </c>
    </row>
    <row r="15" spans="2:21" ht="27.75" x14ac:dyDescent="0.5">
      <c r="B15" s="39">
        <f>'Tirage des Parties'!$C$10+8</f>
        <v>10</v>
      </c>
      <c r="C15" s="17">
        <v>14</v>
      </c>
      <c r="D15" s="48" t="s">
        <v>44</v>
      </c>
      <c r="E15" s="57" t="s">
        <v>5</v>
      </c>
      <c r="F15" s="18"/>
      <c r="G15" s="30">
        <v>4</v>
      </c>
      <c r="H15" s="206" t="str">
        <f t="shared" si="4"/>
        <v>A2</v>
      </c>
      <c r="I15" s="207">
        <v>12</v>
      </c>
      <c r="J15" s="208" t="str">
        <f t="shared" si="5"/>
        <v>A10</v>
      </c>
      <c r="K15" s="209">
        <v>20</v>
      </c>
      <c r="L15" s="210" t="str">
        <f t="shared" si="6"/>
        <v>A18</v>
      </c>
      <c r="M15" s="211">
        <v>28</v>
      </c>
      <c r="N15" s="212" t="str">
        <f t="shared" si="7"/>
        <v>A26</v>
      </c>
      <c r="O15"/>
      <c r="P15" s="74" t="str">
        <f>H18</f>
        <v>A1</v>
      </c>
      <c r="Q15" s="13">
        <v>3</v>
      </c>
      <c r="R15" s="73">
        <f>T15</f>
        <v>13</v>
      </c>
      <c r="S15" s="133" t="str">
        <f>H15</f>
        <v>A2</v>
      </c>
      <c r="T15" s="134">
        <v>13</v>
      </c>
      <c r="U15" s="86">
        <f>Q15</f>
        <v>3</v>
      </c>
    </row>
    <row r="16" spans="2:21" ht="28.5" thickBot="1" x14ac:dyDescent="0.55000000000000004">
      <c r="B16" s="39">
        <f>'Tirage des Parties'!$C$11+8</f>
        <v>13</v>
      </c>
      <c r="C16" s="17">
        <v>15</v>
      </c>
      <c r="D16" s="48" t="s">
        <v>45</v>
      </c>
      <c r="E16" s="57" t="s">
        <v>5</v>
      </c>
      <c r="F16" s="18"/>
      <c r="G16" s="30">
        <v>5</v>
      </c>
      <c r="H16" s="206" t="str">
        <f t="shared" si="4"/>
        <v>A7</v>
      </c>
      <c r="I16" s="207">
        <v>13</v>
      </c>
      <c r="J16" s="208" t="str">
        <f t="shared" si="5"/>
        <v>A15</v>
      </c>
      <c r="K16" s="209">
        <v>21</v>
      </c>
      <c r="L16" s="210" t="str">
        <f t="shared" si="6"/>
        <v>A23</v>
      </c>
      <c r="M16" s="211">
        <v>29</v>
      </c>
      <c r="N16" s="212" t="str">
        <f t="shared" si="7"/>
        <v>A31</v>
      </c>
      <c r="O16"/>
      <c r="P16" s="75" t="str">
        <f>H16</f>
        <v>A7</v>
      </c>
      <c r="Q16" s="14">
        <v>2</v>
      </c>
      <c r="R16" s="14">
        <f>T16</f>
        <v>13</v>
      </c>
      <c r="S16" s="135" t="str">
        <f>H13</f>
        <v>A6</v>
      </c>
      <c r="T16" s="136">
        <v>13</v>
      </c>
      <c r="U16" s="87">
        <f>Q16</f>
        <v>2</v>
      </c>
    </row>
    <row r="17" spans="2:23" ht="27.75" x14ac:dyDescent="0.5">
      <c r="B17" s="39">
        <f>'Tirage des Parties'!$C$12+8</f>
        <v>14</v>
      </c>
      <c r="C17" s="17">
        <v>16</v>
      </c>
      <c r="D17" s="48" t="s">
        <v>46</v>
      </c>
      <c r="E17" s="57" t="s">
        <v>5</v>
      </c>
      <c r="F17" s="18"/>
      <c r="G17" s="30">
        <v>6</v>
      </c>
      <c r="H17" s="206" t="str">
        <f t="shared" si="4"/>
        <v>A8</v>
      </c>
      <c r="I17" s="207">
        <v>14</v>
      </c>
      <c r="J17" s="208" t="str">
        <f t="shared" si="5"/>
        <v>A16</v>
      </c>
      <c r="K17" s="209">
        <v>22</v>
      </c>
      <c r="L17" s="210" t="str">
        <f t="shared" si="6"/>
        <v>A24</v>
      </c>
      <c r="M17" s="211">
        <v>30</v>
      </c>
      <c r="N17" s="212" t="str">
        <f t="shared" si="7"/>
        <v>A32</v>
      </c>
      <c r="O17"/>
      <c r="P17"/>
      <c r="Q17" s="15"/>
      <c r="R17" s="15"/>
      <c r="S17"/>
      <c r="T17"/>
    </row>
    <row r="18" spans="2:23" ht="27.75" x14ac:dyDescent="0.5">
      <c r="B18" s="6">
        <f>'Tirage des Parties'!$B$9+16</f>
        <v>23</v>
      </c>
      <c r="C18" s="20">
        <v>17</v>
      </c>
      <c r="D18" s="49" t="s">
        <v>47</v>
      </c>
      <c r="E18" s="58" t="s">
        <v>7</v>
      </c>
      <c r="F18" s="18"/>
      <c r="G18" s="30">
        <v>7</v>
      </c>
      <c r="H18" s="206" t="str">
        <f t="shared" si="4"/>
        <v>A1</v>
      </c>
      <c r="I18" s="207">
        <v>15</v>
      </c>
      <c r="J18" s="208" t="str">
        <f t="shared" si="5"/>
        <v>A9</v>
      </c>
      <c r="K18" s="209">
        <v>23</v>
      </c>
      <c r="L18" s="210" t="str">
        <f t="shared" si="6"/>
        <v>A17</v>
      </c>
      <c r="M18" s="211">
        <v>31</v>
      </c>
      <c r="N18" s="212" t="str">
        <f t="shared" si="7"/>
        <v>A25</v>
      </c>
      <c r="O18"/>
      <c r="P18"/>
      <c r="Q18" s="15"/>
      <c r="R18" s="15"/>
      <c r="S18"/>
      <c r="T18"/>
      <c r="V18" s="160"/>
      <c r="W18" s="160"/>
    </row>
    <row r="19" spans="2:23" ht="28.5" thickBot="1" x14ac:dyDescent="0.55000000000000004">
      <c r="B19" s="6">
        <f>'Tirage des Parties'!$B$10+16</f>
        <v>20</v>
      </c>
      <c r="C19" s="20">
        <v>18</v>
      </c>
      <c r="D19" s="49" t="s">
        <v>48</v>
      </c>
      <c r="E19" s="58" t="s">
        <v>7</v>
      </c>
      <c r="F19" s="18"/>
      <c r="G19" s="31">
        <v>8</v>
      </c>
      <c r="H19" s="213" t="str">
        <f t="shared" si="4"/>
        <v>A3</v>
      </c>
      <c r="I19" s="214">
        <v>16</v>
      </c>
      <c r="J19" s="215" t="str">
        <f t="shared" si="5"/>
        <v>A11</v>
      </c>
      <c r="K19" s="216">
        <v>24</v>
      </c>
      <c r="L19" s="217" t="str">
        <f t="shared" si="6"/>
        <v>A19</v>
      </c>
      <c r="M19" s="218">
        <v>32</v>
      </c>
      <c r="N19" s="219" t="str">
        <f t="shared" si="7"/>
        <v>A27</v>
      </c>
      <c r="O19"/>
      <c r="P19"/>
      <c r="Q19" s="15"/>
      <c r="R19" s="15"/>
      <c r="S19"/>
      <c r="T19"/>
    </row>
    <row r="20" spans="2:23" ht="28.5" thickBot="1" x14ac:dyDescent="0.55000000000000004">
      <c r="B20" s="6">
        <f>'Tirage des Parties'!$B$11+16</f>
        <v>24</v>
      </c>
      <c r="C20" s="20">
        <v>19</v>
      </c>
      <c r="D20" s="49" t="s">
        <v>49</v>
      </c>
      <c r="E20" s="58" t="s">
        <v>7</v>
      </c>
      <c r="F20" s="18"/>
      <c r="G20" s="27"/>
      <c r="H20" s="42"/>
      <c r="I20" s="27"/>
      <c r="J20" s="42"/>
      <c r="K20" s="27"/>
      <c r="L20" s="42"/>
      <c r="M20" s="27"/>
      <c r="N20" s="45"/>
      <c r="O20"/>
      <c r="P20"/>
      <c r="Q20" s="15"/>
      <c r="R20" s="15"/>
      <c r="S20"/>
      <c r="T20"/>
    </row>
    <row r="21" spans="2:23" ht="32.25" thickBot="1" x14ac:dyDescent="0.55000000000000004">
      <c r="B21" s="6">
        <f>'Tirage des Parties'!$B$12+16</f>
        <v>17</v>
      </c>
      <c r="C21" s="20">
        <v>20</v>
      </c>
      <c r="D21" s="49" t="s">
        <v>50</v>
      </c>
      <c r="E21" s="58" t="s">
        <v>7</v>
      </c>
      <c r="F21" s="18"/>
      <c r="G21" s="231" t="s">
        <v>63</v>
      </c>
      <c r="H21" s="232"/>
      <c r="I21" s="232"/>
      <c r="J21" s="232"/>
      <c r="K21" s="232"/>
      <c r="L21" s="232"/>
      <c r="M21" s="232"/>
      <c r="N21" s="233"/>
      <c r="O21" s="15"/>
      <c r="P21" s="234" t="s">
        <v>64</v>
      </c>
      <c r="Q21" s="235"/>
      <c r="R21" s="235"/>
      <c r="S21" s="235"/>
      <c r="T21" s="235"/>
    </row>
    <row r="22" spans="2:23" ht="27.75" thickBot="1" x14ac:dyDescent="0.55000000000000004">
      <c r="B22" s="6">
        <f>'Tirage des Parties'!$C$9+16</f>
        <v>19</v>
      </c>
      <c r="C22" s="20">
        <v>21</v>
      </c>
      <c r="D22" s="49" t="s">
        <v>51</v>
      </c>
      <c r="E22" s="58" t="s">
        <v>7</v>
      </c>
      <c r="F22" s="18"/>
      <c r="G22" s="29">
        <v>1</v>
      </c>
      <c r="H22" s="41" t="str">
        <f>H12</f>
        <v>A4</v>
      </c>
      <c r="I22" s="26">
        <v>9</v>
      </c>
      <c r="J22" s="43" t="str">
        <f>J12</f>
        <v>A12</v>
      </c>
      <c r="K22" s="32">
        <v>17</v>
      </c>
      <c r="L22" s="44" t="str">
        <f>L12</f>
        <v>A20</v>
      </c>
      <c r="M22" s="33">
        <v>25</v>
      </c>
      <c r="N22" s="199" t="str">
        <f>N12</f>
        <v>A28</v>
      </c>
      <c r="O22" s="15"/>
      <c r="P22" s="34" t="s">
        <v>4</v>
      </c>
      <c r="Q22" s="62" t="s">
        <v>13</v>
      </c>
      <c r="R22" s="63" t="s">
        <v>12</v>
      </c>
      <c r="S22" s="123" t="s">
        <v>4</v>
      </c>
      <c r="T22" s="124" t="s">
        <v>13</v>
      </c>
      <c r="U22" s="64" t="s">
        <v>12</v>
      </c>
    </row>
    <row r="23" spans="2:23" ht="27.75" x14ac:dyDescent="0.5">
      <c r="B23" s="6">
        <f>'Tirage des Parties'!$C$10+16</f>
        <v>18</v>
      </c>
      <c r="C23" s="20">
        <v>22</v>
      </c>
      <c r="D23" s="49" t="s">
        <v>52</v>
      </c>
      <c r="E23" s="58" t="s">
        <v>7</v>
      </c>
      <c r="F23" s="18"/>
      <c r="G23" s="30">
        <v>2</v>
      </c>
      <c r="H23" s="206" t="str">
        <f t="shared" ref="H23:H29" si="8">H13</f>
        <v>A6</v>
      </c>
      <c r="I23" s="207">
        <v>10</v>
      </c>
      <c r="J23" s="208" t="str">
        <f t="shared" ref="J23:J29" si="9">J13</f>
        <v>A14</v>
      </c>
      <c r="K23" s="209">
        <v>18</v>
      </c>
      <c r="L23" s="210" t="str">
        <f t="shared" ref="L23:L29" si="10">L13</f>
        <v>A22</v>
      </c>
      <c r="M23" s="211">
        <v>26</v>
      </c>
      <c r="N23" s="212" t="str">
        <f t="shared" ref="N23:N29" si="11">N13</f>
        <v>A30</v>
      </c>
      <c r="O23" s="15"/>
      <c r="P23" s="19" t="str">
        <f>H24</f>
        <v>A5</v>
      </c>
      <c r="Q23" s="11">
        <v>13</v>
      </c>
      <c r="R23" s="11">
        <f>T23</f>
        <v>13</v>
      </c>
      <c r="S23" s="131" t="str">
        <f>H22</f>
        <v>A4</v>
      </c>
      <c r="T23" s="132">
        <v>13</v>
      </c>
      <c r="U23" s="12">
        <f>Q23</f>
        <v>13</v>
      </c>
    </row>
    <row r="24" spans="2:23" ht="27.75" x14ac:dyDescent="0.5">
      <c r="B24" s="6">
        <f>'Tirage des Parties'!$C$11+16</f>
        <v>21</v>
      </c>
      <c r="C24" s="20">
        <v>23</v>
      </c>
      <c r="D24" s="49" t="s">
        <v>53</v>
      </c>
      <c r="E24" s="58" t="s">
        <v>7</v>
      </c>
      <c r="F24" s="18"/>
      <c r="G24" s="30">
        <v>3</v>
      </c>
      <c r="H24" s="206" t="str">
        <f t="shared" si="8"/>
        <v>A5</v>
      </c>
      <c r="I24" s="207">
        <v>11</v>
      </c>
      <c r="J24" s="208" t="str">
        <f t="shared" si="9"/>
        <v>A13</v>
      </c>
      <c r="K24" s="209">
        <v>19</v>
      </c>
      <c r="L24" s="210" t="str">
        <f t="shared" si="10"/>
        <v>A21</v>
      </c>
      <c r="M24" s="211">
        <v>27</v>
      </c>
      <c r="N24" s="212" t="str">
        <f t="shared" si="11"/>
        <v>A29</v>
      </c>
      <c r="O24" s="15"/>
      <c r="P24" s="74" t="str">
        <f>H25</f>
        <v>A2</v>
      </c>
      <c r="Q24" s="73">
        <v>5</v>
      </c>
      <c r="R24" s="73">
        <f>T24</f>
        <v>13</v>
      </c>
      <c r="S24" s="133" t="str">
        <f>H23</f>
        <v>A6</v>
      </c>
      <c r="T24" s="134">
        <v>13</v>
      </c>
      <c r="U24" s="86">
        <f>Q24</f>
        <v>5</v>
      </c>
    </row>
    <row r="25" spans="2:23" ht="28.5" thickBot="1" x14ac:dyDescent="0.55000000000000004">
      <c r="B25" s="6">
        <f>'Tirage des Parties'!$C$12+16</f>
        <v>22</v>
      </c>
      <c r="C25" s="21">
        <v>24</v>
      </c>
      <c r="D25" s="50" t="s">
        <v>54</v>
      </c>
      <c r="E25" s="58" t="s">
        <v>7</v>
      </c>
      <c r="F25" s="18"/>
      <c r="G25" s="30">
        <v>4</v>
      </c>
      <c r="H25" s="206" t="str">
        <f t="shared" si="8"/>
        <v>A2</v>
      </c>
      <c r="I25" s="207">
        <v>12</v>
      </c>
      <c r="J25" s="208" t="str">
        <f t="shared" si="9"/>
        <v>A10</v>
      </c>
      <c r="K25" s="209">
        <v>20</v>
      </c>
      <c r="L25" s="210" t="str">
        <f t="shared" si="10"/>
        <v>A18</v>
      </c>
      <c r="M25" s="211">
        <v>28</v>
      </c>
      <c r="N25" s="212" t="str">
        <f t="shared" si="11"/>
        <v>A26</v>
      </c>
      <c r="O25" s="15"/>
      <c r="P25" s="74" t="str">
        <f>H26</f>
        <v>A7</v>
      </c>
      <c r="Q25" s="73">
        <v>13</v>
      </c>
      <c r="R25" s="73">
        <f>T25</f>
        <v>1</v>
      </c>
      <c r="S25" s="133" t="str">
        <f>H28</f>
        <v>A1</v>
      </c>
      <c r="T25" s="134">
        <v>1</v>
      </c>
      <c r="U25" s="86">
        <f>Q25</f>
        <v>13</v>
      </c>
    </row>
    <row r="26" spans="2:23" ht="28.5" thickBot="1" x14ac:dyDescent="0.55000000000000004">
      <c r="B26" s="40">
        <f>'Tirage des Parties'!$B$9+24</f>
        <v>31</v>
      </c>
      <c r="C26" s="22">
        <v>25</v>
      </c>
      <c r="D26" s="51" t="s">
        <v>55</v>
      </c>
      <c r="E26" s="59" t="s">
        <v>8</v>
      </c>
      <c r="F26" s="18"/>
      <c r="G26" s="30">
        <v>5</v>
      </c>
      <c r="H26" s="206" t="str">
        <f t="shared" si="8"/>
        <v>A7</v>
      </c>
      <c r="I26" s="207">
        <v>13</v>
      </c>
      <c r="J26" s="208" t="str">
        <f t="shared" si="9"/>
        <v>A15</v>
      </c>
      <c r="K26" s="209">
        <v>21</v>
      </c>
      <c r="L26" s="210" t="str">
        <f t="shared" si="10"/>
        <v>A23</v>
      </c>
      <c r="M26" s="211">
        <v>29</v>
      </c>
      <c r="N26" s="212" t="str">
        <f t="shared" si="11"/>
        <v>A31</v>
      </c>
      <c r="O26" s="15"/>
      <c r="P26" s="75" t="str">
        <f>H27</f>
        <v>A8</v>
      </c>
      <c r="Q26" s="14">
        <v>13</v>
      </c>
      <c r="R26" s="14">
        <f>T26</f>
        <v>2</v>
      </c>
      <c r="S26" s="135" t="str">
        <f>H29</f>
        <v>A3</v>
      </c>
      <c r="T26" s="136">
        <v>2</v>
      </c>
      <c r="U26" s="87">
        <f>Q26</f>
        <v>13</v>
      </c>
      <c r="V26" s="229" t="s">
        <v>71</v>
      </c>
      <c r="W26" s="230"/>
    </row>
    <row r="27" spans="2:23" ht="27.75" x14ac:dyDescent="0.5">
      <c r="B27" s="40">
        <f>'Tirage des Parties'!$B$10+24</f>
        <v>28</v>
      </c>
      <c r="C27" s="22">
        <v>26</v>
      </c>
      <c r="D27" s="51" t="s">
        <v>56</v>
      </c>
      <c r="E27" s="59" t="s">
        <v>8</v>
      </c>
      <c r="F27" s="18"/>
      <c r="G27" s="30">
        <v>6</v>
      </c>
      <c r="H27" s="206" t="str">
        <f t="shared" si="8"/>
        <v>A8</v>
      </c>
      <c r="I27" s="207">
        <v>14</v>
      </c>
      <c r="J27" s="208" t="str">
        <f t="shared" si="9"/>
        <v>A16</v>
      </c>
      <c r="K27" s="209">
        <v>22</v>
      </c>
      <c r="L27" s="210" t="str">
        <f t="shared" si="10"/>
        <v>A24</v>
      </c>
      <c r="M27" s="211">
        <v>30</v>
      </c>
      <c r="N27" s="212" t="str">
        <f t="shared" si="11"/>
        <v>A32</v>
      </c>
      <c r="O27" s="15"/>
      <c r="P27" s="15"/>
      <c r="Q27"/>
      <c r="R27"/>
    </row>
    <row r="28" spans="2:23" ht="27.75" x14ac:dyDescent="0.5">
      <c r="B28" s="40">
        <f>'Tirage des Parties'!$B$11+24</f>
        <v>32</v>
      </c>
      <c r="C28" s="22">
        <v>27</v>
      </c>
      <c r="D28" s="51" t="s">
        <v>57</v>
      </c>
      <c r="E28" s="59" t="s">
        <v>8</v>
      </c>
      <c r="F28" s="18"/>
      <c r="G28" s="30">
        <v>7</v>
      </c>
      <c r="H28" s="206" t="str">
        <f t="shared" si="8"/>
        <v>A1</v>
      </c>
      <c r="I28" s="207">
        <v>15</v>
      </c>
      <c r="J28" s="208" t="str">
        <f t="shared" si="9"/>
        <v>A9</v>
      </c>
      <c r="K28" s="209">
        <v>23</v>
      </c>
      <c r="L28" s="210" t="str">
        <f t="shared" si="10"/>
        <v>A17</v>
      </c>
      <c r="M28" s="211">
        <v>31</v>
      </c>
      <c r="N28" s="212" t="str">
        <f t="shared" si="11"/>
        <v>A25</v>
      </c>
      <c r="O28" s="15"/>
      <c r="P28" s="15"/>
      <c r="Q28"/>
      <c r="R28"/>
    </row>
    <row r="29" spans="2:23" ht="28.5" thickBot="1" x14ac:dyDescent="0.55000000000000004">
      <c r="B29" s="40">
        <f>'Tirage des Parties'!$B$12+24</f>
        <v>25</v>
      </c>
      <c r="C29" s="22">
        <v>28</v>
      </c>
      <c r="D29" s="51" t="s">
        <v>58</v>
      </c>
      <c r="E29" s="59" t="s">
        <v>8</v>
      </c>
      <c r="F29" s="18"/>
      <c r="G29" s="31">
        <v>8</v>
      </c>
      <c r="H29" s="213" t="str">
        <f t="shared" si="8"/>
        <v>A3</v>
      </c>
      <c r="I29" s="214">
        <v>16</v>
      </c>
      <c r="J29" s="215" t="str">
        <f t="shared" si="9"/>
        <v>A11</v>
      </c>
      <c r="K29" s="216">
        <v>24</v>
      </c>
      <c r="L29" s="217" t="str">
        <f t="shared" si="10"/>
        <v>A19</v>
      </c>
      <c r="M29" s="218">
        <v>32</v>
      </c>
      <c r="N29" s="219" t="str">
        <f t="shared" si="11"/>
        <v>A27</v>
      </c>
      <c r="O29" s="15"/>
      <c r="P29" s="15"/>
      <c r="Q29"/>
      <c r="R29"/>
    </row>
    <row r="30" spans="2:23" ht="28.5" thickBot="1" x14ac:dyDescent="0.55000000000000004">
      <c r="B30" s="40">
        <f>'Tirage des Parties'!$C$9+24</f>
        <v>27</v>
      </c>
      <c r="C30" s="22">
        <v>29</v>
      </c>
      <c r="D30" s="51" t="s">
        <v>59</v>
      </c>
      <c r="E30" s="59" t="s">
        <v>8</v>
      </c>
      <c r="F30" s="18"/>
      <c r="G30" s="200"/>
      <c r="H30" s="201"/>
      <c r="I30" s="202"/>
      <c r="J30" s="201"/>
      <c r="K30" s="202"/>
      <c r="L30" s="203"/>
      <c r="M30" s="204"/>
      <c r="N30" s="205"/>
      <c r="O30" s="15"/>
      <c r="P30" s="15"/>
      <c r="Q30"/>
      <c r="R30"/>
    </row>
    <row r="31" spans="2:23" ht="32.25" thickBot="1" x14ac:dyDescent="0.55000000000000004">
      <c r="B31" s="40">
        <f>'Tirage des Parties'!$C$10+24</f>
        <v>26</v>
      </c>
      <c r="C31" s="23">
        <v>30</v>
      </c>
      <c r="D31" s="52" t="s">
        <v>60</v>
      </c>
      <c r="E31" s="59" t="s">
        <v>8</v>
      </c>
      <c r="F31" s="18"/>
      <c r="G31" s="231" t="s">
        <v>69</v>
      </c>
      <c r="H31" s="232"/>
      <c r="I31" s="232"/>
      <c r="J31" s="232"/>
      <c r="K31" s="232"/>
      <c r="L31" s="232"/>
      <c r="M31" s="232"/>
      <c r="N31" s="233"/>
      <c r="O31" s="15"/>
      <c r="P31" s="234" t="s">
        <v>67</v>
      </c>
      <c r="Q31" s="235"/>
      <c r="R31" s="235"/>
      <c r="S31" s="235"/>
      <c r="T31" s="235"/>
    </row>
    <row r="32" spans="2:23" ht="27.75" thickBot="1" x14ac:dyDescent="0.55000000000000004">
      <c r="B32" s="40">
        <f>'Tirage des Parties'!$C$11+24</f>
        <v>29</v>
      </c>
      <c r="C32" s="22">
        <v>31</v>
      </c>
      <c r="D32" s="53" t="s">
        <v>61</v>
      </c>
      <c r="E32" s="59" t="s">
        <v>8</v>
      </c>
      <c r="F32" s="18"/>
      <c r="G32" s="29">
        <v>1</v>
      </c>
      <c r="H32" s="41" t="str">
        <f>H22</f>
        <v>A4</v>
      </c>
      <c r="I32" s="26">
        <v>9</v>
      </c>
      <c r="J32" s="43" t="str">
        <f>J22</f>
        <v>A12</v>
      </c>
      <c r="K32" s="32">
        <v>17</v>
      </c>
      <c r="L32" s="44" t="str">
        <f>L22</f>
        <v>A20</v>
      </c>
      <c r="M32" s="33">
        <v>25</v>
      </c>
      <c r="N32" s="199" t="str">
        <f>N22</f>
        <v>A28</v>
      </c>
      <c r="O32" s="15"/>
      <c r="P32" s="34" t="s">
        <v>4</v>
      </c>
      <c r="Q32" s="62" t="s">
        <v>13</v>
      </c>
      <c r="R32" s="63" t="s">
        <v>12</v>
      </c>
      <c r="S32" s="123" t="s">
        <v>4</v>
      </c>
      <c r="T32" s="124" t="s">
        <v>13</v>
      </c>
      <c r="U32" s="64" t="s">
        <v>12</v>
      </c>
    </row>
    <row r="33" spans="2:21" ht="28.5" thickBot="1" x14ac:dyDescent="0.55000000000000004">
      <c r="B33" s="40">
        <f>'Tirage des Parties'!$C$12+24</f>
        <v>30</v>
      </c>
      <c r="C33" s="24">
        <v>32</v>
      </c>
      <c r="D33" s="54" t="s">
        <v>62</v>
      </c>
      <c r="E33" s="60" t="s">
        <v>8</v>
      </c>
      <c r="F33" s="18"/>
      <c r="G33" s="30">
        <v>2</v>
      </c>
      <c r="H33" s="206" t="str">
        <f t="shared" ref="H33:H39" si="12">H23</f>
        <v>A6</v>
      </c>
      <c r="I33" s="207">
        <v>10</v>
      </c>
      <c r="J33" s="208" t="str">
        <f t="shared" ref="J33:J39" si="13">J23</f>
        <v>A14</v>
      </c>
      <c r="K33" s="209">
        <v>18</v>
      </c>
      <c r="L33" s="210" t="str">
        <f t="shared" ref="L33:L39" si="14">L23</f>
        <v>A22</v>
      </c>
      <c r="M33" s="211">
        <v>26</v>
      </c>
      <c r="N33" s="212" t="str">
        <f t="shared" ref="N33:N39" si="15">N23</f>
        <v>A30</v>
      </c>
      <c r="O33" s="15"/>
      <c r="P33" s="76" t="str">
        <f>H32</f>
        <v>A4</v>
      </c>
      <c r="Q33" s="79">
        <v>13</v>
      </c>
      <c r="R33" s="80">
        <f>T33</f>
        <v>5</v>
      </c>
      <c r="S33" s="125" t="str">
        <f>H33</f>
        <v>A6</v>
      </c>
      <c r="T33" s="126">
        <v>5</v>
      </c>
      <c r="U33" s="36">
        <f>Q33</f>
        <v>13</v>
      </c>
    </row>
    <row r="34" spans="2:21" ht="26.25" x14ac:dyDescent="0.4">
      <c r="G34" s="30">
        <v>3</v>
      </c>
      <c r="H34" s="206" t="str">
        <f t="shared" si="12"/>
        <v>A5</v>
      </c>
      <c r="I34" s="207">
        <v>11</v>
      </c>
      <c r="J34" s="208" t="str">
        <f t="shared" si="13"/>
        <v>A13</v>
      </c>
      <c r="K34" s="209">
        <v>19</v>
      </c>
      <c r="L34" s="210" t="str">
        <f t="shared" si="14"/>
        <v>A21</v>
      </c>
      <c r="M34" s="211">
        <v>27</v>
      </c>
      <c r="N34" s="212" t="str">
        <f t="shared" si="15"/>
        <v>A29</v>
      </c>
      <c r="P34" s="77" t="str">
        <f>H39</f>
        <v>A3</v>
      </c>
      <c r="Q34" s="81">
        <v>8</v>
      </c>
      <c r="R34" s="82">
        <f>T34</f>
        <v>13</v>
      </c>
      <c r="S34" s="127" t="str">
        <f>H38</f>
        <v>A1</v>
      </c>
      <c r="T34" s="128">
        <v>13</v>
      </c>
      <c r="U34" s="85">
        <f>Q34</f>
        <v>8</v>
      </c>
    </row>
    <row r="35" spans="2:21" ht="26.25" x14ac:dyDescent="0.4">
      <c r="G35" s="30">
        <v>4</v>
      </c>
      <c r="H35" s="206" t="str">
        <f t="shared" si="12"/>
        <v>A2</v>
      </c>
      <c r="I35" s="207">
        <v>12</v>
      </c>
      <c r="J35" s="208" t="str">
        <f t="shared" si="13"/>
        <v>A10</v>
      </c>
      <c r="K35" s="209">
        <v>20</v>
      </c>
      <c r="L35" s="210" t="str">
        <f t="shared" si="14"/>
        <v>A18</v>
      </c>
      <c r="M35" s="211">
        <v>28</v>
      </c>
      <c r="N35" s="212" t="str">
        <f t="shared" si="15"/>
        <v>A26</v>
      </c>
      <c r="P35" s="77" t="str">
        <f>H34</f>
        <v>A5</v>
      </c>
      <c r="Q35" s="81">
        <v>10</v>
      </c>
      <c r="R35" s="82">
        <f>T35</f>
        <v>13</v>
      </c>
      <c r="S35" s="127" t="str">
        <f>H36</f>
        <v>A7</v>
      </c>
      <c r="T35" s="128">
        <v>13</v>
      </c>
      <c r="U35" s="85">
        <f>Q35</f>
        <v>10</v>
      </c>
    </row>
    <row r="36" spans="2:21" ht="27" thickBot="1" x14ac:dyDescent="0.45">
      <c r="G36" s="30">
        <v>5</v>
      </c>
      <c r="H36" s="206" t="str">
        <f t="shared" si="12"/>
        <v>A7</v>
      </c>
      <c r="I36" s="207">
        <v>13</v>
      </c>
      <c r="J36" s="208" t="str">
        <f t="shared" si="13"/>
        <v>A15</v>
      </c>
      <c r="K36" s="209">
        <v>21</v>
      </c>
      <c r="L36" s="210" t="str">
        <f t="shared" si="14"/>
        <v>A23</v>
      </c>
      <c r="M36" s="211">
        <v>29</v>
      </c>
      <c r="N36" s="212" t="str">
        <f t="shared" si="15"/>
        <v>A31</v>
      </c>
      <c r="P36" s="78" t="str">
        <f>H35</f>
        <v>A2</v>
      </c>
      <c r="Q36" s="83">
        <v>13</v>
      </c>
      <c r="R36" s="84">
        <f>T36</f>
        <v>4</v>
      </c>
      <c r="S36" s="129" t="str">
        <f>H37</f>
        <v>A8</v>
      </c>
      <c r="T36" s="130">
        <v>4</v>
      </c>
      <c r="U36" s="37">
        <f>Q36</f>
        <v>13</v>
      </c>
    </row>
    <row r="37" spans="2:21" x14ac:dyDescent="0.35">
      <c r="G37" s="30">
        <v>6</v>
      </c>
      <c r="H37" s="206" t="str">
        <f t="shared" si="12"/>
        <v>A8</v>
      </c>
      <c r="I37" s="207">
        <v>14</v>
      </c>
      <c r="J37" s="208" t="str">
        <f t="shared" si="13"/>
        <v>A16</v>
      </c>
      <c r="K37" s="209">
        <v>22</v>
      </c>
      <c r="L37" s="210" t="str">
        <f t="shared" si="14"/>
        <v>A24</v>
      </c>
      <c r="M37" s="211">
        <v>30</v>
      </c>
      <c r="N37" s="212" t="str">
        <f t="shared" si="15"/>
        <v>A32</v>
      </c>
      <c r="P37"/>
      <c r="Q37" s="15"/>
      <c r="R37" s="15"/>
      <c r="S37"/>
      <c r="T37"/>
    </row>
    <row r="38" spans="2:21" x14ac:dyDescent="0.35">
      <c r="G38" s="30">
        <v>7</v>
      </c>
      <c r="H38" s="206" t="str">
        <f t="shared" si="12"/>
        <v>A1</v>
      </c>
      <c r="I38" s="207">
        <v>15</v>
      </c>
      <c r="J38" s="208" t="str">
        <f t="shared" si="13"/>
        <v>A9</v>
      </c>
      <c r="K38" s="209">
        <v>23</v>
      </c>
      <c r="L38" s="210" t="str">
        <f t="shared" si="14"/>
        <v>A17</v>
      </c>
      <c r="M38" s="211">
        <v>31</v>
      </c>
      <c r="N38" s="212" t="str">
        <f t="shared" si="15"/>
        <v>A25</v>
      </c>
      <c r="P38"/>
      <c r="Q38" s="15"/>
      <c r="R38" s="15"/>
      <c r="S38"/>
      <c r="T38"/>
    </row>
    <row r="39" spans="2:21" ht="26.25" thickBot="1" x14ac:dyDescent="0.4">
      <c r="G39" s="31">
        <v>8</v>
      </c>
      <c r="H39" s="213" t="str">
        <f t="shared" si="12"/>
        <v>A3</v>
      </c>
      <c r="I39" s="214">
        <v>16</v>
      </c>
      <c r="J39" s="215" t="str">
        <f t="shared" si="13"/>
        <v>A11</v>
      </c>
      <c r="K39" s="216">
        <v>24</v>
      </c>
      <c r="L39" s="217" t="str">
        <f t="shared" si="14"/>
        <v>A19</v>
      </c>
      <c r="M39" s="218">
        <v>32</v>
      </c>
      <c r="N39" s="219" t="str">
        <f t="shared" si="15"/>
        <v>A27</v>
      </c>
      <c r="P39"/>
      <c r="Q39" s="15"/>
      <c r="R39" s="15"/>
      <c r="S39"/>
      <c r="T39"/>
    </row>
    <row r="40" spans="2:21" ht="26.25" thickBot="1" x14ac:dyDescent="0.4">
      <c r="P40"/>
      <c r="Q40" s="15"/>
      <c r="R40" s="15"/>
      <c r="S40"/>
      <c r="T40"/>
    </row>
    <row r="41" spans="2:21" ht="32.25" thickBot="1" x14ac:dyDescent="0.4">
      <c r="G41" s="231" t="s">
        <v>70</v>
      </c>
      <c r="H41" s="232"/>
      <c r="I41" s="232"/>
      <c r="J41" s="232"/>
      <c r="K41" s="232"/>
      <c r="L41" s="232"/>
      <c r="M41" s="232"/>
      <c r="N41" s="233"/>
      <c r="P41" s="234" t="s">
        <v>68</v>
      </c>
      <c r="Q41" s="235"/>
      <c r="R41" s="235"/>
      <c r="S41" s="235"/>
      <c r="T41" s="235"/>
    </row>
    <row r="42" spans="2:21" ht="27" thickBot="1" x14ac:dyDescent="0.25">
      <c r="G42" s="29">
        <v>1</v>
      </c>
      <c r="H42" s="41" t="str">
        <f>H32</f>
        <v>A4</v>
      </c>
      <c r="I42" s="26">
        <v>9</v>
      </c>
      <c r="J42" s="43" t="str">
        <f>J32</f>
        <v>A12</v>
      </c>
      <c r="K42" s="32">
        <v>17</v>
      </c>
      <c r="L42" s="44" t="str">
        <f>L32</f>
        <v>A20</v>
      </c>
      <c r="M42" s="33">
        <v>25</v>
      </c>
      <c r="N42" s="199" t="str">
        <f>N32</f>
        <v>A28</v>
      </c>
      <c r="P42" s="34" t="s">
        <v>4</v>
      </c>
      <c r="Q42" s="62" t="s">
        <v>13</v>
      </c>
      <c r="R42" s="63" t="s">
        <v>12</v>
      </c>
      <c r="S42" s="123" t="s">
        <v>4</v>
      </c>
      <c r="T42" s="124" t="s">
        <v>13</v>
      </c>
      <c r="U42" s="64" t="s">
        <v>12</v>
      </c>
    </row>
    <row r="43" spans="2:21" ht="26.25" x14ac:dyDescent="0.4">
      <c r="G43" s="30">
        <v>2</v>
      </c>
      <c r="H43" s="206" t="str">
        <f t="shared" ref="H43:H49" si="16">H33</f>
        <v>A6</v>
      </c>
      <c r="I43" s="207">
        <v>10</v>
      </c>
      <c r="J43" s="208" t="str">
        <f t="shared" ref="J43:J49" si="17">J33</f>
        <v>A14</v>
      </c>
      <c r="K43" s="209">
        <v>18</v>
      </c>
      <c r="L43" s="210" t="str">
        <f t="shared" ref="L43:L49" si="18">L33</f>
        <v>A22</v>
      </c>
      <c r="M43" s="211">
        <v>26</v>
      </c>
      <c r="N43" s="212" t="str">
        <f t="shared" ref="N43:N49" si="19">N33</f>
        <v>A30</v>
      </c>
      <c r="P43" s="19" t="str">
        <f>H48</f>
        <v>A1</v>
      </c>
      <c r="Q43" s="11">
        <v>13</v>
      </c>
      <c r="R43" s="11">
        <f>T43</f>
        <v>13</v>
      </c>
      <c r="S43" s="131" t="str">
        <f>H42</f>
        <v>A4</v>
      </c>
      <c r="T43" s="132">
        <v>13</v>
      </c>
      <c r="U43" s="12">
        <f>Q43</f>
        <v>13</v>
      </c>
    </row>
    <row r="44" spans="2:21" ht="26.25" x14ac:dyDescent="0.4">
      <c r="G44" s="30">
        <v>3</v>
      </c>
      <c r="H44" s="206" t="str">
        <f t="shared" si="16"/>
        <v>A5</v>
      </c>
      <c r="I44" s="207">
        <v>11</v>
      </c>
      <c r="J44" s="208" t="str">
        <f t="shared" si="17"/>
        <v>A13</v>
      </c>
      <c r="K44" s="209">
        <v>19</v>
      </c>
      <c r="L44" s="210" t="str">
        <f t="shared" si="18"/>
        <v>A21</v>
      </c>
      <c r="M44" s="211">
        <v>27</v>
      </c>
      <c r="N44" s="212" t="str">
        <f t="shared" si="19"/>
        <v>A29</v>
      </c>
      <c r="P44" s="74" t="str">
        <f>H45</f>
        <v>A2</v>
      </c>
      <c r="Q44" s="73">
        <v>7</v>
      </c>
      <c r="R44" s="73">
        <f>T44</f>
        <v>13</v>
      </c>
      <c r="S44" s="133" t="str">
        <f>H44</f>
        <v>A5</v>
      </c>
      <c r="T44" s="134">
        <v>13</v>
      </c>
      <c r="U44" s="86">
        <f>Q44</f>
        <v>7</v>
      </c>
    </row>
    <row r="45" spans="2:21" ht="26.25" x14ac:dyDescent="0.4">
      <c r="G45" s="30">
        <v>4</v>
      </c>
      <c r="H45" s="206" t="str">
        <f t="shared" si="16"/>
        <v>A2</v>
      </c>
      <c r="I45" s="207">
        <v>12</v>
      </c>
      <c r="J45" s="208" t="str">
        <f t="shared" si="17"/>
        <v>A10</v>
      </c>
      <c r="K45" s="209">
        <v>20</v>
      </c>
      <c r="L45" s="210" t="str">
        <f t="shared" si="18"/>
        <v>A18</v>
      </c>
      <c r="M45" s="211">
        <v>28</v>
      </c>
      <c r="N45" s="212" t="str">
        <f t="shared" si="19"/>
        <v>A26</v>
      </c>
      <c r="P45" s="74" t="str">
        <f>H49</f>
        <v>A3</v>
      </c>
      <c r="Q45" s="73">
        <v>8</v>
      </c>
      <c r="R45" s="73">
        <f>T45</f>
        <v>13</v>
      </c>
      <c r="S45" s="133" t="str">
        <f>H43</f>
        <v>A6</v>
      </c>
      <c r="T45" s="134">
        <v>13</v>
      </c>
      <c r="U45" s="86">
        <f>Q45</f>
        <v>8</v>
      </c>
    </row>
    <row r="46" spans="2:21" ht="27" thickBot="1" x14ac:dyDescent="0.45">
      <c r="G46" s="30">
        <v>5</v>
      </c>
      <c r="H46" s="206" t="str">
        <f t="shared" si="16"/>
        <v>A7</v>
      </c>
      <c r="I46" s="207">
        <v>13</v>
      </c>
      <c r="J46" s="208" t="str">
        <f t="shared" si="17"/>
        <v>A15</v>
      </c>
      <c r="K46" s="209">
        <v>21</v>
      </c>
      <c r="L46" s="210" t="str">
        <f t="shared" si="18"/>
        <v>A23</v>
      </c>
      <c r="M46" s="211">
        <v>29</v>
      </c>
      <c r="N46" s="212" t="str">
        <f t="shared" si="19"/>
        <v>A31</v>
      </c>
      <c r="P46" s="75" t="str">
        <f>H46</f>
        <v>A7</v>
      </c>
      <c r="Q46" s="14">
        <v>2</v>
      </c>
      <c r="R46" s="14">
        <f>T46</f>
        <v>13</v>
      </c>
      <c r="S46" s="135" t="str">
        <f>H47</f>
        <v>A8</v>
      </c>
      <c r="T46" s="136">
        <v>13</v>
      </c>
      <c r="U46" s="87">
        <f>Q46</f>
        <v>2</v>
      </c>
    </row>
    <row r="47" spans="2:21" x14ac:dyDescent="0.35">
      <c r="G47" s="30">
        <v>6</v>
      </c>
      <c r="H47" s="206" t="str">
        <f t="shared" si="16"/>
        <v>A8</v>
      </c>
      <c r="I47" s="207">
        <v>14</v>
      </c>
      <c r="J47" s="208" t="str">
        <f t="shared" si="17"/>
        <v>A16</v>
      </c>
      <c r="K47" s="209">
        <v>22</v>
      </c>
      <c r="L47" s="210" t="str">
        <f t="shared" si="18"/>
        <v>A24</v>
      </c>
      <c r="M47" s="211">
        <v>30</v>
      </c>
      <c r="N47" s="212" t="str">
        <f t="shared" si="19"/>
        <v>A32</v>
      </c>
    </row>
    <row r="48" spans="2:21" x14ac:dyDescent="0.35">
      <c r="G48" s="30">
        <v>7</v>
      </c>
      <c r="H48" s="206" t="str">
        <f t="shared" si="16"/>
        <v>A1</v>
      </c>
      <c r="I48" s="207">
        <v>15</v>
      </c>
      <c r="J48" s="208" t="str">
        <f t="shared" si="17"/>
        <v>A9</v>
      </c>
      <c r="K48" s="209">
        <v>23</v>
      </c>
      <c r="L48" s="210" t="str">
        <f t="shared" si="18"/>
        <v>A17</v>
      </c>
      <c r="M48" s="211">
        <v>31</v>
      </c>
      <c r="N48" s="212" t="str">
        <f t="shared" si="19"/>
        <v>A25</v>
      </c>
    </row>
    <row r="49" spans="7:14" ht="26.25" thickBot="1" x14ac:dyDescent="0.4">
      <c r="G49" s="31">
        <v>8</v>
      </c>
      <c r="H49" s="213" t="str">
        <f t="shared" si="16"/>
        <v>A3</v>
      </c>
      <c r="I49" s="214">
        <v>16</v>
      </c>
      <c r="J49" s="215" t="str">
        <f t="shared" si="17"/>
        <v>A11</v>
      </c>
      <c r="K49" s="216">
        <v>24</v>
      </c>
      <c r="L49" s="217" t="str">
        <f t="shared" si="18"/>
        <v>A19</v>
      </c>
      <c r="M49" s="218">
        <v>32</v>
      </c>
      <c r="N49" s="219" t="str">
        <f t="shared" si="19"/>
        <v>A27</v>
      </c>
    </row>
  </sheetData>
  <sheetProtection algorithmName="SHA-512" hashValue="Ff7K6oyXyJhcF2N9B3vtgZ4Eoe/yWXKobgsioUuqqU3jWYQ/ux+akQ8NvC23srESTjyqK1ZDsKZbO6s0r4B/1g==" saltValue="xy/YPV2Z+n1nAwHFgk2jNQ==" spinCount="100000" sheet="1" objects="1" scenarios="1"/>
  <protectedRanges>
    <protectedRange sqref="Q3:Q6 T3:T6 Q13:Q16 T13:T16 Q23:Q26 T23:T26 Q33:Q36 T33:T36 Q43:Q46 T43:T46" name="Plage2"/>
    <protectedRange sqref="D2:D33" name="Plage1"/>
  </protectedRanges>
  <mergeCells count="11">
    <mergeCell ref="G1:N1"/>
    <mergeCell ref="P1:T1"/>
    <mergeCell ref="P11:T11"/>
    <mergeCell ref="G11:N11"/>
    <mergeCell ref="G21:N21"/>
    <mergeCell ref="P21:T21"/>
    <mergeCell ref="V26:W26"/>
    <mergeCell ref="G31:N31"/>
    <mergeCell ref="G41:N41"/>
    <mergeCell ref="P31:T31"/>
    <mergeCell ref="P41:T4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581025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showGridLines="0" showRowColHeaders="0" tabSelected="1" topLeftCell="D1" workbookViewId="0">
      <selection activeCell="X3" sqref="B3:X10"/>
    </sheetView>
  </sheetViews>
  <sheetFormatPr baseColWidth="10" defaultRowHeight="12.75" x14ac:dyDescent="0.2"/>
  <cols>
    <col min="1" max="1" width="11.42578125" style="88" hidden="1" customWidth="1"/>
    <col min="2" max="2" width="10.7109375" style="88" hidden="1" customWidth="1"/>
    <col min="3" max="3" width="11.5703125" style="88" hidden="1" customWidth="1"/>
    <col min="4" max="4" width="4" style="88" customWidth="1"/>
    <col min="5" max="7" width="11.42578125" style="89"/>
    <col min="8" max="11" width="9.7109375" style="89" customWidth="1"/>
    <col min="12" max="15" width="6.7109375" style="89" customWidth="1"/>
    <col min="16" max="17" width="6.7109375" style="137" customWidth="1"/>
    <col min="18" max="21" width="6.7109375" style="120" customWidth="1"/>
    <col min="22" max="22" width="3.140625" style="88" customWidth="1"/>
    <col min="23" max="23" width="26.28515625" style="88" customWidth="1"/>
    <col min="24" max="24" width="0.28515625" style="88" customWidth="1"/>
    <col min="25" max="25" width="8.85546875" style="88" customWidth="1"/>
    <col min="26" max="16384" width="11.42578125" style="88"/>
  </cols>
  <sheetData>
    <row r="1" spans="1:26" ht="31.5" customHeight="1" thickBot="1" x14ac:dyDescent="0.25">
      <c r="L1" s="246" t="s">
        <v>72</v>
      </c>
      <c r="M1" s="246"/>
      <c r="N1" s="247" t="s">
        <v>73</v>
      </c>
      <c r="O1" s="247"/>
      <c r="P1" s="244" t="s">
        <v>65</v>
      </c>
      <c r="Q1" s="245"/>
      <c r="R1" s="242" t="s">
        <v>14</v>
      </c>
      <c r="S1" s="243"/>
      <c r="T1" s="240" t="s">
        <v>15</v>
      </c>
      <c r="U1" s="241"/>
    </row>
    <row r="2" spans="1:26" s="96" customFormat="1" ht="74.25" customHeight="1" thickBot="1" x14ac:dyDescent="0.25">
      <c r="A2" s="90"/>
      <c r="B2" s="91" t="s">
        <v>26</v>
      </c>
      <c r="C2" s="92" t="s">
        <v>25</v>
      </c>
      <c r="D2" s="93"/>
      <c r="E2" s="144" t="s">
        <v>22</v>
      </c>
      <c r="F2" s="145" t="s">
        <v>23</v>
      </c>
      <c r="G2" s="146" t="s">
        <v>24</v>
      </c>
      <c r="H2" s="147" t="s">
        <v>19</v>
      </c>
      <c r="I2" s="148" t="s">
        <v>18</v>
      </c>
      <c r="J2" s="149" t="s">
        <v>17</v>
      </c>
      <c r="K2" s="150" t="s">
        <v>21</v>
      </c>
      <c r="L2" s="161" t="s">
        <v>16</v>
      </c>
      <c r="M2" s="162" t="s">
        <v>12</v>
      </c>
      <c r="N2" s="163" t="s">
        <v>16</v>
      </c>
      <c r="O2" s="164" t="s">
        <v>12</v>
      </c>
      <c r="P2" s="165" t="s">
        <v>16</v>
      </c>
      <c r="Q2" s="166" t="s">
        <v>12</v>
      </c>
      <c r="R2" s="167" t="s">
        <v>16</v>
      </c>
      <c r="S2" s="168" t="s">
        <v>12</v>
      </c>
      <c r="T2" s="169" t="s">
        <v>16</v>
      </c>
      <c r="U2" s="170" t="s">
        <v>12</v>
      </c>
      <c r="V2" s="94"/>
      <c r="W2" s="95" t="s">
        <v>20</v>
      </c>
      <c r="Y2" s="97" t="s">
        <v>27</v>
      </c>
    </row>
    <row r="3" spans="1:26" ht="24.95" customHeight="1" x14ac:dyDescent="0.35">
      <c r="A3" s="98"/>
      <c r="B3" s="99">
        <f>IF(C3&lt;=0,-100,C3)</f>
        <v>52100</v>
      </c>
      <c r="C3" s="100">
        <f>SUM(K3*10000)+(E3*100)</f>
        <v>52100</v>
      </c>
      <c r="D3" s="101"/>
      <c r="E3" s="151">
        <f>F3-G3</f>
        <v>21</v>
      </c>
      <c r="F3" s="152">
        <f>R3+T3+P3</f>
        <v>37</v>
      </c>
      <c r="G3" s="153">
        <f>U3+S3+Q3</f>
        <v>16</v>
      </c>
      <c r="H3" s="154">
        <f>K3-(J3+I3)</f>
        <v>2</v>
      </c>
      <c r="I3" s="155">
        <f>IF(T3=U3,1)+IF(R3=S3,1)+IF(P3=Q3,1)+IF(N3=O3,1)+IF(L3=M3,1)</f>
        <v>0</v>
      </c>
      <c r="J3" s="155">
        <f>IF(R3&gt;S3,1)+IF(T3&gt;U3,1)+IF(P3&gt;Q3,1)+IF(N3&gt;O3,1)+IF(L3&gt;M3,1)</f>
        <v>3</v>
      </c>
      <c r="K3" s="156">
        <f>IF(R3+S3&gt;0,1)+IF(T3+U3&gt;0,1)+IF(P3+Q3&gt;0,1)+IF(N3+O3&gt;0,1)+IF(L3+M3&gt;0,1)</f>
        <v>5</v>
      </c>
      <c r="L3" s="173">
        <f>IFERROR(VLOOKUP(W3,Tournoi!$P$43:$U$46,2,0),0)+IFERROR(VLOOKUP(W3,Tournoi!$S$43:$U$46,2,0),0)</f>
        <v>13</v>
      </c>
      <c r="M3" s="176">
        <f>IFERROR(VLOOKUP(W3,Tournoi!$P$43:$U$46,3,0),0)+IFERROR(VLOOKUP(W3,Tournoi!$S$43:$U$46,3,0),0)</f>
        <v>2</v>
      </c>
      <c r="N3" s="171">
        <f>IFERROR(VLOOKUP(W3,Tournoi!$P$33:$U$36,2,0),0)+IFERROR(VLOOKUP(W3,Tournoi!$S$33:$U$36,2,0),0)</f>
        <v>4</v>
      </c>
      <c r="O3" s="172">
        <f>IFERROR(VLOOKUP(W3,Tournoi!$P$33:$U$36,3,0),0)+IFERROR(VLOOKUP(W3,Tournoi!$S$33:$U$36,3,0),0)</f>
        <v>13</v>
      </c>
      <c r="P3" s="178">
        <f>IFERROR(VLOOKUP(W3,Tournoi!$P$23:$U$26,2,0),0)+IFERROR(VLOOKUP(W3,Tournoi!$S$23:$U$26,2,0),0)</f>
        <v>13</v>
      </c>
      <c r="Q3" s="188">
        <f>IFERROR(VLOOKUP(W3,Tournoi!$P$23:$U$26,3,0),0)+IFERROR(VLOOKUP(W3,Tournoi!$S$23:$U$26,3,0),0)</f>
        <v>2</v>
      </c>
      <c r="R3" s="140">
        <f>IFERROR(VLOOKUP(W3,Tournoi!$P$13:$U$16,2,0),0)+IFERROR(VLOOKUP(W3,Tournoi!$S$13:$U$16,2,0),0)</f>
        <v>9</v>
      </c>
      <c r="S3" s="141">
        <f>IFERROR(VLOOKUP(W3,Tournoi!$P$13:$U$16,3,0),0)+IFERROR(VLOOKUP(W3,Tournoi!$S$13:$U$16,3,0),0)</f>
        <v>13</v>
      </c>
      <c r="T3" s="142">
        <f>IFERROR(VLOOKUP(W3,Tournoi!$P$3:$U$6,2,0),0)+IFERROR(VLOOKUP(W3,Tournoi!$S$3:$U$6,2,0),0)</f>
        <v>15</v>
      </c>
      <c r="U3" s="143">
        <f>IFERROR(VLOOKUP(W3,Tournoi!$P$3:$U$6,3,0),0)+IFERROR(VLOOKUP(W3,Tournoi!$S$3:$U$6,3,0),0)</f>
        <v>1</v>
      </c>
      <c r="V3" s="108"/>
      <c r="W3" s="109" t="str">
        <f>Tournoi!D9</f>
        <v>A8</v>
      </c>
      <c r="X3" s="88">
        <f>C3</f>
        <v>52100</v>
      </c>
      <c r="Y3" s="110">
        <v>1</v>
      </c>
      <c r="Z3" s="111"/>
    </row>
    <row r="4" spans="1:26" ht="24.95" customHeight="1" x14ac:dyDescent="0.35">
      <c r="A4" s="98"/>
      <c r="B4" s="99">
        <f>IF(C4&lt;=0,-100,C4)</f>
        <v>51300</v>
      </c>
      <c r="C4" s="100">
        <f>SUM(K4*10000)+(E4*100)</f>
        <v>51300</v>
      </c>
      <c r="D4" s="101"/>
      <c r="E4" s="102">
        <f>F4-G4</f>
        <v>13</v>
      </c>
      <c r="F4" s="103">
        <f>R4+T4+P4</f>
        <v>28</v>
      </c>
      <c r="G4" s="104">
        <f>U4+S4+Q4</f>
        <v>15</v>
      </c>
      <c r="H4" s="105">
        <f>K4-(J4+I4)</f>
        <v>2</v>
      </c>
      <c r="I4" s="106">
        <f>IF(T4=U4,1)+IF(R4=S4,1)+IF(P4=Q4,1)+IF(N4=O4,1)+IF(L4=M4,1)</f>
        <v>0</v>
      </c>
      <c r="J4" s="106">
        <f>IF(R4&gt;S4,1)+IF(T4&gt;U4,1)+IF(P4&gt;Q4,1)+IF(N4&gt;O4,1)+IF(L4&gt;M4,1)</f>
        <v>3</v>
      </c>
      <c r="K4" s="107">
        <f>IF(R4+S4&gt;0,1)+IF(T4+U4&gt;0,1)+IF(P4+Q4&gt;0,1)+IF(N4+O4&gt;0,1)+IF(L4+M4&gt;0,1)</f>
        <v>5</v>
      </c>
      <c r="L4" s="174">
        <f>IFERROR(VLOOKUP(W4,Tournoi!$P$43:$U$46,2,0),0)+IFERROR(VLOOKUP(W4,Tournoi!$S$43:$U$46,2,0),0)</f>
        <v>2</v>
      </c>
      <c r="M4" s="177">
        <f>IFERROR(VLOOKUP(W4,Tournoi!$P$43:$U$46,3,0),0)+IFERROR(VLOOKUP(W4,Tournoi!$S$43:$U$46,3,0),0)</f>
        <v>13</v>
      </c>
      <c r="N4" s="180">
        <f>IFERROR(VLOOKUP(W4,Tournoi!$P$33:$U$36,2,0),0)+IFERROR(VLOOKUP(W4,Tournoi!$S$33:$U$36,2,0),0)</f>
        <v>13</v>
      </c>
      <c r="O4" s="181">
        <f>IFERROR(VLOOKUP(W4,Tournoi!$P$33:$U$36,3,0),0)+IFERROR(VLOOKUP(W4,Tournoi!$S$33:$U$36,3,0),0)</f>
        <v>10</v>
      </c>
      <c r="P4" s="179">
        <f>IFERROR(VLOOKUP(W4,Tournoi!$P$23:$U$26,2,0),0)+IFERROR(VLOOKUP(W4,Tournoi!$S$23:$U$26,2,0),0)</f>
        <v>13</v>
      </c>
      <c r="Q4" s="189">
        <f>IFERROR(VLOOKUP(W4,Tournoi!$P$23:$U$26,3,0),0)+IFERROR(VLOOKUP(W4,Tournoi!$S$23:$U$26,3,0),0)</f>
        <v>1</v>
      </c>
      <c r="R4" s="193">
        <f>IFERROR(VLOOKUP(W4,Tournoi!$P$13:$U$16,2,0),0)+IFERROR(VLOOKUP(W4,Tournoi!$S$13:$U$16,2,0),0)</f>
        <v>2</v>
      </c>
      <c r="S4" s="194">
        <f>IFERROR(VLOOKUP(W4,Tournoi!$P$13:$U$16,3,0),0)+IFERROR(VLOOKUP(W4,Tournoi!$S$13:$U$16,3,0),0)</f>
        <v>13</v>
      </c>
      <c r="T4" s="191">
        <f>IFERROR(VLOOKUP(W4,Tournoi!$P$3:$U$6,2,0),0)+IFERROR(VLOOKUP(W4,Tournoi!$S$3:$U$6,2,0),0)</f>
        <v>13</v>
      </c>
      <c r="U4" s="175">
        <f>IFERROR(VLOOKUP(W4,Tournoi!$P$3:$U$6,3,0),0)+IFERROR(VLOOKUP(W4,Tournoi!$S$3:$U$6,3,0),0)</f>
        <v>1</v>
      </c>
      <c r="V4" s="108"/>
      <c r="W4" s="112" t="str">
        <f>Tournoi!D8</f>
        <v>A7</v>
      </c>
      <c r="X4" s="88">
        <f>C4</f>
        <v>51300</v>
      </c>
      <c r="Y4" s="113">
        <v>2</v>
      </c>
      <c r="Z4" s="111"/>
    </row>
    <row r="5" spans="1:26" ht="24.95" customHeight="1" x14ac:dyDescent="0.35">
      <c r="A5" s="98"/>
      <c r="B5" s="99">
        <f>IF(C5&lt;=0,-100,C5)</f>
        <v>51100</v>
      </c>
      <c r="C5" s="100">
        <f>SUM(K5*10000)+(E5*100)</f>
        <v>51100</v>
      </c>
      <c r="D5" s="101"/>
      <c r="E5" s="102">
        <f>F5-G5</f>
        <v>11</v>
      </c>
      <c r="F5" s="103">
        <f>R5+T5+P5</f>
        <v>31</v>
      </c>
      <c r="G5" s="104">
        <f>U5+S5+Q5</f>
        <v>20</v>
      </c>
      <c r="H5" s="105">
        <f>K5-(J5+I5)</f>
        <v>2</v>
      </c>
      <c r="I5" s="106">
        <f>IF(T5=U5,1)+IF(R5=S5,1)+IF(P5=Q5,1)+IF(N5=O5,1)+IF(L5=M5,1)</f>
        <v>0</v>
      </c>
      <c r="J5" s="106">
        <f>IF(R5&gt;S5,1)+IF(T5&gt;U5,1)+IF(P5&gt;Q5,1)+IF(N5&gt;O5,1)+IF(L5&gt;M5,1)</f>
        <v>3</v>
      </c>
      <c r="K5" s="107">
        <f>IF(R5+S5&gt;0,1)+IF(T5+U5&gt;0,1)+IF(P5+Q5&gt;0,1)+IF(N5+O5&gt;0,1)+IF(L5+M5&gt;0,1)</f>
        <v>5</v>
      </c>
      <c r="L5" s="174">
        <f>IFERROR(VLOOKUP(W5,Tournoi!$P$43:$U$46,2,0),0)+IFERROR(VLOOKUP(W5,Tournoi!$S$43:$U$46,2,0),0)</f>
        <v>7</v>
      </c>
      <c r="M5" s="177">
        <f>IFERROR(VLOOKUP(W5,Tournoi!$P$43:$U$46,3,0),0)+IFERROR(VLOOKUP(W5,Tournoi!$S$43:$U$46,3,0),0)</f>
        <v>13</v>
      </c>
      <c r="N5" s="180">
        <f>IFERROR(VLOOKUP(W5,Tournoi!$P$33:$U$36,2,0),0)+IFERROR(VLOOKUP(W5,Tournoi!$S$33:$U$36,2,0),0)</f>
        <v>13</v>
      </c>
      <c r="O5" s="181">
        <f>IFERROR(VLOOKUP(W5,Tournoi!$P$33:$U$36,3,0),0)+IFERROR(VLOOKUP(W5,Tournoi!$S$33:$U$36,3,0),0)</f>
        <v>4</v>
      </c>
      <c r="P5" s="179">
        <f>IFERROR(VLOOKUP(W5,Tournoi!$P$23:$U$26,2,0),0)+IFERROR(VLOOKUP(W5,Tournoi!$S$23:$U$26,2,0),0)</f>
        <v>5</v>
      </c>
      <c r="Q5" s="189">
        <f>IFERROR(VLOOKUP(W5,Tournoi!$P$23:$U$26,3,0),0)+IFERROR(VLOOKUP(W5,Tournoi!$S$23:$U$26,3,0),0)</f>
        <v>13</v>
      </c>
      <c r="R5" s="193">
        <f>IFERROR(VLOOKUP(W5,Tournoi!$P$13:$U$16,2,0),0)+IFERROR(VLOOKUP(W5,Tournoi!$S$13:$U$16,2,0),0)</f>
        <v>13</v>
      </c>
      <c r="S5" s="194">
        <f>IFERROR(VLOOKUP(W5,Tournoi!$P$13:$U$16,3,0),0)+IFERROR(VLOOKUP(W5,Tournoi!$S$13:$U$16,3,0),0)</f>
        <v>3</v>
      </c>
      <c r="T5" s="191">
        <f>IFERROR(VLOOKUP(W5,Tournoi!$P$3:$U$6,2,0),0)+IFERROR(VLOOKUP(W5,Tournoi!$S$3:$U$6,2,0),0)</f>
        <v>13</v>
      </c>
      <c r="U5" s="175">
        <f>IFERROR(VLOOKUP(W5,Tournoi!$P$3:$U$6,3,0),0)+IFERROR(VLOOKUP(W5,Tournoi!$S$3:$U$6,3,0),0)</f>
        <v>4</v>
      </c>
      <c r="V5" s="108"/>
      <c r="W5" s="112" t="str">
        <f>Tournoi!D3</f>
        <v>A2</v>
      </c>
      <c r="X5" s="88">
        <f>C5</f>
        <v>51100</v>
      </c>
      <c r="Y5" s="113">
        <v>3</v>
      </c>
      <c r="Z5" s="111"/>
    </row>
    <row r="6" spans="1:26" ht="24.95" customHeight="1" x14ac:dyDescent="0.35">
      <c r="A6" s="98"/>
      <c r="B6" s="99">
        <f>IF(C6&lt;=0,-100,C6)</f>
        <v>50500</v>
      </c>
      <c r="C6" s="100">
        <f>SUM(K6*10000)+(E6*100)</f>
        <v>50500</v>
      </c>
      <c r="D6" s="101"/>
      <c r="E6" s="102">
        <f>F6-G6</f>
        <v>5</v>
      </c>
      <c r="F6" s="103">
        <f>R6+T6+P6</f>
        <v>27</v>
      </c>
      <c r="G6" s="104">
        <f>U6+S6+Q6</f>
        <v>22</v>
      </c>
      <c r="H6" s="105">
        <f>K6-(J6+I6)</f>
        <v>2</v>
      </c>
      <c r="I6" s="106">
        <f>IF(T6=U6,1)+IF(R6=S6,1)+IF(P6=Q6,1)+IF(N6=O6,1)+IF(L6=M6,1)</f>
        <v>0</v>
      </c>
      <c r="J6" s="106">
        <f>IF(R6&gt;S6,1)+IF(T6&gt;U6,1)+IF(P6&gt;Q6,1)+IF(N6&gt;O6,1)+IF(L6&gt;M6,1)</f>
        <v>3</v>
      </c>
      <c r="K6" s="107">
        <f>IF(R6+S6&gt;0,1)+IF(T6+U6&gt;0,1)+IF(P6+Q6&gt;0,1)+IF(N6+O6&gt;0,1)+IF(L6+M6&gt;0,1)</f>
        <v>5</v>
      </c>
      <c r="L6" s="174">
        <f>IFERROR(VLOOKUP(W6,Tournoi!$P$43:$U$46,2,0),0)+IFERROR(VLOOKUP(W6,Tournoi!$S$43:$U$46,2,0),0)</f>
        <v>13</v>
      </c>
      <c r="M6" s="177">
        <f>IFERROR(VLOOKUP(W6,Tournoi!$P$43:$U$46,3,0),0)+IFERROR(VLOOKUP(W6,Tournoi!$S$43:$U$46,3,0),0)</f>
        <v>8</v>
      </c>
      <c r="N6" s="180">
        <f>IFERROR(VLOOKUP(W6,Tournoi!$P$33:$U$36,2,0),0)+IFERROR(VLOOKUP(W6,Tournoi!$S$33:$U$36,2,0),0)</f>
        <v>5</v>
      </c>
      <c r="O6" s="181">
        <f>IFERROR(VLOOKUP(W6,Tournoi!$P$33:$U$36,3,0),0)+IFERROR(VLOOKUP(W6,Tournoi!$S$33:$U$36,3,0),0)</f>
        <v>13</v>
      </c>
      <c r="P6" s="179">
        <f>IFERROR(VLOOKUP(W6,Tournoi!$P$23:$U$26,2,0),0)+IFERROR(VLOOKUP(W6,Tournoi!$S$23:$U$26,2,0),0)</f>
        <v>13</v>
      </c>
      <c r="Q6" s="189">
        <f>IFERROR(VLOOKUP(W6,Tournoi!$P$23:$U$26,3,0),0)+IFERROR(VLOOKUP(W6,Tournoi!$S$23:$U$26,3,0),0)</f>
        <v>5</v>
      </c>
      <c r="R6" s="193">
        <f>IFERROR(VLOOKUP(W6,Tournoi!$P$13:$U$16,2,0),0)+IFERROR(VLOOKUP(W6,Tournoi!$S$13:$U$16,2,0),0)</f>
        <v>13</v>
      </c>
      <c r="S6" s="194">
        <f>IFERROR(VLOOKUP(W6,Tournoi!$P$13:$U$16,3,0),0)+IFERROR(VLOOKUP(W6,Tournoi!$S$13:$U$16,3,0),0)</f>
        <v>2</v>
      </c>
      <c r="T6" s="191">
        <f>IFERROR(VLOOKUP(W6,Tournoi!$P$3:$U$6,2,0),0)+IFERROR(VLOOKUP(W6,Tournoi!$S$3:$U$6,2,0),0)</f>
        <v>1</v>
      </c>
      <c r="U6" s="175">
        <f>IFERROR(VLOOKUP(W6,Tournoi!$P$3:$U$6,3,0),0)+IFERROR(VLOOKUP(W6,Tournoi!$S$3:$U$6,3,0),0)</f>
        <v>15</v>
      </c>
      <c r="V6" s="108"/>
      <c r="W6" s="112" t="str">
        <f>Tournoi!D7</f>
        <v>A6</v>
      </c>
      <c r="X6" s="88">
        <f>C6</f>
        <v>50500</v>
      </c>
      <c r="Y6" s="113">
        <v>4</v>
      </c>
      <c r="Z6" s="111"/>
    </row>
    <row r="7" spans="1:26" ht="24.95" customHeight="1" x14ac:dyDescent="0.35">
      <c r="A7" s="98"/>
      <c r="B7" s="99">
        <f>IF(C7&lt;=0,-100,C7)</f>
        <v>50100</v>
      </c>
      <c r="C7" s="100">
        <f>SUM(K7*10000)+(E7*100)</f>
        <v>50100</v>
      </c>
      <c r="D7" s="101"/>
      <c r="E7" s="102">
        <f>F7-G7</f>
        <v>1</v>
      </c>
      <c r="F7" s="103">
        <f>R7+T7+P7</f>
        <v>36</v>
      </c>
      <c r="G7" s="104">
        <f>U7+S7+Q7</f>
        <v>35</v>
      </c>
      <c r="H7" s="105">
        <f>K7-(J7+I7)</f>
        <v>2</v>
      </c>
      <c r="I7" s="106">
        <f>IF(T7=U7,1)+IF(R7=S7,1)+IF(P7=Q7,1)+IF(N7=O7,1)+IF(L7=M7,1)</f>
        <v>1</v>
      </c>
      <c r="J7" s="106">
        <f>IF(R7&gt;S7,1)+IF(T7&gt;U7,1)+IF(P7&gt;Q7,1)+IF(N7&gt;O7,1)+IF(L7&gt;M7,1)</f>
        <v>2</v>
      </c>
      <c r="K7" s="107">
        <f>IF(R7+S7&gt;0,1)+IF(T7+U7&gt;0,1)+IF(P7+Q7&gt;0,1)+IF(N7+O7&gt;0,1)+IF(L7+M7&gt;0,1)</f>
        <v>5</v>
      </c>
      <c r="L7" s="174">
        <f>IFERROR(VLOOKUP(W7,Tournoi!$P$43:$U$46,2,0),0)+IFERROR(VLOOKUP(W7,Tournoi!$S$43:$U$46,2,0),0)</f>
        <v>13</v>
      </c>
      <c r="M7" s="177">
        <f>IFERROR(VLOOKUP(W7,Tournoi!$P$43:$U$46,3,0),0)+IFERROR(VLOOKUP(W7,Tournoi!$S$43:$U$46,3,0),0)</f>
        <v>7</v>
      </c>
      <c r="N7" s="180">
        <f>IFERROR(VLOOKUP(W7,Tournoi!$P$33:$U$36,2,0),0)+IFERROR(VLOOKUP(W7,Tournoi!$S$33:$U$36,2,0),0)</f>
        <v>10</v>
      </c>
      <c r="O7" s="181">
        <f>IFERROR(VLOOKUP(W7,Tournoi!$P$33:$U$36,3,0),0)+IFERROR(VLOOKUP(W7,Tournoi!$S$33:$U$36,3,0),0)</f>
        <v>13</v>
      </c>
      <c r="P7" s="179">
        <f>IFERROR(VLOOKUP(W7,Tournoi!$P$23:$U$26,2,0),0)+IFERROR(VLOOKUP(W7,Tournoi!$S$23:$U$26,2,0),0)</f>
        <v>13</v>
      </c>
      <c r="Q7" s="189">
        <f>IFERROR(VLOOKUP(W7,Tournoi!$P$23:$U$26,3,0),0)+IFERROR(VLOOKUP(W7,Tournoi!$S$23:$U$26,3,0),0)</f>
        <v>13</v>
      </c>
      <c r="R7" s="193">
        <f>IFERROR(VLOOKUP(W7,Tournoi!$P$13:$U$16,2,0),0)+IFERROR(VLOOKUP(W7,Tournoi!$S$13:$U$16,2,0),0)</f>
        <v>13</v>
      </c>
      <c r="S7" s="194">
        <f>IFERROR(VLOOKUP(W7,Tournoi!$P$13:$U$16,3,0),0)+IFERROR(VLOOKUP(W7,Tournoi!$S$13:$U$16,3,0),0)</f>
        <v>9</v>
      </c>
      <c r="T7" s="191">
        <f>IFERROR(VLOOKUP(W7,Tournoi!$P$3:$U$6,2,0),0)+IFERROR(VLOOKUP(W7,Tournoi!$S$3:$U$6,2,0),0)</f>
        <v>10</v>
      </c>
      <c r="U7" s="175">
        <f>IFERROR(VLOOKUP(W7,Tournoi!$P$3:$U$6,3,0),0)+IFERROR(VLOOKUP(W7,Tournoi!$S$3:$U$6,3,0),0)</f>
        <v>13</v>
      </c>
      <c r="V7" s="108"/>
      <c r="W7" s="112" t="str">
        <f>Tournoi!D6</f>
        <v>A5</v>
      </c>
      <c r="X7" s="88">
        <f>C7</f>
        <v>50100</v>
      </c>
      <c r="Y7" s="113">
        <v>5</v>
      </c>
      <c r="Z7" s="111"/>
    </row>
    <row r="8" spans="1:26" ht="24.95" customHeight="1" x14ac:dyDescent="0.35">
      <c r="A8" s="98"/>
      <c r="B8" s="99">
        <f>IF(C8&lt;=0,-100,C8)</f>
        <v>49500</v>
      </c>
      <c r="C8" s="100">
        <f>SUM(K8*10000)+(E8*100)</f>
        <v>49500</v>
      </c>
      <c r="D8" s="101"/>
      <c r="E8" s="102">
        <f>F8-G8</f>
        <v>-5</v>
      </c>
      <c r="F8" s="103">
        <f>R8+T8+P8</f>
        <v>27</v>
      </c>
      <c r="G8" s="104">
        <f>U8+S8+Q8</f>
        <v>32</v>
      </c>
      <c r="H8" s="105">
        <f>K8-(J8+I8)</f>
        <v>1</v>
      </c>
      <c r="I8" s="106">
        <f>IF(T8=U8,1)+IF(R8=S8,1)+IF(P8=Q8,1)+IF(N8=O8,1)+IF(L8=M8,1)</f>
        <v>2</v>
      </c>
      <c r="J8" s="106">
        <f>IF(R8&gt;S8,1)+IF(T8&gt;U8,1)+IF(P8&gt;Q8,1)+IF(N8&gt;O8,1)+IF(L8&gt;M8,1)</f>
        <v>2</v>
      </c>
      <c r="K8" s="107">
        <f>IF(R8+S8&gt;0,1)+IF(T8+U8&gt;0,1)+IF(P8+Q8&gt;0,1)+IF(N8+O8&gt;0,1)+IF(L8+M8&gt;0,1)</f>
        <v>5</v>
      </c>
      <c r="L8" s="174">
        <f>IFERROR(VLOOKUP(W8,Tournoi!$P$43:$U$46,2,0),0)+IFERROR(VLOOKUP(W8,Tournoi!$S$43:$U$46,2,0),0)</f>
        <v>13</v>
      </c>
      <c r="M8" s="177">
        <f>IFERROR(VLOOKUP(W8,Tournoi!$P$43:$U$46,3,0),0)+IFERROR(VLOOKUP(W8,Tournoi!$S$43:$U$46,3,0),0)</f>
        <v>13</v>
      </c>
      <c r="N8" s="180">
        <f>IFERROR(VLOOKUP(W8,Tournoi!$P$33:$U$36,2,0),0)+IFERROR(VLOOKUP(W8,Tournoi!$S$33:$U$36,2,0),0)</f>
        <v>13</v>
      </c>
      <c r="O8" s="181">
        <f>IFERROR(VLOOKUP(W8,Tournoi!$P$33:$U$36,3,0),0)+IFERROR(VLOOKUP(W8,Tournoi!$S$33:$U$36,3,0),0)</f>
        <v>5</v>
      </c>
      <c r="P8" s="179">
        <f>IFERROR(VLOOKUP(W8,Tournoi!$P$23:$U$26,2,0),0)+IFERROR(VLOOKUP(W8,Tournoi!$S$23:$U$26,2,0),0)</f>
        <v>13</v>
      </c>
      <c r="Q8" s="189">
        <f>IFERROR(VLOOKUP(W8,Tournoi!$P$23:$U$26,3,0),0)+IFERROR(VLOOKUP(W8,Tournoi!$S$23:$U$26,3,0),0)</f>
        <v>13</v>
      </c>
      <c r="R8" s="193">
        <f>IFERROR(VLOOKUP(W8,Tournoi!$P$13:$U$16,2,0),0)+IFERROR(VLOOKUP(W8,Tournoi!$S$13:$U$16,2,0),0)</f>
        <v>13</v>
      </c>
      <c r="S8" s="194">
        <f>IFERROR(VLOOKUP(W8,Tournoi!$P$13:$U$16,3,0),0)+IFERROR(VLOOKUP(W8,Tournoi!$S$13:$U$16,3,0),0)</f>
        <v>6</v>
      </c>
      <c r="T8" s="191">
        <f>IFERROR(VLOOKUP(W8,Tournoi!$P$3:$U$6,2,0),0)+IFERROR(VLOOKUP(W8,Tournoi!$S$3:$U$6,2,0),0)</f>
        <v>1</v>
      </c>
      <c r="U8" s="175">
        <f>IFERROR(VLOOKUP(W8,Tournoi!$P$3:$U$6,3,0),0)+IFERROR(VLOOKUP(W8,Tournoi!$S$3:$U$6,3,0),0)</f>
        <v>13</v>
      </c>
      <c r="V8" s="108"/>
      <c r="W8" s="112" t="str">
        <f>Tournoi!D5</f>
        <v>A4</v>
      </c>
      <c r="X8" s="88">
        <f>C8</f>
        <v>49500</v>
      </c>
      <c r="Y8" s="113">
        <v>6</v>
      </c>
      <c r="Z8" s="111"/>
    </row>
    <row r="9" spans="1:26" ht="24.95" customHeight="1" x14ac:dyDescent="0.35">
      <c r="A9" s="98"/>
      <c r="B9" s="99">
        <f>IF(C9&lt;=0,-100,C9)</f>
        <v>48100</v>
      </c>
      <c r="C9" s="100">
        <f>SUM(K9*10000)+(E9*100)</f>
        <v>48100</v>
      </c>
      <c r="D9" s="101"/>
      <c r="E9" s="102">
        <f>F9-G9</f>
        <v>-19</v>
      </c>
      <c r="F9" s="103">
        <f>R9+T9+P9</f>
        <v>17</v>
      </c>
      <c r="G9" s="104">
        <f>U9+S9+Q9</f>
        <v>36</v>
      </c>
      <c r="H9" s="105">
        <f>K9-(J9+I9)</f>
        <v>2</v>
      </c>
      <c r="I9" s="106">
        <f>IF(T9=U9,1)+IF(R9=S9,1)+IF(P9=Q9,1)+IF(N9=O9,1)+IF(L9=M9,1)</f>
        <v>1</v>
      </c>
      <c r="J9" s="106">
        <f>IF(R9&gt;S9,1)+IF(T9&gt;U9,1)+IF(P9&gt;Q9,1)+IF(N9&gt;O9,1)+IF(L9&gt;M9,1)</f>
        <v>2</v>
      </c>
      <c r="K9" s="107">
        <f>IF(R9+S9&gt;0,1)+IF(T9+U9&gt;0,1)+IF(P9+Q9&gt;0,1)+IF(N9+O9&gt;0,1)+IF(L9+M9&gt;0,1)</f>
        <v>5</v>
      </c>
      <c r="L9" s="174">
        <f>IFERROR(VLOOKUP(W9,Tournoi!$P$43:$U$46,2,0),0)+IFERROR(VLOOKUP(W9,Tournoi!$S$43:$U$46,2,0),0)</f>
        <v>13</v>
      </c>
      <c r="M9" s="177">
        <f>IFERROR(VLOOKUP(W9,Tournoi!$P$43:$U$46,3,0),0)+IFERROR(VLOOKUP(W9,Tournoi!$S$43:$U$46,3,0),0)</f>
        <v>13</v>
      </c>
      <c r="N9" s="180">
        <f>IFERROR(VLOOKUP(W9,Tournoi!$P$33:$U$36,2,0),0)+IFERROR(VLOOKUP(W9,Tournoi!$S$33:$U$36,2,0),0)</f>
        <v>13</v>
      </c>
      <c r="O9" s="181">
        <f>IFERROR(VLOOKUP(W9,Tournoi!$P$33:$U$36,3,0),0)+IFERROR(VLOOKUP(W9,Tournoi!$S$33:$U$36,3,0),0)</f>
        <v>8</v>
      </c>
      <c r="P9" s="179">
        <f>IFERROR(VLOOKUP(W9,Tournoi!$P$23:$U$26,2,0),0)+IFERROR(VLOOKUP(W9,Tournoi!$S$23:$U$26,2,0),0)</f>
        <v>1</v>
      </c>
      <c r="Q9" s="189">
        <f>IFERROR(VLOOKUP(W9,Tournoi!$P$23:$U$26,3,0),0)+IFERROR(VLOOKUP(W9,Tournoi!$S$23:$U$26,3,0),0)</f>
        <v>13</v>
      </c>
      <c r="R9" s="193">
        <f>IFERROR(VLOOKUP(W9,Tournoi!$P$13:$U$16,2,0),0)+IFERROR(VLOOKUP(W9,Tournoi!$S$13:$U$16,2,0),0)</f>
        <v>3</v>
      </c>
      <c r="S9" s="194">
        <f>IFERROR(VLOOKUP(W9,Tournoi!$P$13:$U$16,3,0),0)+IFERROR(VLOOKUP(W9,Tournoi!$S$13:$U$16,3,0),0)</f>
        <v>13</v>
      </c>
      <c r="T9" s="191">
        <f>IFERROR(VLOOKUP(W9,Tournoi!$P$3:$U$6,2,0),0)+IFERROR(VLOOKUP(W9,Tournoi!$S$3:$U$6,2,0),0)</f>
        <v>13</v>
      </c>
      <c r="U9" s="175">
        <f>IFERROR(VLOOKUP(W9,Tournoi!$P$3:$U$6,3,0),0)+IFERROR(VLOOKUP(W9,Tournoi!$S$3:$U$6,3,0),0)</f>
        <v>10</v>
      </c>
      <c r="V9" s="108"/>
      <c r="W9" s="112" t="str">
        <f>Tournoi!D2</f>
        <v>A1</v>
      </c>
      <c r="X9" s="88">
        <f>C9</f>
        <v>48100</v>
      </c>
      <c r="Y9" s="113">
        <v>7</v>
      </c>
      <c r="Z9" s="111"/>
    </row>
    <row r="10" spans="1:26" ht="24.95" customHeight="1" thickBot="1" x14ac:dyDescent="0.4">
      <c r="A10" s="98"/>
      <c r="B10" s="99">
        <f>IF(C10&lt;=0,-100,C10)</f>
        <v>47300</v>
      </c>
      <c r="C10" s="100">
        <f>SUM(K10*10000)+(E10*100)</f>
        <v>47300</v>
      </c>
      <c r="D10" s="101"/>
      <c r="E10" s="114">
        <f>F10-G10</f>
        <v>-27</v>
      </c>
      <c r="F10" s="115">
        <f>R10+T10+P10</f>
        <v>12</v>
      </c>
      <c r="G10" s="116">
        <f>U10+S10+Q10</f>
        <v>39</v>
      </c>
      <c r="H10" s="138">
        <f>K10-(J10+I10)</f>
        <v>5</v>
      </c>
      <c r="I10" s="157">
        <f>IF(T10=U10,1)+IF(R10=S10,1)+IF(P10=Q10,1)+IF(N10=O10,1)+IF(L10=M10,1)</f>
        <v>0</v>
      </c>
      <c r="J10" s="157">
        <f>IF(R10&gt;S10,1)+IF(T10&gt;U10,1)+IF(P10&gt;Q10,1)+IF(N10&gt;O10,1)+IF(L10&gt;M10,1)</f>
        <v>0</v>
      </c>
      <c r="K10" s="139">
        <f>IF(R10+S10&gt;0,1)+IF(T10+U10&gt;0,1)+IF(P10+Q10&gt;0,1)+IF(N10+O10&gt;0,1)+IF(L10+M10&gt;0,1)</f>
        <v>5</v>
      </c>
      <c r="L10" s="184">
        <f>IFERROR(VLOOKUP(W10,Tournoi!$P$43:$U$46,2,0),0)+IFERROR(VLOOKUP(W10,Tournoi!$S$43:$U$46,2,0),0)</f>
        <v>8</v>
      </c>
      <c r="M10" s="185">
        <f>IFERROR(VLOOKUP(W10,Tournoi!$P$43:$U$46,3,0),0)+IFERROR(VLOOKUP(W10,Tournoi!$S$43:$U$46,3,0),0)</f>
        <v>13</v>
      </c>
      <c r="N10" s="182">
        <f>IFERROR(VLOOKUP(W10,Tournoi!$P$33:$U$36,2,0),0)+IFERROR(VLOOKUP(W10,Tournoi!$S$33:$U$36,2,0),0)</f>
        <v>8</v>
      </c>
      <c r="O10" s="183">
        <f>IFERROR(VLOOKUP(W10,Tournoi!$P$33:$U$36,3,0),0)+IFERROR(VLOOKUP(W10,Tournoi!$S$33:$U$36,3,0),0)</f>
        <v>13</v>
      </c>
      <c r="P10" s="186">
        <f>IFERROR(VLOOKUP(W10,Tournoi!$P$23:$U$26,2,0),0)+IFERROR(VLOOKUP(W10,Tournoi!$S$23:$U$26,2,0),0)</f>
        <v>2</v>
      </c>
      <c r="Q10" s="190">
        <f>IFERROR(VLOOKUP(W10,Tournoi!$P$23:$U$26,3,0),0)+IFERROR(VLOOKUP(W10,Tournoi!$S$23:$U$26,3,0),0)</f>
        <v>13</v>
      </c>
      <c r="R10" s="195">
        <f>IFERROR(VLOOKUP(W10,Tournoi!$P$13:$U$16,2,0),0)+IFERROR(VLOOKUP(W10,Tournoi!$S$13:$U$16,2,0),0)</f>
        <v>6</v>
      </c>
      <c r="S10" s="196">
        <f>IFERROR(VLOOKUP(W10,Tournoi!$P$13:$U$16,3,0),0)+IFERROR(VLOOKUP(W10,Tournoi!$S$13:$U$16,3,0),0)</f>
        <v>13</v>
      </c>
      <c r="T10" s="192">
        <f>IFERROR(VLOOKUP(W10,Tournoi!$P$3:$U$6,2,0),0)+IFERROR(VLOOKUP(W10,Tournoi!$S$3:$U$6,2,0),0)</f>
        <v>4</v>
      </c>
      <c r="U10" s="187">
        <f>IFERROR(VLOOKUP(W10,Tournoi!$P$3:$U$6,3,0),0)+IFERROR(VLOOKUP(W10,Tournoi!$S$3:$U$6,3,0),0)</f>
        <v>13</v>
      </c>
      <c r="V10" s="108"/>
      <c r="W10" s="117" t="str">
        <f>Tournoi!D4</f>
        <v>A3</v>
      </c>
      <c r="X10" s="88">
        <f>C10</f>
        <v>47300</v>
      </c>
      <c r="Y10" s="118">
        <v>8</v>
      </c>
      <c r="Z10" s="111"/>
    </row>
    <row r="11" spans="1:26" ht="24.95" customHeight="1" x14ac:dyDescent="0.2">
      <c r="A11" s="119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58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sheetProtection algorithmName="SHA-512" hashValue="3Krj92jt7VTE2Ai7JQ3wEIXG7DsSG/Cd/Ge0MNO/RQWMFVMHmMYu+EIPNDQH4Ilg22bNqs7xXYGsNhAj4AzEtw==" saltValue="QcZfsH00zfmddjoS7vXrGw==" spinCount="100000" sheet="1" objects="1" scenarios="1"/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2014-03-27T11:42:47Z</dcterms:created>
  <dcterms:modified xsi:type="dcterms:W3CDTF">2021-11-13T10:20:02Z</dcterms:modified>
</cp:coreProperties>
</file>