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s575511\Downloads\"/>
    </mc:Choice>
  </mc:AlternateContent>
  <bookViews>
    <workbookView xWindow="-135" yWindow="90" windowWidth="15525" windowHeight="11265" tabRatio="704"/>
  </bookViews>
  <sheets>
    <sheet name="EVRP_2019" sheetId="11" r:id="rId1"/>
    <sheet name="Affichage_QSE" sheetId="12" r:id="rId2"/>
    <sheet name="SYNTHESE" sheetId="10" r:id="rId3"/>
    <sheet name="Liste" sheetId="1" r:id="rId4"/>
  </sheets>
  <externalReferences>
    <externalReference r:id="rId5"/>
  </externalReferences>
  <definedNames>
    <definedName name="_xlnm._FilterDatabase" localSheetId="0" hidden="1">EVRP_2019!$A$2:$Q$11</definedName>
    <definedName name="dommages" localSheetId="1">[1]Liste!$A$2:$A$3</definedName>
    <definedName name="dommages">Liste!$A$2:$A$3</definedName>
    <definedName name="Exposition" localSheetId="1">[1]Liste!$D$2:$D$5</definedName>
    <definedName name="Exposition">Liste!$D$2:$D$5</definedName>
    <definedName name="gravité" localSheetId="1">[1]Liste!$B$2:$B$6</definedName>
    <definedName name="gravité">Liste!$B$2:$B$6</definedName>
    <definedName name="_xlnm.Print_Titles" localSheetId="0">EVRP_2019!#REF!</definedName>
    <definedName name="probabilité" localSheetId="1">[1]Liste!$F$2:$F$5</definedName>
    <definedName name="probabilité">Liste!$F$2:$F$5</definedName>
    <definedName name="Record" localSheetId="1">#REF!</definedName>
    <definedName name="Record" localSheetId="0">#REF!</definedName>
    <definedName name="Record">#REF!</definedName>
    <definedName name="risques" localSheetId="1">[1]Liste!$H$2:$H$28</definedName>
    <definedName name="risques">Liste!$H$2:$H$28</definedName>
    <definedName name="_xlnm.Print_Area" localSheetId="1">Affichage_QSE!$A$1:$I$58</definedName>
    <definedName name="_xlnm.Print_Area" localSheetId="0">EVRP_2019!$A$2:$Q$11</definedName>
  </definedNames>
  <calcPr calcId="152511"/>
  <pivotCaches>
    <pivotCache cacheId="0" r:id="rId6"/>
    <pivotCache cacheId="1" r:id="rId7"/>
    <pivotCache cacheId="2" r:id="rId8"/>
  </pivotCaches>
</workbook>
</file>

<file path=xl/calcChain.xml><?xml version="1.0" encoding="utf-8"?>
<calcChain xmlns="http://schemas.openxmlformats.org/spreadsheetml/2006/main">
  <c r="H20" i="11" l="1"/>
  <c r="H19" i="11"/>
  <c r="H18" i="11"/>
  <c r="B18" i="11"/>
  <c r="H17" i="11"/>
  <c r="H16" i="11"/>
  <c r="H15" i="11"/>
  <c r="B15" i="11"/>
  <c r="H14" i="11"/>
  <c r="H13" i="11"/>
  <c r="H12" i="11"/>
  <c r="B12" i="11"/>
  <c r="I15" i="11" l="1"/>
  <c r="P15" i="11" s="1"/>
  <c r="I12" i="11"/>
  <c r="P12" i="11" s="1"/>
  <c r="I18" i="11"/>
  <c r="P18" i="11" s="1"/>
  <c r="Q15" i="11"/>
  <c r="Q18" i="11"/>
  <c r="J18" i="11"/>
  <c r="J15" i="11"/>
  <c r="Q12" i="11"/>
  <c r="J12" i="11"/>
  <c r="I9" i="12"/>
  <c r="B6" i="11" l="1"/>
  <c r="B9" i="11"/>
  <c r="H11" i="11"/>
  <c r="H10" i="11"/>
  <c r="H9" i="11"/>
  <c r="H8" i="11"/>
  <c r="H7" i="11"/>
  <c r="H6" i="11"/>
  <c r="H5" i="11"/>
  <c r="H4" i="11"/>
  <c r="H3" i="11"/>
  <c r="B3" i="11"/>
  <c r="I9" i="11" l="1"/>
  <c r="P9" i="11" s="1"/>
  <c r="Q3" i="11"/>
  <c r="I3" i="11"/>
  <c r="P3" i="11" s="1"/>
  <c r="I6" i="11"/>
  <c r="P6" i="11" s="1"/>
  <c r="J3" i="11"/>
  <c r="Q6" i="11"/>
  <c r="Q9" i="11"/>
  <c r="J9" i="11"/>
  <c r="J6" i="11"/>
  <c r="A38" i="12" l="1" a="1"/>
  <c r="A38" i="12" s="1"/>
</calcChain>
</file>

<file path=xl/comments1.xml><?xml version="1.0" encoding="utf-8"?>
<comments xmlns="http://schemas.openxmlformats.org/spreadsheetml/2006/main">
  <authors>
    <author>BAYRAM Emrah</author>
  </authors>
  <commentList>
    <comment ref="A38" authorId="0" shapeId="0">
      <text>
        <r>
          <rPr>
            <b/>
            <sz val="9"/>
            <color indexed="81"/>
            <rFont val="Tahoma"/>
            <family val="2"/>
          </rPr>
          <t>Cette case doit aller chercher l'info dans l'onglet "EVRP" sur la colonne C en fonction du risque résiduel mineur le plus élevé</t>
        </r>
      </text>
    </comment>
  </commentList>
</comments>
</file>

<file path=xl/sharedStrings.xml><?xml version="1.0" encoding="utf-8"?>
<sst xmlns="http://schemas.openxmlformats.org/spreadsheetml/2006/main" count="203" uniqueCount="123">
  <si>
    <t>Intitulé de l’unité de travail</t>
  </si>
  <si>
    <t>Intitulé de la source de danger</t>
  </si>
  <si>
    <t>Intitulé du danger (risque)</t>
  </si>
  <si>
    <t>Scénario</t>
  </si>
  <si>
    <t>Intitulé du dommage</t>
  </si>
  <si>
    <t>Intitulé des indices</t>
  </si>
  <si>
    <t xml:space="preserve">01 - Risques de chute de plain-pied </t>
  </si>
  <si>
    <t xml:space="preserve">02 - Risques de chute de hauteur </t>
  </si>
  <si>
    <t xml:space="preserve">08 - Risques liés à la manutention manuelle </t>
  </si>
  <si>
    <t xml:space="preserve">09 - Risques liés à la manutention mécanique </t>
  </si>
  <si>
    <t xml:space="preserve">12 - Risques liés aux produits, émissions, déchets </t>
  </si>
  <si>
    <t xml:space="preserve">13 - Risques d'incendies, d'explosions </t>
  </si>
  <si>
    <t xml:space="preserve">10 - Risques liés aux équipements de travail </t>
  </si>
  <si>
    <t xml:space="preserve">03 - Risques liés aux chutes d'objets et aux effondrements </t>
  </si>
  <si>
    <t xml:space="preserve">05 - Risques routiers </t>
  </si>
  <si>
    <t xml:space="preserve">06 - Risques liés à la circulation ferroviaire </t>
  </si>
  <si>
    <t xml:space="preserve">14 - Risques liés à l'électricité </t>
  </si>
  <si>
    <t xml:space="preserve">16 - Risques et nuisances liés au bruit </t>
  </si>
  <si>
    <t xml:space="preserve">17 - Risques liés aux ambiances climatiques </t>
  </si>
  <si>
    <t xml:space="preserve">25 - Risques d'agressions </t>
  </si>
  <si>
    <t xml:space="preserve">20 - Risques liés aux rayonnements non ionisants </t>
  </si>
  <si>
    <t xml:space="preserve">23 - Risques liés à l'amiante </t>
  </si>
  <si>
    <t xml:space="preserve">04 - Risques liés aux circulations dans l'entreprise (hors voie ferrée) ou sur un chantier </t>
  </si>
  <si>
    <t xml:space="preserve">07 - Risques liés à l'activité physique </t>
  </si>
  <si>
    <t xml:space="preserve">11 - Risques liés aux vibrations </t>
  </si>
  <si>
    <t xml:space="preserve">15 - Risques liés au travail sur écran </t>
  </si>
  <si>
    <t xml:space="preserve">18 - Risques liés à l'éclairage </t>
  </si>
  <si>
    <t xml:space="preserve">21 - Risques liés aux rayonnements ionisants </t>
  </si>
  <si>
    <t xml:space="preserve">22 - Risques liés à l'assainissement et à l'aération </t>
  </si>
  <si>
    <t>27 - Risques psychosociaux</t>
  </si>
  <si>
    <t>Intitulés des dommages</t>
  </si>
  <si>
    <t>GRAVITE du dommage</t>
  </si>
  <si>
    <t>Valeur</t>
  </si>
  <si>
    <t>EXPOSITION au danger</t>
  </si>
  <si>
    <t>PROBABILITE du dommage</t>
  </si>
  <si>
    <t>Probable</t>
  </si>
  <si>
    <t>Très probable</t>
  </si>
  <si>
    <t>Gravité du Dommage :</t>
  </si>
  <si>
    <t>Exposition au danger :</t>
  </si>
  <si>
    <t>Probabilité du dommage :</t>
  </si>
  <si>
    <t>Intitulés des risques</t>
  </si>
  <si>
    <t xml:space="preserve">19 - Risques liés aux agents biologiques </t>
  </si>
  <si>
    <t xml:space="preserve">24 - Risques liés à la légionelle </t>
  </si>
  <si>
    <t xml:space="preserve">26 - Risques liés à la coactivité </t>
  </si>
  <si>
    <t>Sol glissant, inégal, défectueux, passage étroit, encombré</t>
  </si>
  <si>
    <t>Escalier, passerelle, accès à des parties hautes : toiture, utilisation d’échelle, escabeau, échafaudage, chaise, rack de stockage</t>
  </si>
  <si>
    <t>Objets stockés en hauteur, empilés, travaux effectués en hauteur, dans des tranchées, des puits…</t>
  </si>
  <si>
    <t>Zones de circulation communes aux piétons et aux véhicules, voies étroites, encombrées, mauvais état des véhicules</t>
  </si>
  <si>
    <t>Dispersion des lieux de travail, véhicules défaillants, communication pendant la conduite (tel portable)</t>
  </si>
  <si>
    <t>Accident de la circulation, heurt de deux trains, heurt d’une personne circulant sur les voies, impossibilité de se dégager d’un train</t>
  </si>
  <si>
    <t>Efforts physiques intenses ou répétitifs, contraintes posturales</t>
  </si>
  <si>
    <t>Mouvements répétitifs, mauvaises postures, dos courbés, charges éloignées du corps, trop lourdes</t>
  </si>
  <si>
    <t>Utilisation d’un moyen de manutention inadapté, instabilité du moyen de manutention (mauvais état du sol), instabilité de la charge (arrimage)</t>
  </si>
  <si>
    <t>Partie mobile accessible, utilisation d’outils tranchants, non consignation d’une machine lors de sa réparation</t>
  </si>
  <si>
    <t>Engins de chantier, marteaux piqueurs, marteaux perforateurs, meuleuses, machines percutantes</t>
  </si>
  <si>
    <t>Utilisation de produits chimique, émission de gaz, poussières, fumées, absence d’étiquetage</t>
  </si>
  <si>
    <t>Produits inflammables, explosifs, mélange de produits incompatibles ou stockage dans leur proximité</t>
  </si>
  <si>
    <t>Conducteur nu accessible, matériel défectueux, non consignation</t>
  </si>
  <si>
    <t>Mobilier non adapté, écran mal réglé, mauvaises postures</t>
  </si>
  <si>
    <t>Machines, haut-parleurs, signaux sonores</t>
  </si>
  <si>
    <t>Ambiance chaude, froide, courant d’air</t>
  </si>
  <si>
    <t>Éclairage inadapté, zones éblouissantes, passage peu ou pas éclairé</t>
  </si>
  <si>
    <t>Travail dans laboratoire, avec animaux, contacts avec déchets, liquides souillés, descente en réseau d’assainissement</t>
  </si>
  <si>
    <t>Rayonnements électromagnétiques (installations électriques, radiocommunication), optiques (UV, laser)</t>
  </si>
  <si>
    <t>Rayonnements ionisants, matières radioactives</t>
  </si>
  <si>
    <t>Espace confiné, gaz, fumées, poussières, mauvaise ventilation</t>
  </si>
  <si>
    <t>Minéraux fibreux et cristallins (matériaux d’isolation, revêtements joints, tissus)</t>
  </si>
  <si>
    <t>Réseaux d’eau chaude sanitaire, réseaux de refroidissement (climatisation, tours aéro-réfrigérantes)</t>
  </si>
  <si>
    <t>Violence verbale, physique, vol</t>
  </si>
  <si>
    <t>Absence de plan de prévention, méconnaissance des différents corps de métier</t>
  </si>
  <si>
    <t>Violence au travail : agressions, rixes, conditions de travail, rapports sociaux, environnement physique, perspectives professionnelles, articulation vie privée/vie professionnelle</t>
  </si>
  <si>
    <t>Source de danger</t>
  </si>
  <si>
    <t>Valeurs des indices</t>
  </si>
  <si>
    <t>Peu probable</t>
  </si>
  <si>
    <t>Arrêt de travail &lt; 8j,
effets reversibles après
soins</t>
  </si>
  <si>
    <t>Arrêt &gt; 30j, restrictions
définitives, reconversion
professionnelle, taux
d'incapacité permanent &gt; 10%</t>
  </si>
  <si>
    <t>Fréquente (J&lt;6h, S&lt;3j, M&lt;15j, A&lt;5m</t>
  </si>
  <si>
    <t>Intermittente (J&lt;2h, S&lt;8h, M&lt;6j, A&lt;2m)</t>
  </si>
  <si>
    <t>Occasionnelle (J&lt;30mn, S&lt;2h, M&lt;1j, A&lt;15j)</t>
  </si>
  <si>
    <t>Permanente (J&gt;6h, S&gt;3j, M&gt;15j, A&gt;5m)</t>
  </si>
  <si>
    <t>Décés, incapacité permanente totale</t>
  </si>
  <si>
    <t>Arrêt de 8 à 30 j, restrictions temporaires, Taux d'incapacité permanent &lt; 10%</t>
  </si>
  <si>
    <t>Improbable</t>
  </si>
  <si>
    <t>Dommage immédiat</t>
  </si>
  <si>
    <t>Dommage différé</t>
  </si>
  <si>
    <t>ATB ou AT déclaré sans arret</t>
  </si>
  <si>
    <t>Evaluation du risque Brut</t>
  </si>
  <si>
    <t>Maitrise du risque</t>
  </si>
  <si>
    <t>Evaluation du risque Résiduel</t>
  </si>
  <si>
    <t>Cotation</t>
  </si>
  <si>
    <t>Mesures de prévention et de protection organisationnelle(s)</t>
  </si>
  <si>
    <t>Mesures de prévention et de protection technique(s)</t>
  </si>
  <si>
    <t>Étiquettes de lignes</t>
  </si>
  <si>
    <t>Total général</t>
  </si>
  <si>
    <t>Risque mineur</t>
  </si>
  <si>
    <t>Risque moyen</t>
  </si>
  <si>
    <t>Étiquettes de colonnes</t>
  </si>
  <si>
    <t>Nombre de Intitulé du danger (risque)</t>
  </si>
  <si>
    <t>Mesures de prévention et de protection environnementales</t>
  </si>
  <si>
    <t>Mesures de prévention et de protection humain</t>
  </si>
  <si>
    <t>Déplacement dans l'atelier</t>
  </si>
  <si>
    <t>RISQUE RESIDUEL MINEUR</t>
  </si>
  <si>
    <t>RISQUE RESIDUEL MOYEN</t>
  </si>
  <si>
    <t>NE PAS OUBLIER D'ACTUALISER</t>
  </si>
  <si>
    <t>RISQUE RESIDUEL ELEVE</t>
  </si>
  <si>
    <t>Risque élevé</t>
  </si>
  <si>
    <t>RISQUE RESIDUEL MAJEUR</t>
  </si>
  <si>
    <t>DOCUMENT UNIQUE (DU)</t>
  </si>
  <si>
    <t>Le Document Unique (DU) permet de recenser et de coter tous les risques de l'activité suivant les groupes de travail</t>
  </si>
  <si>
    <t>Légende des groupes de travail</t>
  </si>
  <si>
    <t>Ce document est la propriété exclusive de la RATP. Il ne peut être utilisé, reproduit ou communiqué sans son autorisation écrite.</t>
  </si>
  <si>
    <t>Nombre de risque résiduel mineur</t>
  </si>
  <si>
    <t>Nombre de risque résiduel moyen</t>
  </si>
  <si>
    <t>Nombre de risque résiduel élévé</t>
  </si>
  <si>
    <t>EVALUATION DES RISQUES PROFESSIONNELS</t>
  </si>
  <si>
    <t>V</t>
  </si>
  <si>
    <t>E</t>
  </si>
  <si>
    <t>Q</t>
  </si>
  <si>
    <t xml:space="preserve">Intervention </t>
  </si>
  <si>
    <t xml:space="preserve"> manutention</t>
  </si>
  <si>
    <t>Risque principale</t>
  </si>
  <si>
    <t>TOTAL BRUT</t>
  </si>
  <si>
    <t>TOTAL RESIDUEL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</si>
</sst>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Parisine Office"/>
      <family val="2"/>
    </font>
    <font>
      <sz val="10"/>
      <name val="Parisine Office"/>
      <family val="2"/>
    </font>
    <font>
      <b/>
      <sz val="11"/>
      <name val="Parisine Office"/>
      <family val="2"/>
    </font>
    <font>
      <sz val="11"/>
      <name val="Parisine Office"/>
      <family val="2"/>
    </font>
    <font>
      <sz val="10"/>
      <name val="Arial"/>
      <family val="2"/>
    </font>
    <font>
      <b/>
      <sz val="28"/>
      <color theme="0"/>
      <name val="Parisine Office"/>
      <family val="2"/>
    </font>
    <font>
      <sz val="11"/>
      <color theme="1"/>
      <name val="Parisine Office"/>
      <family val="2"/>
    </font>
    <font>
      <b/>
      <sz val="10"/>
      <color rgb="FFFF0000"/>
      <name val="Parisine Office"/>
      <family val="2"/>
    </font>
    <font>
      <b/>
      <sz val="11"/>
      <color theme="3"/>
      <name val="Arial"/>
      <family val="2"/>
    </font>
    <font>
      <b/>
      <sz val="11"/>
      <color theme="0"/>
      <name val="Arial"/>
      <family val="2"/>
    </font>
    <font>
      <b/>
      <sz val="10"/>
      <color rgb="FFFF0000"/>
      <name val="Arial"/>
      <family val="2"/>
    </font>
    <font>
      <b/>
      <sz val="18"/>
      <name val="Parisine Office"/>
      <family val="2"/>
    </font>
    <font>
      <b/>
      <sz val="14"/>
      <name val="Parisine Office"/>
      <family val="2"/>
    </font>
    <font>
      <sz val="28"/>
      <name val="Parisine Std Dingbats Logos"/>
      <family val="2"/>
    </font>
    <font>
      <sz val="14"/>
      <name val="Parisine Office"/>
      <family val="2"/>
    </font>
    <font>
      <b/>
      <sz val="12"/>
      <name val="Parisine Office"/>
      <family val="2"/>
    </font>
    <font>
      <b/>
      <sz val="36"/>
      <name val="Parisine Office"/>
      <family val="2"/>
    </font>
    <font>
      <sz val="12"/>
      <name val="Parisine Office"/>
      <family val="2"/>
    </font>
    <font>
      <b/>
      <sz val="12"/>
      <color theme="6"/>
      <name val="Parisine Office"/>
      <family val="2"/>
    </font>
    <font>
      <b/>
      <sz val="12"/>
      <color theme="4"/>
      <name val="Parisine Office"/>
      <family val="2"/>
    </font>
    <font>
      <b/>
      <sz val="12"/>
      <color theme="9"/>
      <name val="Parisine Office"/>
      <family val="2"/>
    </font>
    <font>
      <b/>
      <sz val="12"/>
      <color theme="7"/>
      <name val="Parisine Office"/>
      <family val="2"/>
    </font>
    <font>
      <sz val="11"/>
      <color theme="0" tint="-0.14999847407452621"/>
      <name val="Parisine Office"/>
      <family val="2"/>
    </font>
    <font>
      <sz val="10"/>
      <color theme="0" tint="-0.14999847407452621"/>
      <name val="Parisine Office"/>
      <family val="2"/>
    </font>
    <font>
      <b/>
      <sz val="35"/>
      <name val="Parisine Office"/>
      <family val="2"/>
    </font>
    <font>
      <sz val="8"/>
      <name val="Arial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9">
    <xf numFmtId="0" fontId="0" fillId="0" borderId="0"/>
    <xf numFmtId="0" fontId="7" fillId="0" borderId="0"/>
    <xf numFmtId="0" fontId="2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1"/>
    <xf numFmtId="0" fontId="7" fillId="0" borderId="0" xfId="1" applyBorder="1"/>
    <xf numFmtId="0" fontId="4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/>
    <xf numFmtId="0" fontId="13" fillId="0" borderId="0" xfId="0" applyFont="1"/>
    <xf numFmtId="0" fontId="11" fillId="0" borderId="0" xfId="0" applyFont="1" applyAlignment="1"/>
    <xf numFmtId="0" fontId="7" fillId="0" borderId="7" xfId="1" applyBorder="1"/>
    <xf numFmtId="0" fontId="7" fillId="0" borderId="0" xfId="1" applyBorder="1" applyAlignment="1">
      <alignment vertical="center"/>
    </xf>
    <xf numFmtId="0" fontId="9" fillId="0" borderId="0" xfId="0" applyFont="1"/>
    <xf numFmtId="0" fontId="16" fillId="9" borderId="0" xfId="1" applyFont="1" applyFill="1" applyBorder="1" applyAlignment="1" applyProtection="1">
      <alignment horizontal="center" vertical="center"/>
    </xf>
    <xf numFmtId="0" fontId="25" fillId="0" borderId="0" xfId="0" applyFont="1" applyBorder="1" applyAlignment="1"/>
    <xf numFmtId="0" fontId="14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8" fillId="0" borderId="0" xfId="1" applyFont="1" applyBorder="1" applyAlignment="1" applyProtection="1">
      <alignment horizontal="left" vertical="top" wrapText="1"/>
    </xf>
    <xf numFmtId="0" fontId="7" fillId="0" borderId="0" xfId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8" fillId="0" borderId="0" xfId="0" pivotButton="1" applyFont="1"/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NumberFormat="1" applyFont="1"/>
    <xf numFmtId="0" fontId="7" fillId="4" borderId="0" xfId="1" applyFill="1" applyBorder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3" xfId="0" quotePrefix="1" applyFont="1" applyBorder="1" applyAlignment="1">
      <alignment horizontal="left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17" fillId="0" borderId="0" xfId="1" applyFont="1" applyAlignment="1">
      <alignment horizontal="center"/>
    </xf>
    <xf numFmtId="0" fontId="17" fillId="0" borderId="0" xfId="1" applyFont="1" applyBorder="1" applyAlignment="1">
      <alignment horizontal="center"/>
    </xf>
    <xf numFmtId="0" fontId="15" fillId="3" borderId="2" xfId="1" applyFont="1" applyFill="1" applyBorder="1" applyAlignment="1">
      <alignment horizontal="center" wrapText="1"/>
    </xf>
    <xf numFmtId="0" fontId="22" fillId="0" borderId="0" xfId="1" applyFont="1" applyBorder="1" applyAlignment="1">
      <alignment horizontal="center" vertical="center" wrapText="1"/>
    </xf>
    <xf numFmtId="0" fontId="7" fillId="0" borderId="0" xfId="1" applyFill="1" applyBorder="1" applyAlignment="1">
      <alignment horizontal="center"/>
    </xf>
    <xf numFmtId="0" fontId="24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/>
    </xf>
    <xf numFmtId="0" fontId="27" fillId="0" borderId="0" xfId="1" applyFont="1" applyBorder="1" applyAlignment="1">
      <alignment horizontal="center" vertical="center"/>
    </xf>
    <xf numFmtId="0" fontId="27" fillId="0" borderId="2" xfId="1" applyFont="1" applyBorder="1" applyAlignment="1">
      <alignment horizontal="center" vertical="center"/>
    </xf>
    <xf numFmtId="0" fontId="18" fillId="0" borderId="0" xfId="1" applyFont="1" applyBorder="1" applyAlignment="1" applyProtection="1">
      <alignment horizontal="left" vertical="top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 wrapText="1"/>
    </xf>
    <xf numFmtId="0" fontId="15" fillId="8" borderId="2" xfId="1" applyFont="1" applyFill="1" applyBorder="1" applyAlignment="1">
      <alignment horizontal="center" wrapText="1"/>
    </xf>
    <xf numFmtId="0" fontId="15" fillId="4" borderId="2" xfId="1" applyFont="1" applyFill="1" applyBorder="1" applyAlignment="1">
      <alignment horizontal="center" wrapText="1"/>
    </xf>
    <xf numFmtId="0" fontId="3" fillId="0" borderId="0" xfId="1" applyFont="1" applyBorder="1" applyAlignment="1">
      <alignment horizontal="center" vertical="center" wrapText="1"/>
    </xf>
    <xf numFmtId="0" fontId="16" fillId="9" borderId="0" xfId="1" applyFont="1" applyFill="1" applyBorder="1" applyAlignment="1" applyProtection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2" fillId="5" borderId="0" xfId="0" applyFont="1" applyFill="1" applyAlignment="1">
      <alignment horizontal="center"/>
    </xf>
    <xf numFmtId="0" fontId="12" fillId="8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</cellXfs>
  <cellStyles count="29">
    <cellStyle name="Normal" xfId="0" builtinId="0"/>
    <cellStyle name="Normal 10" xfId="3"/>
    <cellStyle name="Normal 10 2" xfId="4"/>
    <cellStyle name="Normal 2" xfId="1"/>
    <cellStyle name="Normal 2 2" xfId="5"/>
    <cellStyle name="Normal 2 3" xfId="6"/>
    <cellStyle name="Normal 2 3 2" xfId="7"/>
    <cellStyle name="Normal 3" xfId="2"/>
    <cellStyle name="Normal 3 2" xfId="8"/>
    <cellStyle name="Normal 3 2 2" xfId="9"/>
    <cellStyle name="Normal 3 3" xfId="10"/>
    <cellStyle name="Normal 4" xfId="11"/>
    <cellStyle name="Normal 4 2" xfId="12"/>
    <cellStyle name="Normal 5" xfId="13"/>
    <cellStyle name="Normal 6" xfId="14"/>
    <cellStyle name="Normal 6 2" xfId="15"/>
    <cellStyle name="Normal 7" xfId="16"/>
    <cellStyle name="Normal 7 2" xfId="17"/>
    <cellStyle name="Normal 7 2 2" xfId="18"/>
    <cellStyle name="Normal 7 3" xfId="19"/>
    <cellStyle name="Normal 7 3 2" xfId="20"/>
    <cellStyle name="Normal 7 4" xfId="21"/>
    <cellStyle name="Normal 8" xfId="22"/>
    <cellStyle name="Normal 8 2" xfId="23"/>
    <cellStyle name="Normal 9" xfId="24"/>
    <cellStyle name="Normal 9 2" xfId="25"/>
    <cellStyle name="Pourcentage 2" xfId="26"/>
    <cellStyle name="Pourcentage 3" xfId="27"/>
    <cellStyle name="Pourcentage 4" xfId="28"/>
  </cellStyles>
  <dxfs count="44"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33"/>
      <color rgb="FF00FF00"/>
      <color rgb="FF00F300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[TEST_DU.xlsx]SYNTHESE!Tableau croisé dynamique1</c:name>
    <c:fmtId val="11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0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0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</c:spP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0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6"/>
          </a:solidFill>
        </c:spPr>
      </c:pivotFmt>
      <c:pivotFmt>
        <c:idx val="7"/>
        <c:spPr>
          <a:ln>
            <a:noFill/>
          </a:ln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24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"/>
        <c:spPr>
          <a:solidFill>
            <a:schemeClr val="accent6"/>
          </a:solidFill>
          <a:ln>
            <a:noFill/>
          </a:ln>
        </c:spPr>
      </c:pivotFmt>
    </c:pivotFmts>
    <c:plotArea>
      <c:layout>
        <c:manualLayout>
          <c:layoutTarget val="inner"/>
          <c:xMode val="edge"/>
          <c:yMode val="edge"/>
          <c:x val="0.10931571815718157"/>
          <c:y val="6.25E-2"/>
          <c:w val="0.78567073170731705"/>
          <c:h val="0.92035714285714287"/>
        </c:manualLayout>
      </c:layout>
      <c:pieChart>
        <c:varyColors val="1"/>
        <c:ser>
          <c:idx val="0"/>
          <c:order val="0"/>
          <c:tx>
            <c:strRef>
              <c:f>SYNTHESE!$B$3:$B$4</c:f>
              <c:strCache>
                <c:ptCount val="1"/>
                <c:pt idx="0">
                  <c:v>Risque mineur</c:v>
                </c:pt>
              </c:strCache>
            </c:strRef>
          </c:tx>
          <c:spPr>
            <a:ln>
              <a:noFill/>
            </a:ln>
          </c:spPr>
          <c:explosion val="10"/>
          <c:dPt>
            <c:idx val="1"/>
            <c:bubble3D val="0"/>
          </c:dPt>
          <c:dLbls>
            <c:spPr/>
            <c:txPr>
              <a:bodyPr/>
              <a:lstStyle/>
              <a:p>
                <a:pPr>
                  <a:defRPr sz="2400">
                    <a:latin typeface="Parisine Office" panose="020B05030500000200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SYNTHESE!$A$5:$A$7</c:f>
              <c:strCache>
                <c:ptCount val="2"/>
                <c:pt idx="0">
                  <c:v>V</c:v>
                </c:pt>
                <c:pt idx="1">
                  <c:v>Q</c:v>
                </c:pt>
              </c:strCache>
            </c:strRef>
          </c:cat>
          <c:val>
            <c:numRef>
              <c:f>SYNTHESE!$B$5:$B$7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76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[TEST_DU.xlsx]SYNTHESE!Tableau croisé dynamique2</c:name>
    <c:fmtId val="11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0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4.46745406824147E-2"/>
              <c:y val="-9.685848757924137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/>
          </a:solidFill>
        </c:spPr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0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</c:spPr>
      </c:pivotFmt>
      <c:pivotFmt>
        <c:idx val="5"/>
        <c:dLbl>
          <c:idx val="0"/>
          <c:layout>
            <c:manualLayout>
              <c:x val="4.46745406824147E-2"/>
              <c:y val="-9.685848757924137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24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solidFill>
            <a:schemeClr val="accent6"/>
          </a:solidFill>
        </c:spPr>
      </c:pivotFmt>
      <c:pivotFmt>
        <c:idx val="8"/>
        <c:dLbl>
          <c:idx val="0"/>
          <c:layout>
            <c:manualLayout>
              <c:x val="0.11633246527777778"/>
              <c:y val="-1.5113247863247864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264566395663956"/>
          <c:y val="4.535714285714286E-2"/>
          <c:w val="0.78482384823848239"/>
          <c:h val="0.91936507936507939"/>
        </c:manualLayout>
      </c:layout>
      <c:pieChart>
        <c:varyColors val="1"/>
        <c:ser>
          <c:idx val="0"/>
          <c:order val="0"/>
          <c:tx>
            <c:strRef>
              <c:f>SYNTHESE!$F$3:$F$4</c:f>
              <c:strCache>
                <c:ptCount val="1"/>
                <c:pt idx="0">
                  <c:v>Risque moyen</c:v>
                </c:pt>
              </c:strCache>
            </c:strRef>
          </c:tx>
          <c:explosion val="25"/>
          <c:dPt>
            <c:idx val="1"/>
            <c:bubble3D val="0"/>
          </c:dPt>
          <c:dLbls>
            <c:spPr/>
            <c:txPr>
              <a:bodyPr/>
              <a:lstStyle/>
              <a:p>
                <a:pPr>
                  <a:defRPr sz="2400">
                    <a:latin typeface="Parisine Office" panose="020B05030500000200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SYNTHESE!$E$5:$E$7</c:f>
              <c:strCache>
                <c:ptCount val="2"/>
                <c:pt idx="0">
                  <c:v>V</c:v>
                </c:pt>
                <c:pt idx="1">
                  <c:v>E</c:v>
                </c:pt>
              </c:strCache>
            </c:strRef>
          </c:cat>
          <c:val>
            <c:numRef>
              <c:f>SYNTHESE!$F$5:$F$7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[TEST_DU.xlsx]SYNTHESE!Tableau croisé dynamique3</c:name>
    <c:fmtId val="11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4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-6.5982064741907263E-3"/>
              <c:y val="-0.28103230283173491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4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layout>
            <c:manualLayout>
              <c:x val="-6.5982064741907263E-3"/>
              <c:y val="-0.28103230283173491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24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dLbl>
          <c:idx val="0"/>
          <c:layout>
            <c:manualLayout>
              <c:x val="-2.2960704607046072E-3"/>
              <c:y val="-0.43222261904761899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5040355342079481"/>
          <c:y val="0"/>
          <c:w val="0.75937865916314196"/>
          <c:h val="0.96538148435590176"/>
        </c:manualLayout>
      </c:layout>
      <c:pieChart>
        <c:varyColors val="1"/>
        <c:ser>
          <c:idx val="0"/>
          <c:order val="0"/>
          <c:tx>
            <c:strRef>
              <c:f>SYNTHESE!$J$3:$J$4</c:f>
              <c:strCache>
                <c:ptCount val="1"/>
                <c:pt idx="0">
                  <c:v>Risque élevé</c:v>
                </c:pt>
              </c:strCache>
            </c:strRef>
          </c:tx>
          <c:explosion val="12"/>
          <c:dLbls>
            <c:spPr/>
            <c:txPr>
              <a:bodyPr/>
              <a:lstStyle/>
              <a:p>
                <a:pPr>
                  <a:defRPr sz="2400">
                    <a:latin typeface="Parisine Office" panose="020B05030500000200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SYNTHESE!$I$5:$I$7</c:f>
              <c:strCache>
                <c:ptCount val="2"/>
                <c:pt idx="0">
                  <c:v>E</c:v>
                </c:pt>
                <c:pt idx="1">
                  <c:v>Q</c:v>
                </c:pt>
              </c:strCache>
            </c:strRef>
          </c:cat>
          <c:val>
            <c:numRef>
              <c:f>SYNTHESE!$J$5:$J$7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[TEST_DU.xlsx]SYNTHESE!Tableau croisé dynamique1</c:name>
    <c:fmtId val="3"/>
  </c:pivotSource>
  <c:chart>
    <c:title>
      <c:tx>
        <c:rich>
          <a:bodyPr/>
          <a:lstStyle/>
          <a:p>
            <a:pPr>
              <a:defRPr>
                <a:solidFill>
                  <a:schemeClr val="tx1"/>
                </a:solidFill>
              </a:defRPr>
            </a:pPr>
            <a:r>
              <a:rPr lang="en-US" sz="1800" b="1" i="0" baseline="0">
                <a:solidFill>
                  <a:schemeClr val="tx1"/>
                </a:solidFill>
                <a:effectLst/>
                <a:latin typeface="Parisine Office" panose="020B0503050000020004" pitchFamily="34" charset="0"/>
              </a:rPr>
              <a:t>Risque résiduel mineur</a:t>
            </a:r>
            <a:endParaRPr lang="fr-FR">
              <a:solidFill>
                <a:schemeClr val="tx1"/>
              </a:solidFill>
              <a:effectLst/>
              <a:latin typeface="Parisine Office" panose="020B0503050000020004" pitchFamily="34" charset="0"/>
            </a:endParaRPr>
          </a:p>
        </c:rich>
      </c:tx>
      <c:layout>
        <c:manualLayout>
          <c:xMode val="edge"/>
          <c:yMode val="edge"/>
          <c:x val="0.16942890409722763"/>
          <c:y val="0.13590788951338251"/>
        </c:manualLayout>
      </c:layout>
      <c:overlay val="0"/>
      <c:spPr>
        <a:solidFill>
          <a:srgbClr val="00B050"/>
        </a:solidFill>
      </c:spPr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0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4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</c:spPr>
      </c:pivotFmt>
      <c:pivotFmt>
        <c:idx val="5"/>
        <c:dLbl>
          <c:idx val="0"/>
          <c:layout>
            <c:manualLayout>
              <c:x val="3.0997520639044214E-2"/>
              <c:y val="0.29577905288230499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SYNTHESE!$B$3:$B$4</c:f>
              <c:strCache>
                <c:ptCount val="1"/>
                <c:pt idx="0">
                  <c:v>Risque mineur</c:v>
                </c:pt>
              </c:strCache>
            </c:strRef>
          </c:tx>
          <c:explosion val="10"/>
          <c:dPt>
            <c:idx val="1"/>
            <c:bubble3D val="0"/>
          </c:dPt>
          <c:dLbls>
            <c:spPr/>
            <c:txPr>
              <a:bodyPr/>
              <a:lstStyle/>
              <a:p>
                <a:pPr>
                  <a:defRPr sz="2400">
                    <a:latin typeface="Parisine Office" panose="020B05030500000200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SYNTHESE!$A$5:$A$7</c:f>
              <c:strCache>
                <c:ptCount val="2"/>
                <c:pt idx="0">
                  <c:v>V</c:v>
                </c:pt>
                <c:pt idx="1">
                  <c:v>Q</c:v>
                </c:pt>
              </c:strCache>
            </c:strRef>
          </c:cat>
          <c:val>
            <c:numRef>
              <c:f>SYNTHESE!$B$5:$B$7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76"/>
      </c:pieChart>
    </c:plotArea>
    <c:legend>
      <c:legendPos val="r"/>
      <c:layout>
        <c:manualLayout>
          <c:xMode val="edge"/>
          <c:yMode val="edge"/>
          <c:x val="0.65004532584380614"/>
          <c:y val="0.26959744102714112"/>
          <c:w val="0.33333318791342426"/>
          <c:h val="0.69767399343933478"/>
        </c:manualLayout>
      </c:layout>
      <c:overlay val="0"/>
      <c:txPr>
        <a:bodyPr/>
        <a:lstStyle/>
        <a:p>
          <a:pPr>
            <a:defRPr sz="1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[TEST_DU.xlsx]SYNTHESE!Tableau croisé dynamique2</c:name>
    <c:fmtId val="7"/>
  </c:pivotSource>
  <c:chart>
    <c:title>
      <c:tx>
        <c:rich>
          <a:bodyPr/>
          <a:lstStyle/>
          <a:p>
            <a:pPr>
              <a:defRPr>
                <a:solidFill>
                  <a:schemeClr val="tx1"/>
                </a:solidFill>
              </a:defRPr>
            </a:pPr>
            <a:r>
              <a:rPr lang="en-US" sz="1800" b="1" i="0" baseline="0">
                <a:solidFill>
                  <a:schemeClr val="tx1"/>
                </a:solidFill>
                <a:effectLst/>
                <a:latin typeface="Parisine Office" panose="020B0503050000020004" pitchFamily="34" charset="0"/>
              </a:rPr>
              <a:t>Risque résiduel moyen</a:t>
            </a:r>
            <a:endParaRPr lang="fr-FR">
              <a:solidFill>
                <a:schemeClr val="tx1"/>
              </a:solidFill>
              <a:effectLst/>
              <a:latin typeface="Parisine Office" panose="020B0503050000020004" pitchFamily="34" charset="0"/>
            </a:endParaRPr>
          </a:p>
        </c:rich>
      </c:tx>
      <c:layout>
        <c:manualLayout>
          <c:xMode val="edge"/>
          <c:yMode val="edge"/>
          <c:x val="0.25670144356955382"/>
          <c:y val="0.12129711920171561"/>
        </c:manualLayout>
      </c:layout>
      <c:overlay val="0"/>
      <c:spPr>
        <a:solidFill>
          <a:srgbClr val="FFFF00"/>
        </a:solidFill>
      </c:spPr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4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4.46745406824147E-2"/>
              <c:y val="-9.685848757924137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/>
          </a:solidFill>
        </c:spPr>
      </c:pivotFmt>
      <c:pivotFmt>
        <c:idx val="3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SYNTHESE!$F$3:$F$4</c:f>
              <c:strCache>
                <c:ptCount val="1"/>
                <c:pt idx="0">
                  <c:v>Risque moyen</c:v>
                </c:pt>
              </c:strCache>
            </c:strRef>
          </c:tx>
          <c:explosion val="25"/>
          <c:dPt>
            <c:idx val="1"/>
            <c:bubble3D val="0"/>
          </c:dPt>
          <c:dLbls>
            <c:spPr/>
            <c:txPr>
              <a:bodyPr/>
              <a:lstStyle/>
              <a:p>
                <a:pPr>
                  <a:defRPr sz="2400">
                    <a:latin typeface="Parisine Office" panose="020B05030500000200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SYNTHESE!$E$5:$E$7</c:f>
              <c:strCache>
                <c:ptCount val="2"/>
                <c:pt idx="0">
                  <c:v>V</c:v>
                </c:pt>
                <c:pt idx="1">
                  <c:v>E</c:v>
                </c:pt>
              </c:strCache>
            </c:strRef>
          </c:cat>
          <c:val>
            <c:numRef>
              <c:f>SYNTHESE!$F$5:$F$7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5"/>
          <c:y val="0.31380178690070759"/>
          <c:w val="0.33333333333333331"/>
          <c:h val="0.6440339406264704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[TEST_DU.xlsx]SYNTHESE!Tableau croisé dynamique3</c:name>
    <c:fmtId val="7"/>
  </c:pivotSource>
  <c:chart>
    <c:title>
      <c:tx>
        <c:rich>
          <a:bodyPr/>
          <a:lstStyle/>
          <a:p>
            <a:pPr>
              <a:defRPr sz="1600">
                <a:solidFill>
                  <a:schemeClr val="tx1"/>
                </a:solidFill>
              </a:defRPr>
            </a:pPr>
            <a:r>
              <a:rPr lang="en-US" sz="1600" b="1" i="0" baseline="0">
                <a:solidFill>
                  <a:schemeClr val="tx1"/>
                </a:solidFill>
                <a:effectLst/>
                <a:latin typeface="Parisine Office" panose="020B0503050000020004" pitchFamily="34" charset="0"/>
              </a:rPr>
              <a:t>Risque résiduel élevé</a:t>
            </a:r>
            <a:endParaRPr lang="fr-FR" sz="1600">
              <a:solidFill>
                <a:schemeClr val="tx1"/>
              </a:solidFill>
              <a:effectLst/>
              <a:latin typeface="Parisine Office" panose="020B0503050000020004" pitchFamily="34" charset="0"/>
            </a:endParaRPr>
          </a:p>
        </c:rich>
      </c:tx>
      <c:layout>
        <c:manualLayout>
          <c:xMode val="edge"/>
          <c:yMode val="edge"/>
          <c:x val="0.24177777777777779"/>
          <c:y val="0.13218437640862252"/>
        </c:manualLayout>
      </c:layout>
      <c:overlay val="0"/>
      <c:spPr>
        <a:solidFill>
          <a:srgbClr val="FFC000"/>
        </a:solidFill>
      </c:spPr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2400">
                  <a:latin typeface="Parisine Office" panose="020B05030500000200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-6.5982064741907263E-3"/>
              <c:y val="-0.28103230283173491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SYNTHESE!$J$3:$J$4</c:f>
              <c:strCache>
                <c:ptCount val="1"/>
                <c:pt idx="0">
                  <c:v>Risque élevé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 sz="2400">
                    <a:latin typeface="Parisine Office" panose="020B05030500000200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SYNTHESE!$I$5:$I$7</c:f>
              <c:strCache>
                <c:ptCount val="2"/>
                <c:pt idx="0">
                  <c:v>E</c:v>
                </c:pt>
                <c:pt idx="1">
                  <c:v>Q</c:v>
                </c:pt>
              </c:strCache>
            </c:strRef>
          </c:cat>
          <c:val>
            <c:numRef>
              <c:f>SYNTHESE!$J$5:$J$7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5"/>
          <c:y val="0.27775694373760879"/>
          <c:w val="0.33333333333333331"/>
          <c:h val="0.6634008886009319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9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0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1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2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4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5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6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7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8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69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0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1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2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3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4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5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6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7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8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79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0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1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2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3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4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5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6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7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8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89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0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1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2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3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4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5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6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7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8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99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0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1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2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3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4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5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6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7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8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09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0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1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2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3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4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5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6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7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8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19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0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1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2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3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4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5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6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7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8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29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0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1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2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3" name="Picture 1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4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5" name="Picture 1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6" name="Picture 1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7" name="Picture 1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8" name="Picture 1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39" name="Picture 1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0" name="Picture 1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1" name="Picture 1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2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3" name="Picture 1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4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5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6" name="Picture 1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7" name="Picture 1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8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49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0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1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2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3" name="Picture 1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4" name="Picture 1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5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6" name="Picture 1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7" name="Picture 1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8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59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0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1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2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3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4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5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6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7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8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69" name="Picture 1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0" name="Picture 1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1" name="Picture 1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2" name="Picture 1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3" name="Picture 1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4" name="Picture 1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5" name="Picture 1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6" name="Picture 1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7" name="Picture 1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8" name="Picture 1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79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0" name="Picture 1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1" name="Picture 1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3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4" name="Picture 1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5" name="Picture 1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6" name="Picture 1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7" name="Picture 1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8" name="Picture 1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89" name="Picture 1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0" name="Picture 1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1" name="Picture 1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2" name="Picture 1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3" name="Picture 1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4" name="Picture 1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5" name="Picture 1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6" name="Picture 1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7" name="Picture 1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8" name="Picture 19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199" name="Picture 1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0" name="Picture 1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1" name="Picture 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2" name="Picture 2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3" name="Picture 2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4" name="Picture 2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5" name="Picture 2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6" name="Picture 2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7" name="Picture 2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8" name="Picture 2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09" name="Picture 2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0" name="Picture 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1" name="Picture 2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2" name="Picture 2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6" name="Picture 2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7" name="Picture 2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8" name="Picture 2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19" name="Picture 2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0" name="Picture 2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1" name="Picture 2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2" name="Picture 2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3" name="Picture 2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4" name="Picture 2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5" name="Picture 2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6" name="Picture 2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7" name="Picture 2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8" name="Picture 2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29" name="Picture 2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0" name="Picture 2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1" name="Picture 23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2" name="Picture 2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3" name="Picture 2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4" name="Picture 2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5" name="Picture 2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6" name="Picture 2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7" name="Picture 2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8" name="Picture 2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39" name="Picture 2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0" name="Picture 2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1" name="Picture 2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2" name="Picture 2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3" name="Picture 2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4" name="Picture 2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5" name="Picture 2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6" name="Picture 2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7" name="Picture 24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8" name="Picture 2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49" name="Picture 2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0" name="Picture 2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1" name="Picture 2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2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3" name="Picture 2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4" name="Picture 2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5" name="Picture 2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6" name="Picture 2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7" name="Picture 2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8" name="Picture 2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59" name="Picture 2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0" name="Picture 2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1" name="Picture 2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2" name="Picture 2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3" name="Picture 2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4" name="Picture 2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5" name="Picture 2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6" name="Picture 2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7" name="Picture 2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8" name="Picture 2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69" name="Picture 2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0" name="Picture 2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1" name="Picture 2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2" name="Picture 2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3" name="Picture 2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4" name="Picture 2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5" name="Picture 2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6" name="Picture 27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7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8" name="Picture 2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79" name="Picture 2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0" name="Picture 2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1" name="Picture 28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2" name="Picture 2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3" name="Picture 28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4" name="Picture 2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5" name="Picture 2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6" name="Picture 28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7" name="Picture 2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8" name="Picture 2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89" name="Picture 28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0" name="Picture 2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1" name="Picture 29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2" name="Picture 29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3" name="Picture 29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4" name="Picture 2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5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6" name="Picture 2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7" name="Picture 2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8" name="Picture 29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299" name="Picture 29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0" name="Picture 2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1" name="Picture 30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2" name="Picture 3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3" name="Picture 3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4" name="Picture 30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5" name="Picture 30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6" name="Picture 3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7" name="Picture 3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8" name="Picture 30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09" name="Picture 3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0" name="Picture 3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1" name="Picture 3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2" name="Picture 3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3" name="Picture 3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4" name="Picture 3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5" name="Picture 3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6" name="Picture 3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7" name="Picture 31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8" name="Picture 3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19" name="Picture 3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0" name="Picture 3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1" name="Picture 3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2" name="Picture 3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3" name="Picture 3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4" name="Picture 3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5" name="Picture 3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6" name="Picture 3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7" name="Picture 3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8" name="Picture 3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29" name="Picture 3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0" name="Picture 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1" name="Picture 3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2" name="Picture 3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3" name="Picture 3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4" name="Picture 3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5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6" name="Picture 3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7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8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39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0" name="Picture 3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1" name="Picture 3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2" name="Picture 3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3" name="Picture 3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4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5" name="Picture 3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6" name="Picture 3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7" name="Picture 3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8" name="Picture 3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49" name="Picture 3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0" name="Picture 34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1" name="Picture 3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2" name="Picture 3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3" name="Picture 3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4" name="Picture 3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5" name="Picture 35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6" name="Picture 3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7" name="Picture 3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8" name="Picture 3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59" name="Picture 35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0" name="Picture 3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1" name="Picture 3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2" name="Picture 36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3" name="Picture 36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4" name="Picture 36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5" name="Picture 36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6" name="Picture 3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7" name="Picture 3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8" name="Picture 3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69" name="Picture 3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0" name="Picture 3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1" name="Picture 3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2" name="Picture 3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3" name="Picture 3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4" name="Picture 3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5" name="Picture 3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6" name="Picture 3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7" name="Picture 3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8" name="Picture 3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79" name="Picture 3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0" name="Picture 3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1" name="Picture 38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2" name="Picture 3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3" name="Picture 3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4" name="Picture 3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5" name="Picture 3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6" name="Picture 3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7" name="Picture 3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8" name="Picture 38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89" name="Picture 38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0" name="Picture 3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1" name="Picture 3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2" name="Picture 39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3" name="Picture 3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4" name="Picture 3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5" name="Picture 3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6" name="Picture 3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7" name="Picture 3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8" name="Picture 3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399" name="Picture 3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0" name="Picture 3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1" name="Picture 4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2" name="Picture 4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3" name="Picture 4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4" name="Picture 40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5" name="Picture 40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6" name="Picture 4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7" name="Picture 4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8" name="Picture 4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09" name="Picture 4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0" name="Picture 4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1" name="Picture 4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2" name="Picture 4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3" name="Picture 4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4" name="Picture 4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5" name="Picture 4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6" name="Picture 4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7" name="Picture 4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8" name="Picture 41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19" name="Picture 4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0" name="Picture 4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1" name="Picture 4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2" name="Picture 42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3" name="Picture 4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4" name="Picture 4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5" name="Picture 4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6" name="Picture 4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7" name="Picture 4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8" name="Picture 4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29" name="Picture 4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0" name="Picture 4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1" name="Picture 4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2" name="Picture 4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3" name="Picture 4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4" name="Picture 4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5" name="Picture 4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6" name="Picture 4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7" name="Picture 4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8" name="Picture 4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39" name="Picture 4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0" name="Picture 4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1" name="Picture 4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2" name="Picture 4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3" name="Picture 4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4" name="Picture 4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5" name="Picture 4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6" name="Picture 4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7" name="Picture 44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8" name="Picture 4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49" name="Picture 4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0" name="Picture 4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1" name="Picture 4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2" name="Picture 4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3" name="Picture 4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4" name="Picture 4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5" name="Picture 4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6" name="Picture 4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7" name="Picture 4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8" name="Picture 4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59" name="Picture 4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0" name="Picture 4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1" name="Picture 4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2" name="Picture 46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3" name="Picture 4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4" name="Picture 46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5" name="Picture 4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6" name="Picture 4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7" name="Picture 4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8" name="Picture 4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69" name="Picture 4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0" name="Picture 4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1" name="Picture 4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2" name="Picture 4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3" name="Picture 4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4" name="Picture 4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5" name="Picture 4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6" name="Picture 4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7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8" name="Picture 4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79" name="Picture 4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0" name="Picture 4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1" name="Picture 4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2" name="Picture 4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3" name="Picture 4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4" name="Picture 48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5" name="Picture 48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6" name="Picture 4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7" name="Picture 4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8" name="Picture 48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89" name="Picture 4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0" name="Picture 4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1" name="Picture 4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2" name="Picture 49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3" name="Picture 4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4" name="Picture 4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5" name="Picture 4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6" name="Picture 4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7" name="Picture 4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8" name="Picture 4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499" name="Picture 49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0" name="Picture 4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1" name="Picture 5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2" name="Picture 5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3" name="Picture 5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4" name="Picture 5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5" name="Picture 5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6" name="Picture 5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7" name="Picture 5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8" name="Picture 5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09" name="Picture 5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0" name="Picture 5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1" name="Picture 5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2" name="Picture 5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3" name="Picture 5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4" name="Picture 51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5" name="Picture 5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6" name="Picture 5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7" name="Picture 5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8" name="Picture 5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19" name="Picture 51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0" name="Picture 5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1" name="Picture 5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2" name="Picture 5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3" name="Picture 5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4" name="Picture 5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5" name="Picture 5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6" name="Picture 5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7" name="Picture 5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8" name="Picture 52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29" name="Picture 5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0" name="Picture 5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1" name="Picture 5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2" name="Picture 5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3" name="Picture 5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4" name="Picture 53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5" name="Picture 5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6" name="Picture 5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7" name="Picture 5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8" name="Picture 5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39" name="Picture 5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0" name="Picture 53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1" name="Picture 5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2" name="Picture 5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3" name="Picture 5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4" name="Picture 5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5" name="Picture 5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6" name="Picture 5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7" name="Picture 5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8" name="Picture 5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49" name="Picture 5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0" name="Picture 5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1" name="Picture 55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2" name="Picture 5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3" name="Picture 5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4" name="Picture 55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5" name="Picture 5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6" name="Picture 5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7" name="Picture 5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8" name="Picture 5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59" name="Picture 55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0" name="Picture 55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1" name="Picture 56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2" name="Picture 5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3" name="Picture 5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4" name="Picture 5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5" name="Picture 5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6" name="Picture 5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7" name="Picture 5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8" name="Picture 5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69" name="Picture 5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0" name="Picture 5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1" name="Picture 5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2" name="Picture 5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3" name="Picture 5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4" name="Picture 5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5" name="Picture 5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6" name="Picture 5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7" name="Picture 5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8" name="Picture 5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79" name="Picture 5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0" name="Picture 5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1" name="Picture 5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2" name="Picture 5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3" name="Picture 5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4" name="Picture 5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5" name="Picture 5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6" name="Picture 5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7" name="Picture 5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8" name="Picture 5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89" name="Picture 58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90" name="Picture 5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10</xdr:col>
      <xdr:colOff>0</xdr:colOff>
      <xdr:row>1</xdr:row>
      <xdr:rowOff>0</xdr:rowOff>
    </xdr:to>
    <xdr:pic>
      <xdr:nvPicPr>
        <xdr:cNvPr id="591" name="Picture 5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62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pic>
      <xdr:nvPicPr>
        <xdr:cNvPr id="607" name="Picture 61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5286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0</xdr:colOff>
      <xdr:row>3</xdr:row>
      <xdr:rowOff>142875</xdr:rowOff>
    </xdr:to>
    <xdr:pic>
      <xdr:nvPicPr>
        <xdr:cNvPr id="737" name="Picture 8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21431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142875</xdr:rowOff>
    </xdr:to>
    <xdr:pic>
      <xdr:nvPicPr>
        <xdr:cNvPr id="739" name="Picture 81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402907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pic>
      <xdr:nvPicPr>
        <xdr:cNvPr id="740" name="Picture 8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5286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142875</xdr:rowOff>
    </xdr:to>
    <xdr:pic>
      <xdr:nvPicPr>
        <xdr:cNvPr id="752" name="Picture 8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59150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142875</xdr:rowOff>
    </xdr:to>
    <xdr:pic>
      <xdr:nvPicPr>
        <xdr:cNvPr id="753" name="Picture 8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59150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142875</xdr:rowOff>
    </xdr:to>
    <xdr:pic>
      <xdr:nvPicPr>
        <xdr:cNvPr id="754" name="Picture 8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1393" y="2136321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0</xdr:colOff>
      <xdr:row>15</xdr:row>
      <xdr:rowOff>142875</xdr:rowOff>
    </xdr:to>
    <xdr:pic>
      <xdr:nvPicPr>
        <xdr:cNvPr id="755" name="Picture 81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1393" y="4014107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142875</xdr:rowOff>
    </xdr:to>
    <xdr:pic>
      <xdr:nvPicPr>
        <xdr:cNvPr id="756" name="Picture 8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1393" y="5891893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142875</xdr:rowOff>
    </xdr:to>
    <xdr:pic>
      <xdr:nvPicPr>
        <xdr:cNvPr id="757" name="Picture 8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1393" y="5891893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</xdr:colOff>
      <xdr:row>19</xdr:row>
      <xdr:rowOff>16564</xdr:rowOff>
    </xdr:from>
    <xdr:to>
      <xdr:col>3</xdr:col>
      <xdr:colOff>677206</xdr:colOff>
      <xdr:row>35</xdr:row>
      <xdr:rowOff>26447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38978</xdr:colOff>
      <xdr:row>19</xdr:row>
      <xdr:rowOff>47258</xdr:rowOff>
    </xdr:from>
    <xdr:to>
      <xdr:col>8</xdr:col>
      <xdr:colOff>704978</xdr:colOff>
      <xdr:row>35</xdr:row>
      <xdr:rowOff>57141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537880</xdr:colOff>
      <xdr:row>43</xdr:row>
      <xdr:rowOff>11205</xdr:rowOff>
    </xdr:from>
    <xdr:to>
      <xdr:col>6</xdr:col>
      <xdr:colOff>168088</xdr:colOff>
      <xdr:row>56</xdr:row>
      <xdr:rowOff>44821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355859</xdr:colOff>
      <xdr:row>16</xdr:row>
      <xdr:rowOff>3484</xdr:rowOff>
    </xdr:from>
    <xdr:to>
      <xdr:col>2</xdr:col>
      <xdr:colOff>389476</xdr:colOff>
      <xdr:row>16</xdr:row>
      <xdr:rowOff>219484</xdr:rowOff>
    </xdr:to>
    <xdr:sp macro="" textlink="">
      <xdr:nvSpPr>
        <xdr:cNvPr id="9" name="Rectangle 8"/>
        <xdr:cNvSpPr/>
      </xdr:nvSpPr>
      <xdr:spPr>
        <a:xfrm>
          <a:off x="1117859" y="2670484"/>
          <a:ext cx="795617" cy="216000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366067</xdr:colOff>
      <xdr:row>16</xdr:row>
      <xdr:rowOff>4150</xdr:rowOff>
    </xdr:from>
    <xdr:to>
      <xdr:col>4</xdr:col>
      <xdr:colOff>399684</xdr:colOff>
      <xdr:row>16</xdr:row>
      <xdr:rowOff>220150</xdr:rowOff>
    </xdr:to>
    <xdr:sp macro="" textlink="">
      <xdr:nvSpPr>
        <xdr:cNvPr id="17" name="Rectangle 16"/>
        <xdr:cNvSpPr/>
      </xdr:nvSpPr>
      <xdr:spPr>
        <a:xfrm>
          <a:off x="2652067" y="2671150"/>
          <a:ext cx="795617" cy="216000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366580</xdr:colOff>
      <xdr:row>16</xdr:row>
      <xdr:rowOff>2091</xdr:rowOff>
    </xdr:from>
    <xdr:to>
      <xdr:col>6</xdr:col>
      <xdr:colOff>400197</xdr:colOff>
      <xdr:row>16</xdr:row>
      <xdr:rowOff>218091</xdr:rowOff>
    </xdr:to>
    <xdr:sp macro="" textlink="">
      <xdr:nvSpPr>
        <xdr:cNvPr id="18" name="Rectangle 17"/>
        <xdr:cNvSpPr/>
      </xdr:nvSpPr>
      <xdr:spPr>
        <a:xfrm>
          <a:off x="4176580" y="2669091"/>
          <a:ext cx="795617" cy="216000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367093</xdr:colOff>
      <xdr:row>16</xdr:row>
      <xdr:rowOff>31</xdr:rowOff>
    </xdr:from>
    <xdr:to>
      <xdr:col>8</xdr:col>
      <xdr:colOff>400710</xdr:colOff>
      <xdr:row>16</xdr:row>
      <xdr:rowOff>216031</xdr:rowOff>
    </xdr:to>
    <xdr:sp macro="" textlink="">
      <xdr:nvSpPr>
        <xdr:cNvPr id="19" name="Rectangle 18"/>
        <xdr:cNvSpPr/>
      </xdr:nvSpPr>
      <xdr:spPr>
        <a:xfrm>
          <a:off x="5701093" y="2667031"/>
          <a:ext cx="795617" cy="21600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227771</xdr:colOff>
      <xdr:row>10</xdr:row>
      <xdr:rowOff>140805</xdr:rowOff>
    </xdr:from>
    <xdr:to>
      <xdr:col>3</xdr:col>
      <xdr:colOff>24847</xdr:colOff>
      <xdr:row>30</xdr:row>
      <xdr:rowOff>66262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39220</xdr:colOff>
      <xdr:row>11</xdr:row>
      <xdr:rowOff>12326</xdr:rowOff>
    </xdr:from>
    <xdr:to>
      <xdr:col>6</xdr:col>
      <xdr:colOff>801220</xdr:colOff>
      <xdr:row>30</xdr:row>
      <xdr:rowOff>44824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39220</xdr:colOff>
      <xdr:row>11</xdr:row>
      <xdr:rowOff>23530</xdr:rowOff>
    </xdr:from>
    <xdr:to>
      <xdr:col>10</xdr:col>
      <xdr:colOff>801220</xdr:colOff>
      <xdr:row>29</xdr:row>
      <xdr:rowOff>156881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MI/ENREGISTREMENT/DATA/Equipe_QSE/S&#233;curit&#233;/Document_Unique/DU%20Excel/Vitry/EVRP_VIT7_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RP_VIT7_2019"/>
      <sheetName val="SYNTHESE"/>
      <sheetName val="Méthodologie"/>
      <sheetName val="Plan d'action"/>
      <sheetName val="Liste"/>
    </sheetNames>
    <sheetDataSet>
      <sheetData sheetId="0"/>
      <sheetData sheetId="1"/>
      <sheetData sheetId="2"/>
      <sheetData sheetId="3"/>
      <sheetData sheetId="4">
        <row r="2">
          <cell r="A2" t="str">
            <v>Dommage immédiat</v>
          </cell>
          <cell r="B2" t="str">
            <v>Arrêt &gt; 30j, restrictions
définitives, reconversion
professionnelle, taux
d'incapacité permanent &gt; 10%</v>
          </cell>
          <cell r="D2" t="str">
            <v>Fréquente (J&lt;6h, S&lt;3j, M&lt;15j, A&lt;5m</v>
          </cell>
          <cell r="F2" t="str">
            <v>Improbable</v>
          </cell>
          <cell r="H2" t="str">
            <v xml:space="preserve">01 - Risques de chute de plain-pied </v>
          </cell>
        </row>
        <row r="3">
          <cell r="A3" t="str">
            <v>Dommage différé</v>
          </cell>
          <cell r="B3" t="str">
            <v>Arrêt de 8 à 30 j, restrictions temporaires, Taux d'incapacité permanent &lt; 10%</v>
          </cell>
          <cell r="D3" t="str">
            <v>Intermittente (J&lt;2h, S&lt;8h, M&lt;6j, A&lt;2m)</v>
          </cell>
          <cell r="F3" t="str">
            <v>Peu probable</v>
          </cell>
          <cell r="H3" t="str">
            <v xml:space="preserve">02 - Risques de chute de hauteur </v>
          </cell>
        </row>
        <row r="4">
          <cell r="B4" t="str">
            <v>Arrêt de travail &lt; 8j,
effets reversibles après
soins</v>
          </cell>
          <cell r="D4" t="str">
            <v>Occasionnelle (J&lt;30mn, S&lt;2h, M&lt;1j, A&lt;15j)</v>
          </cell>
          <cell r="F4" t="str">
            <v>Probable</v>
          </cell>
          <cell r="H4" t="str">
            <v xml:space="preserve">03 - Risques liés aux chutes d'objets et aux effondrements </v>
          </cell>
        </row>
        <row r="5">
          <cell r="B5" t="str">
            <v>ATB ou AT déclaré sans arret</v>
          </cell>
          <cell r="D5" t="str">
            <v>Permanente (J&gt;6h, S&gt;3j, M&gt;15j, A&gt;5m)</v>
          </cell>
          <cell r="F5" t="str">
            <v>Très probable</v>
          </cell>
          <cell r="H5" t="str">
            <v xml:space="preserve">04 - Risques liés aux circulations dans l'entreprise (hors voie ferrée) ou sur un chantier </v>
          </cell>
        </row>
        <row r="6">
          <cell r="B6" t="str">
            <v>Décés, incapacité permanente totale</v>
          </cell>
          <cell r="H6" t="str">
            <v xml:space="preserve">05 - Risques routiers </v>
          </cell>
        </row>
        <row r="7">
          <cell r="H7" t="str">
            <v xml:space="preserve">06 - Risques liés à la circulation ferroviaire </v>
          </cell>
        </row>
        <row r="8">
          <cell r="H8" t="str">
            <v xml:space="preserve">07 - Risques liés à l'activité physique </v>
          </cell>
        </row>
        <row r="9">
          <cell r="H9" t="str">
            <v xml:space="preserve">08 - Risques liés à la manutention manuelle </v>
          </cell>
        </row>
        <row r="10">
          <cell r="H10" t="str">
            <v xml:space="preserve">09 - Risques liés à la manutention mécanique </v>
          </cell>
        </row>
        <row r="11">
          <cell r="H11" t="str">
            <v xml:space="preserve">10 - Risques liés aux équipements de travail </v>
          </cell>
        </row>
        <row r="12">
          <cell r="H12" t="str">
            <v xml:space="preserve">11 - Risques liés aux vibrations </v>
          </cell>
        </row>
        <row r="13">
          <cell r="H13" t="str">
            <v xml:space="preserve">12 - Risques liés aux produits, émissions, déchets </v>
          </cell>
        </row>
        <row r="14">
          <cell r="H14" t="str">
            <v xml:space="preserve">13 - Risques d'incendies, d'explosions </v>
          </cell>
        </row>
        <row r="15">
          <cell r="H15" t="str">
            <v xml:space="preserve">14 - Risques liés à l'électricité </v>
          </cell>
        </row>
        <row r="16">
          <cell r="H16" t="str">
            <v xml:space="preserve">15 - Risques liés au travail sur écran </v>
          </cell>
        </row>
        <row r="17">
          <cell r="H17" t="str">
            <v xml:space="preserve">16 - Risques et nuisances liés au bruit </v>
          </cell>
        </row>
        <row r="18">
          <cell r="H18" t="str">
            <v xml:space="preserve">17 - Risques liés aux ambiances climatiques </v>
          </cell>
        </row>
        <row r="19">
          <cell r="H19" t="str">
            <v xml:space="preserve">18 - Risques liés à l'éclairage </v>
          </cell>
        </row>
        <row r="20">
          <cell r="H20" t="str">
            <v xml:space="preserve">19 - Risques liés aux agents biologiques </v>
          </cell>
        </row>
        <row r="21">
          <cell r="H21" t="str">
            <v xml:space="preserve">20 - Risques liés aux rayonnements non ionisants </v>
          </cell>
        </row>
        <row r="22">
          <cell r="H22" t="str">
            <v xml:space="preserve">21 - Risques liés aux rayonnements ionisants </v>
          </cell>
        </row>
        <row r="23">
          <cell r="H23" t="str">
            <v xml:space="preserve">22 - Risques liés à l'assainissement et à l'aération </v>
          </cell>
        </row>
        <row r="24">
          <cell r="H24" t="str">
            <v xml:space="preserve">23 - Risques liés à l'amiante </v>
          </cell>
        </row>
        <row r="25">
          <cell r="H25" t="str">
            <v xml:space="preserve">24 - Risques liés à la légionelle </v>
          </cell>
        </row>
        <row r="26">
          <cell r="H26" t="str">
            <v xml:space="preserve">25 - Risques d'agressions </v>
          </cell>
        </row>
        <row r="27">
          <cell r="H27" t="str">
            <v xml:space="preserve">26 - Risques liés à la coactivité </v>
          </cell>
        </row>
        <row r="28">
          <cell r="H28" t="str">
            <v>27 - Risques psychosociaux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YRAM Emrah" refreshedDate="43777.605253125002" createdVersion="4" refreshedVersion="4" minRefreshableVersion="3" recordCount="19">
  <cacheSource type="worksheet">
    <worksheetSource ref="A2:Q23" sheet="EVRP_2019"/>
  </cacheSource>
  <cacheFields count="15">
    <cacheField name="Intitulé de l’unité de travail" numFmtId="0">
      <sharedItems containsBlank="1" count="4">
        <s v="V"/>
        <m/>
        <s v="E"/>
        <s v="Q"/>
      </sharedItems>
    </cacheField>
    <cacheField name="Source de danger" numFmtId="0">
      <sharedItems containsBlank="1"/>
    </cacheField>
    <cacheField name="Intitulé du danger (risque)" numFmtId="0">
      <sharedItems containsBlank="1" count="4">
        <s v="01 - Risques de chute de plain-pied "/>
        <m/>
        <s v="02 - Risques de chute de hauteur "/>
        <s v="03 - Risques liés aux chutes d'objets et aux effondrements "/>
      </sharedItems>
    </cacheField>
    <cacheField name="Scénario" numFmtId="0">
      <sharedItems containsBlank="1"/>
    </cacheField>
    <cacheField name="Intitulé du dommage" numFmtId="0">
      <sharedItems containsBlank="1"/>
    </cacheField>
    <cacheField name="Intitulé des indices" numFmtId="0">
      <sharedItems containsBlank="1"/>
    </cacheField>
    <cacheField name="Cotation" numFmtId="0">
      <sharedItems containsBlank="1"/>
    </cacheField>
    <cacheField name="Valeurs des indices" numFmtId="0">
      <sharedItems containsString="0" containsBlank="1" containsNumber="1" containsInteger="1" minValue="1" maxValue="20"/>
    </cacheField>
    <cacheField name="Evaluation du risque Brut" numFmtId="0">
      <sharedItems containsBlank="1"/>
    </cacheField>
    <cacheField name="Mesures de prévention et de protection organisationnelle(s)" numFmtId="0">
      <sharedItems containsNonDate="0" containsString="0" containsBlank="1"/>
    </cacheField>
    <cacheField name="Mesures de prévention et de protection technique(s)" numFmtId="0">
      <sharedItems containsNonDate="0" containsString="0" containsBlank="1"/>
    </cacheField>
    <cacheField name="Mesures de prévention et de protection humain" numFmtId="0">
      <sharedItems containsNonDate="0" containsString="0" containsBlank="1"/>
    </cacheField>
    <cacheField name="Mesures de prévention et de protection environnementales" numFmtId="0">
      <sharedItems containsNonDate="0" containsString="0" containsBlank="1"/>
    </cacheField>
    <cacheField name="Maitrise du risque" numFmtId="0">
      <sharedItems containsString="0" containsBlank="1" containsNumber="1" minValue="0.5" maxValue="0.5"/>
    </cacheField>
    <cacheField name="Evaluation du risque Résiduel" numFmtId="0">
      <sharedItems containsBlank="1" count="4">
        <s v="Risque moyen"/>
        <m/>
        <s v="Risque élevé"/>
        <s v="Risque mineu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AYRAM Emrah" refreshedDate="43777.605271296299" createdVersion="4" refreshedVersion="4" minRefreshableVersion="3" recordCount="19">
  <cacheSource type="worksheet">
    <worksheetSource ref="A2:Q100" sheet="EVRP_2019"/>
  </cacheSource>
  <cacheFields count="15">
    <cacheField name="Intitulé de l’unité de travail" numFmtId="0">
      <sharedItems containsBlank="1" count="4">
        <s v="V"/>
        <m/>
        <s v="E"/>
        <s v="Q"/>
      </sharedItems>
    </cacheField>
    <cacheField name="Source de danger" numFmtId="0">
      <sharedItems containsBlank="1"/>
    </cacheField>
    <cacheField name="Intitulé du danger (risque)" numFmtId="0">
      <sharedItems containsBlank="1" count="4">
        <s v="01 - Risques de chute de plain-pied "/>
        <m/>
        <s v="02 - Risques de chute de hauteur "/>
        <s v="03 - Risques liés aux chutes d'objets et aux effondrements "/>
      </sharedItems>
    </cacheField>
    <cacheField name="Scénario" numFmtId="0">
      <sharedItems containsBlank="1"/>
    </cacheField>
    <cacheField name="Intitulé du dommage" numFmtId="0">
      <sharedItems containsBlank="1"/>
    </cacheField>
    <cacheField name="Intitulé des indices" numFmtId="0">
      <sharedItems containsBlank="1"/>
    </cacheField>
    <cacheField name="Cotation" numFmtId="0">
      <sharedItems containsBlank="1"/>
    </cacheField>
    <cacheField name="Valeurs des indices" numFmtId="0">
      <sharedItems containsString="0" containsBlank="1" containsNumber="1" containsInteger="1" minValue="1" maxValue="20"/>
    </cacheField>
    <cacheField name="Evaluation du risque Brut" numFmtId="0">
      <sharedItems containsBlank="1"/>
    </cacheField>
    <cacheField name="Mesures de prévention et de protection organisationnelle(s)" numFmtId="0">
      <sharedItems containsNonDate="0" containsString="0" containsBlank="1"/>
    </cacheField>
    <cacheField name="Mesures de prévention et de protection technique(s)" numFmtId="0">
      <sharedItems containsNonDate="0" containsString="0" containsBlank="1"/>
    </cacheField>
    <cacheField name="Mesures de prévention et de protection humain" numFmtId="0">
      <sharedItems containsNonDate="0" containsString="0" containsBlank="1"/>
    </cacheField>
    <cacheField name="Mesures de prévention et de protection environnementales" numFmtId="0">
      <sharedItems containsNonDate="0" containsString="0" containsBlank="1"/>
    </cacheField>
    <cacheField name="Maitrise du risque" numFmtId="0">
      <sharedItems containsString="0" containsBlank="1" containsNumber="1" minValue="0.5" maxValue="0.5"/>
    </cacheField>
    <cacheField name="Evaluation du risque Résiduel" numFmtId="0">
      <sharedItems containsBlank="1" count="4">
        <s v="Risque moyen"/>
        <m/>
        <s v="Risque élevé"/>
        <s v="Risque mineu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BAYRAM Emrah" refreshedDate="43777.605291435182" createdVersion="4" refreshedVersion="4" minRefreshableVersion="3" recordCount="9">
  <cacheSource type="worksheet">
    <worksheetSource ref="A2:Q11" sheet="EVRP_2019"/>
  </cacheSource>
  <cacheFields count="15">
    <cacheField name="Intitulé de l’unité de travail" numFmtId="0">
      <sharedItems containsBlank="1" count="8">
        <s v="V"/>
        <m/>
        <s v="E"/>
        <s v="Q"/>
        <s v="Opérateur Non Qualifié (ONQ)" u="1"/>
        <s v="CDT" u="1"/>
        <s v="Tech-OQ-OQD" u="1"/>
        <s v="Encadrement" u="1"/>
      </sharedItems>
    </cacheField>
    <cacheField name="Source de danger" numFmtId="0">
      <sharedItems containsBlank="1"/>
    </cacheField>
    <cacheField name="Intitulé du danger (risque)" numFmtId="0">
      <sharedItems containsBlank="1" count="27">
        <s v="01 - Risques de chute de plain-pied "/>
        <m/>
        <s v="02 - Risques de chute de hauteur "/>
        <s v="03 - Risques liés aux chutes d'objets et aux effondrements "/>
        <s v="11 - Risques liés aux vibrations " u="1"/>
        <s v="05 - Risques routiers " u="1"/>
        <s v="23 - Risques liés à l'amiante " u="1"/>
        <s v="04 - Risques liés aux circulations dans l'entreprise (hors voie ferrée) ou sur un chantier " u="1"/>
        <s v="13 - Risques d'incendies, d'explosions " u="1"/>
        <s v="08 - Risques liés à la manutention manuelle " u="1"/>
        <s v="10 - Risques liés aux équipements de travail " u="1"/>
        <s v="19 - Risques liés aux agents biologiques " u="1"/>
        <s v="12 - Risques liés aux produits, émissions, déchets " u="1"/>
        <s v="24 - Risques liés à la légionelle " u="1"/>
        <s v="14 - Risques liés à l'électricité " u="1"/>
        <s v="22 - Risques liés à l'assainissement et à l'aération " u="1"/>
        <s v="25 - Risques d'agressions " u="1"/>
        <s v="27 - Risques psychosociaux" u="1"/>
        <s v="06 - Risques liés à la circulation ferroviaire " u="1"/>
        <s v="16 - Risques et nuisances liés au bruit " u="1"/>
        <s v="15 - Risques liés au travail sur écran " u="1"/>
        <s v="26 - Risques liés à la coactivité " u="1"/>
        <s v="09 - Risques liés à la manutention mécanique " u="1"/>
        <s v="20 - Risques liés aux rayonnements non ionisants " u="1"/>
        <s v="17 - Risques liés aux ambiances climatiques " u="1"/>
        <s v="18 - Risques liés à l'éclairage " u="1"/>
        <s v="07 - Risques liés à l'activité physique " u="1"/>
      </sharedItems>
    </cacheField>
    <cacheField name="Scénario" numFmtId="0">
      <sharedItems containsBlank="1"/>
    </cacheField>
    <cacheField name="Intitulé du dommage" numFmtId="0">
      <sharedItems containsBlank="1"/>
    </cacheField>
    <cacheField name="Intitulé des indices" numFmtId="0">
      <sharedItems/>
    </cacheField>
    <cacheField name="Cotation" numFmtId="0">
      <sharedItems/>
    </cacheField>
    <cacheField name="Valeurs des indices" numFmtId="0">
      <sharedItems containsSemiMixedTypes="0" containsString="0" containsNumber="1" containsInteger="1" minValue="1" maxValue="20"/>
    </cacheField>
    <cacheField name="Evaluation du risque Brut" numFmtId="0">
      <sharedItems containsBlank="1"/>
    </cacheField>
    <cacheField name="Mesures de prévention et de protection organisationnelle(s)" numFmtId="0">
      <sharedItems containsNonDate="0" containsString="0" containsBlank="1"/>
    </cacheField>
    <cacheField name="Mesures de prévention et de protection technique(s)" numFmtId="0">
      <sharedItems containsNonDate="0" containsString="0" containsBlank="1"/>
    </cacheField>
    <cacheField name="Mesures de prévention et de protection humain" numFmtId="0">
      <sharedItems containsNonDate="0" containsString="0" containsBlank="1"/>
    </cacheField>
    <cacheField name="Mesures de prévention et de protection environnementales" numFmtId="0">
      <sharedItems containsNonDate="0" containsString="0" containsBlank="1"/>
    </cacheField>
    <cacheField name="Maitrise du risque" numFmtId="0">
      <sharedItems containsString="0" containsBlank="1" containsNumber="1" minValue="0.5" maxValue="0.5"/>
    </cacheField>
    <cacheField name="Evaluation du risque Résiduel" numFmtId="0">
      <sharedItems containsBlank="1" count="5">
        <s v="Risque moyen"/>
        <m/>
        <s v="Risque élevé"/>
        <s v="Risque mineur"/>
        <e v="#VALUE!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s v="Sol glissant, inégal, défectueux, passage étroit, encombré"/>
    <x v="0"/>
    <s v="Déplacement dans l'atelier"/>
    <s v="Dommage immédiat"/>
    <s v="Gravité du Dommage :"/>
    <s v="Arrêt de 8 à 30 j, restrictions temporaires, Taux d'incapacité permanent &lt; 10%"/>
    <n v="15"/>
    <s v="Risque élevé"/>
    <m/>
    <m/>
    <m/>
    <m/>
    <n v="0.5"/>
    <x v="0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2"/>
    <s v="Escalier, passerelle, accès à des parties hautes : toiture, utilisation d’échelle, escabeau, échafaudage, chaise, rack de stockage"/>
    <x v="2"/>
    <s v="Intervention "/>
    <s v="Dommage immédiat"/>
    <s v="Gravité du Dommage :"/>
    <s v="Arrêt &gt; 30j, restrictions_x000a_définitives, reconversion_x000a_professionnelle, taux_x000a_d'incapacité permanent &gt; 10%"/>
    <n v="20"/>
    <s v="Risque Majeur"/>
    <m/>
    <m/>
    <m/>
    <m/>
    <n v="0.5"/>
    <x v="2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3"/>
    <s v="Objets stockés en hauteur, empilés, travaux effectués en hauteur, dans des tranchées, des puits…"/>
    <x v="3"/>
    <s v=" manutention"/>
    <s v="Dommage immédiat"/>
    <s v="Gravité du Dommage :"/>
    <s v="Arrêt de 8 à 30 j, restrictions temporaires, Taux d'incapacité permanent &lt; 10%"/>
    <n v="15"/>
    <s v="Risque mineur"/>
    <m/>
    <m/>
    <m/>
    <m/>
    <n v="0.5"/>
    <x v="3"/>
  </r>
  <r>
    <x v="1"/>
    <m/>
    <x v="1"/>
    <m/>
    <m/>
    <s v="Exposition au danger :"/>
    <s v="Occasionnelle (J&lt;30mn, S&lt;2h, M&lt;1j, A&lt;15j)"/>
    <n v="1"/>
    <m/>
    <m/>
    <m/>
    <m/>
    <m/>
    <m/>
    <x v="1"/>
  </r>
  <r>
    <x v="1"/>
    <m/>
    <x v="1"/>
    <m/>
    <m/>
    <s v="Probabilité du dommage :"/>
    <s v="Improbable"/>
    <n v="1"/>
    <m/>
    <m/>
    <m/>
    <m/>
    <m/>
    <m/>
    <x v="1"/>
  </r>
  <r>
    <x v="2"/>
    <s v="Sol glissant, inégal, défectueux, passage étroit, encombré"/>
    <x v="0"/>
    <s v="Déplacement dans l'atelier"/>
    <s v="Dommage immédiat"/>
    <s v="Gravité du Dommage :"/>
    <s v="Arrêt de 8 à 30 j, restrictions temporaires, Taux d'incapacité permanent &lt; 10%"/>
    <n v="15"/>
    <s v="Risque élevé"/>
    <m/>
    <m/>
    <m/>
    <m/>
    <n v="0.5"/>
    <x v="0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3"/>
    <s v="Escalier, passerelle, accès à des parties hautes : toiture, utilisation d’échelle, escabeau, échafaudage, chaise, rack de stockage"/>
    <x v="2"/>
    <s v="Intervention "/>
    <s v="Dommage immédiat"/>
    <s v="Gravité du Dommage :"/>
    <s v="Arrêt &gt; 30j, restrictions_x000a_définitives, reconversion_x000a_professionnelle, taux_x000a_d'incapacité permanent &gt; 10%"/>
    <n v="20"/>
    <s v="Risque Majeur"/>
    <m/>
    <m/>
    <m/>
    <m/>
    <n v="0.5"/>
    <x v="2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0"/>
    <s v="Objets stockés en hauteur, empilés, travaux effectués en hauteur, dans des tranchées, des puits…"/>
    <x v="3"/>
    <s v=" manutention"/>
    <s v="Dommage immédiat"/>
    <s v="Gravité du Dommage :"/>
    <s v="Arrêt de 8 à 30 j, restrictions temporaires, Taux d'incapacité permanent &lt; 10%"/>
    <n v="15"/>
    <s v="Risque mineur"/>
    <m/>
    <m/>
    <m/>
    <m/>
    <n v="0.5"/>
    <x v="3"/>
  </r>
  <r>
    <x v="1"/>
    <m/>
    <x v="1"/>
    <m/>
    <m/>
    <s v="Exposition au danger :"/>
    <s v="Occasionnelle (J&lt;30mn, S&lt;2h, M&lt;1j, A&lt;15j)"/>
    <n v="1"/>
    <m/>
    <m/>
    <m/>
    <m/>
    <m/>
    <m/>
    <x v="1"/>
  </r>
  <r>
    <x v="1"/>
    <m/>
    <x v="1"/>
    <m/>
    <m/>
    <s v="Probabilité du dommage :"/>
    <s v="Improbable"/>
    <n v="1"/>
    <m/>
    <m/>
    <m/>
    <m/>
    <m/>
    <m/>
    <x v="1"/>
  </r>
  <r>
    <x v="1"/>
    <m/>
    <x v="1"/>
    <m/>
    <m/>
    <m/>
    <m/>
    <m/>
    <m/>
    <m/>
    <m/>
    <m/>
    <m/>
    <m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">
  <r>
    <x v="0"/>
    <s v="Sol glissant, inégal, défectueux, passage étroit, encombré"/>
    <x v="0"/>
    <s v="Déplacement dans l'atelier"/>
    <s v="Dommage immédiat"/>
    <s v="Gravité du Dommage :"/>
    <s v="Arrêt de 8 à 30 j, restrictions temporaires, Taux d'incapacité permanent &lt; 10%"/>
    <n v="15"/>
    <s v="Risque élevé"/>
    <m/>
    <m/>
    <m/>
    <m/>
    <n v="0.5"/>
    <x v="0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2"/>
    <s v="Escalier, passerelle, accès à des parties hautes : toiture, utilisation d’échelle, escabeau, échafaudage, chaise, rack de stockage"/>
    <x v="2"/>
    <s v="Intervention "/>
    <s v="Dommage immédiat"/>
    <s v="Gravité du Dommage :"/>
    <s v="Arrêt &gt; 30j, restrictions_x000a_définitives, reconversion_x000a_professionnelle, taux_x000a_d'incapacité permanent &gt; 10%"/>
    <n v="20"/>
    <s v="Risque Majeur"/>
    <m/>
    <m/>
    <m/>
    <m/>
    <n v="0.5"/>
    <x v="2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3"/>
    <s v="Objets stockés en hauteur, empilés, travaux effectués en hauteur, dans des tranchées, des puits…"/>
    <x v="3"/>
    <s v=" manutention"/>
    <s v="Dommage immédiat"/>
    <s v="Gravité du Dommage :"/>
    <s v="Arrêt de 8 à 30 j, restrictions temporaires, Taux d'incapacité permanent &lt; 10%"/>
    <n v="15"/>
    <s v="Risque mineur"/>
    <m/>
    <m/>
    <m/>
    <m/>
    <n v="0.5"/>
    <x v="3"/>
  </r>
  <r>
    <x v="1"/>
    <m/>
    <x v="1"/>
    <m/>
    <m/>
    <s v="Exposition au danger :"/>
    <s v="Occasionnelle (J&lt;30mn, S&lt;2h, M&lt;1j, A&lt;15j)"/>
    <n v="1"/>
    <m/>
    <m/>
    <m/>
    <m/>
    <m/>
    <m/>
    <x v="1"/>
  </r>
  <r>
    <x v="1"/>
    <m/>
    <x v="1"/>
    <m/>
    <m/>
    <s v="Probabilité du dommage :"/>
    <s v="Improbable"/>
    <n v="1"/>
    <m/>
    <m/>
    <m/>
    <m/>
    <m/>
    <m/>
    <x v="1"/>
  </r>
  <r>
    <x v="2"/>
    <s v="Sol glissant, inégal, défectueux, passage étroit, encombré"/>
    <x v="0"/>
    <s v="Déplacement dans l'atelier"/>
    <s v="Dommage immédiat"/>
    <s v="Gravité du Dommage :"/>
    <s v="Arrêt de 8 à 30 j, restrictions temporaires, Taux d'incapacité permanent &lt; 10%"/>
    <n v="15"/>
    <s v="Risque élevé"/>
    <m/>
    <m/>
    <m/>
    <m/>
    <n v="0.5"/>
    <x v="0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3"/>
    <s v="Escalier, passerelle, accès à des parties hautes : toiture, utilisation d’échelle, escabeau, échafaudage, chaise, rack de stockage"/>
    <x v="2"/>
    <s v="Intervention "/>
    <s v="Dommage immédiat"/>
    <s v="Gravité du Dommage :"/>
    <s v="Arrêt &gt; 30j, restrictions_x000a_définitives, reconversion_x000a_professionnelle, taux_x000a_d'incapacité permanent &gt; 10%"/>
    <n v="20"/>
    <s v="Risque Majeur"/>
    <m/>
    <m/>
    <m/>
    <m/>
    <n v="0.5"/>
    <x v="2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0"/>
    <s v="Objets stockés en hauteur, empilés, travaux effectués en hauteur, dans des tranchées, des puits…"/>
    <x v="3"/>
    <s v=" manutention"/>
    <s v="Dommage immédiat"/>
    <s v="Gravité du Dommage :"/>
    <s v="Arrêt de 8 à 30 j, restrictions temporaires, Taux d'incapacité permanent &lt; 10%"/>
    <n v="15"/>
    <s v="Risque mineur"/>
    <m/>
    <m/>
    <m/>
    <m/>
    <n v="0.5"/>
    <x v="3"/>
  </r>
  <r>
    <x v="1"/>
    <m/>
    <x v="1"/>
    <m/>
    <m/>
    <s v="Exposition au danger :"/>
    <s v="Occasionnelle (J&lt;30mn, S&lt;2h, M&lt;1j, A&lt;15j)"/>
    <n v="1"/>
    <m/>
    <m/>
    <m/>
    <m/>
    <m/>
    <m/>
    <x v="1"/>
  </r>
  <r>
    <x v="1"/>
    <m/>
    <x v="1"/>
    <m/>
    <m/>
    <s v="Probabilité du dommage :"/>
    <s v="Improbable"/>
    <n v="1"/>
    <m/>
    <m/>
    <m/>
    <m/>
    <m/>
    <m/>
    <x v="1"/>
  </r>
  <r>
    <x v="1"/>
    <m/>
    <x v="1"/>
    <m/>
    <m/>
    <m/>
    <m/>
    <m/>
    <m/>
    <m/>
    <m/>
    <m/>
    <m/>
    <m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9">
  <r>
    <x v="0"/>
    <s v="Sol glissant, inégal, défectueux, passage étroit, encombré"/>
    <x v="0"/>
    <s v="Déplacement dans l'atelier"/>
    <s v="Dommage immédiat"/>
    <s v="Gravité du Dommage :"/>
    <s v="Arrêt de 8 à 30 j, restrictions temporaires, Taux d'incapacité permanent &lt; 10%"/>
    <n v="15"/>
    <s v="Risque élevé"/>
    <m/>
    <m/>
    <m/>
    <m/>
    <n v="0.5"/>
    <x v="0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2"/>
    <s v="Escalier, passerelle, accès à des parties hautes : toiture, utilisation d’échelle, escabeau, échafaudage, chaise, rack de stockage"/>
    <x v="2"/>
    <s v="Intervention "/>
    <s v="Dommage immédiat"/>
    <s v="Gravité du Dommage :"/>
    <s v="Arrêt &gt; 30j, restrictions_x000a_définitives, reconversion_x000a_professionnelle, taux_x000a_d'incapacité permanent &gt; 10%"/>
    <n v="20"/>
    <s v="Risque Majeur"/>
    <m/>
    <m/>
    <m/>
    <m/>
    <n v="0.5"/>
    <x v="2"/>
  </r>
  <r>
    <x v="1"/>
    <m/>
    <x v="1"/>
    <m/>
    <m/>
    <s v="Exposition au danger :"/>
    <s v="Permanente (J&gt;6h, S&gt;3j, M&gt;15j, A&gt;5m)"/>
    <n v="4"/>
    <m/>
    <m/>
    <m/>
    <m/>
    <m/>
    <m/>
    <x v="1"/>
  </r>
  <r>
    <x v="1"/>
    <m/>
    <x v="1"/>
    <m/>
    <m/>
    <s v="Probabilité du dommage :"/>
    <s v="Probable"/>
    <n v="7"/>
    <m/>
    <m/>
    <m/>
    <m/>
    <m/>
    <m/>
    <x v="1"/>
  </r>
  <r>
    <x v="3"/>
    <s v="Objets stockés en hauteur, empilés, travaux effectués en hauteur, dans des tranchées, des puits…"/>
    <x v="3"/>
    <s v=" manutention"/>
    <s v="Dommage immédiat"/>
    <s v="Gravité du Dommage :"/>
    <s v="Arrêt de 8 à 30 j, restrictions temporaires, Taux d'incapacité permanent &lt; 10%"/>
    <n v="15"/>
    <s v="Risque mineur"/>
    <m/>
    <m/>
    <m/>
    <m/>
    <n v="0.5"/>
    <x v="3"/>
  </r>
  <r>
    <x v="1"/>
    <m/>
    <x v="1"/>
    <m/>
    <m/>
    <s v="Exposition au danger :"/>
    <s v="Occasionnelle (J&lt;30mn, S&lt;2h, M&lt;1j, A&lt;15j)"/>
    <n v="1"/>
    <m/>
    <m/>
    <m/>
    <m/>
    <m/>
    <m/>
    <x v="1"/>
  </r>
  <r>
    <x v="1"/>
    <m/>
    <x v="1"/>
    <m/>
    <m/>
    <s v="Probabilité du dommage :"/>
    <s v="Improbable"/>
    <n v="1"/>
    <m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3:C7" firstHeaderRow="1" firstDataRow="2" firstDataCol="1"/>
  <pivotFields count="15">
    <pivotField axis="axisRow" showAll="0">
      <items count="5">
        <item x="1"/>
        <item sd="0" x="0"/>
        <item x="2"/>
        <item sd="0" x="3"/>
        <item t="default"/>
      </items>
    </pivotField>
    <pivotField showAll="0"/>
    <pivotField axis="axisRow" dataField="1" showAll="0">
      <items count="5">
        <item x="0"/>
        <item x="2"/>
        <item x="3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showAll="0">
      <items count="5">
        <item x="3"/>
        <item h="1" x="1"/>
        <item h="1" x="0"/>
        <item h="1" x="2"/>
        <item t="default"/>
      </items>
    </pivotField>
  </pivotFields>
  <rowFields count="2">
    <field x="0"/>
    <field x="2"/>
  </rowFields>
  <rowItems count="3">
    <i>
      <x v="1"/>
    </i>
    <i>
      <x v="3"/>
    </i>
    <i t="grand">
      <x/>
    </i>
  </rowItems>
  <colFields count="1">
    <field x="14"/>
  </colFields>
  <colItems count="2">
    <i>
      <x/>
    </i>
    <i t="grand">
      <x/>
    </i>
  </colItems>
  <dataFields count="1">
    <dataField name="Nombre de Intitulé du danger (risque)" fld="2" subtotal="count" baseField="0" baseItem="0"/>
  </dataFields>
  <formats count="1">
    <format dxfId="0">
      <pivotArea type="all" dataOnly="0" outline="0" fieldPosition="0"/>
    </format>
  </formats>
  <chartFormats count="3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11" format="7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8">
  <location ref="M3:N5" firstHeaderRow="1" firstDataRow="2" firstDataCol="1"/>
  <pivotFields count="15">
    <pivotField axis="axisRow" showAll="0">
      <items count="9">
        <item sd="0" m="1" x="4"/>
        <item h="1" x="1"/>
        <item sd="0" m="1" x="6"/>
        <item sd="0" m="1" x="7"/>
        <item sd="0" m="1" x="5"/>
        <item h="1" x="0"/>
        <item h="1" x="2"/>
        <item h="1" x="3"/>
        <item t="default"/>
      </items>
    </pivotField>
    <pivotField showAll="0"/>
    <pivotField axis="axisRow" dataField="1" showAll="0">
      <items count="28">
        <item x="0"/>
        <item x="2"/>
        <item x="3"/>
        <item m="1" x="7"/>
        <item m="1" x="5"/>
        <item m="1" x="18"/>
        <item m="1" x="26"/>
        <item m="1" x="9"/>
        <item m="1" x="22"/>
        <item m="1" x="10"/>
        <item m="1" x="4"/>
        <item m="1" x="12"/>
        <item m="1" x="8"/>
        <item m="1" x="14"/>
        <item m="1" x="20"/>
        <item m="1" x="19"/>
        <item m="1" x="24"/>
        <item m="1" x="25"/>
        <item m="1" x="11"/>
        <item m="1" x="23"/>
        <item m="1" x="15"/>
        <item m="1" x="6"/>
        <item m="1" x="13"/>
        <item m="1" x="16"/>
        <item m="1" x="21"/>
        <item m="1" x="17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showAll="0">
      <items count="6">
        <item x="3"/>
        <item h="1" m="1" x="4"/>
        <item h="1" x="1"/>
        <item x="0"/>
        <item x="2"/>
        <item t="default"/>
      </items>
    </pivotField>
  </pivotFields>
  <rowFields count="2">
    <field x="0"/>
    <field x="2"/>
  </rowFields>
  <rowItems count="1">
    <i t="grand">
      <x/>
    </i>
  </rowItems>
  <colFields count="1">
    <field x="14"/>
  </colFields>
  <colItems count="1">
    <i t="grand">
      <x/>
    </i>
  </colItems>
  <dataFields count="1">
    <dataField name="Nombre de Intitulé du danger (risque)" fld="2" subtotal="count" baseField="0" baseItem="0"/>
  </dataFields>
  <formats count="1">
    <format dxfId="1">
      <pivotArea type="all" dataOnly="0" outline="0" fieldPosition="0"/>
    </format>
  </formats>
  <chartFormats count="4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4"/>
          </reference>
        </references>
      </pivotArea>
    </chartFormat>
    <chartFormat chart="7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I3:K7" firstHeaderRow="1" firstDataRow="2" firstDataCol="1"/>
  <pivotFields count="15">
    <pivotField axis="axisRow" showAll="0">
      <items count="5">
        <item x="1"/>
        <item x="0"/>
        <item sd="0" x="2"/>
        <item sd="0" x="3"/>
        <item t="default"/>
      </items>
    </pivotField>
    <pivotField showAll="0"/>
    <pivotField axis="axisRow" dataField="1" showAll="0">
      <items count="5">
        <item x="0"/>
        <item x="2"/>
        <item x="3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showAll="0">
      <items count="5">
        <item h="1" x="3"/>
        <item h="1" x="1"/>
        <item h="1" x="0"/>
        <item x="2"/>
        <item t="default"/>
      </items>
    </pivotField>
  </pivotFields>
  <rowFields count="2">
    <field x="0"/>
    <field x="2"/>
  </rowFields>
  <rowItems count="3">
    <i>
      <x v="2"/>
    </i>
    <i>
      <x v="3"/>
    </i>
    <i t="grand">
      <x/>
    </i>
  </rowItems>
  <colFields count="1">
    <field x="14"/>
  </colFields>
  <colItems count="2">
    <i>
      <x v="3"/>
    </i>
    <i t="grand">
      <x/>
    </i>
  </colItems>
  <dataFields count="1">
    <dataField name="Nombre de Intitulé du danger (risque)" fld="2" subtotal="count" baseField="0" baseItem="0"/>
  </dataFields>
  <formats count="1">
    <format dxfId="2">
      <pivotArea type="all" dataOnly="0" outline="0" fieldPosition="0"/>
    </format>
  </formats>
  <chartFormats count="6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3"/>
          </reference>
        </references>
      </pivotArea>
    </chartFormat>
    <chartFormat chart="8" format="2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3"/>
          </reference>
        </references>
      </pivotArea>
    </chartFormat>
    <chartFormat chart="11" format="4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3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E3:G7" firstHeaderRow="1" firstDataRow="2" firstDataCol="1"/>
  <pivotFields count="15">
    <pivotField axis="axisRow" showAll="0">
      <items count="5">
        <item h="1" x="1"/>
        <item sd="0" x="0"/>
        <item sd="0" x="2"/>
        <item x="3"/>
        <item t="default"/>
      </items>
    </pivotField>
    <pivotField showAll="0"/>
    <pivotField axis="axisRow" dataField="1" showAll="0">
      <items count="5">
        <item x="0"/>
        <item x="2"/>
        <item x="3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showAll="0">
      <items count="5">
        <item h="1" x="3"/>
        <item h="1" x="1"/>
        <item x="0"/>
        <item h="1" x="2"/>
        <item t="default"/>
      </items>
    </pivotField>
  </pivotFields>
  <rowFields count="2">
    <field x="0"/>
    <field x="2"/>
  </rowFields>
  <rowItems count="3">
    <i>
      <x v="1"/>
    </i>
    <i>
      <x v="2"/>
    </i>
    <i t="grand">
      <x/>
    </i>
  </rowItems>
  <colFields count="1">
    <field x="14"/>
  </colFields>
  <colItems count="2">
    <i>
      <x v="2"/>
    </i>
    <i t="grand">
      <x/>
    </i>
  </colItems>
  <dataFields count="1">
    <dataField name="Nombre de Intitulé du danger (risque)" fld="2" subtotal="count" baseField="0" baseItem="0"/>
  </dataFields>
  <formats count="1">
    <format dxfId="3">
      <pivotArea type="all" dataOnly="0" outline="0" fieldPosition="0"/>
    </format>
  </formats>
  <chartFormats count="5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  <chartFormat chart="11" format="6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  <chartFormat chart="7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CC33"/>
    <pageSetUpPr fitToPage="1"/>
  </sheetPr>
  <dimension ref="A1:T33"/>
  <sheetViews>
    <sheetView tabSelected="1" zoomScale="70" zoomScaleNormal="70" workbookViewId="0">
      <pane xSplit="5" ySplit="1" topLeftCell="F8" activePane="bottomRight" state="frozen"/>
      <selection activeCell="K17" sqref="K17"/>
      <selection pane="topRight" activeCell="K17" sqref="K17"/>
      <selection pane="bottomLeft" activeCell="K17" sqref="K17"/>
      <selection pane="bottomRight" activeCell="Q9" sqref="Q9:Q11"/>
    </sheetView>
  </sheetViews>
  <sheetFormatPr baseColWidth="10" defaultRowHeight="50.1" customHeight="1"/>
  <cols>
    <col min="1" max="1" width="16" style="1" customWidth="1"/>
    <col min="2" max="2" width="23.140625" style="1" customWidth="1"/>
    <col min="3" max="3" width="26.7109375" style="1" customWidth="1"/>
    <col min="4" max="4" width="38.5703125" style="1" customWidth="1"/>
    <col min="5" max="5" width="20.42578125" style="1" customWidth="1"/>
    <col min="6" max="6" width="25.5703125" style="1" customWidth="1"/>
    <col min="7" max="7" width="25.28515625" style="1" customWidth="1"/>
    <col min="8" max="9" width="11.5703125" customWidth="1"/>
    <col min="10" max="10" width="12.7109375" customWidth="1"/>
    <col min="11" max="11" width="26.85546875" customWidth="1"/>
    <col min="12" max="12" width="23" customWidth="1"/>
    <col min="13" max="13" width="22.85546875" customWidth="1"/>
    <col min="14" max="14" width="24" customWidth="1"/>
    <col min="15" max="17" width="12.7109375" style="1" customWidth="1"/>
    <col min="18" max="18" width="16.28515625" style="1" bestFit="1" customWidth="1"/>
    <col min="19" max="19" width="29.7109375" style="1" bestFit="1" customWidth="1"/>
    <col min="20" max="16384" width="11.42578125" style="1"/>
  </cols>
  <sheetData>
    <row r="1" spans="1:20" ht="50.1" customHeight="1">
      <c r="A1" s="44" t="s">
        <v>114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S1" s="17"/>
      <c r="T1" s="18"/>
    </row>
    <row r="2" spans="1:20" ht="50.1" customHeight="1">
      <c r="A2" s="14" t="s">
        <v>0</v>
      </c>
      <c r="B2" s="14" t="s">
        <v>71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89</v>
      </c>
      <c r="H2" s="14" t="s">
        <v>72</v>
      </c>
      <c r="I2" s="14" t="s">
        <v>121</v>
      </c>
      <c r="J2" s="14" t="s">
        <v>86</v>
      </c>
      <c r="K2" s="13" t="s">
        <v>90</v>
      </c>
      <c r="L2" s="13" t="s">
        <v>91</v>
      </c>
      <c r="M2" s="13" t="s">
        <v>99</v>
      </c>
      <c r="N2" s="14" t="s">
        <v>98</v>
      </c>
      <c r="O2" s="14" t="s">
        <v>87</v>
      </c>
      <c r="P2" s="14" t="s">
        <v>122</v>
      </c>
      <c r="Q2" s="14" t="s">
        <v>88</v>
      </c>
      <c r="R2" s="8"/>
    </row>
    <row r="3" spans="1:20" ht="69.75" customHeight="1">
      <c r="A3" s="45" t="s">
        <v>115</v>
      </c>
      <c r="B3" s="45" t="str">
        <f>IF(C3="","",LOOKUP(C3,Liste!$H$2:$I$28))</f>
        <v>Sol glissant, inégal, défectueux, passage étroit, encombré</v>
      </c>
      <c r="C3" s="46" t="s">
        <v>6</v>
      </c>
      <c r="D3" s="46" t="s">
        <v>100</v>
      </c>
      <c r="E3" s="45" t="s">
        <v>83</v>
      </c>
      <c r="F3" s="2" t="s">
        <v>37</v>
      </c>
      <c r="G3" s="16" t="s">
        <v>81</v>
      </c>
      <c r="H3" s="16">
        <f>IF(G3="","",LOOKUP(G3,gravité,Liste!$C$2:$C$6))</f>
        <v>15</v>
      </c>
      <c r="I3" s="38">
        <f ca="1">H3*H4*H5</f>
        <v>420</v>
      </c>
      <c r="J3" s="47" t="str">
        <f ca="1">IF(D3="Non Concerné","Non Concerné",IF(D3="CF évaluation du Risque Chimique","CF évaluation du Risque Chimique",IF(D3="CF DRPCE","CF DRPCE",IF(H3*H4*H5&lt;=90,"Risque mineur",IF(H3*H4*H5&lt;=250,"Risque moyen",IF(H3*H4*H5&lt;=450,"Risque élevé","Risque Majeur"))))))</f>
        <v>Risque élevé</v>
      </c>
      <c r="K3" s="49"/>
      <c r="L3" s="52"/>
      <c r="M3" s="52"/>
      <c r="N3" s="53"/>
      <c r="O3" s="41">
        <v>0.5</v>
      </c>
      <c r="P3" s="41">
        <f ca="1">I3*O3</f>
        <v>210</v>
      </c>
      <c r="Q3" s="47" t="str">
        <f ca="1">IF(O3*(H3*H4*H5)&lt;=90,"Risque mineur",IF(O3*(H3*H4*H5)&lt;=250,"Risque moyen",IF(O3*(H3*H4*H5)&lt;=450,"Risque élevé","Risque Majeur")))</f>
        <v>Risque moyen</v>
      </c>
    </row>
    <row r="4" spans="1:20" ht="50.1" customHeight="1">
      <c r="A4" s="45"/>
      <c r="B4" s="45"/>
      <c r="C4" s="46"/>
      <c r="D4" s="46"/>
      <c r="E4" s="45"/>
      <c r="F4" s="2" t="s">
        <v>38</v>
      </c>
      <c r="G4" s="16" t="s">
        <v>79</v>
      </c>
      <c r="H4" s="16">
        <f ca="1">IF(G4="","",LOOKUP(G4,Exposition,Liste!$E$2:$E$7))</f>
        <v>4</v>
      </c>
      <c r="I4" s="39"/>
      <c r="J4" s="46"/>
      <c r="K4" s="50"/>
      <c r="L4" s="50"/>
      <c r="M4" s="50"/>
      <c r="N4" s="54"/>
      <c r="O4" s="56"/>
      <c r="P4" s="42"/>
      <c r="Q4" s="46"/>
    </row>
    <row r="5" spans="1:20" ht="50.1" customHeight="1">
      <c r="A5" s="45"/>
      <c r="B5" s="45"/>
      <c r="C5" s="46"/>
      <c r="D5" s="46"/>
      <c r="E5" s="45"/>
      <c r="F5" s="2" t="s">
        <v>39</v>
      </c>
      <c r="G5" s="16" t="s">
        <v>35</v>
      </c>
      <c r="H5" s="16">
        <f ca="1">IF(G5="","",LOOKUP(G5,probabilité,Liste!$G$2:$G$6))</f>
        <v>7</v>
      </c>
      <c r="I5" s="40"/>
      <c r="J5" s="48"/>
      <c r="K5" s="51"/>
      <c r="L5" s="51"/>
      <c r="M5" s="51"/>
      <c r="N5" s="55"/>
      <c r="O5" s="43"/>
      <c r="P5" s="43"/>
      <c r="Q5" s="48"/>
    </row>
    <row r="6" spans="1:20" ht="50.1" customHeight="1">
      <c r="A6" s="45" t="s">
        <v>116</v>
      </c>
      <c r="B6" s="45" t="str">
        <f>IF(C6="","",LOOKUP(C6,Liste!$H$2:$I$28))</f>
        <v>Escalier, passerelle, accès à des parties hautes : toiture, utilisation d’échelle, escabeau, échafaudage, chaise, rack de stockage</v>
      </c>
      <c r="C6" s="46" t="s">
        <v>7</v>
      </c>
      <c r="D6" s="46" t="s">
        <v>118</v>
      </c>
      <c r="E6" s="45" t="s">
        <v>83</v>
      </c>
      <c r="F6" s="2" t="s">
        <v>37</v>
      </c>
      <c r="G6" s="16" t="s">
        <v>75</v>
      </c>
      <c r="H6" s="16">
        <f>IF(G6="","",LOOKUP(G6,gravité,Liste!$C$2:$C$6))</f>
        <v>20</v>
      </c>
      <c r="I6" s="38">
        <f t="shared" ref="I6" ca="1" si="0">H6*H7*H8</f>
        <v>560</v>
      </c>
      <c r="J6" s="47" t="str">
        <f ca="1">IF(D6="Non Concerné","Non Concerné",IF(D6="CF évaluation du Risque Chimique","CF évaluation du Risque Chimique",IF(D6="CF DRPCE","CF DRPCE",IF(H6*H7*H8&lt;=90,"Risque mineur",IF(H6*H7*H8&lt;=250,"Risque moyen",IF(H6*H7*H8&lt;=450,"Risque élevé","Risque Majeur"))))))</f>
        <v>Risque Majeur</v>
      </c>
      <c r="K6" s="49"/>
      <c r="L6" s="52"/>
      <c r="M6" s="49"/>
      <c r="N6" s="53"/>
      <c r="O6" s="41">
        <v>0.5</v>
      </c>
      <c r="P6" s="41">
        <f t="shared" ref="P6" ca="1" si="1">I6*O6</f>
        <v>280</v>
      </c>
      <c r="Q6" s="47" t="str">
        <f ca="1">IF(O6*(H6*H7*H8)&lt;=90,"Risque mineur",IF(O6*(H6*H7*H8)&lt;=250,"Risque moyen",IF(O6*(H6*H7*H8)&lt;=450,"Risque élevé","Risque Majeur")))</f>
        <v>Risque élevé</v>
      </c>
    </row>
    <row r="7" spans="1:20" ht="50.1" customHeight="1">
      <c r="A7" s="45"/>
      <c r="B7" s="45"/>
      <c r="C7" s="46"/>
      <c r="D7" s="46"/>
      <c r="E7" s="45"/>
      <c r="F7" s="2" t="s">
        <v>38</v>
      </c>
      <c r="G7" s="16" t="s">
        <v>79</v>
      </c>
      <c r="H7" s="16">
        <f ca="1">IF(G7="","",LOOKUP(G7,Exposition,Liste!$E$2:$E$7))</f>
        <v>4</v>
      </c>
      <c r="I7" s="39"/>
      <c r="J7" s="46"/>
      <c r="K7" s="50"/>
      <c r="L7" s="50"/>
      <c r="M7" s="50"/>
      <c r="N7" s="54"/>
      <c r="O7" s="56"/>
      <c r="P7" s="42"/>
      <c r="Q7" s="46"/>
    </row>
    <row r="8" spans="1:20" ht="50.1" customHeight="1">
      <c r="A8" s="45"/>
      <c r="B8" s="45"/>
      <c r="C8" s="46"/>
      <c r="D8" s="46"/>
      <c r="E8" s="45"/>
      <c r="F8" s="2" t="s">
        <v>39</v>
      </c>
      <c r="G8" s="16" t="s">
        <v>35</v>
      </c>
      <c r="H8" s="16">
        <f ca="1">IF(G8="","",LOOKUP(G8,probabilité,Liste!$G$2:$G$6))</f>
        <v>7</v>
      </c>
      <c r="I8" s="40"/>
      <c r="J8" s="48"/>
      <c r="K8" s="51"/>
      <c r="L8" s="51"/>
      <c r="M8" s="51"/>
      <c r="N8" s="55"/>
      <c r="O8" s="43"/>
      <c r="P8" s="43"/>
      <c r="Q8" s="48"/>
    </row>
    <row r="9" spans="1:20" ht="50.1" customHeight="1">
      <c r="A9" s="45" t="s">
        <v>117</v>
      </c>
      <c r="B9" s="45" t="str">
        <f>IF(C9="","",LOOKUP(C9,Liste!$H$2:$I$28))</f>
        <v>Objets stockés en hauteur, empilés, travaux effectués en hauteur, dans des tranchées, des puits…</v>
      </c>
      <c r="C9" s="46" t="s">
        <v>13</v>
      </c>
      <c r="D9" s="46" t="s">
        <v>119</v>
      </c>
      <c r="E9" s="45" t="s">
        <v>83</v>
      </c>
      <c r="F9" s="2" t="s">
        <v>37</v>
      </c>
      <c r="G9" s="16" t="s">
        <v>81</v>
      </c>
      <c r="H9" s="16">
        <f>IF(G9="","",LOOKUP(G9,gravité,Liste!$C$2:$C$6))</f>
        <v>15</v>
      </c>
      <c r="I9" s="38">
        <f t="shared" ref="I9" ca="1" si="2">H9*H10*H11</f>
        <v>15</v>
      </c>
      <c r="J9" s="47" t="str">
        <f ca="1">IF(D9="Non Concerné","Non Concerné",IF(D9="CF évaluation du Risque Chimique","CF évaluation du Risque Chimique",IF(D9="CF DRPCE","CF DRPCE",IF(H9*H10*H11&lt;=90,"Risque mineur",IF(H9*H10*H11&lt;=250,"Risque moyen",IF(H9*H10*H11&lt;=450,"Risque élevé","Risque Majeur"))))))</f>
        <v>Risque mineur</v>
      </c>
      <c r="K9" s="49"/>
      <c r="L9" s="49"/>
      <c r="M9" s="49"/>
      <c r="N9" s="53"/>
      <c r="O9" s="41">
        <v>0.5</v>
      </c>
      <c r="P9" s="41">
        <f t="shared" ref="P9" ca="1" si="3">I9*O9</f>
        <v>7.5</v>
      </c>
      <c r="Q9" s="47" t="str">
        <f ca="1">IF(O9*(H9*H10*H11)&lt;=90,"Risque mineur",IF(O9*(H9*H10*H11)&lt;=250,"Risque moyen",IF(O9*(H9*H10*H11)&lt;=450,"Risque élevé","Risque Majeur")))</f>
        <v>Risque mineur</v>
      </c>
    </row>
    <row r="10" spans="1:20" ht="50.1" customHeight="1">
      <c r="A10" s="45"/>
      <c r="B10" s="45"/>
      <c r="C10" s="46"/>
      <c r="D10" s="46"/>
      <c r="E10" s="45"/>
      <c r="F10" s="2" t="s">
        <v>38</v>
      </c>
      <c r="G10" s="16" t="s">
        <v>78</v>
      </c>
      <c r="H10" s="16">
        <f ca="1">IF(G10="","",LOOKUP(G10,Exposition,Liste!$E$2:$E$7))</f>
        <v>1</v>
      </c>
      <c r="I10" s="39"/>
      <c r="J10" s="46"/>
      <c r="K10" s="50"/>
      <c r="L10" s="50"/>
      <c r="M10" s="50"/>
      <c r="N10" s="54"/>
      <c r="O10" s="56"/>
      <c r="P10" s="42"/>
      <c r="Q10" s="46"/>
    </row>
    <row r="11" spans="1:20" ht="50.1" customHeight="1">
      <c r="A11" s="45"/>
      <c r="B11" s="45"/>
      <c r="C11" s="46"/>
      <c r="D11" s="46"/>
      <c r="E11" s="45"/>
      <c r="F11" s="2" t="s">
        <v>39</v>
      </c>
      <c r="G11" s="16" t="s">
        <v>82</v>
      </c>
      <c r="H11" s="16">
        <f ca="1">IF(G11="","",LOOKUP(G11,probabilité,Liste!$G$2:$G$6))</f>
        <v>1</v>
      </c>
      <c r="I11" s="40"/>
      <c r="J11" s="48"/>
      <c r="K11" s="51"/>
      <c r="L11" s="51"/>
      <c r="M11" s="51"/>
      <c r="N11" s="55"/>
      <c r="O11" s="43"/>
      <c r="P11" s="43"/>
      <c r="Q11" s="48"/>
    </row>
    <row r="12" spans="1:20" ht="50.1" customHeight="1">
      <c r="A12" s="45" t="s">
        <v>116</v>
      </c>
      <c r="B12" s="45" t="str">
        <f>IF(C12="","",LOOKUP(C12,Liste!$H$2:$I$28))</f>
        <v>Sol glissant, inégal, défectueux, passage étroit, encombré</v>
      </c>
      <c r="C12" s="46" t="s">
        <v>6</v>
      </c>
      <c r="D12" s="46" t="s">
        <v>100</v>
      </c>
      <c r="E12" s="45" t="s">
        <v>83</v>
      </c>
      <c r="F12" s="2" t="s">
        <v>37</v>
      </c>
      <c r="G12" s="32" t="s">
        <v>81</v>
      </c>
      <c r="H12" s="32">
        <f>IF(G12="","",LOOKUP(G12,gravité,Liste!$C$2:$C$6))</f>
        <v>15</v>
      </c>
      <c r="I12" s="38">
        <f t="shared" ref="I12" ca="1" si="4">H12*H13*H14</f>
        <v>420</v>
      </c>
      <c r="J12" s="47" t="str">
        <f ca="1">IF(D12="Non Concerné","Non Concerné",IF(D12="CF évaluation du Risque Chimique","CF évaluation du Risque Chimique",IF(D12="CF DRPCE","CF DRPCE",IF(H12*H13*H14&lt;=90,"Risque mineur",IF(H12*H13*H14&lt;=250,"Risque moyen",IF(H12*H13*H14&lt;=450,"Risque élevé","Risque Majeur"))))))</f>
        <v>Risque élevé</v>
      </c>
      <c r="K12" s="49"/>
      <c r="L12" s="52"/>
      <c r="M12" s="52"/>
      <c r="N12" s="53"/>
      <c r="O12" s="41">
        <v>0.5</v>
      </c>
      <c r="P12" s="41">
        <f t="shared" ref="P12" ca="1" si="5">I12*O12</f>
        <v>210</v>
      </c>
      <c r="Q12" s="47" t="str">
        <f t="shared" ref="Q12" ca="1" si="6">IF(O12*(H12*H13*H14)&lt;=90,"Risque mineur",IF(O12*(H12*H13*H14)&lt;=250,"Risque moyen",IF(O12*(H12*H13*H14)&lt;=450,"Risque élevé","Risque Majeur")))</f>
        <v>Risque moyen</v>
      </c>
    </row>
    <row r="13" spans="1:20" ht="50.1" customHeight="1">
      <c r="A13" s="45"/>
      <c r="B13" s="45"/>
      <c r="C13" s="46"/>
      <c r="D13" s="46"/>
      <c r="E13" s="45"/>
      <c r="F13" s="2" t="s">
        <v>38</v>
      </c>
      <c r="G13" s="32" t="s">
        <v>79</v>
      </c>
      <c r="H13" s="32">
        <f ca="1">IF(G13="","",LOOKUP(G13,Exposition,Liste!$E$2:$E$7))</f>
        <v>4</v>
      </c>
      <c r="I13" s="39"/>
      <c r="J13" s="46"/>
      <c r="K13" s="50"/>
      <c r="L13" s="50"/>
      <c r="M13" s="50"/>
      <c r="N13" s="54"/>
      <c r="O13" s="56"/>
      <c r="P13" s="42"/>
      <c r="Q13" s="46"/>
    </row>
    <row r="14" spans="1:20" ht="50.1" customHeight="1">
      <c r="A14" s="45"/>
      <c r="B14" s="45"/>
      <c r="C14" s="46"/>
      <c r="D14" s="46"/>
      <c r="E14" s="45"/>
      <c r="F14" s="2" t="s">
        <v>39</v>
      </c>
      <c r="G14" s="32" t="s">
        <v>35</v>
      </c>
      <c r="H14" s="32">
        <f ca="1">IF(G14="","",LOOKUP(G14,probabilité,Liste!$G$2:$G$6))</f>
        <v>7</v>
      </c>
      <c r="I14" s="40"/>
      <c r="J14" s="48"/>
      <c r="K14" s="51"/>
      <c r="L14" s="51"/>
      <c r="M14" s="51"/>
      <c r="N14" s="55"/>
      <c r="O14" s="43"/>
      <c r="P14" s="43"/>
      <c r="Q14" s="48"/>
    </row>
    <row r="15" spans="1:20" ht="50.1" customHeight="1">
      <c r="A15" s="45" t="s">
        <v>117</v>
      </c>
      <c r="B15" s="45" t="str">
        <f>IF(C15="","",LOOKUP(C15,Liste!$H$2:$I$28))</f>
        <v>Escalier, passerelle, accès à des parties hautes : toiture, utilisation d’échelle, escabeau, échafaudage, chaise, rack de stockage</v>
      </c>
      <c r="C15" s="46" t="s">
        <v>7</v>
      </c>
      <c r="D15" s="46" t="s">
        <v>118</v>
      </c>
      <c r="E15" s="45" t="s">
        <v>83</v>
      </c>
      <c r="F15" s="2" t="s">
        <v>37</v>
      </c>
      <c r="G15" s="32" t="s">
        <v>75</v>
      </c>
      <c r="H15" s="32">
        <f>IF(G15="","",LOOKUP(G15,gravité,Liste!$C$2:$C$6))</f>
        <v>20</v>
      </c>
      <c r="I15" s="38">
        <f t="shared" ref="I15" ca="1" si="7">H15*H16*H17</f>
        <v>560</v>
      </c>
      <c r="J15" s="47" t="str">
        <f ca="1">IF(D15="Non Concerné","Non Concerné",IF(D15="CF évaluation du Risque Chimique","CF évaluation du Risque Chimique",IF(D15="CF DRPCE","CF DRPCE",IF(H15*H16*H17&lt;=90,"Risque mineur",IF(H15*H16*H17&lt;=250,"Risque moyen",IF(H15*H16*H17&lt;=450,"Risque élevé","Risque Majeur"))))))</f>
        <v>Risque Majeur</v>
      </c>
      <c r="K15" s="49"/>
      <c r="L15" s="52"/>
      <c r="M15" s="49"/>
      <c r="N15" s="53"/>
      <c r="O15" s="41">
        <v>0.5</v>
      </c>
      <c r="P15" s="41">
        <f t="shared" ref="P15" ca="1" si="8">I15*O15</f>
        <v>280</v>
      </c>
      <c r="Q15" s="47" t="str">
        <f t="shared" ref="Q15" ca="1" si="9">IF(O15*(H15*H16*H17)&lt;=90,"Risque mineur",IF(O15*(H15*H16*H17)&lt;=250,"Risque moyen",IF(O15*(H15*H16*H17)&lt;=450,"Risque élevé","Risque Majeur")))</f>
        <v>Risque élevé</v>
      </c>
    </row>
    <row r="16" spans="1:20" ht="50.1" customHeight="1">
      <c r="A16" s="45"/>
      <c r="B16" s="45"/>
      <c r="C16" s="46"/>
      <c r="D16" s="46"/>
      <c r="E16" s="45"/>
      <c r="F16" s="2" t="s">
        <v>38</v>
      </c>
      <c r="G16" s="32" t="s">
        <v>79</v>
      </c>
      <c r="H16" s="32">
        <f ca="1">IF(G16="","",LOOKUP(G16,Exposition,Liste!$E$2:$E$7))</f>
        <v>4</v>
      </c>
      <c r="I16" s="39"/>
      <c r="J16" s="46"/>
      <c r="K16" s="50"/>
      <c r="L16" s="50"/>
      <c r="M16" s="50"/>
      <c r="N16" s="54"/>
      <c r="O16" s="56"/>
      <c r="P16" s="42"/>
      <c r="Q16" s="46"/>
    </row>
    <row r="17" spans="1:17" ht="50.1" customHeight="1">
      <c r="A17" s="45"/>
      <c r="B17" s="45"/>
      <c r="C17" s="46"/>
      <c r="D17" s="46"/>
      <c r="E17" s="45"/>
      <c r="F17" s="2" t="s">
        <v>39</v>
      </c>
      <c r="G17" s="32" t="s">
        <v>35</v>
      </c>
      <c r="H17" s="32">
        <f ca="1">IF(G17="","",LOOKUP(G17,probabilité,Liste!$G$2:$G$6))</f>
        <v>7</v>
      </c>
      <c r="I17" s="40"/>
      <c r="J17" s="48"/>
      <c r="K17" s="51"/>
      <c r="L17" s="51"/>
      <c r="M17" s="51"/>
      <c r="N17" s="55"/>
      <c r="O17" s="43"/>
      <c r="P17" s="43"/>
      <c r="Q17" s="48"/>
    </row>
    <row r="18" spans="1:17" ht="50.1" customHeight="1">
      <c r="A18" s="45" t="s">
        <v>115</v>
      </c>
      <c r="B18" s="45" t="str">
        <f>IF(C18="","",LOOKUP(C18,Liste!$H$2:$I$28))</f>
        <v>Objets stockés en hauteur, empilés, travaux effectués en hauteur, dans des tranchées, des puits…</v>
      </c>
      <c r="C18" s="46" t="s">
        <v>13</v>
      </c>
      <c r="D18" s="46" t="s">
        <v>119</v>
      </c>
      <c r="E18" s="45" t="s">
        <v>83</v>
      </c>
      <c r="F18" s="2" t="s">
        <v>37</v>
      </c>
      <c r="G18" s="32" t="s">
        <v>81</v>
      </c>
      <c r="H18" s="32">
        <f>IF(G18="","",LOOKUP(G18,gravité,Liste!$C$2:$C$6))</f>
        <v>15</v>
      </c>
      <c r="I18" s="38">
        <f t="shared" ref="I18" ca="1" si="10">H18*H19*H20</f>
        <v>15</v>
      </c>
      <c r="J18" s="47" t="str">
        <f ca="1">IF(D18="Non Concerné","Non Concerné",IF(D18="CF évaluation du Risque Chimique","CF évaluation du Risque Chimique",IF(D18="CF DRPCE","CF DRPCE",IF(H18*H19*H20&lt;=90,"Risque mineur",IF(H18*H19*H20&lt;=250,"Risque moyen",IF(H18*H19*H20&lt;=450,"Risque élevé","Risque Majeur"))))))</f>
        <v>Risque mineur</v>
      </c>
      <c r="K18" s="49"/>
      <c r="L18" s="49"/>
      <c r="M18" s="49"/>
      <c r="N18" s="53"/>
      <c r="O18" s="41">
        <v>0.5</v>
      </c>
      <c r="P18" s="41">
        <f t="shared" ref="P18" ca="1" si="11">I18*O18</f>
        <v>7.5</v>
      </c>
      <c r="Q18" s="47" t="str">
        <f t="shared" ref="Q18" ca="1" si="12">IF(O18*(H18*H19*H20)&lt;=90,"Risque mineur",IF(O18*(H18*H19*H20)&lt;=250,"Risque moyen",IF(O18*(H18*H19*H20)&lt;=450,"Risque élevé","Risque Majeur")))</f>
        <v>Risque mineur</v>
      </c>
    </row>
    <row r="19" spans="1:17" ht="50.1" customHeight="1">
      <c r="A19" s="45"/>
      <c r="B19" s="45"/>
      <c r="C19" s="46"/>
      <c r="D19" s="46"/>
      <c r="E19" s="45"/>
      <c r="F19" s="2" t="s">
        <v>38</v>
      </c>
      <c r="G19" s="32" t="s">
        <v>78</v>
      </c>
      <c r="H19" s="32">
        <f ca="1">IF(G19="","",LOOKUP(G19,Exposition,Liste!$E$2:$E$7))</f>
        <v>1</v>
      </c>
      <c r="I19" s="39"/>
      <c r="J19" s="46"/>
      <c r="K19" s="50"/>
      <c r="L19" s="50"/>
      <c r="M19" s="50"/>
      <c r="N19" s="54"/>
      <c r="O19" s="56"/>
      <c r="P19" s="42"/>
      <c r="Q19" s="46"/>
    </row>
    <row r="20" spans="1:17" ht="50.1" customHeight="1">
      <c r="A20" s="45"/>
      <c r="B20" s="45"/>
      <c r="C20" s="46"/>
      <c r="D20" s="46"/>
      <c r="E20" s="45"/>
      <c r="F20" s="2" t="s">
        <v>39</v>
      </c>
      <c r="G20" s="32" t="s">
        <v>82</v>
      </c>
      <c r="H20" s="32">
        <f ca="1">IF(G20="","",LOOKUP(G20,probabilité,Liste!$G$2:$G$6))</f>
        <v>1</v>
      </c>
      <c r="I20" s="40"/>
      <c r="J20" s="48"/>
      <c r="K20" s="51"/>
      <c r="L20" s="51"/>
      <c r="M20" s="51"/>
      <c r="N20" s="55"/>
      <c r="O20" s="43"/>
      <c r="P20" s="43"/>
      <c r="Q20" s="48"/>
    </row>
    <row r="21" spans="1:17" ht="50.1" customHeight="1">
      <c r="I21" s="1"/>
    </row>
    <row r="22" spans="1:17" ht="50.1" customHeight="1">
      <c r="I22" s="1"/>
    </row>
    <row r="23" spans="1:17" ht="50.1" customHeight="1">
      <c r="I23" s="1"/>
    </row>
    <row r="24" spans="1:17" ht="50.1" customHeight="1">
      <c r="I24" s="1"/>
    </row>
    <row r="25" spans="1:17" ht="50.1" customHeight="1">
      <c r="I25" s="1"/>
    </row>
    <row r="26" spans="1:17" ht="50.1" customHeight="1">
      <c r="I26" s="1"/>
    </row>
    <row r="27" spans="1:17" ht="50.1" customHeight="1">
      <c r="I27" s="1"/>
    </row>
    <row r="28" spans="1:17" ht="50.1" customHeight="1">
      <c r="I28" s="1"/>
    </row>
    <row r="29" spans="1:17" ht="50.1" customHeight="1">
      <c r="I29" s="1"/>
    </row>
    <row r="30" spans="1:17" ht="50.1" customHeight="1">
      <c r="I30" s="1"/>
    </row>
    <row r="31" spans="1:17" ht="50.1" customHeight="1">
      <c r="I31" s="1"/>
    </row>
    <row r="32" spans="1:17" ht="50.1" customHeight="1">
      <c r="I32" s="1"/>
    </row>
    <row r="33" spans="9:9" ht="50.1" customHeight="1">
      <c r="I33" s="1"/>
    </row>
  </sheetData>
  <autoFilter ref="A2:Q11"/>
  <sortState ref="A144:E215">
    <sortCondition ref="A144:A215"/>
    <sortCondition ref="C144:C215"/>
  </sortState>
  <mergeCells count="85">
    <mergeCell ref="E18:E20"/>
    <mergeCell ref="D18:D20"/>
    <mergeCell ref="C18:C20"/>
    <mergeCell ref="B18:B20"/>
    <mergeCell ref="A18:A20"/>
    <mergeCell ref="I9:I11"/>
    <mergeCell ref="Q18:Q20"/>
    <mergeCell ref="J18:J20"/>
    <mergeCell ref="K18:K20"/>
    <mergeCell ref="L18:L20"/>
    <mergeCell ref="M18:M20"/>
    <mergeCell ref="N18:N20"/>
    <mergeCell ref="O18:O20"/>
    <mergeCell ref="J15:J17"/>
    <mergeCell ref="K15:K17"/>
    <mergeCell ref="Q9:Q11"/>
    <mergeCell ref="A12:A14"/>
    <mergeCell ref="B12:B14"/>
    <mergeCell ref="C12:C14"/>
    <mergeCell ref="D12:D14"/>
    <mergeCell ref="E12:E14"/>
    <mergeCell ref="J12:J14"/>
    <mergeCell ref="K12:K14"/>
    <mergeCell ref="L12:L14"/>
    <mergeCell ref="M12:M14"/>
    <mergeCell ref="J9:J11"/>
    <mergeCell ref="K9:K11"/>
    <mergeCell ref="L9:L11"/>
    <mergeCell ref="M9:M11"/>
    <mergeCell ref="A15:A17"/>
    <mergeCell ref="B15:B17"/>
    <mergeCell ref="C15:C17"/>
    <mergeCell ref="D15:D17"/>
    <mergeCell ref="E15:E17"/>
    <mergeCell ref="O15:O17"/>
    <mergeCell ref="Q15:Q17"/>
    <mergeCell ref="N12:N14"/>
    <mergeCell ref="O12:O14"/>
    <mergeCell ref="Q12:Q14"/>
    <mergeCell ref="Q6:Q8"/>
    <mergeCell ref="A9:A11"/>
    <mergeCell ref="B9:B11"/>
    <mergeCell ref="C9:C11"/>
    <mergeCell ref="D9:D11"/>
    <mergeCell ref="E9:E11"/>
    <mergeCell ref="A6:A8"/>
    <mergeCell ref="B6:B8"/>
    <mergeCell ref="C6:C8"/>
    <mergeCell ref="D6:D8"/>
    <mergeCell ref="E6:E8"/>
    <mergeCell ref="J6:J8"/>
    <mergeCell ref="K6:K8"/>
    <mergeCell ref="I6:I8"/>
    <mergeCell ref="N9:N11"/>
    <mergeCell ref="O9:O11"/>
    <mergeCell ref="A1:Q1"/>
    <mergeCell ref="A3:A5"/>
    <mergeCell ref="B3:B5"/>
    <mergeCell ref="C3:C5"/>
    <mergeCell ref="D3:D5"/>
    <mergeCell ref="E3:E5"/>
    <mergeCell ref="J3:J5"/>
    <mergeCell ref="K3:K5"/>
    <mergeCell ref="L3:L5"/>
    <mergeCell ref="M3:M5"/>
    <mergeCell ref="N3:N5"/>
    <mergeCell ref="O3:O5"/>
    <mergeCell ref="Q3:Q5"/>
    <mergeCell ref="I3:I5"/>
    <mergeCell ref="I12:I14"/>
    <mergeCell ref="I15:I17"/>
    <mergeCell ref="I18:I20"/>
    <mergeCell ref="P3:P5"/>
    <mergeCell ref="P6:P8"/>
    <mergeCell ref="P9:P11"/>
    <mergeCell ref="P12:P14"/>
    <mergeCell ref="P15:P17"/>
    <mergeCell ref="P18:P20"/>
    <mergeCell ref="L6:L8"/>
    <mergeCell ref="M6:M8"/>
    <mergeCell ref="N6:N8"/>
    <mergeCell ref="O6:O8"/>
    <mergeCell ref="L15:L17"/>
    <mergeCell ref="M15:M17"/>
    <mergeCell ref="N15:N17"/>
  </mergeCells>
  <conditionalFormatting sqref="Q3:Q11">
    <cfRule type="cellIs" dxfId="43" priority="1809" operator="equal">
      <formula>"Risque Majeur"</formula>
    </cfRule>
    <cfRule type="cellIs" dxfId="42" priority="1810" operator="equal">
      <formula>"Risque élevé"</formula>
    </cfRule>
    <cfRule type="cellIs" dxfId="41" priority="1811" operator="equal">
      <formula>"Risque moyen"</formula>
    </cfRule>
    <cfRule type="cellIs" dxfId="40" priority="1812" operator="equal">
      <formula>"Risque mineur"</formula>
    </cfRule>
  </conditionalFormatting>
  <conditionalFormatting sqref="J3:J5">
    <cfRule type="cellIs" dxfId="39" priority="1801" operator="equal">
      <formula>"Risque Majeur"</formula>
    </cfRule>
    <cfRule type="cellIs" dxfId="38" priority="1802" operator="equal">
      <formula>"Risque élevé"</formula>
    </cfRule>
    <cfRule type="cellIs" dxfId="37" priority="1803" operator="equal">
      <formula>"Risque moyen"</formula>
    </cfRule>
    <cfRule type="cellIs" dxfId="36" priority="1804" operator="equal">
      <formula>"Risque mineur"</formula>
    </cfRule>
  </conditionalFormatting>
  <conditionalFormatting sqref="J6:J8">
    <cfRule type="cellIs" dxfId="35" priority="1797" operator="equal">
      <formula>"Risque Majeur"</formula>
    </cfRule>
    <cfRule type="cellIs" dxfId="34" priority="1798" operator="equal">
      <formula>"Risque élevé"</formula>
    </cfRule>
    <cfRule type="cellIs" dxfId="33" priority="1799" operator="equal">
      <formula>"Risque moyen"</formula>
    </cfRule>
    <cfRule type="cellIs" dxfId="32" priority="1800" operator="equal">
      <formula>"Risque mineur"</formula>
    </cfRule>
  </conditionalFormatting>
  <conditionalFormatting sqref="J9:J11">
    <cfRule type="cellIs" dxfId="31" priority="1793" operator="equal">
      <formula>"Risque Majeur"</formula>
    </cfRule>
    <cfRule type="cellIs" dxfId="30" priority="1794" operator="equal">
      <formula>"Risque élevé"</formula>
    </cfRule>
    <cfRule type="cellIs" dxfId="29" priority="1795" operator="equal">
      <formula>"Risque moyen"</formula>
    </cfRule>
    <cfRule type="cellIs" dxfId="28" priority="1796" operator="equal">
      <formula>"Risque mineur"</formula>
    </cfRule>
  </conditionalFormatting>
  <conditionalFormatting sqref="Q12:Q14">
    <cfRule type="cellIs" dxfId="27" priority="21" operator="equal">
      <formula>"Risque Majeur"</formula>
    </cfRule>
    <cfRule type="cellIs" dxfId="26" priority="22" operator="equal">
      <formula>"Risque élevé"</formula>
    </cfRule>
    <cfRule type="cellIs" dxfId="25" priority="23" operator="equal">
      <formula>"Risque moyen"</formula>
    </cfRule>
    <cfRule type="cellIs" dxfId="24" priority="24" operator="equal">
      <formula>"Risque mineur"</formula>
    </cfRule>
  </conditionalFormatting>
  <conditionalFormatting sqref="J12:J14">
    <cfRule type="cellIs" dxfId="23" priority="17" operator="equal">
      <formula>"Risque Majeur"</formula>
    </cfRule>
    <cfRule type="cellIs" dxfId="22" priority="18" operator="equal">
      <formula>"Risque élevé"</formula>
    </cfRule>
    <cfRule type="cellIs" dxfId="21" priority="19" operator="equal">
      <formula>"Risque moyen"</formula>
    </cfRule>
    <cfRule type="cellIs" dxfId="20" priority="20" operator="equal">
      <formula>"Risque mineur"</formula>
    </cfRule>
  </conditionalFormatting>
  <conditionalFormatting sqref="Q15:Q17">
    <cfRule type="cellIs" dxfId="19" priority="13" operator="equal">
      <formula>"Risque Majeur"</formula>
    </cfRule>
    <cfRule type="cellIs" dxfId="18" priority="14" operator="equal">
      <formula>"Risque élevé"</formula>
    </cfRule>
    <cfRule type="cellIs" dxfId="17" priority="15" operator="equal">
      <formula>"Risque moyen"</formula>
    </cfRule>
    <cfRule type="cellIs" dxfId="16" priority="16" operator="equal">
      <formula>"Risque mineur"</formula>
    </cfRule>
  </conditionalFormatting>
  <conditionalFormatting sqref="J15:J17">
    <cfRule type="cellIs" dxfId="15" priority="9" operator="equal">
      <formula>"Risque Majeur"</formula>
    </cfRule>
    <cfRule type="cellIs" dxfId="14" priority="10" operator="equal">
      <formula>"Risque élevé"</formula>
    </cfRule>
    <cfRule type="cellIs" dxfId="13" priority="11" operator="equal">
      <formula>"Risque moyen"</formula>
    </cfRule>
    <cfRule type="cellIs" dxfId="12" priority="12" operator="equal">
      <formula>"Risque mineur"</formula>
    </cfRule>
  </conditionalFormatting>
  <conditionalFormatting sqref="Q18:Q20">
    <cfRule type="cellIs" dxfId="11" priority="5" operator="equal">
      <formula>"Risque Majeur"</formula>
    </cfRule>
    <cfRule type="cellIs" dxfId="10" priority="6" operator="equal">
      <formula>"Risque élevé"</formula>
    </cfRule>
    <cfRule type="cellIs" dxfId="9" priority="7" operator="equal">
      <formula>"Risque moyen"</formula>
    </cfRule>
    <cfRule type="cellIs" dxfId="8" priority="8" operator="equal">
      <formula>"Risque mineur"</formula>
    </cfRule>
  </conditionalFormatting>
  <conditionalFormatting sqref="J18:J20">
    <cfRule type="cellIs" dxfId="7" priority="1" operator="equal">
      <formula>"Risque Majeur"</formula>
    </cfRule>
    <cfRule type="cellIs" dxfId="6" priority="2" operator="equal">
      <formula>"Risque élevé"</formula>
    </cfRule>
    <cfRule type="cellIs" dxfId="5" priority="3" operator="equal">
      <formula>"Risque moyen"</formula>
    </cfRule>
    <cfRule type="cellIs" dxfId="4" priority="4" operator="equal">
      <formula>"Risque mineur"</formula>
    </cfRule>
  </conditionalFormatting>
  <dataValidations count="5">
    <dataValidation type="list" allowBlank="1" showInputMessage="1" showErrorMessage="1" sqref="E3:E20">
      <formula1>dommages</formula1>
    </dataValidation>
    <dataValidation type="list" allowBlank="1" showInputMessage="1" showErrorMessage="1" sqref="C3 C9 C6 C12 C15 C18">
      <formula1>risques</formula1>
    </dataValidation>
    <dataValidation type="list" allowBlank="1" showInputMessage="1" showErrorMessage="1" sqref="G8 G11 G5 G14 G17 G20">
      <formula1>probabilité</formula1>
    </dataValidation>
    <dataValidation type="list" allowBlank="1" showInputMessage="1" showErrorMessage="1" sqref="G4 G10 G7 G13 G16 G19">
      <formula1>Exposition</formula1>
    </dataValidation>
    <dataValidation type="list" allowBlank="1" showInputMessage="1" showErrorMessage="1" sqref="G3 G9 G6 G12 G15 G18">
      <formula1>gravité</formula1>
    </dataValidation>
  </dataValidations>
  <pageMargins left="0.19685039370078741" right="0.19685039370078741" top="0.39370078740157483" bottom="0.35433070866141736" header="0.19685039370078741" footer="0.19685039370078741"/>
  <pageSetup paperSize="8" scale="66" fitToHeight="0" orientation="landscape" r:id="rId1"/>
  <headerFooter alignWithMargins="0">
    <oddHeader>&amp;C&amp;A</oddHeader>
    <oddFooter>&amp;RPage &amp;P /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Liste!$J$2:$J$5</xm:f>
          </x14:formula1>
          <xm:sqref>O3:O20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K59"/>
  <sheetViews>
    <sheetView view="pageBreakPreview" zoomScale="85" zoomScaleNormal="115" zoomScaleSheetLayoutView="85" workbookViewId="0">
      <selection activeCell="B45" sqref="B45"/>
    </sheetView>
  </sheetViews>
  <sheetFormatPr baseColWidth="10" defaultRowHeight="12.75"/>
  <cols>
    <col min="1" max="16384" width="11.42578125" style="10"/>
  </cols>
  <sheetData>
    <row r="1" spans="1:10" ht="12.75" customHeight="1">
      <c r="A1" s="69"/>
      <c r="B1" s="69"/>
      <c r="C1" s="69"/>
      <c r="D1" s="69"/>
      <c r="E1" s="69"/>
      <c r="F1" s="69"/>
      <c r="G1" s="69"/>
      <c r="H1" s="69"/>
      <c r="I1" s="75"/>
      <c r="J1" s="24"/>
    </row>
    <row r="2" spans="1:10" ht="12.75" customHeight="1">
      <c r="A2" s="69"/>
      <c r="B2" s="69"/>
      <c r="C2" s="69"/>
      <c r="D2" s="69"/>
      <c r="E2" s="69"/>
      <c r="F2" s="69"/>
      <c r="G2" s="69"/>
      <c r="H2" s="69"/>
      <c r="I2" s="75"/>
      <c r="J2" s="24"/>
    </row>
    <row r="3" spans="1:10" ht="12.75" customHeight="1">
      <c r="A3" s="69"/>
      <c r="B3" s="69"/>
      <c r="C3" s="69"/>
      <c r="D3" s="69"/>
      <c r="E3" s="69"/>
      <c r="F3" s="69"/>
      <c r="G3" s="69"/>
      <c r="H3" s="69"/>
      <c r="I3" s="75"/>
    </row>
    <row r="4" spans="1:10" ht="12" customHeight="1">
      <c r="A4" s="30"/>
      <c r="B4" s="30"/>
      <c r="C4" s="30"/>
      <c r="D4" s="30"/>
      <c r="E4" s="30"/>
      <c r="F4" s="30"/>
      <c r="G4" s="30"/>
      <c r="H4" s="30"/>
      <c r="I4" s="25"/>
    </row>
    <row r="5" spans="1:10" ht="12.75" customHeight="1">
      <c r="A5" s="66" t="s">
        <v>107</v>
      </c>
      <c r="B5" s="66"/>
      <c r="C5" s="66"/>
      <c r="D5" s="66"/>
      <c r="E5" s="66"/>
      <c r="F5" s="66"/>
      <c r="G5" s="66"/>
      <c r="H5" s="66"/>
      <c r="I5" s="66"/>
    </row>
    <row r="6" spans="1:10" ht="12.75" customHeight="1">
      <c r="A6" s="67"/>
      <c r="B6" s="67"/>
      <c r="C6" s="67"/>
      <c r="D6" s="67"/>
      <c r="E6" s="67"/>
      <c r="F6" s="67"/>
      <c r="G6" s="67"/>
      <c r="H6" s="67"/>
      <c r="I6" s="67"/>
    </row>
    <row r="7" spans="1:10" ht="12.75" customHeight="1">
      <c r="A7" s="68"/>
      <c r="B7" s="68"/>
      <c r="C7" s="68"/>
      <c r="D7" s="68"/>
      <c r="E7" s="68"/>
      <c r="F7" s="68"/>
      <c r="G7" s="68"/>
      <c r="H7" s="68"/>
      <c r="I7" s="68"/>
    </row>
    <row r="8" spans="1:10" ht="12" customHeight="1">
      <c r="A8" s="29"/>
      <c r="B8" s="29"/>
      <c r="C8" s="29"/>
      <c r="D8" s="29"/>
      <c r="E8" s="29"/>
      <c r="F8" s="29"/>
      <c r="G8" s="29"/>
      <c r="H8" s="29"/>
      <c r="I8" s="29"/>
    </row>
    <row r="9" spans="1:10" ht="17.25" customHeight="1">
      <c r="A9" s="11"/>
      <c r="B9" s="70"/>
      <c r="C9" s="70"/>
      <c r="D9" s="70"/>
      <c r="E9" s="70"/>
      <c r="F9" s="70"/>
      <c r="G9" s="70"/>
      <c r="H9" s="70"/>
      <c r="I9" s="76">
        <f ca="1">YEAR(TODAY())</f>
        <v>2019</v>
      </c>
    </row>
    <row r="10" spans="1:10" ht="12.75" customHeight="1">
      <c r="A10" s="11"/>
      <c r="B10" s="70"/>
      <c r="C10" s="70"/>
      <c r="D10" s="70"/>
      <c r="E10" s="70"/>
      <c r="F10" s="70"/>
      <c r="G10" s="70"/>
      <c r="H10" s="70"/>
      <c r="I10" s="76"/>
    </row>
    <row r="11" spans="1:10" ht="12" customHeight="1">
      <c r="A11" s="11"/>
      <c r="B11" s="27"/>
      <c r="C11" s="27"/>
      <c r="D11" s="27"/>
      <c r="E11" s="27"/>
      <c r="F11" s="27"/>
      <c r="G11" s="27"/>
      <c r="H11" s="27"/>
      <c r="I11" s="28"/>
    </row>
    <row r="12" spans="1:10" ht="12.75" customHeight="1">
      <c r="A12" s="71" t="s">
        <v>108</v>
      </c>
      <c r="B12" s="71"/>
      <c r="C12" s="71"/>
      <c r="D12" s="71"/>
      <c r="E12" s="71"/>
      <c r="F12" s="71"/>
      <c r="G12" s="71"/>
      <c r="H12" s="71"/>
      <c r="I12" s="71"/>
    </row>
    <row r="13" spans="1:10" ht="12.75" customHeight="1">
      <c r="A13" s="71"/>
      <c r="B13" s="71"/>
      <c r="C13" s="71"/>
      <c r="D13" s="71"/>
      <c r="E13" s="71"/>
      <c r="F13" s="71"/>
      <c r="G13" s="71"/>
      <c r="H13" s="71"/>
      <c r="I13" s="71"/>
    </row>
    <row r="14" spans="1:10" ht="12.75" customHeight="1">
      <c r="A14" s="71"/>
      <c r="B14" s="71"/>
      <c r="C14" s="71"/>
      <c r="D14" s="71"/>
      <c r="E14" s="71"/>
      <c r="F14" s="71"/>
      <c r="G14" s="71"/>
      <c r="H14" s="71"/>
      <c r="I14" s="71"/>
    </row>
    <row r="15" spans="1:10" ht="12" customHeight="1">
      <c r="A15" s="11"/>
      <c r="B15" s="11"/>
      <c r="C15" s="11"/>
      <c r="D15" s="11"/>
      <c r="E15" s="11"/>
      <c r="F15" s="11"/>
      <c r="G15" s="11"/>
      <c r="H15" s="11"/>
      <c r="I15" s="11"/>
    </row>
    <row r="16" spans="1:10" ht="17.25" customHeight="1">
      <c r="A16" s="74" t="s">
        <v>109</v>
      </c>
      <c r="B16" s="65"/>
      <c r="C16" s="65"/>
      <c r="D16" s="61"/>
      <c r="E16" s="61"/>
      <c r="F16" s="64"/>
      <c r="G16" s="64"/>
      <c r="H16" s="63"/>
      <c r="I16" s="63"/>
    </row>
    <row r="17" spans="1:9" ht="18" customHeight="1">
      <c r="A17" s="74"/>
      <c r="B17" s="62"/>
      <c r="C17" s="62"/>
      <c r="D17" s="62"/>
      <c r="E17" s="62"/>
      <c r="F17" s="62"/>
      <c r="G17" s="62"/>
      <c r="H17" s="62"/>
      <c r="I17" s="62"/>
    </row>
    <row r="18" spans="1:9" ht="15" customHeight="1">
      <c r="A18" s="11"/>
      <c r="B18" s="11"/>
      <c r="C18" s="11"/>
      <c r="D18" s="11"/>
      <c r="E18" s="11"/>
      <c r="F18" s="11"/>
      <c r="G18" s="11"/>
      <c r="H18" s="11"/>
      <c r="I18" s="11"/>
    </row>
    <row r="19" spans="1:9" ht="18" customHeight="1">
      <c r="A19" s="72" t="s">
        <v>111</v>
      </c>
      <c r="B19" s="72"/>
      <c r="C19" s="72"/>
      <c r="D19" s="72"/>
      <c r="F19" s="73" t="s">
        <v>112</v>
      </c>
      <c r="G19" s="73"/>
      <c r="H19" s="73"/>
      <c r="I19" s="73"/>
    </row>
    <row r="26" spans="1:9">
      <c r="A26" s="11"/>
      <c r="B26" s="11"/>
      <c r="C26" s="11"/>
      <c r="D26" s="11"/>
    </row>
    <row r="27" spans="1:9">
      <c r="A27" s="11"/>
      <c r="B27" s="11"/>
      <c r="C27" s="11"/>
      <c r="D27" s="11"/>
    </row>
    <row r="28" spans="1:9">
      <c r="A28" s="11"/>
      <c r="B28" s="11"/>
      <c r="C28" s="11"/>
      <c r="D28" s="11"/>
    </row>
    <row r="29" spans="1:9">
      <c r="A29" s="11"/>
      <c r="B29" s="11"/>
      <c r="C29" s="11"/>
      <c r="D29" s="11"/>
    </row>
    <row r="30" spans="1:9">
      <c r="A30" s="11"/>
      <c r="B30" s="11"/>
      <c r="C30" s="11"/>
      <c r="D30" s="11"/>
    </row>
    <row r="31" spans="1:9">
      <c r="A31" s="11"/>
      <c r="B31" s="11"/>
      <c r="C31" s="11"/>
      <c r="D31" s="11"/>
    </row>
    <row r="32" spans="1:9">
      <c r="A32" s="11"/>
      <c r="B32" s="11"/>
      <c r="C32" s="11"/>
      <c r="D32" s="11"/>
    </row>
    <row r="33" spans="1:9">
      <c r="A33" s="11"/>
      <c r="B33" s="11"/>
      <c r="C33" s="11"/>
      <c r="D33" s="11"/>
    </row>
    <row r="34" spans="1:9">
      <c r="A34" s="11"/>
      <c r="B34" s="11"/>
      <c r="C34" s="11"/>
      <c r="D34" s="11"/>
    </row>
    <row r="35" spans="1:9">
      <c r="A35" s="11"/>
      <c r="B35" s="11"/>
      <c r="C35" s="11"/>
      <c r="D35" s="11"/>
    </row>
    <row r="36" spans="1:9">
      <c r="A36" s="59" t="s">
        <v>120</v>
      </c>
      <c r="B36" s="59"/>
      <c r="C36" s="59"/>
      <c r="D36" s="59"/>
      <c r="F36" s="58" t="s">
        <v>120</v>
      </c>
      <c r="G36" s="58"/>
      <c r="H36" s="58"/>
      <c r="I36" s="58"/>
    </row>
    <row r="37" spans="1:9" ht="12.75" customHeight="1">
      <c r="A37" s="59"/>
      <c r="B37" s="59"/>
      <c r="C37" s="59"/>
      <c r="D37" s="59"/>
      <c r="F37" s="58"/>
      <c r="G37" s="58"/>
      <c r="H37" s="58"/>
      <c r="I37" s="58"/>
    </row>
    <row r="38" spans="1:9">
      <c r="A38" s="37" t="str">
        <f t="array" aca="1" ref="A38" ca="1">INDEX(EVRP_2019!$C$3:$C$20,MATCH(MAX((EVRP_2019!P3:P20)*(EVRP_2019!Q3:Q20="Risque mineur")),((EVRP_2019!P3:P20)*(EVRP_2019!Q3:Q20="Risque mineur")),0))</f>
        <v xml:space="preserve">03 - Risques liés aux chutes d'objets et aux effondrements </v>
      </c>
      <c r="B38" s="11"/>
      <c r="C38" s="11"/>
      <c r="D38" s="11"/>
    </row>
    <row r="39" spans="1:9">
      <c r="A39" s="11"/>
      <c r="B39" s="11"/>
      <c r="C39" s="11"/>
      <c r="D39" s="11"/>
    </row>
    <row r="40" spans="1:9" ht="12.75" customHeight="1">
      <c r="A40" s="11"/>
      <c r="B40" s="11"/>
      <c r="C40" s="11"/>
      <c r="D40" s="11"/>
    </row>
    <row r="41" spans="1:9">
      <c r="A41" s="11"/>
      <c r="B41" s="11"/>
      <c r="C41" s="11"/>
      <c r="D41" s="11"/>
    </row>
    <row r="42" spans="1:9">
      <c r="A42" s="11"/>
      <c r="B42" s="11"/>
      <c r="C42" s="11"/>
      <c r="D42" s="11"/>
    </row>
    <row r="43" spans="1:9" ht="18" customHeight="1">
      <c r="B43" s="11"/>
      <c r="C43" s="60" t="s">
        <v>113</v>
      </c>
      <c r="D43" s="60"/>
      <c r="E43" s="60"/>
      <c r="F43" s="60"/>
      <c r="G43" s="60"/>
    </row>
    <row r="44" spans="1:9">
      <c r="A44" s="11"/>
      <c r="B44" s="11"/>
      <c r="C44" s="11"/>
      <c r="D44" s="11"/>
    </row>
    <row r="45" spans="1:9">
      <c r="A45" s="11"/>
      <c r="B45" s="11"/>
      <c r="C45" s="11"/>
      <c r="D45" s="11"/>
    </row>
    <row r="46" spans="1:9">
      <c r="A46" s="11"/>
      <c r="B46" s="11"/>
      <c r="C46" s="11"/>
      <c r="D46" s="11"/>
    </row>
    <row r="47" spans="1:9">
      <c r="A47" s="11"/>
      <c r="B47" s="11"/>
      <c r="C47" s="11"/>
      <c r="D47" s="11"/>
    </row>
    <row r="48" spans="1:9">
      <c r="A48" s="31"/>
      <c r="B48" s="23"/>
      <c r="C48" s="23"/>
      <c r="D48" s="11"/>
    </row>
    <row r="49" spans="1:11">
      <c r="A49" s="23"/>
      <c r="B49" s="23"/>
      <c r="C49" s="23"/>
      <c r="D49" s="23"/>
      <c r="E49" s="23"/>
      <c r="F49" s="23"/>
    </row>
    <row r="50" spans="1:11">
      <c r="A50" s="23"/>
      <c r="B50" s="23"/>
      <c r="C50" s="23"/>
      <c r="D50" s="23"/>
      <c r="E50" s="23"/>
      <c r="F50" s="23"/>
      <c r="G50" s="11"/>
      <c r="H50" s="11"/>
      <c r="I50" s="11"/>
    </row>
    <row r="51" spans="1:11">
      <c r="A51" s="23"/>
      <c r="B51" s="23"/>
      <c r="C51" s="23"/>
      <c r="D51" s="23"/>
      <c r="E51" s="23"/>
      <c r="F51" s="23"/>
      <c r="G51" s="11"/>
      <c r="H51" s="11"/>
      <c r="I51" s="11"/>
    </row>
    <row r="52" spans="1:11">
      <c r="A52" s="23"/>
      <c r="B52" s="23"/>
      <c r="C52" s="23"/>
      <c r="D52" s="23"/>
      <c r="E52" s="23"/>
      <c r="F52" s="23"/>
      <c r="G52" s="11"/>
      <c r="H52" s="11"/>
      <c r="I52" s="11"/>
    </row>
    <row r="53" spans="1:11">
      <c r="A53" s="11"/>
      <c r="B53" s="11"/>
      <c r="C53" s="11"/>
      <c r="D53" s="11"/>
      <c r="E53" s="11"/>
      <c r="F53" s="11"/>
      <c r="G53" s="11"/>
      <c r="H53" s="11"/>
      <c r="I53" s="11"/>
    </row>
    <row r="54" spans="1:11">
      <c r="A54" s="11"/>
      <c r="B54" s="11"/>
      <c r="C54" s="11"/>
      <c r="D54" s="11"/>
      <c r="E54" s="11"/>
      <c r="F54" s="11"/>
      <c r="G54" s="11"/>
      <c r="H54" s="11"/>
      <c r="I54" s="11"/>
    </row>
    <row r="55" spans="1:11">
      <c r="A55" s="11"/>
      <c r="B55" s="11"/>
      <c r="C55" s="11"/>
      <c r="D55" s="11"/>
      <c r="E55" s="11"/>
      <c r="F55" s="11"/>
      <c r="G55" s="11"/>
      <c r="H55" s="11"/>
      <c r="I55" s="11"/>
    </row>
    <row r="56" spans="1:11" ht="14.25">
      <c r="J56" s="26"/>
      <c r="K56" s="26"/>
    </row>
    <row r="58" spans="1:11">
      <c r="A58" s="57" t="s">
        <v>110</v>
      </c>
      <c r="B58" s="57"/>
      <c r="C58" s="57"/>
      <c r="D58" s="57"/>
      <c r="E58" s="57"/>
      <c r="F58" s="57"/>
      <c r="G58" s="57"/>
      <c r="H58" s="57"/>
      <c r="I58" s="57"/>
    </row>
    <row r="59" spans="1:11">
      <c r="A59" s="22"/>
      <c r="B59" s="11"/>
      <c r="C59" s="11"/>
      <c r="D59" s="11"/>
      <c r="E59" s="11"/>
      <c r="F59" s="11"/>
    </row>
  </sheetData>
  <mergeCells count="21">
    <mergeCell ref="A5:I7"/>
    <mergeCell ref="A1:H3"/>
    <mergeCell ref="B9:H10"/>
    <mergeCell ref="A12:I14"/>
    <mergeCell ref="A19:D19"/>
    <mergeCell ref="F19:I19"/>
    <mergeCell ref="A16:A17"/>
    <mergeCell ref="I1:I3"/>
    <mergeCell ref="I9:I10"/>
    <mergeCell ref="A58:I58"/>
    <mergeCell ref="F36:I37"/>
    <mergeCell ref="A36:D37"/>
    <mergeCell ref="C43:G43"/>
    <mergeCell ref="D16:E16"/>
    <mergeCell ref="D17:E17"/>
    <mergeCell ref="H16:I16"/>
    <mergeCell ref="F16:G16"/>
    <mergeCell ref="F17:G17"/>
    <mergeCell ref="H17:I17"/>
    <mergeCell ref="B16:C16"/>
    <mergeCell ref="B17:C17"/>
  </mergeCells>
  <pageMargins left="0.25" right="0.25" top="0.75" bottom="0.75" header="0.3" footer="0.3"/>
  <pageSetup paperSize="9" scale="98" fitToHeight="0" orientation="portrait" r:id="rId1"/>
  <rowBreaks count="1" manualBreakCount="1">
    <brk id="58" max="8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O9"/>
  <sheetViews>
    <sheetView zoomScale="85" zoomScaleNormal="85" workbookViewId="0">
      <selection activeCell="A55" sqref="A55"/>
    </sheetView>
  </sheetViews>
  <sheetFormatPr baseColWidth="10" defaultRowHeight="12.75"/>
  <cols>
    <col min="1" max="1" width="33.42578125" customWidth="1"/>
    <col min="2" max="2" width="23.7109375" customWidth="1"/>
    <col min="3" max="3" width="12.5703125" customWidth="1"/>
    <col min="4" max="4" width="5.140625" customWidth="1"/>
    <col min="5" max="5" width="33.42578125" customWidth="1"/>
    <col min="6" max="6" width="23.7109375" customWidth="1"/>
    <col min="7" max="7" width="12.5703125" customWidth="1"/>
    <col min="8" max="8" width="5.85546875" customWidth="1"/>
    <col min="9" max="9" width="33.42578125" customWidth="1"/>
    <col min="10" max="10" width="23.7109375" customWidth="1"/>
    <col min="11" max="11" width="12.5703125" customWidth="1"/>
    <col min="13" max="13" width="33.42578125" bestFit="1" customWidth="1"/>
    <col min="14" max="14" width="23.7109375" bestFit="1" customWidth="1"/>
    <col min="15" max="15" width="13.42578125" customWidth="1"/>
    <col min="16" max="16" width="12.28515625" customWidth="1"/>
    <col min="17" max="17" width="12.5703125" bestFit="1" customWidth="1"/>
  </cols>
  <sheetData>
    <row r="1" spans="1:15" ht="15">
      <c r="A1" s="78" t="s">
        <v>101</v>
      </c>
      <c r="B1" s="78"/>
      <c r="C1" s="78"/>
      <c r="D1" s="19"/>
      <c r="E1" s="79" t="s">
        <v>102</v>
      </c>
      <c r="F1" s="79"/>
      <c r="G1" s="79"/>
      <c r="H1" s="21"/>
      <c r="I1" s="80" t="s">
        <v>104</v>
      </c>
      <c r="J1" s="80"/>
      <c r="K1" s="80"/>
      <c r="M1" s="77" t="s">
        <v>106</v>
      </c>
      <c r="N1" s="77"/>
      <c r="O1" s="77"/>
    </row>
    <row r="2" spans="1:15">
      <c r="A2" s="20" t="s">
        <v>103</v>
      </c>
      <c r="E2" s="20" t="s">
        <v>103</v>
      </c>
      <c r="I2" s="20" t="s">
        <v>103</v>
      </c>
      <c r="M2" s="20" t="s">
        <v>103</v>
      </c>
    </row>
    <row r="3" spans="1:15">
      <c r="A3" s="33" t="s">
        <v>97</v>
      </c>
      <c r="B3" s="33" t="s">
        <v>96</v>
      </c>
      <c r="C3" s="34"/>
      <c r="E3" s="33" t="s">
        <v>97</v>
      </c>
      <c r="F3" s="33" t="s">
        <v>96</v>
      </c>
      <c r="G3" s="34"/>
      <c r="I3" s="33" t="s">
        <v>97</v>
      </c>
      <c r="J3" s="33" t="s">
        <v>96</v>
      </c>
      <c r="K3" s="34"/>
      <c r="M3" s="33" t="s">
        <v>97</v>
      </c>
      <c r="N3" s="33" t="s">
        <v>96</v>
      </c>
    </row>
    <row r="4" spans="1:15">
      <c r="A4" s="33" t="s">
        <v>92</v>
      </c>
      <c r="B4" s="34" t="s">
        <v>94</v>
      </c>
      <c r="C4" s="34" t="s">
        <v>93</v>
      </c>
      <c r="E4" s="33" t="s">
        <v>92</v>
      </c>
      <c r="F4" s="34" t="s">
        <v>95</v>
      </c>
      <c r="G4" s="34" t="s">
        <v>93</v>
      </c>
      <c r="I4" s="33" t="s">
        <v>92</v>
      </c>
      <c r="J4" s="34" t="s">
        <v>105</v>
      </c>
      <c r="K4" s="34" t="s">
        <v>93</v>
      </c>
      <c r="M4" s="33" t="s">
        <v>92</v>
      </c>
      <c r="N4" s="34" t="s">
        <v>93</v>
      </c>
    </row>
    <row r="5" spans="1:15">
      <c r="A5" s="35" t="s">
        <v>115</v>
      </c>
      <c r="B5" s="36">
        <v>1</v>
      </c>
      <c r="C5" s="36">
        <v>1</v>
      </c>
      <c r="E5" s="35" t="s">
        <v>115</v>
      </c>
      <c r="F5" s="36">
        <v>1</v>
      </c>
      <c r="G5" s="36">
        <v>1</v>
      </c>
      <c r="H5" s="15"/>
      <c r="I5" s="35" t="s">
        <v>116</v>
      </c>
      <c r="J5" s="36">
        <v>1</v>
      </c>
      <c r="K5" s="36">
        <v>1</v>
      </c>
      <c r="M5" s="35" t="s">
        <v>93</v>
      </c>
      <c r="N5" s="36"/>
    </row>
    <row r="6" spans="1:15">
      <c r="A6" s="35" t="s">
        <v>117</v>
      </c>
      <c r="B6" s="36">
        <v>1</v>
      </c>
      <c r="C6" s="36">
        <v>1</v>
      </c>
      <c r="E6" s="35" t="s">
        <v>116</v>
      </c>
      <c r="F6" s="36">
        <v>1</v>
      </c>
      <c r="G6" s="36">
        <v>1</v>
      </c>
      <c r="H6" s="15"/>
      <c r="I6" s="35" t="s">
        <v>117</v>
      </c>
      <c r="J6" s="36">
        <v>1</v>
      </c>
      <c r="K6" s="36">
        <v>1</v>
      </c>
    </row>
    <row r="7" spans="1:15">
      <c r="A7" s="35" t="s">
        <v>93</v>
      </c>
      <c r="B7" s="36">
        <v>2</v>
      </c>
      <c r="C7" s="36">
        <v>2</v>
      </c>
      <c r="E7" s="35" t="s">
        <v>93</v>
      </c>
      <c r="F7" s="36">
        <v>2</v>
      </c>
      <c r="G7" s="36">
        <v>2</v>
      </c>
      <c r="H7" s="15"/>
      <c r="I7" s="35" t="s">
        <v>93</v>
      </c>
      <c r="J7" s="36">
        <v>2</v>
      </c>
      <c r="K7" s="36">
        <v>2</v>
      </c>
    </row>
    <row r="8" spans="1:15">
      <c r="H8" s="15"/>
    </row>
    <row r="9" spans="1:15">
      <c r="H9" s="15"/>
    </row>
  </sheetData>
  <mergeCells count="4">
    <mergeCell ref="M1:O1"/>
    <mergeCell ref="A1:C1"/>
    <mergeCell ref="E1:G1"/>
    <mergeCell ref="I1:K1"/>
  </mergeCells>
  <pageMargins left="0.7" right="0.7" top="0.75" bottom="0.75" header="0.3" footer="0.3"/>
  <pageSetup paperSize="9" orientation="portrait" verticalDpi="0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499984740745262"/>
  </sheetPr>
  <dimension ref="A1:J28"/>
  <sheetViews>
    <sheetView workbookViewId="0">
      <selection activeCell="C16" sqref="C16"/>
    </sheetView>
  </sheetViews>
  <sheetFormatPr baseColWidth="10" defaultRowHeight="12.75"/>
  <cols>
    <col min="1" max="1" width="27.28515625" style="4" customWidth="1"/>
    <col min="2" max="2" width="79.42578125" style="4" customWidth="1"/>
    <col min="3" max="3" width="8.7109375" style="4" customWidth="1"/>
    <col min="4" max="4" width="34" style="4" customWidth="1"/>
    <col min="5" max="5" width="8.7109375" style="4" customWidth="1"/>
    <col min="6" max="6" width="29.7109375" style="4" customWidth="1"/>
    <col min="7" max="7" width="8.7109375" style="4" customWidth="1"/>
    <col min="8" max="8" width="65.85546875" style="4" customWidth="1"/>
    <col min="9" max="9" width="130.85546875" style="4" bestFit="1" customWidth="1"/>
    <col min="10" max="10" width="36.85546875" style="4" customWidth="1"/>
    <col min="11" max="16384" width="11.42578125" style="4"/>
  </cols>
  <sheetData>
    <row r="1" spans="1:10" s="6" customFormat="1" ht="15">
      <c r="A1" s="3" t="s">
        <v>30</v>
      </c>
      <c r="B1" s="3" t="s">
        <v>31</v>
      </c>
      <c r="C1" s="3" t="s">
        <v>32</v>
      </c>
      <c r="D1" s="3" t="s">
        <v>33</v>
      </c>
      <c r="E1" s="3" t="s">
        <v>32</v>
      </c>
      <c r="F1" s="3" t="s">
        <v>34</v>
      </c>
      <c r="G1" s="3" t="s">
        <v>32</v>
      </c>
      <c r="H1" s="3" t="s">
        <v>40</v>
      </c>
      <c r="I1" s="3" t="s">
        <v>1</v>
      </c>
      <c r="J1" s="3" t="s">
        <v>87</v>
      </c>
    </row>
    <row r="2" spans="1:10">
      <c r="A2" s="5" t="s">
        <v>83</v>
      </c>
      <c r="B2" s="5" t="s">
        <v>75</v>
      </c>
      <c r="C2" s="5">
        <v>20</v>
      </c>
      <c r="D2" s="5" t="s">
        <v>76</v>
      </c>
      <c r="E2" s="5">
        <v>3</v>
      </c>
      <c r="F2" s="5" t="s">
        <v>82</v>
      </c>
      <c r="G2" s="5">
        <v>1</v>
      </c>
      <c r="H2" s="5" t="s">
        <v>6</v>
      </c>
      <c r="I2" s="7" t="s">
        <v>44</v>
      </c>
      <c r="J2" s="12">
        <v>1</v>
      </c>
    </row>
    <row r="3" spans="1:10">
      <c r="A3" s="5" t="s">
        <v>84</v>
      </c>
      <c r="B3" s="9" t="s">
        <v>81</v>
      </c>
      <c r="C3" s="5">
        <v>15</v>
      </c>
      <c r="D3" s="5" t="s">
        <v>77</v>
      </c>
      <c r="E3" s="5">
        <v>2</v>
      </c>
      <c r="F3" s="5" t="s">
        <v>73</v>
      </c>
      <c r="G3" s="5">
        <v>3</v>
      </c>
      <c r="H3" s="5" t="s">
        <v>7</v>
      </c>
      <c r="I3" s="7" t="s">
        <v>45</v>
      </c>
      <c r="J3" s="12">
        <v>0.75</v>
      </c>
    </row>
    <row r="4" spans="1:10">
      <c r="A4" s="5"/>
      <c r="B4" s="5" t="s">
        <v>74</v>
      </c>
      <c r="C4" s="5">
        <v>10</v>
      </c>
      <c r="D4" s="5" t="s">
        <v>78</v>
      </c>
      <c r="E4" s="5">
        <v>1</v>
      </c>
      <c r="F4" s="5" t="s">
        <v>35</v>
      </c>
      <c r="G4" s="5">
        <v>7</v>
      </c>
      <c r="H4" s="5" t="s">
        <v>13</v>
      </c>
      <c r="I4" s="7" t="s">
        <v>46</v>
      </c>
      <c r="J4" s="12">
        <v>0.5</v>
      </c>
    </row>
    <row r="5" spans="1:10">
      <c r="A5" s="5"/>
      <c r="B5" s="5" t="s">
        <v>85</v>
      </c>
      <c r="C5" s="5">
        <v>5</v>
      </c>
      <c r="D5" s="5" t="s">
        <v>79</v>
      </c>
      <c r="E5" s="5">
        <v>4</v>
      </c>
      <c r="F5" s="5" t="s">
        <v>36</v>
      </c>
      <c r="G5" s="5">
        <v>10</v>
      </c>
      <c r="H5" s="5" t="s">
        <v>22</v>
      </c>
      <c r="I5" s="7" t="s">
        <v>47</v>
      </c>
      <c r="J5" s="12">
        <v>0.3</v>
      </c>
    </row>
    <row r="6" spans="1:10">
      <c r="A6" s="5"/>
      <c r="B6" s="9" t="s">
        <v>80</v>
      </c>
      <c r="C6" s="5">
        <v>25</v>
      </c>
      <c r="D6" s="5"/>
      <c r="E6" s="5"/>
      <c r="F6" s="5"/>
      <c r="G6" s="5"/>
      <c r="H6" s="5" t="s">
        <v>14</v>
      </c>
      <c r="I6" s="7" t="s">
        <v>48</v>
      </c>
    </row>
    <row r="7" spans="1:10">
      <c r="A7" s="5"/>
      <c r="H7" s="5" t="s">
        <v>15</v>
      </c>
      <c r="I7" s="7" t="s">
        <v>49</v>
      </c>
    </row>
    <row r="8" spans="1:10">
      <c r="A8" s="5"/>
      <c r="H8" s="5" t="s">
        <v>23</v>
      </c>
      <c r="I8" s="7" t="s">
        <v>50</v>
      </c>
    </row>
    <row r="9" spans="1:10">
      <c r="A9" s="5"/>
      <c r="H9" s="5" t="s">
        <v>8</v>
      </c>
      <c r="I9" s="7" t="s">
        <v>51</v>
      </c>
    </row>
    <row r="10" spans="1:10">
      <c r="A10" s="5"/>
      <c r="H10" s="5" t="s">
        <v>9</v>
      </c>
      <c r="I10" s="7" t="s">
        <v>52</v>
      </c>
    </row>
    <row r="11" spans="1:10">
      <c r="A11" s="5"/>
      <c r="H11" s="5" t="s">
        <v>12</v>
      </c>
      <c r="I11" s="7" t="s">
        <v>53</v>
      </c>
    </row>
    <row r="12" spans="1:10">
      <c r="A12" s="5"/>
      <c r="H12" s="5" t="s">
        <v>24</v>
      </c>
      <c r="I12" s="7" t="s">
        <v>54</v>
      </c>
    </row>
    <row r="13" spans="1:10">
      <c r="A13" s="5"/>
      <c r="H13" s="5" t="s">
        <v>10</v>
      </c>
      <c r="I13" s="7" t="s">
        <v>55</v>
      </c>
    </row>
    <row r="14" spans="1:10">
      <c r="A14" s="5"/>
      <c r="H14" s="5" t="s">
        <v>11</v>
      </c>
      <c r="I14" s="7" t="s">
        <v>56</v>
      </c>
    </row>
    <row r="15" spans="1:10">
      <c r="A15" s="5"/>
      <c r="H15" s="5" t="s">
        <v>16</v>
      </c>
      <c r="I15" s="7" t="s">
        <v>57</v>
      </c>
    </row>
    <row r="16" spans="1:10">
      <c r="A16" s="5"/>
      <c r="H16" s="5" t="s">
        <v>25</v>
      </c>
      <c r="I16" s="7" t="s">
        <v>58</v>
      </c>
    </row>
    <row r="17" spans="1:9">
      <c r="A17" s="5"/>
      <c r="H17" s="5" t="s">
        <v>17</v>
      </c>
      <c r="I17" s="7" t="s">
        <v>59</v>
      </c>
    </row>
    <row r="18" spans="1:9">
      <c r="A18" s="5"/>
      <c r="H18" s="5" t="s">
        <v>18</v>
      </c>
      <c r="I18" s="7" t="s">
        <v>60</v>
      </c>
    </row>
    <row r="19" spans="1:9">
      <c r="H19" s="5" t="s">
        <v>26</v>
      </c>
      <c r="I19" s="7" t="s">
        <v>61</v>
      </c>
    </row>
    <row r="20" spans="1:9">
      <c r="H20" s="5" t="s">
        <v>41</v>
      </c>
      <c r="I20" s="7" t="s">
        <v>62</v>
      </c>
    </row>
    <row r="21" spans="1:9">
      <c r="H21" s="5" t="s">
        <v>20</v>
      </c>
      <c r="I21" s="7" t="s">
        <v>63</v>
      </c>
    </row>
    <row r="22" spans="1:9">
      <c r="H22" s="5" t="s">
        <v>27</v>
      </c>
      <c r="I22" s="7" t="s">
        <v>64</v>
      </c>
    </row>
    <row r="23" spans="1:9">
      <c r="H23" s="5" t="s">
        <v>28</v>
      </c>
      <c r="I23" s="7" t="s">
        <v>65</v>
      </c>
    </row>
    <row r="24" spans="1:9">
      <c r="H24" s="5" t="s">
        <v>21</v>
      </c>
      <c r="I24" s="7" t="s">
        <v>66</v>
      </c>
    </row>
    <row r="25" spans="1:9">
      <c r="H25" s="5" t="s">
        <v>42</v>
      </c>
      <c r="I25" s="7" t="s">
        <v>67</v>
      </c>
    </row>
    <row r="26" spans="1:9">
      <c r="H26" s="5" t="s">
        <v>19</v>
      </c>
      <c r="I26" s="7" t="s">
        <v>68</v>
      </c>
    </row>
    <row r="27" spans="1:9">
      <c r="H27" s="5" t="s">
        <v>43</v>
      </c>
      <c r="I27" s="7" t="s">
        <v>69</v>
      </c>
    </row>
    <row r="28" spans="1:9">
      <c r="H28" s="5" t="s">
        <v>29</v>
      </c>
      <c r="I28" s="7" t="s">
        <v>70</v>
      </c>
    </row>
  </sheetData>
  <sortState ref="F2:G5">
    <sortCondition ref="F2"/>
  </sortState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EVRP_2019</vt:lpstr>
      <vt:lpstr>Affichage_QSE</vt:lpstr>
      <vt:lpstr>SYNTHESE</vt:lpstr>
      <vt:lpstr>Liste</vt:lpstr>
      <vt:lpstr>dommages</vt:lpstr>
      <vt:lpstr>Exposition</vt:lpstr>
      <vt:lpstr>gravité</vt:lpstr>
      <vt:lpstr>probabilité</vt:lpstr>
      <vt:lpstr>risques</vt:lpstr>
      <vt:lpstr>Affichage_QSE!Zone_d_impression</vt:lpstr>
      <vt:lpstr>EVRP_2019!Zone_d_impression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2019-11-08T09:43:20Z</cp:lastPrinted>
  <dcterms:created xsi:type="dcterms:W3CDTF">1996-10-21T11:03:58Z</dcterms:created>
  <dcterms:modified xsi:type="dcterms:W3CDTF">2019-11-08T14:10:32Z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-1490905181</vt:i4>
  </property>
  <property fmtid="{D5CDD505-2E9C-101B-9397-08002B2CF9AE}" pid="3" name="_EmailSubject">
    <vt:lpwstr>Evaluation des risques</vt:lpwstr>
  </property>
  <property fmtid="{D5CDD505-2E9C-101B-9397-08002B2CF9AE}" pid="4" name="_AuthorEmail">
    <vt:lpwstr>emmanuel.lombard@ratp.fr</vt:lpwstr>
  </property>
  <property fmtid="{D5CDD505-2E9C-101B-9397-08002B2CF9AE}" pid="5" name="_AuthorEmailDisplayName">
    <vt:lpwstr>LOMBARD Emmanuel</vt:lpwstr>
  </property>
  <property fmtid="{D5CDD505-2E9C-101B-9397-08002B2CF9AE}" pid="6" name="_NewReviewCycle">
    <vt:lpwstr/>
  </property>
  <property fmtid="{D5CDD505-2E9C-101B-9397-08002B2CF9AE}" pid="7" name="_PreviousAdHocReviewCycleID">
    <vt:i4>-411763565</vt:i4>
  </property>
  <property fmtid="{D5CDD505-2E9C-101B-9397-08002B2CF9AE}" pid="8" name="_ReviewingToolsShownOnce">
    <vt:lpwstr/>
  </property>
</Properties>
</file>