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 activeTab="3"/>
  </bookViews>
  <sheets>
    <sheet name="Synthèse compte" sheetId="3" r:id="rId1"/>
    <sheet name="Salaires" sheetId="1" r:id="rId2"/>
    <sheet name="Nov" sheetId="2" r:id="rId3"/>
    <sheet name="Dec" sheetId="5" r:id="rId4"/>
    <sheet name="Feuil1" sheetId="4" r:id="rId5"/>
  </sheets>
  <calcPr calcId="125725"/>
</workbook>
</file>

<file path=xl/calcChain.xml><?xml version="1.0" encoding="utf-8"?>
<calcChain xmlns="http://schemas.openxmlformats.org/spreadsheetml/2006/main">
  <c r="G4" i="5"/>
  <c r="F4"/>
  <c r="E4"/>
  <c r="C8" i="3"/>
  <c r="D8"/>
  <c r="B8"/>
  <c r="F4" i="2"/>
  <c r="G4"/>
  <c r="E4"/>
  <c r="B9" i="3"/>
  <c r="H24" i="1"/>
  <c r="G24"/>
  <c r="H22"/>
  <c r="H23" s="1"/>
  <c r="H21"/>
  <c r="G21"/>
  <c r="G22" s="1"/>
  <c r="H17"/>
  <c r="H18" s="1"/>
  <c r="H19" s="1"/>
  <c r="G17"/>
  <c r="G18" s="1"/>
  <c r="G19" s="1"/>
  <c r="H13"/>
  <c r="H14" s="1"/>
  <c r="H15" s="1"/>
  <c r="G13"/>
  <c r="G14" s="1"/>
  <c r="G15" s="1"/>
  <c r="H9"/>
  <c r="H10" s="1"/>
  <c r="H11" s="1"/>
  <c r="G9"/>
  <c r="G10" s="1"/>
  <c r="G11" s="1"/>
  <c r="H5"/>
  <c r="H6" s="1"/>
  <c r="H7" s="1"/>
  <c r="G5"/>
  <c r="G6" s="1"/>
  <c r="G7" s="1"/>
  <c r="D24"/>
  <c r="C24"/>
  <c r="D21"/>
  <c r="D22" s="1"/>
  <c r="D23" s="1"/>
  <c r="C21"/>
  <c r="C22" s="1"/>
  <c r="C23" s="1"/>
  <c r="D17"/>
  <c r="D18" s="1"/>
  <c r="D19" s="1"/>
  <c r="C17"/>
  <c r="C18" s="1"/>
  <c r="C19" s="1"/>
  <c r="D13"/>
  <c r="D14" s="1"/>
  <c r="D15" s="1"/>
  <c r="C13"/>
  <c r="C14" s="1"/>
  <c r="C15" s="1"/>
  <c r="D9"/>
  <c r="D10" s="1"/>
  <c r="D11" s="1"/>
  <c r="C9"/>
  <c r="C10" s="1"/>
  <c r="C11" s="1"/>
  <c r="D5"/>
  <c r="D6" s="1"/>
  <c r="D7" s="1"/>
  <c r="C5"/>
  <c r="C6" s="1"/>
  <c r="C7" s="1"/>
  <c r="G25" l="1"/>
  <c r="H26"/>
  <c r="H25"/>
  <c r="G23"/>
  <c r="G26" s="1"/>
  <c r="D10" i="3"/>
  <c r="E8"/>
  <c r="D26" i="1"/>
  <c r="C9" i="3" s="1"/>
  <c r="C10" s="1"/>
  <c r="C26" i="1"/>
  <c r="B3" i="3" s="1"/>
  <c r="D25" i="1"/>
  <c r="D9" i="3" s="1"/>
  <c r="C25" i="1"/>
  <c r="B10" i="3" l="1"/>
  <c r="B11" s="1"/>
  <c r="E9"/>
</calcChain>
</file>

<file path=xl/sharedStrings.xml><?xml version="1.0" encoding="utf-8"?>
<sst xmlns="http://schemas.openxmlformats.org/spreadsheetml/2006/main" count="131" uniqueCount="46">
  <si>
    <t>Ludo</t>
  </si>
  <si>
    <t>Val</t>
  </si>
  <si>
    <t>Salaire</t>
  </si>
  <si>
    <t>Commun</t>
  </si>
  <si>
    <t>Dépense</t>
  </si>
  <si>
    <t>Resp</t>
  </si>
  <si>
    <t>Montant</t>
  </si>
  <si>
    <t>loyer</t>
  </si>
  <si>
    <t>voiture</t>
  </si>
  <si>
    <t>bars</t>
  </si>
  <si>
    <t>bars encore</t>
  </si>
  <si>
    <t>tour moto</t>
  </si>
  <si>
    <t>Dépenses</t>
  </si>
  <si>
    <t>Novembre</t>
  </si>
  <si>
    <t>$ commun</t>
  </si>
  <si>
    <t>% commun</t>
  </si>
  <si>
    <t>28/10 au 3/11</t>
  </si>
  <si>
    <t>Salaires</t>
  </si>
  <si>
    <t>NOVEMBRE</t>
  </si>
  <si>
    <t>SEM 1</t>
  </si>
  <si>
    <t>SEM 2</t>
  </si>
  <si>
    <t>$ Perso</t>
  </si>
  <si>
    <t>SEM 3</t>
  </si>
  <si>
    <t>SEM 4</t>
  </si>
  <si>
    <t>4/11 au 10/11</t>
  </si>
  <si>
    <t>11 au 17/11</t>
  </si>
  <si>
    <t>18 au 24/11</t>
  </si>
  <si>
    <t>25/11 au 1/12</t>
  </si>
  <si>
    <t>SEM 5</t>
  </si>
  <si>
    <t>Resume</t>
  </si>
  <si>
    <t>Synthèse</t>
  </si>
  <si>
    <t>Gains</t>
  </si>
  <si>
    <t>Balance</t>
  </si>
  <si>
    <t>Théorique compte</t>
  </si>
  <si>
    <t>Réel compte</t>
  </si>
  <si>
    <t>Synthèse mensuelle</t>
  </si>
  <si>
    <t>Décembre</t>
  </si>
  <si>
    <t>fonction de report automatqiue vers une cellule</t>
  </si>
  <si>
    <t>baleine</t>
  </si>
  <si>
    <t>bateau</t>
  </si>
  <si>
    <t>esence</t>
  </si>
  <si>
    <t>restau</t>
  </si>
  <si>
    <t>bar</t>
  </si>
  <si>
    <t>mireille</t>
  </si>
  <si>
    <t>commun</t>
  </si>
  <si>
    <t>val</t>
  </si>
</sst>
</file>

<file path=xl/styles.xml><?xml version="1.0" encoding="utf-8"?>
<styleSheet xmlns="http://schemas.openxmlformats.org/spreadsheetml/2006/main">
  <numFmts count="3">
    <numFmt numFmtId="164" formatCode="_-[$$-1409]* #,##0.00_-;\-[$$-1409]* #,##0.00_-;_-[$$-1409]* &quot;-&quot;??_-;_-@_-"/>
    <numFmt numFmtId="165" formatCode="_-[$$-1409]* #,##0_-;\-[$$-1409]* #,##0_-;_-[$$-1409]* &quot;-&quot;??_-;_-@_-"/>
    <numFmt numFmtId="166" formatCode="[$$-1409]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24"/>
      <color theme="1"/>
      <name val="Bahnschrift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3" borderId="15" xfId="0" applyFill="1" applyBorder="1" applyAlignment="1">
      <alignment vertical="center"/>
    </xf>
    <xf numFmtId="164" fontId="0" fillId="0" borderId="16" xfId="0" applyNumberFormat="1" applyBorder="1"/>
    <xf numFmtId="0" fontId="0" fillId="4" borderId="10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3" borderId="11" xfId="0" applyFill="1" applyBorder="1" applyAlignment="1">
      <alignment horizontal="right"/>
    </xf>
    <xf numFmtId="0" fontId="0" fillId="3" borderId="12" xfId="0" applyFill="1" applyBorder="1" applyAlignment="1">
      <alignment horizontal="right"/>
    </xf>
    <xf numFmtId="0" fontId="0" fillId="0" borderId="17" xfId="0" applyBorder="1"/>
    <xf numFmtId="0" fontId="0" fillId="3" borderId="15" xfId="0" applyFill="1" applyBorder="1" applyAlignment="1">
      <alignment horizontal="right"/>
    </xf>
    <xf numFmtId="0" fontId="0" fillId="5" borderId="2" xfId="0" applyFill="1" applyBorder="1" applyAlignment="1">
      <alignment horizontal="left"/>
    </xf>
    <xf numFmtId="0" fontId="0" fillId="2" borderId="5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3" fillId="0" borderId="0" xfId="0" applyFont="1" applyBorder="1" applyAlignment="1">
      <alignment vertical="center" textRotation="45"/>
    </xf>
    <xf numFmtId="0" fontId="6" fillId="0" borderId="0" xfId="0" applyFont="1" applyAlignment="1"/>
    <xf numFmtId="9" fontId="0" fillId="4" borderId="19" xfId="1" applyFont="1" applyFill="1" applyBorder="1"/>
    <xf numFmtId="165" fontId="0" fillId="4" borderId="18" xfId="0" applyNumberFormat="1" applyFill="1" applyBorder="1"/>
    <xf numFmtId="165" fontId="0" fillId="3" borderId="19" xfId="0" applyNumberFormat="1" applyFill="1" applyBorder="1"/>
    <xf numFmtId="165" fontId="0" fillId="3" borderId="13" xfId="0" applyNumberFormat="1" applyFill="1" applyBorder="1"/>
    <xf numFmtId="165" fontId="0" fillId="3" borderId="20" xfId="0" applyNumberFormat="1" applyFill="1" applyBorder="1"/>
    <xf numFmtId="165" fontId="0" fillId="5" borderId="3" xfId="0" applyNumberFormat="1" applyFill="1" applyBorder="1"/>
    <xf numFmtId="165" fontId="0" fillId="5" borderId="4" xfId="0" applyNumberFormat="1" applyFill="1" applyBorder="1"/>
    <xf numFmtId="165" fontId="0" fillId="2" borderId="1" xfId="0" applyNumberFormat="1" applyFill="1" applyBorder="1"/>
    <xf numFmtId="165" fontId="0" fillId="2" borderId="6" xfId="0" applyNumberFormat="1" applyFill="1" applyBorder="1"/>
    <xf numFmtId="165" fontId="0" fillId="2" borderId="8" xfId="0" applyNumberFormat="1" applyFill="1" applyBorder="1"/>
    <xf numFmtId="165" fontId="0" fillId="2" borderId="9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0" fontId="0" fillId="7" borderId="1" xfId="0" applyFill="1" applyBorder="1"/>
    <xf numFmtId="164" fontId="0" fillId="7" borderId="1" xfId="0" applyNumberFormat="1" applyFill="1" applyBorder="1"/>
    <xf numFmtId="0" fontId="0" fillId="0" borderId="1" xfId="0" applyFill="1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Fill="1" applyBorder="1" applyAlignment="1">
      <alignment horizontal="center"/>
    </xf>
    <xf numFmtId="0" fontId="0" fillId="0" borderId="5" xfId="0" applyBorder="1"/>
    <xf numFmtId="164" fontId="0" fillId="0" borderId="6" xfId="0" applyNumberFormat="1" applyBorder="1"/>
    <xf numFmtId="0" fontId="0" fillId="0" borderId="6" xfId="0" applyBorder="1"/>
    <xf numFmtId="0" fontId="0" fillId="8" borderId="23" xfId="0" applyFill="1" applyBorder="1"/>
    <xf numFmtId="0" fontId="0" fillId="9" borderId="3" xfId="0" applyFill="1" applyBorder="1"/>
    <xf numFmtId="0" fontId="0" fillId="10" borderId="4" xfId="0" applyFill="1" applyBorder="1"/>
    <xf numFmtId="166" fontId="8" fillId="8" borderId="24" xfId="0" applyNumberFormat="1" applyFont="1" applyFill="1" applyBorder="1"/>
    <xf numFmtId="166" fontId="0" fillId="9" borderId="8" xfId="0" applyNumberFormat="1" applyFill="1" applyBorder="1"/>
    <xf numFmtId="166" fontId="0" fillId="10" borderId="9" xfId="0" applyNumberForma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7" xfId="0" applyFont="1" applyBorder="1" applyAlignment="1">
      <alignment horizontal="center" vertical="center" textRotation="45"/>
    </xf>
    <xf numFmtId="0" fontId="7" fillId="0" borderId="22" xfId="0" applyFont="1" applyBorder="1" applyAlignment="1">
      <alignment horizontal="center" vertical="center" textRotation="45"/>
    </xf>
    <xf numFmtId="0" fontId="7" fillId="0" borderId="14" xfId="0" applyFont="1" applyBorder="1" applyAlignment="1">
      <alignment horizontal="center" vertical="center" textRotation="45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4" borderId="17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1"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G4" sqref="G4"/>
    </sheetView>
  </sheetViews>
  <sheetFormatPr baseColWidth="10" defaultRowHeight="15"/>
  <cols>
    <col min="1" max="1" width="17.42578125" bestFit="1" customWidth="1"/>
  </cols>
  <sheetData>
    <row r="1" spans="1:5" ht="28.5">
      <c r="A1" s="48" t="s">
        <v>30</v>
      </c>
      <c r="B1" s="48"/>
      <c r="C1" s="48"/>
      <c r="D1" s="48"/>
      <c r="E1" s="48"/>
    </row>
    <row r="2" spans="1:5">
      <c r="A2" s="30" t="s">
        <v>12</v>
      </c>
      <c r="B2" s="32" t="s">
        <v>0</v>
      </c>
      <c r="C2" s="1" t="s">
        <v>1</v>
      </c>
      <c r="D2" s="1" t="s">
        <v>3</v>
      </c>
    </row>
    <row r="3" spans="1:5">
      <c r="A3" s="28" t="s">
        <v>31</v>
      </c>
      <c r="B3" s="3">
        <f>SUM(B9)</f>
        <v>1606.060606060606</v>
      </c>
    </row>
    <row r="4" spans="1:5">
      <c r="A4" s="1" t="s">
        <v>32</v>
      </c>
    </row>
    <row r="6" spans="1:5">
      <c r="A6" s="49" t="s">
        <v>35</v>
      </c>
      <c r="B6" s="49"/>
      <c r="C6" s="49"/>
      <c r="D6" s="49"/>
      <c r="E6" s="49"/>
    </row>
    <row r="7" spans="1:5">
      <c r="B7" s="32" t="s">
        <v>0</v>
      </c>
      <c r="C7" s="1" t="s">
        <v>1</v>
      </c>
      <c r="D7" s="1" t="s">
        <v>3</v>
      </c>
      <c r="E7" s="1"/>
    </row>
    <row r="8" spans="1:5">
      <c r="A8" s="30" t="s">
        <v>12</v>
      </c>
      <c r="B8" s="31">
        <f>Nov!E4</f>
        <v>150</v>
      </c>
      <c r="C8" s="31">
        <f>Nov!F4</f>
        <v>50</v>
      </c>
      <c r="D8" s="31">
        <f>Nov!G4</f>
        <v>350</v>
      </c>
      <c r="E8" s="2">
        <f>SUM(B8:D8)</f>
        <v>550</v>
      </c>
    </row>
    <row r="9" spans="1:5">
      <c r="A9" s="28" t="s">
        <v>31</v>
      </c>
      <c r="B9" s="29">
        <f>Salaires!$C$26</f>
        <v>1606.060606060606</v>
      </c>
      <c r="C9" s="29">
        <f>Salaires!D26</f>
        <v>1793.939393939394</v>
      </c>
      <c r="D9" s="29">
        <f>Salaires!C25:D25</f>
        <v>1306.060606060606</v>
      </c>
      <c r="E9" s="2">
        <f>SUM(B9:D9)</f>
        <v>4706.060606060606</v>
      </c>
    </row>
    <row r="10" spans="1:5">
      <c r="A10" s="1" t="s">
        <v>32</v>
      </c>
      <c r="B10" s="2">
        <f>B9-B8</f>
        <v>1456.060606060606</v>
      </c>
      <c r="C10" s="2">
        <f t="shared" ref="C10:D10" si="0">C9-C8</f>
        <v>1743.939393939394</v>
      </c>
      <c r="D10" s="2">
        <f t="shared" si="0"/>
        <v>956.06060606060601</v>
      </c>
    </row>
    <row r="11" spans="1:5">
      <c r="A11" t="s">
        <v>33</v>
      </c>
      <c r="B11" s="3">
        <f>SUM(B10:D10)</f>
        <v>4156.060606060606</v>
      </c>
    </row>
    <row r="12" spans="1:5">
      <c r="A12" t="s">
        <v>34</v>
      </c>
    </row>
    <row r="18" spans="2:2">
      <c r="B18" t="s">
        <v>37</v>
      </c>
    </row>
  </sheetData>
  <mergeCells count="2">
    <mergeCell ref="A1:E1"/>
    <mergeCell ref="A6:E6"/>
  </mergeCells>
  <conditionalFormatting sqref="B10:D10">
    <cfRule type="cellIs" dxfId="10" priority="2" operator="lessThan">
      <formula>0</formula>
    </cfRule>
    <cfRule type="cellIs" dxfId="9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J18" sqref="J18"/>
    </sheetView>
  </sheetViews>
  <sheetFormatPr baseColWidth="10" defaultRowHeight="15"/>
  <cols>
    <col min="1" max="1" width="13.28515625" customWidth="1"/>
    <col min="2" max="2" width="20.85546875" bestFit="1" customWidth="1"/>
    <col min="3" max="3" width="11.5703125" customWidth="1"/>
    <col min="5" max="5" width="15.28515625" customWidth="1"/>
    <col min="6" max="6" width="17.85546875" customWidth="1"/>
    <col min="7" max="7" width="12.85546875" customWidth="1"/>
    <col min="8" max="8" width="11.42578125" customWidth="1"/>
    <col min="10" max="10" width="18.28515625" bestFit="1" customWidth="1"/>
    <col min="11" max="11" width="22.140625" customWidth="1"/>
  </cols>
  <sheetData>
    <row r="1" spans="1:8" ht="30">
      <c r="A1" s="54" t="s">
        <v>17</v>
      </c>
      <c r="B1" s="54"/>
      <c r="C1" s="54"/>
      <c r="D1" s="54"/>
      <c r="E1" s="16"/>
      <c r="F1" s="16"/>
      <c r="G1" s="16"/>
      <c r="H1" s="16"/>
    </row>
    <row r="2" spans="1:8" ht="21.75" thickBot="1">
      <c r="A2" s="53" t="s">
        <v>18</v>
      </c>
      <c r="B2" s="53"/>
      <c r="C2" s="53"/>
      <c r="D2" s="53"/>
      <c r="E2" s="53" t="s">
        <v>36</v>
      </c>
      <c r="F2" s="53"/>
      <c r="G2" s="53"/>
      <c r="H2" s="53"/>
    </row>
    <row r="3" spans="1:8" ht="15.75" thickBot="1">
      <c r="C3" s="10" t="s">
        <v>0</v>
      </c>
      <c r="D3" s="10" t="s">
        <v>1</v>
      </c>
      <c r="G3" s="10" t="s">
        <v>0</v>
      </c>
      <c r="H3" s="10" t="s">
        <v>1</v>
      </c>
    </row>
    <row r="4" spans="1:8" ht="15" customHeight="1">
      <c r="A4" s="55" t="s">
        <v>19</v>
      </c>
      <c r="B4" s="6" t="s">
        <v>2</v>
      </c>
      <c r="C4" s="18">
        <v>400</v>
      </c>
      <c r="D4" s="18">
        <v>600</v>
      </c>
      <c r="E4" s="55" t="s">
        <v>19</v>
      </c>
      <c r="F4" s="6" t="s">
        <v>2</v>
      </c>
      <c r="G4" s="18">
        <v>300</v>
      </c>
      <c r="H4" s="18">
        <v>700</v>
      </c>
    </row>
    <row r="5" spans="1:8" ht="15" customHeight="1">
      <c r="A5" s="56"/>
      <c r="B5" s="7" t="s">
        <v>15</v>
      </c>
      <c r="C5" s="17">
        <f>C4/(C4+D4)</f>
        <v>0.4</v>
      </c>
      <c r="D5" s="17">
        <f>D4/(D4+C4)</f>
        <v>0.6</v>
      </c>
      <c r="E5" s="56"/>
      <c r="F5" s="7" t="s">
        <v>15</v>
      </c>
      <c r="G5" s="17">
        <f>G4/(G4+H4)</f>
        <v>0.3</v>
      </c>
      <c r="H5" s="17">
        <f>H4/(H4+G4)</f>
        <v>0.7</v>
      </c>
    </row>
    <row r="6" spans="1:8" ht="15.75" thickBot="1">
      <c r="A6" s="4" t="s">
        <v>16</v>
      </c>
      <c r="B6" s="8" t="s">
        <v>14</v>
      </c>
      <c r="C6" s="19">
        <f>A7*C5</f>
        <v>200</v>
      </c>
      <c r="D6" s="19">
        <f>A7*D5</f>
        <v>300</v>
      </c>
      <c r="E6" s="4" t="s">
        <v>16</v>
      </c>
      <c r="F6" s="8" t="s">
        <v>14</v>
      </c>
      <c r="G6" s="19">
        <f>E7*G5</f>
        <v>150</v>
      </c>
      <c r="H6" s="19">
        <f>E7*H5</f>
        <v>350</v>
      </c>
    </row>
    <row r="7" spans="1:8" ht="15.75" thickBot="1">
      <c r="A7" s="5">
        <v>500</v>
      </c>
      <c r="B7" s="11" t="s">
        <v>21</v>
      </c>
      <c r="C7" s="20">
        <f>C4-C6</f>
        <v>200</v>
      </c>
      <c r="D7" s="20">
        <f>D4-D6</f>
        <v>300</v>
      </c>
      <c r="E7" s="5">
        <v>500</v>
      </c>
      <c r="F7" s="11" t="s">
        <v>21</v>
      </c>
      <c r="G7" s="20">
        <f>G4-G6</f>
        <v>150</v>
      </c>
      <c r="H7" s="20">
        <f>H4-H6</f>
        <v>350</v>
      </c>
    </row>
    <row r="8" spans="1:8" ht="15" customHeight="1">
      <c r="A8" s="55" t="s">
        <v>20</v>
      </c>
      <c r="B8" s="6" t="s">
        <v>2</v>
      </c>
      <c r="C8" s="18">
        <v>500</v>
      </c>
      <c r="D8" s="18">
        <v>700</v>
      </c>
      <c r="E8" s="55" t="s">
        <v>20</v>
      </c>
      <c r="F8" s="6" t="s">
        <v>2</v>
      </c>
      <c r="G8" s="18">
        <v>800</v>
      </c>
      <c r="H8" s="18">
        <v>650</v>
      </c>
    </row>
    <row r="9" spans="1:8" ht="15" customHeight="1">
      <c r="A9" s="56"/>
      <c r="B9" s="7" t="s">
        <v>15</v>
      </c>
      <c r="C9" s="17">
        <f>C8/(C8+D8)</f>
        <v>0.41666666666666669</v>
      </c>
      <c r="D9" s="17">
        <f>D8/(D8+C8)</f>
        <v>0.58333333333333337</v>
      </c>
      <c r="E9" s="56"/>
      <c r="F9" s="7" t="s">
        <v>15</v>
      </c>
      <c r="G9" s="17">
        <f>G8/(G8+H8)</f>
        <v>0.55172413793103448</v>
      </c>
      <c r="H9" s="17">
        <f>H8/(H8+G8)</f>
        <v>0.44827586206896552</v>
      </c>
    </row>
    <row r="10" spans="1:8" ht="15.75" thickBot="1">
      <c r="A10" s="4" t="s">
        <v>24</v>
      </c>
      <c r="B10" s="8" t="s">
        <v>14</v>
      </c>
      <c r="C10" s="19">
        <f>A11*C9</f>
        <v>166.66666666666669</v>
      </c>
      <c r="D10" s="19">
        <f>A11*D9</f>
        <v>233.33333333333334</v>
      </c>
      <c r="E10" s="4" t="s">
        <v>24</v>
      </c>
      <c r="F10" s="8" t="s">
        <v>14</v>
      </c>
      <c r="G10" s="19">
        <f>E11*G9</f>
        <v>220.68965517241378</v>
      </c>
      <c r="H10" s="19">
        <f>E11*H9</f>
        <v>179.31034482758622</v>
      </c>
    </row>
    <row r="11" spans="1:8" ht="15.75" thickBot="1">
      <c r="A11" s="5">
        <v>400</v>
      </c>
      <c r="B11" s="9" t="s">
        <v>21</v>
      </c>
      <c r="C11" s="21">
        <f>C8-C10</f>
        <v>333.33333333333331</v>
      </c>
      <c r="D11" s="21">
        <f>D8-D10</f>
        <v>466.66666666666663</v>
      </c>
      <c r="E11" s="5">
        <v>400</v>
      </c>
      <c r="F11" s="9" t="s">
        <v>21</v>
      </c>
      <c r="G11" s="21">
        <f>G8-G10</f>
        <v>579.31034482758628</v>
      </c>
      <c r="H11" s="21">
        <f>H8-H10</f>
        <v>470.68965517241378</v>
      </c>
    </row>
    <row r="12" spans="1:8" ht="15" customHeight="1">
      <c r="A12" s="55" t="s">
        <v>22</v>
      </c>
      <c r="B12" s="6" t="s">
        <v>2</v>
      </c>
      <c r="C12" s="18">
        <v>600</v>
      </c>
      <c r="D12" s="18">
        <v>500</v>
      </c>
      <c r="E12" s="55" t="s">
        <v>22</v>
      </c>
      <c r="F12" s="6" t="s">
        <v>2</v>
      </c>
      <c r="G12" s="18">
        <v>500</v>
      </c>
      <c r="H12" s="18">
        <v>450</v>
      </c>
    </row>
    <row r="13" spans="1:8" ht="15" customHeight="1">
      <c r="A13" s="56"/>
      <c r="B13" s="7" t="s">
        <v>15</v>
      </c>
      <c r="C13" s="17">
        <f>C12/(C12+D12)</f>
        <v>0.54545454545454541</v>
      </c>
      <c r="D13" s="17">
        <f>D12/(D12+C12)</f>
        <v>0.45454545454545453</v>
      </c>
      <c r="E13" s="56"/>
      <c r="F13" s="7" t="s">
        <v>15</v>
      </c>
      <c r="G13" s="17">
        <f>G12/(G12+H12)</f>
        <v>0.52631578947368418</v>
      </c>
      <c r="H13" s="17">
        <f>H12/(H12+G12)</f>
        <v>0.47368421052631576</v>
      </c>
    </row>
    <row r="14" spans="1:8" ht="15.75" thickBot="1">
      <c r="A14" s="4" t="s">
        <v>25</v>
      </c>
      <c r="B14" s="8" t="s">
        <v>14</v>
      </c>
      <c r="C14" s="19">
        <f>A15*C13</f>
        <v>327.27272727272725</v>
      </c>
      <c r="D14" s="19">
        <f>A15*D13</f>
        <v>272.72727272727269</v>
      </c>
      <c r="E14" s="4" t="s">
        <v>25</v>
      </c>
      <c r="F14" s="8" t="s">
        <v>14</v>
      </c>
      <c r="G14" s="19">
        <f>E15*G13</f>
        <v>315.78947368421052</v>
      </c>
      <c r="H14" s="19">
        <f>E15*H13</f>
        <v>284.21052631578948</v>
      </c>
    </row>
    <row r="15" spans="1:8" ht="15.75" thickBot="1">
      <c r="A15" s="5">
        <v>600</v>
      </c>
      <c r="B15" s="9" t="s">
        <v>21</v>
      </c>
      <c r="C15" s="21">
        <f>C12-C14</f>
        <v>272.72727272727275</v>
      </c>
      <c r="D15" s="21">
        <f>D12-D14</f>
        <v>227.27272727272731</v>
      </c>
      <c r="E15" s="5">
        <v>600</v>
      </c>
      <c r="F15" s="9" t="s">
        <v>21</v>
      </c>
      <c r="G15" s="21">
        <f>G12-G14</f>
        <v>184.21052631578948</v>
      </c>
      <c r="H15" s="21">
        <f>H12-H14</f>
        <v>165.78947368421052</v>
      </c>
    </row>
    <row r="16" spans="1:8" ht="15" customHeight="1">
      <c r="A16" s="55" t="s">
        <v>23</v>
      </c>
      <c r="B16" s="6" t="s">
        <v>2</v>
      </c>
      <c r="C16" s="18">
        <v>700</v>
      </c>
      <c r="D16" s="18">
        <v>700</v>
      </c>
      <c r="E16" s="55" t="s">
        <v>23</v>
      </c>
      <c r="F16" s="6" t="s">
        <v>2</v>
      </c>
      <c r="G16" s="18">
        <v>400</v>
      </c>
      <c r="H16" s="18">
        <v>6</v>
      </c>
    </row>
    <row r="17" spans="1:8" ht="15" customHeight="1">
      <c r="A17" s="56"/>
      <c r="B17" s="7" t="s">
        <v>15</v>
      </c>
      <c r="C17" s="17">
        <f>C16/(C16+D16)</f>
        <v>0.5</v>
      </c>
      <c r="D17" s="17">
        <f>D16/(D16+C16)</f>
        <v>0.5</v>
      </c>
      <c r="E17" s="56"/>
      <c r="F17" s="7" t="s">
        <v>15</v>
      </c>
      <c r="G17" s="17">
        <f>G16/(G16+H16)</f>
        <v>0.98522167487684731</v>
      </c>
      <c r="H17" s="17">
        <f>H16/(H16+G16)</f>
        <v>1.4778325123152709E-2</v>
      </c>
    </row>
    <row r="18" spans="1:8" ht="15.75" thickBot="1">
      <c r="A18" s="4" t="s">
        <v>26</v>
      </c>
      <c r="B18" s="8" t="s">
        <v>14</v>
      </c>
      <c r="C18" s="19">
        <f>A19*C17</f>
        <v>300</v>
      </c>
      <c r="D18" s="19">
        <f>A19*D17</f>
        <v>300</v>
      </c>
      <c r="E18" s="4" t="s">
        <v>26</v>
      </c>
      <c r="F18" s="8" t="s">
        <v>14</v>
      </c>
      <c r="G18" s="19">
        <f>E19*G17</f>
        <v>591.13300492610836</v>
      </c>
      <c r="H18" s="19">
        <f>E19*H17</f>
        <v>8.8669950738916246</v>
      </c>
    </row>
    <row r="19" spans="1:8" ht="15.75" thickBot="1">
      <c r="A19" s="5">
        <v>600</v>
      </c>
      <c r="B19" s="9" t="s">
        <v>21</v>
      </c>
      <c r="C19" s="21">
        <f>C16-C18</f>
        <v>400</v>
      </c>
      <c r="D19" s="21">
        <f>D16-D18</f>
        <v>400</v>
      </c>
      <c r="E19" s="5">
        <v>600</v>
      </c>
      <c r="F19" s="9" t="s">
        <v>21</v>
      </c>
      <c r="G19" s="21">
        <f>G16-G18</f>
        <v>-191.13300492610836</v>
      </c>
      <c r="H19" s="21">
        <f>H16-H18</f>
        <v>-2.8669950738916246</v>
      </c>
    </row>
    <row r="20" spans="1:8" ht="15" customHeight="1">
      <c r="A20" s="55" t="s">
        <v>28</v>
      </c>
      <c r="B20" s="6" t="s">
        <v>2</v>
      </c>
      <c r="C20" s="18">
        <v>600</v>
      </c>
      <c r="D20" s="18">
        <v>600</v>
      </c>
      <c r="E20" s="55" t="s">
        <v>28</v>
      </c>
      <c r="F20" s="6" t="s">
        <v>2</v>
      </c>
      <c r="G20" s="18">
        <v>500</v>
      </c>
      <c r="H20" s="18">
        <v>600</v>
      </c>
    </row>
    <row r="21" spans="1:8" ht="15" customHeight="1">
      <c r="A21" s="56"/>
      <c r="B21" s="7" t="s">
        <v>15</v>
      </c>
      <c r="C21" s="17">
        <f>C20/(C20+D20)</f>
        <v>0.5</v>
      </c>
      <c r="D21" s="17">
        <f>D20/(D20+C20)</f>
        <v>0.5</v>
      </c>
      <c r="E21" s="56"/>
      <c r="F21" s="7" t="s">
        <v>15</v>
      </c>
      <c r="G21" s="17">
        <f>G20/(G20+H20)</f>
        <v>0.45454545454545453</v>
      </c>
      <c r="H21" s="17">
        <f>H20/(H20+G20)</f>
        <v>0.54545454545454541</v>
      </c>
    </row>
    <row r="22" spans="1:8" ht="15.75" thickBot="1">
      <c r="A22" s="4" t="s">
        <v>27</v>
      </c>
      <c r="B22" s="8" t="s">
        <v>14</v>
      </c>
      <c r="C22" s="19">
        <f>A23*C21</f>
        <v>200</v>
      </c>
      <c r="D22" s="19">
        <f>A23*D21</f>
        <v>200</v>
      </c>
      <c r="E22" s="4" t="s">
        <v>27</v>
      </c>
      <c r="F22" s="8" t="s">
        <v>14</v>
      </c>
      <c r="G22" s="19">
        <f>E23*G21</f>
        <v>181.81818181818181</v>
      </c>
      <c r="H22" s="19">
        <f>E23*H21</f>
        <v>218.18181818181816</v>
      </c>
    </row>
    <row r="23" spans="1:8" ht="15.75" thickBot="1">
      <c r="A23" s="5">
        <v>400</v>
      </c>
      <c r="B23" s="11" t="s">
        <v>21</v>
      </c>
      <c r="C23" s="20">
        <f>C20-C22</f>
        <v>400</v>
      </c>
      <c r="D23" s="20">
        <f>D20-D22</f>
        <v>400</v>
      </c>
      <c r="E23" s="5">
        <v>400</v>
      </c>
      <c r="F23" s="11" t="s">
        <v>21</v>
      </c>
      <c r="G23" s="20">
        <f>G20-G22</f>
        <v>318.18181818181819</v>
      </c>
      <c r="H23" s="20">
        <f>H20-H22</f>
        <v>381.81818181818187</v>
      </c>
    </row>
    <row r="24" spans="1:8" ht="15" customHeight="1">
      <c r="A24" s="50" t="s">
        <v>29</v>
      </c>
      <c r="B24" s="12" t="s">
        <v>2</v>
      </c>
      <c r="C24" s="22">
        <f>SUM(C20,C16,C12,C8,C4)</f>
        <v>2800</v>
      </c>
      <c r="D24" s="23">
        <f>SUM(D20,D16,D12,D8,D4)</f>
        <v>3100</v>
      </c>
      <c r="E24" s="50" t="s">
        <v>29</v>
      </c>
      <c r="F24" s="12" t="s">
        <v>2</v>
      </c>
      <c r="G24" s="22">
        <f>SUM(G20,G16,G12,G8,G4)</f>
        <v>2500</v>
      </c>
      <c r="H24" s="23">
        <f>SUM(H20,H16,H12,H8,H4)</f>
        <v>2406</v>
      </c>
    </row>
    <row r="25" spans="1:8">
      <c r="A25" s="51"/>
      <c r="B25" s="13" t="s">
        <v>14</v>
      </c>
      <c r="C25" s="24">
        <f>SUM(C22,C18,C14,C10,C6)</f>
        <v>1193.939393939394</v>
      </c>
      <c r="D25" s="25">
        <f>SUM(D22,D18,D14,D10,D6)</f>
        <v>1306.060606060606</v>
      </c>
      <c r="E25" s="51"/>
      <c r="F25" s="13" t="s">
        <v>14</v>
      </c>
      <c r="G25" s="24">
        <f>SUM(G22,G18,G14,G10,G6)</f>
        <v>1459.4303156009144</v>
      </c>
      <c r="H25" s="25">
        <f>SUM(H22,H18,H14,H10,H6)</f>
        <v>1040.5696843990854</v>
      </c>
    </row>
    <row r="26" spans="1:8" ht="15.75" thickBot="1">
      <c r="A26" s="52"/>
      <c r="B26" s="14" t="s">
        <v>21</v>
      </c>
      <c r="C26" s="26">
        <f>SUM(C23,C19,C15,C11,C7)</f>
        <v>1606.060606060606</v>
      </c>
      <c r="D26" s="27">
        <f>SUM(D23,D19,D15,D11,D7)</f>
        <v>1793.939393939394</v>
      </c>
      <c r="E26" s="52"/>
      <c r="F26" s="14" t="s">
        <v>21</v>
      </c>
      <c r="G26" s="26">
        <f>SUM(G23,G19,G15,G11,G7)</f>
        <v>1040.5696843990856</v>
      </c>
      <c r="H26" s="27">
        <f>SUM(H23,H19,H15,H11,H7)</f>
        <v>1365.4303156009146</v>
      </c>
    </row>
    <row r="27" spans="1:8">
      <c r="A27" s="15"/>
    </row>
  </sheetData>
  <mergeCells count="15">
    <mergeCell ref="A24:A26"/>
    <mergeCell ref="A2:D2"/>
    <mergeCell ref="A1:D1"/>
    <mergeCell ref="E4:E5"/>
    <mergeCell ref="E8:E9"/>
    <mergeCell ref="E12:E13"/>
    <mergeCell ref="E16:E17"/>
    <mergeCell ref="E20:E21"/>
    <mergeCell ref="E24:E26"/>
    <mergeCell ref="E2:H2"/>
    <mergeCell ref="A8:A9"/>
    <mergeCell ref="A12:A13"/>
    <mergeCell ref="A16:A17"/>
    <mergeCell ref="A20:A21"/>
    <mergeCell ref="A4:A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sqref="A1:G18"/>
    </sheetView>
  </sheetViews>
  <sheetFormatPr baseColWidth="10" defaultRowHeight="15"/>
  <cols>
    <col min="2" max="2" width="17.140625" customWidth="1"/>
    <col min="3" max="3" width="17.85546875" customWidth="1"/>
  </cols>
  <sheetData>
    <row r="1" spans="1:7" ht="28.5">
      <c r="A1" s="48" t="s">
        <v>12</v>
      </c>
      <c r="B1" s="48"/>
      <c r="C1" s="48"/>
      <c r="D1" s="48"/>
      <c r="E1" s="48"/>
      <c r="F1" s="48"/>
      <c r="G1" s="48"/>
    </row>
    <row r="2" spans="1:7" ht="19.5" thickBot="1">
      <c r="A2" s="57" t="s">
        <v>13</v>
      </c>
      <c r="B2" s="57"/>
      <c r="C2" s="57"/>
      <c r="D2" s="57"/>
      <c r="E2" s="57"/>
    </row>
    <row r="3" spans="1:7">
      <c r="B3" s="38" t="s">
        <v>4</v>
      </c>
      <c r="C3" s="33" t="s">
        <v>5</v>
      </c>
      <c r="D3" s="34" t="s">
        <v>6</v>
      </c>
      <c r="E3" s="42" t="s">
        <v>0</v>
      </c>
      <c r="F3" s="43" t="s">
        <v>1</v>
      </c>
      <c r="G3" s="44" t="s">
        <v>3</v>
      </c>
    </row>
    <row r="4" spans="1:7" ht="15.75" thickBot="1">
      <c r="B4" s="39" t="s">
        <v>11</v>
      </c>
      <c r="C4" s="1" t="s">
        <v>0</v>
      </c>
      <c r="D4" s="40">
        <v>100</v>
      </c>
      <c r="E4" s="45">
        <f>SUMIF($C$4:$C$13,E3,$D$4:$D$13)</f>
        <v>150</v>
      </c>
      <c r="F4" s="46">
        <f t="shared" ref="F4:G4" si="0">SUMIF($C$4:$C$13,F3,$D$4:$D$13)</f>
        <v>50</v>
      </c>
      <c r="G4" s="47">
        <f t="shared" si="0"/>
        <v>350</v>
      </c>
    </row>
    <row r="5" spans="1:7">
      <c r="B5" s="39" t="s">
        <v>7</v>
      </c>
      <c r="C5" s="1" t="s">
        <v>3</v>
      </c>
      <c r="D5" s="40">
        <v>250</v>
      </c>
    </row>
    <row r="6" spans="1:7">
      <c r="B6" s="39" t="s">
        <v>8</v>
      </c>
      <c r="C6" s="1" t="s">
        <v>3</v>
      </c>
      <c r="D6" s="40">
        <v>100</v>
      </c>
    </row>
    <row r="7" spans="1:7">
      <c r="B7" s="39" t="s">
        <v>9</v>
      </c>
      <c r="C7" s="1" t="s">
        <v>1</v>
      </c>
      <c r="D7" s="40">
        <v>30</v>
      </c>
    </row>
    <row r="8" spans="1:7">
      <c r="B8" s="39" t="s">
        <v>10</v>
      </c>
      <c r="C8" s="1" t="s">
        <v>1</v>
      </c>
      <c r="D8" s="40">
        <v>20</v>
      </c>
    </row>
    <row r="9" spans="1:7">
      <c r="B9" s="39"/>
      <c r="C9" s="1" t="s">
        <v>0</v>
      </c>
      <c r="D9" s="40">
        <v>50</v>
      </c>
    </row>
    <row r="10" spans="1:7">
      <c r="B10" s="39"/>
      <c r="C10" s="1"/>
      <c r="D10" s="40"/>
    </row>
    <row r="11" spans="1:7">
      <c r="B11" s="39"/>
      <c r="C11" s="1"/>
      <c r="D11" s="40"/>
    </row>
    <row r="12" spans="1:7">
      <c r="B12" s="39"/>
      <c r="C12" s="1"/>
      <c r="D12" s="40"/>
    </row>
    <row r="13" spans="1:7">
      <c r="B13" s="39"/>
      <c r="C13" s="1"/>
      <c r="D13" s="40"/>
    </row>
    <row r="14" spans="1:7">
      <c r="B14" s="39"/>
      <c r="C14" s="1"/>
      <c r="D14" s="41"/>
    </row>
    <row r="15" spans="1:7">
      <c r="B15" s="39"/>
      <c r="C15" s="1"/>
      <c r="D15" s="41"/>
    </row>
    <row r="16" spans="1:7">
      <c r="B16" s="39"/>
      <c r="C16" s="1"/>
      <c r="D16" s="41"/>
    </row>
    <row r="17" spans="2:4">
      <c r="B17" s="39"/>
      <c r="C17" s="1"/>
      <c r="D17" s="41"/>
    </row>
    <row r="18" spans="2:4" ht="15.75" thickBot="1">
      <c r="B18" s="35"/>
      <c r="C18" s="36"/>
      <c r="D18" s="37"/>
    </row>
  </sheetData>
  <mergeCells count="2">
    <mergeCell ref="A2:E2"/>
    <mergeCell ref="A1:G1"/>
  </mergeCells>
  <conditionalFormatting sqref="B4:D18">
    <cfRule type="containsText" dxfId="8" priority="1" operator="containsText" text="Commun">
      <formula>NOT(ISERROR(SEARCH("Commun",B4)))</formula>
    </cfRule>
    <cfRule type="containsText" dxfId="7" priority="2" operator="containsText" text="Val">
      <formula>NOT(ISERROR(SEARCH("Val",B4)))</formula>
    </cfRule>
    <cfRule type="containsText" dxfId="6" priority="3" operator="containsText" text="Ludo">
      <formula>NOT(ISERROR(SEARCH("Ludo",B4)))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J16" sqref="J16"/>
    </sheetView>
  </sheetViews>
  <sheetFormatPr baseColWidth="10" defaultRowHeight="15"/>
  <sheetData>
    <row r="1" spans="1:7" ht="28.5">
      <c r="A1" s="48" t="s">
        <v>12</v>
      </c>
      <c r="B1" s="48"/>
      <c r="C1" s="48"/>
      <c r="D1" s="48"/>
      <c r="E1" s="48"/>
      <c r="F1" s="48"/>
      <c r="G1" s="48"/>
    </row>
    <row r="2" spans="1:7" ht="19.5" thickBot="1">
      <c r="A2" s="57" t="s">
        <v>36</v>
      </c>
      <c r="B2" s="57"/>
      <c r="C2" s="57"/>
      <c r="D2" s="57"/>
      <c r="E2" s="57"/>
    </row>
    <row r="3" spans="1:7">
      <c r="B3" s="38" t="s">
        <v>4</v>
      </c>
      <c r="C3" s="33" t="s">
        <v>5</v>
      </c>
      <c r="D3" s="34" t="s">
        <v>6</v>
      </c>
      <c r="E3" s="42" t="s">
        <v>0</v>
      </c>
      <c r="F3" s="43" t="s">
        <v>1</v>
      </c>
      <c r="G3" s="44" t="s">
        <v>3</v>
      </c>
    </row>
    <row r="4" spans="1:7" ht="15.75" thickBot="1">
      <c r="B4" s="39" t="s">
        <v>38</v>
      </c>
      <c r="C4" s="1" t="s">
        <v>44</v>
      </c>
      <c r="D4" s="40">
        <v>200</v>
      </c>
      <c r="E4" s="45">
        <f>SUMIF($C$4:$C$13,E3,$D$4:$D$13)</f>
        <v>270</v>
      </c>
      <c r="F4" s="46">
        <f t="shared" ref="F4:G4" si="0">SUMIF($C$4:$C$13,F3,$D$4:$D$13)</f>
        <v>50</v>
      </c>
      <c r="G4" s="47">
        <f t="shared" si="0"/>
        <v>335</v>
      </c>
    </row>
    <row r="5" spans="1:7">
      <c r="B5" s="39" t="s">
        <v>39</v>
      </c>
      <c r="C5" s="1" t="s">
        <v>0</v>
      </c>
      <c r="D5" s="40">
        <v>250</v>
      </c>
    </row>
    <row r="6" spans="1:7">
      <c r="B6" s="39" t="s">
        <v>40</v>
      </c>
      <c r="C6" s="1" t="s">
        <v>45</v>
      </c>
      <c r="D6" s="40">
        <v>50</v>
      </c>
    </row>
    <row r="7" spans="1:7">
      <c r="B7" s="39" t="s">
        <v>41</v>
      </c>
      <c r="C7" s="1" t="s">
        <v>44</v>
      </c>
      <c r="D7" s="40">
        <v>75</v>
      </c>
    </row>
    <row r="8" spans="1:7">
      <c r="B8" s="39" t="s">
        <v>42</v>
      </c>
      <c r="C8" s="1" t="s">
        <v>44</v>
      </c>
      <c r="D8" s="40">
        <v>60</v>
      </c>
    </row>
    <row r="9" spans="1:7">
      <c r="B9" s="39" t="s">
        <v>43</v>
      </c>
      <c r="C9" s="1" t="s">
        <v>0</v>
      </c>
      <c r="D9" s="40">
        <v>20</v>
      </c>
    </row>
    <row r="10" spans="1:7">
      <c r="B10" s="39"/>
      <c r="C10" s="1"/>
      <c r="D10" s="40"/>
    </row>
    <row r="11" spans="1:7">
      <c r="B11" s="39"/>
      <c r="C11" s="1"/>
      <c r="D11" s="40"/>
    </row>
    <row r="12" spans="1:7">
      <c r="B12" s="39"/>
      <c r="C12" s="1"/>
      <c r="D12" s="40"/>
    </row>
    <row r="13" spans="1:7">
      <c r="B13" s="39"/>
      <c r="C13" s="1"/>
      <c r="D13" s="40"/>
    </row>
    <row r="14" spans="1:7">
      <c r="B14" s="39"/>
      <c r="C14" s="1"/>
      <c r="D14" s="41"/>
    </row>
    <row r="15" spans="1:7">
      <c r="B15" s="39"/>
      <c r="C15" s="1"/>
      <c r="D15" s="41"/>
    </row>
    <row r="16" spans="1:7">
      <c r="B16" s="39"/>
      <c r="C16" s="1"/>
      <c r="D16" s="41"/>
    </row>
    <row r="17" spans="2:4">
      <c r="B17" s="39"/>
      <c r="C17" s="1"/>
      <c r="D17" s="41"/>
    </row>
    <row r="18" spans="2:4" ht="15.75" thickBot="1">
      <c r="B18" s="35"/>
      <c r="C18" s="36"/>
      <c r="D18" s="37"/>
    </row>
  </sheetData>
  <mergeCells count="2">
    <mergeCell ref="A1:G1"/>
    <mergeCell ref="A2:E2"/>
  </mergeCells>
  <conditionalFormatting sqref="B4:D18">
    <cfRule type="containsText" dxfId="5" priority="1" operator="containsText" text="Commun">
      <formula>NOT(ISERROR(SEARCH("Commun",B4)))</formula>
    </cfRule>
    <cfRule type="containsText" dxfId="4" priority="2" operator="containsText" text="Val">
      <formula>NOT(ISERROR(SEARCH("Val",B4)))</formula>
    </cfRule>
    <cfRule type="containsText" dxfId="3" priority="3" operator="containsText" text="Ludo">
      <formula>NOT(ISERROR(SEARCH("Ludo",B4)))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0" sqref="B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 compte</vt:lpstr>
      <vt:lpstr>Salaires</vt:lpstr>
      <vt:lpstr>Nov</vt:lpstr>
      <vt:lpstr>Dec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Pc</dc:creator>
  <cp:lastModifiedBy>Mon Pc</cp:lastModifiedBy>
  <dcterms:created xsi:type="dcterms:W3CDTF">2019-10-21T17:07:41Z</dcterms:created>
  <dcterms:modified xsi:type="dcterms:W3CDTF">2019-10-25T22:08:11Z</dcterms:modified>
</cp:coreProperties>
</file>