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606917\Downloads\"/>
    </mc:Choice>
  </mc:AlternateContent>
  <bookViews>
    <workbookView xWindow="0" yWindow="0" windowWidth="28800" windowHeight="11850"/>
  </bookViews>
  <sheets>
    <sheet name="Feuil1" sheetId="1" r:id="rId1"/>
  </sheets>
  <definedNames>
    <definedName name="ChronologieNative_dateHeureLivraison">#N/A</definedName>
  </definedNames>
  <calcPr calcId="191029"/>
  <pivotCaches>
    <pivotCache cacheId="49" r:id="rId2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3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1" i="1" l="1"/>
  <c r="A21" i="1"/>
  <c r="B20" i="1"/>
  <c r="A20" i="1"/>
  <c r="B19" i="1"/>
  <c r="A19" i="1"/>
  <c r="B18" i="1"/>
  <c r="A18" i="1"/>
  <c r="B17" i="1"/>
  <c r="A17" i="1"/>
  <c r="B16" i="1"/>
  <c r="A16" i="1"/>
  <c r="B15" i="1"/>
  <c r="A15" i="1"/>
  <c r="B14" i="1"/>
  <c r="A14" i="1"/>
  <c r="B13" i="1"/>
  <c r="A13" i="1"/>
  <c r="B12" i="1"/>
  <c r="A12" i="1"/>
  <c r="B11" i="1"/>
  <c r="A11" i="1"/>
  <c r="B10" i="1"/>
  <c r="A10" i="1"/>
  <c r="B9" i="1"/>
  <c r="A9" i="1"/>
  <c r="B8" i="1"/>
  <c r="A8" i="1"/>
  <c r="B7" i="1"/>
  <c r="A7" i="1"/>
  <c r="B6" i="1"/>
  <c r="A6" i="1"/>
  <c r="B5" i="1"/>
  <c r="A5" i="1"/>
  <c r="B4" i="1"/>
  <c r="A4" i="1"/>
  <c r="B3" i="1"/>
  <c r="A3" i="1"/>
  <c r="B2" i="1"/>
  <c r="A2" i="1"/>
</calcChain>
</file>

<file path=xl/sharedStrings.xml><?xml version="1.0" encoding="utf-8"?>
<sst xmlns="http://schemas.openxmlformats.org/spreadsheetml/2006/main" count="67" uniqueCount="28">
  <si>
    <t>idCompany</t>
  </si>
  <si>
    <t>idCommande</t>
  </si>
  <si>
    <t>orderType</t>
  </si>
  <si>
    <t>orderStatus</t>
  </si>
  <si>
    <t>dateHeureLivraison</t>
  </si>
  <si>
    <t>dateHeureCommande</t>
  </si>
  <si>
    <t>montantTotal</t>
  </si>
  <si>
    <t>Livraison</t>
  </si>
  <si>
    <t>Livraison réussie</t>
  </si>
  <si>
    <t>Commande finalisée</t>
  </si>
  <si>
    <t>En erreur</t>
  </si>
  <si>
    <t>A emporter</t>
  </si>
  <si>
    <t>montantLivraison</t>
  </si>
  <si>
    <t>Étiquettes de colonnes</t>
  </si>
  <si>
    <t>Total général</t>
  </si>
  <si>
    <t>Total Nombre</t>
  </si>
  <si>
    <t>Nombre</t>
  </si>
  <si>
    <t>Total Montant</t>
  </si>
  <si>
    <t>Montant</t>
  </si>
  <si>
    <t>Étiquettes de lignes</t>
  </si>
  <si>
    <t>-Lgb2hi6bB5oZoo7EhpD</t>
  </si>
  <si>
    <t>-LHiCUGYOPh54ophebWz</t>
  </si>
  <si>
    <t>-LnNHm5P-eQy5TcPjBQ1</t>
  </si>
  <si>
    <t>-LOJ8OLzQRh7on5PGBn8</t>
  </si>
  <si>
    <t>-LSGJVs9GwGDXNY6wR0n</t>
  </si>
  <si>
    <t>-M_ungcj9wxwCav0MRhC</t>
  </si>
  <si>
    <t>-Mi_akO_kS1n6K795-ac</t>
  </si>
  <si>
    <t>-MZlJg4yMhUaEDDwO_B4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</si>
</sst>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0" fontId="0" fillId="3" borderId="1" xfId="0" applyFill="1" applyBorder="1"/>
    <xf numFmtId="22" fontId="0" fillId="3" borderId="1" xfId="0" applyNumberFormat="1" applyFill="1" applyBorder="1"/>
    <xf numFmtId="0" fontId="0" fillId="0" borderId="1" xfId="0" applyBorder="1"/>
    <xf numFmtId="22" fontId="0" fillId="0" borderId="1" xfId="0" applyNumberFormat="1" applyBorder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11/relationships/timelineCache" Target="timelineCaches/timelineCach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476250</xdr:colOff>
      <xdr:row>2</xdr:row>
      <xdr:rowOff>171450</xdr:rowOff>
    </xdr:from>
    <xdr:to>
      <xdr:col>13</xdr:col>
      <xdr:colOff>0</xdr:colOff>
      <xdr:row>10</xdr:row>
      <xdr:rowOff>19050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2" name="dateHeureLivrais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HeureLivrais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572250" y="552450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EPINAY Jean Baptiste (SAFRAN AIRCRAFT ENGINES)" refreshedDate="44735.682533217594" createdVersion="6" refreshedVersion="6" minRefreshableVersion="3" recordCount="20">
  <cacheSource type="worksheet">
    <worksheetSource ref="A1:H21" sheet="Feuil1"/>
  </cacheSource>
  <cacheFields count="8">
    <cacheField name="idCompany" numFmtId="0">
      <sharedItems count="8">
        <s v="-LSGJVs9GwGDXNY6wR0n"/>
        <s v="-MZlJg4yMhUaEDDwO_B4"/>
        <s v="-LHiCUGYOPh54ophebWz"/>
        <s v="-Lgb2hi6bB5oZoo7EhpD"/>
        <s v="-LOJ8OLzQRh7on5PGBn8"/>
        <s v="-M_ungcj9wxwCav0MRhC"/>
        <s v="-LnNHm5P-eQy5TcPjBQ1"/>
        <s v="-Mi_akO_kS1n6K795-ac"/>
      </sharedItems>
    </cacheField>
    <cacheField name="idCommande" numFmtId="0">
      <sharedItems/>
    </cacheField>
    <cacheField name="orderType" numFmtId="0">
      <sharedItems count="2">
        <s v="Livraison"/>
        <s v="A emporter"/>
      </sharedItems>
    </cacheField>
    <cacheField name="orderStatus" numFmtId="0">
      <sharedItems/>
    </cacheField>
    <cacheField name="dateHeureLivraison" numFmtId="22">
      <sharedItems containsSemiMixedTypes="0" containsNonDate="0" containsDate="1" containsString="0" minDate="2022-05-01T11:41:00" maxDate="2022-05-01T12:58:00" count="19">
        <d v="2022-05-01T11:41:00"/>
        <d v="2022-05-01T11:55:00"/>
        <d v="2022-05-01T11:54:00"/>
        <d v="2022-05-01T12:08:00"/>
        <d v="2022-05-01T12:11:00"/>
        <d v="2022-05-01T12:09:00"/>
        <d v="2022-05-01T12:13:00"/>
        <d v="2022-05-01T12:23:00"/>
        <d v="2022-05-01T12:27:00"/>
        <d v="2022-05-01T12:32:00"/>
        <d v="2022-05-01T12:34:00"/>
        <d v="2022-05-01T12:35:00"/>
        <d v="2022-05-01T12:31:00"/>
        <d v="2022-05-01T12:19:00"/>
        <d v="2022-05-01T12:26:00"/>
        <d v="2022-05-01T12:53:00"/>
        <d v="2022-05-01T12:39:00"/>
        <d v="2022-05-01T12:58:00"/>
        <d v="2022-05-01T12:47:00"/>
      </sharedItems>
      <fieldGroup base="4">
        <rangePr groupBy="days" startDate="2022-05-01T11:41:00" endDate="2022-05-01T12:58:00"/>
        <groupItems count="368">
          <s v="&lt;01/05/2022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1/05/2022"/>
        </groupItems>
      </fieldGroup>
    </cacheField>
    <cacheField name="dateHeureCommande" numFmtId="22">
      <sharedItems containsSemiMixedTypes="0" containsNonDate="0" containsDate="1" containsString="0" minDate="2022-05-01T10:43:00" maxDate="2022-05-01T12:36:00"/>
    </cacheField>
    <cacheField name="montantTotal" numFmtId="0">
      <sharedItems containsSemiMixedTypes="0" containsString="0" containsNumber="1" minValue="17.39" maxValue="56.69"/>
    </cacheField>
    <cacheField name="montantLivraison" numFmtId="0">
      <sharedItems containsSemiMixedTypes="0" containsString="0" containsNumber="1" minValue="0" maxValue="4.99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s v="-N0yvCyJ6T0lLaq6Vmrq"/>
    <x v="0"/>
    <s v="Livraison réussie"/>
    <x v="0"/>
    <d v="2022-05-01T11:21:00"/>
    <n v="20.09"/>
    <n v="3.99"/>
  </r>
  <r>
    <x v="1"/>
    <s v="-N0yvbp5VttyCCEyiPd8"/>
    <x v="0"/>
    <s v="Livraison réussie"/>
    <x v="1"/>
    <d v="2022-05-01T11:23:00"/>
    <n v="17.39"/>
    <n v="3.49"/>
  </r>
  <r>
    <x v="0"/>
    <s v="-N0yyoOv4KSIhWxI3bh6"/>
    <x v="0"/>
    <s v="Livraison réussie"/>
    <x v="2"/>
    <d v="2022-05-01T11:37:00"/>
    <n v="23.49"/>
    <n v="3.49"/>
  </r>
  <r>
    <x v="0"/>
    <s v="-N0z0ZsiNliOUjagdcfH"/>
    <x v="0"/>
    <s v="Livraison réussie"/>
    <x v="3"/>
    <d v="2022-05-01T11:49:00"/>
    <n v="37.29"/>
    <n v="3.49"/>
  </r>
  <r>
    <x v="2"/>
    <s v="-N0z2F9SfhKt-uPCg64E"/>
    <x v="0"/>
    <s v="Livraison réussie"/>
    <x v="4"/>
    <d v="2022-05-01T11:56:00"/>
    <n v="20.59"/>
    <n v="3.49"/>
  </r>
  <r>
    <x v="3"/>
    <s v="-N0z-EK0fB5BKM4n_HZY"/>
    <x v="0"/>
    <s v="Commande finalisée"/>
    <x v="5"/>
    <d v="2022-05-01T11:43:00"/>
    <n v="42.99"/>
    <n v="4.49"/>
  </r>
  <r>
    <x v="0"/>
    <s v="-N0z0IZQ5xHW77tji_33"/>
    <x v="0"/>
    <s v="Livraison réussie"/>
    <x v="6"/>
    <d v="2022-05-01T11:48:00"/>
    <n v="47.69"/>
    <n v="4.99"/>
  </r>
  <r>
    <x v="4"/>
    <s v="-N0z2yDvKK3vNZOQ3TJu"/>
    <x v="0"/>
    <s v="Livraison réussie"/>
    <x v="7"/>
    <d v="2022-05-01T11:59:00"/>
    <n v="24.64"/>
    <n v="3.49"/>
  </r>
  <r>
    <x v="0"/>
    <s v="-N0z0xMyncUQEueVlMDJ"/>
    <x v="0"/>
    <s v="Livraison réussie"/>
    <x v="8"/>
    <d v="2022-05-01T11:51:00"/>
    <n v="41.99"/>
    <n v="3.49"/>
  </r>
  <r>
    <x v="4"/>
    <s v="-N0z3CBrVDtkeSV4mksZ"/>
    <x v="0"/>
    <s v="Livraison réussie"/>
    <x v="9"/>
    <d v="2022-05-01T12:00:00"/>
    <n v="37.49"/>
    <n v="3.49"/>
  </r>
  <r>
    <x v="2"/>
    <s v="-N0z56EbNsnFDvLmfml7"/>
    <x v="0"/>
    <s v="Livraison réussie"/>
    <x v="10"/>
    <d v="2022-05-01T12:09:00"/>
    <n v="56.69"/>
    <n v="3.49"/>
  </r>
  <r>
    <x v="5"/>
    <s v="-N0ym_sDqFOm5eSu_zVh"/>
    <x v="0"/>
    <s v="En erreur"/>
    <x v="11"/>
    <d v="2022-05-01T10:43:00"/>
    <n v="27.39"/>
    <n v="4.99"/>
  </r>
  <r>
    <x v="6"/>
    <s v="-N0ytXTaYAGUdE0biXoX"/>
    <x v="0"/>
    <s v="En erreur"/>
    <x v="11"/>
    <d v="2022-05-01T11:14:00"/>
    <n v="48.04"/>
    <n v="3.49"/>
  </r>
  <r>
    <x v="6"/>
    <s v="-N0ytbJJlS0EOE2zLnlh"/>
    <x v="0"/>
    <s v="Livraison réussie"/>
    <x v="12"/>
    <d v="2022-05-01T11:14:00"/>
    <n v="48.04"/>
    <n v="3.49"/>
  </r>
  <r>
    <x v="5"/>
    <s v="-N0ytD4wE-T8AjF3Ip2W"/>
    <x v="0"/>
    <s v="Livraison réussie"/>
    <x v="13"/>
    <d v="2022-05-01T11:12:00"/>
    <n v="26.39"/>
    <n v="4.99"/>
  </r>
  <r>
    <x v="0"/>
    <s v="-N0z2hhFUQeNjDLm8VwF"/>
    <x v="0"/>
    <s v="Livraison réussie"/>
    <x v="14"/>
    <d v="2022-05-01T11:58:00"/>
    <n v="24.59"/>
    <n v="4.49"/>
  </r>
  <r>
    <x v="4"/>
    <s v="-N0z6IVqKtv0ZaHh0V8v"/>
    <x v="0"/>
    <s v="Livraison réussie"/>
    <x v="15"/>
    <d v="2022-05-01T12:14:00"/>
    <n v="20.49"/>
    <n v="3.99"/>
  </r>
  <r>
    <x v="7"/>
    <s v="-N0yrAgYkYh_YvRsYfOA"/>
    <x v="0"/>
    <s v="Livraison réussie"/>
    <x v="16"/>
    <d v="2022-05-01T11:03:00"/>
    <n v="39.99"/>
    <n v="3.49"/>
  </r>
  <r>
    <x v="4"/>
    <s v="-N0z9b5AYEKJJUVW1ndO"/>
    <x v="0"/>
    <s v="En erreur"/>
    <x v="17"/>
    <d v="2022-05-01T12:28:00"/>
    <n v="21.99"/>
    <n v="3.49"/>
  </r>
  <r>
    <x v="0"/>
    <s v="-N0zBMrycVFCPEmeSoPS"/>
    <x v="1"/>
    <s v="Livraison réussie"/>
    <x v="18"/>
    <d v="2022-05-01T12:36:00"/>
    <n v="23.4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9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>
  <location ref="N3:T14" firstHeaderRow="1" firstDataRow="3" firstDataCol="1"/>
  <pivotFields count="8">
    <pivotField axis="axisRow" showAll="0">
      <items count="9">
        <item x="3"/>
        <item x="2"/>
        <item x="6"/>
        <item x="4"/>
        <item x="0"/>
        <item x="5"/>
        <item x="7"/>
        <item x="1"/>
        <item t="default"/>
      </items>
    </pivotField>
    <pivotField showAll="0"/>
    <pivotField axis="axisCol" dataField="1" showAll="0">
      <items count="3">
        <item x="1"/>
        <item x="0"/>
        <item t="default"/>
      </items>
    </pivotField>
    <pivotField showAll="0"/>
    <pivotField numFmtId="22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numFmtId="22" showAll="0"/>
    <pivotField dataField="1" showAll="0"/>
    <pivotField showAll="0"/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2">
    <field x="2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Nombre" fld="2" subtotal="count" baseField="0" baseItem="0"/>
    <dataField name="Montant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ChronologieNative_dateHeureLivraison" sourceName="dateHeureLivraison">
  <pivotTables>
    <pivotTable tabId="1" name="Tableau croisé dynamique2"/>
  </pivotTables>
  <state minimalRefreshVersion="6" lastRefreshVersion="6" pivotCacheId="1" filterType="unknown">
    <bounds startDate="2022-01-01T11:41:00" endDate="2023-01-01T12:58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eHeureLivraison" cache="ChronologieNative_dateHeureLivraison" caption="dateHeureLivraison" level="3" selectionLevel="2" scrollPosition="2022-09-25T00:00:00"/>
</timelines>
</file>

<file path=xl/worksheets/_rels/sheet1.xml.rels><?xml version="1.0" encoding="UTF-8" standalone="yes"?>
<Relationships xmlns="http://schemas.openxmlformats.org/package/2006/relationships"><Relationship Id="rId3" Type="http://schemas.microsoft.com/office/2011/relationships/timeline" Target="../timelines/timelin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21"/>
  <sheetViews>
    <sheetView tabSelected="1" topLeftCell="D1" workbookViewId="0">
      <selection activeCell="J17" sqref="J17"/>
    </sheetView>
  </sheetViews>
  <sheetFormatPr baseColWidth="10" defaultRowHeight="15" x14ac:dyDescent="0.25"/>
  <cols>
    <col min="15" max="16" width="23.85546875" customWidth="1"/>
    <col min="17" max="17" width="8.7109375" customWidth="1"/>
    <col min="18" max="18" width="8.85546875" customWidth="1"/>
    <col min="19" max="19" width="8.7109375" customWidth="1"/>
    <col min="20" max="20" width="13.140625" customWidth="1"/>
    <col min="21" max="21" width="13.5703125" bestFit="1" customWidth="1"/>
  </cols>
  <sheetData>
    <row r="1" spans="1:2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12</v>
      </c>
    </row>
    <row r="2" spans="1:20" x14ac:dyDescent="0.25">
      <c r="A2" s="2" t="str">
        <f>"-LSGJVs9GwGDXNY6wR0n"</f>
        <v>-LSGJVs9GwGDXNY6wR0n</v>
      </c>
      <c r="B2" s="2" t="str">
        <f>"-N0yvCyJ6T0lLaq6Vmrq"</f>
        <v>-N0yvCyJ6T0lLaq6Vmrq</v>
      </c>
      <c r="C2" s="2" t="s">
        <v>7</v>
      </c>
      <c r="D2" s="2" t="s">
        <v>8</v>
      </c>
      <c r="E2" s="3">
        <v>44682.486805555556</v>
      </c>
      <c r="F2" s="3">
        <v>44682.472916666666</v>
      </c>
      <c r="G2" s="2">
        <v>20.09</v>
      </c>
      <c r="H2" s="2">
        <v>3.99</v>
      </c>
    </row>
    <row r="3" spans="1:20" x14ac:dyDescent="0.25">
      <c r="A3" s="4" t="str">
        <f>"-MZlJg4yMhUaEDDwO_B4"</f>
        <v>-MZlJg4yMhUaEDDwO_B4</v>
      </c>
      <c r="B3" s="4" t="str">
        <f>"-N0yvbp5VttyCCEyiPd8"</f>
        <v>-N0yvbp5VttyCCEyiPd8</v>
      </c>
      <c r="C3" s="4" t="s">
        <v>7</v>
      </c>
      <c r="D3" s="4" t="s">
        <v>8</v>
      </c>
      <c r="E3" s="5">
        <v>44682.496527777781</v>
      </c>
      <c r="F3" s="5">
        <v>44682.474305555559</v>
      </c>
      <c r="G3" s="4">
        <v>17.39</v>
      </c>
      <c r="H3" s="4">
        <v>3.49</v>
      </c>
      <c r="O3" s="6" t="s">
        <v>13</v>
      </c>
    </row>
    <row r="4" spans="1:20" x14ac:dyDescent="0.25">
      <c r="A4" s="2" t="str">
        <f>"-LSGJVs9GwGDXNY6wR0n"</f>
        <v>-LSGJVs9GwGDXNY6wR0n</v>
      </c>
      <c r="B4" s="2" t="str">
        <f>"-N0yyoOv4KSIhWxI3bh6"</f>
        <v>-N0yyoOv4KSIhWxI3bh6</v>
      </c>
      <c r="C4" s="2" t="s">
        <v>7</v>
      </c>
      <c r="D4" s="2" t="s">
        <v>8</v>
      </c>
      <c r="E4" s="3">
        <v>44682.495833333334</v>
      </c>
      <c r="F4" s="3">
        <v>44682.484027777777</v>
      </c>
      <c r="G4" s="2">
        <v>23.49</v>
      </c>
      <c r="H4" s="2">
        <v>3.49</v>
      </c>
      <c r="O4" t="s">
        <v>11</v>
      </c>
      <c r="Q4" t="s">
        <v>7</v>
      </c>
      <c r="S4" t="s">
        <v>15</v>
      </c>
      <c r="T4" t="s">
        <v>17</v>
      </c>
    </row>
    <row r="5" spans="1:20" x14ac:dyDescent="0.25">
      <c r="A5" s="4" t="str">
        <f>"-LSGJVs9GwGDXNY6wR0n"</f>
        <v>-LSGJVs9GwGDXNY6wR0n</v>
      </c>
      <c r="B5" s="4" t="str">
        <f>"-N0z0ZsiNliOUjagdcfH"</f>
        <v>-N0z0ZsiNliOUjagdcfH</v>
      </c>
      <c r="C5" s="4" t="s">
        <v>7</v>
      </c>
      <c r="D5" s="4" t="s">
        <v>8</v>
      </c>
      <c r="E5" s="5">
        <v>44682.505555555559</v>
      </c>
      <c r="F5" s="5">
        <v>44682.492361111108</v>
      </c>
      <c r="G5" s="4">
        <v>37.29</v>
      </c>
      <c r="H5" s="4">
        <v>3.49</v>
      </c>
      <c r="N5" s="6" t="s">
        <v>19</v>
      </c>
      <c r="O5" t="s">
        <v>16</v>
      </c>
      <c r="P5" t="s">
        <v>18</v>
      </c>
      <c r="Q5" t="s">
        <v>16</v>
      </c>
      <c r="R5" t="s">
        <v>18</v>
      </c>
    </row>
    <row r="6" spans="1:20" x14ac:dyDescent="0.25">
      <c r="A6" s="2" t="str">
        <f>"-LHiCUGYOPh54ophebWz"</f>
        <v>-LHiCUGYOPh54ophebWz</v>
      </c>
      <c r="B6" s="2" t="str">
        <f>"-N0z2F9SfhKt-uPCg64E"</f>
        <v>-N0z2F9SfhKt-uPCg64E</v>
      </c>
      <c r="C6" s="2" t="s">
        <v>7</v>
      </c>
      <c r="D6" s="2" t="s">
        <v>8</v>
      </c>
      <c r="E6" s="3">
        <v>44682.507638888892</v>
      </c>
      <c r="F6" s="3">
        <v>44682.49722222222</v>
      </c>
      <c r="G6" s="2">
        <v>20.59</v>
      </c>
      <c r="H6" s="2">
        <v>3.49</v>
      </c>
      <c r="N6" s="8" t="s">
        <v>20</v>
      </c>
      <c r="O6" s="7"/>
      <c r="P6" s="7"/>
      <c r="Q6" s="7">
        <v>1</v>
      </c>
      <c r="R6" s="7">
        <v>42.99</v>
      </c>
      <c r="S6" s="7">
        <v>1</v>
      </c>
      <c r="T6" s="7">
        <v>42.99</v>
      </c>
    </row>
    <row r="7" spans="1:20" x14ac:dyDescent="0.25">
      <c r="A7" s="4" t="str">
        <f>"-Lgb2hi6bB5oZoo7EhpD"</f>
        <v>-Lgb2hi6bB5oZoo7EhpD</v>
      </c>
      <c r="B7" s="4" t="str">
        <f>"-N0z-EK0fB5BKM4n_HZY"</f>
        <v>-N0z-EK0fB5BKM4n_HZY</v>
      </c>
      <c r="C7" s="4" t="s">
        <v>7</v>
      </c>
      <c r="D7" s="4" t="s">
        <v>9</v>
      </c>
      <c r="E7" s="5">
        <v>44682.506249999999</v>
      </c>
      <c r="F7" s="5">
        <v>44682.488194444442</v>
      </c>
      <c r="G7" s="4">
        <v>42.99</v>
      </c>
      <c r="H7" s="4">
        <v>4.49</v>
      </c>
      <c r="N7" s="8" t="s">
        <v>21</v>
      </c>
      <c r="O7" s="7"/>
      <c r="P7" s="7"/>
      <c r="Q7" s="7">
        <v>2</v>
      </c>
      <c r="R7" s="7">
        <v>77.28</v>
      </c>
      <c r="S7" s="7">
        <v>2</v>
      </c>
      <c r="T7" s="7">
        <v>77.28</v>
      </c>
    </row>
    <row r="8" spans="1:20" x14ac:dyDescent="0.25">
      <c r="A8" s="2" t="str">
        <f>"-LSGJVs9GwGDXNY6wR0n"</f>
        <v>-LSGJVs9GwGDXNY6wR0n</v>
      </c>
      <c r="B8" s="2" t="str">
        <f>"-N0z0IZQ5xHW77tji_33"</f>
        <v>-N0z0IZQ5xHW77tji_33</v>
      </c>
      <c r="C8" s="2" t="s">
        <v>7</v>
      </c>
      <c r="D8" s="2" t="s">
        <v>8</v>
      </c>
      <c r="E8" s="3">
        <v>44682.509027777778</v>
      </c>
      <c r="F8" s="3">
        <v>44682.491666666669</v>
      </c>
      <c r="G8" s="2">
        <v>47.69</v>
      </c>
      <c r="H8" s="2">
        <v>4.99</v>
      </c>
      <c r="N8" s="8" t="s">
        <v>22</v>
      </c>
      <c r="O8" s="7"/>
      <c r="P8" s="7"/>
      <c r="Q8" s="7">
        <v>2</v>
      </c>
      <c r="R8" s="7">
        <v>96.08</v>
      </c>
      <c r="S8" s="7">
        <v>2</v>
      </c>
      <c r="T8" s="7">
        <v>96.08</v>
      </c>
    </row>
    <row r="9" spans="1:20" x14ac:dyDescent="0.25">
      <c r="A9" s="4" t="str">
        <f>"-LOJ8OLzQRh7on5PGBn8"</f>
        <v>-LOJ8OLzQRh7on5PGBn8</v>
      </c>
      <c r="B9" s="4" t="str">
        <f>"-N0z2yDvKK3vNZOQ3TJu"</f>
        <v>-N0z2yDvKK3vNZOQ3TJu</v>
      </c>
      <c r="C9" s="4" t="s">
        <v>7</v>
      </c>
      <c r="D9" s="4" t="s">
        <v>8</v>
      </c>
      <c r="E9" s="5">
        <v>44682.515972222223</v>
      </c>
      <c r="F9" s="5">
        <v>44682.499305555553</v>
      </c>
      <c r="G9" s="4">
        <v>24.64</v>
      </c>
      <c r="H9" s="4">
        <v>3.49</v>
      </c>
      <c r="N9" s="8" t="s">
        <v>23</v>
      </c>
      <c r="O9" s="7"/>
      <c r="P9" s="7"/>
      <c r="Q9" s="7">
        <v>4</v>
      </c>
      <c r="R9" s="7">
        <v>104.61</v>
      </c>
      <c r="S9" s="7">
        <v>4</v>
      </c>
      <c r="T9" s="7">
        <v>104.61</v>
      </c>
    </row>
    <row r="10" spans="1:20" x14ac:dyDescent="0.25">
      <c r="A10" s="2" t="str">
        <f>"-LSGJVs9GwGDXNY6wR0n"</f>
        <v>-LSGJVs9GwGDXNY6wR0n</v>
      </c>
      <c r="B10" s="2" t="str">
        <f>"-N0z0xMyncUQEueVlMDJ"</f>
        <v>-N0z0xMyncUQEueVlMDJ</v>
      </c>
      <c r="C10" s="2" t="s">
        <v>7</v>
      </c>
      <c r="D10" s="2" t="s">
        <v>8</v>
      </c>
      <c r="E10" s="3">
        <v>44682.518750000003</v>
      </c>
      <c r="F10" s="3">
        <v>44682.493750000001</v>
      </c>
      <c r="G10" s="2">
        <v>41.99</v>
      </c>
      <c r="H10" s="2">
        <v>3.49</v>
      </c>
      <c r="N10" s="8" t="s">
        <v>24</v>
      </c>
      <c r="O10" s="7">
        <v>1</v>
      </c>
      <c r="P10" s="7">
        <v>23.4</v>
      </c>
      <c r="Q10" s="7">
        <v>6</v>
      </c>
      <c r="R10" s="7">
        <v>195.14000000000001</v>
      </c>
      <c r="S10" s="7">
        <v>7</v>
      </c>
      <c r="T10" s="7">
        <v>218.54</v>
      </c>
    </row>
    <row r="11" spans="1:20" x14ac:dyDescent="0.25">
      <c r="A11" s="4" t="str">
        <f>"-LOJ8OLzQRh7on5PGBn8"</f>
        <v>-LOJ8OLzQRh7on5PGBn8</v>
      </c>
      <c r="B11" s="4" t="str">
        <f>"-N0z3CBrVDtkeSV4mksZ"</f>
        <v>-N0z3CBrVDtkeSV4mksZ</v>
      </c>
      <c r="C11" s="4" t="s">
        <v>7</v>
      </c>
      <c r="D11" s="4" t="s">
        <v>8</v>
      </c>
      <c r="E11" s="5">
        <v>44682.522222222222</v>
      </c>
      <c r="F11" s="5">
        <v>44682.5</v>
      </c>
      <c r="G11" s="4">
        <v>37.49</v>
      </c>
      <c r="H11" s="4">
        <v>3.49</v>
      </c>
      <c r="N11" s="8" t="s">
        <v>25</v>
      </c>
      <c r="O11" s="7"/>
      <c r="P11" s="7"/>
      <c r="Q11" s="7">
        <v>2</v>
      </c>
      <c r="R11" s="7">
        <v>53.78</v>
      </c>
      <c r="S11" s="7">
        <v>2</v>
      </c>
      <c r="T11" s="7">
        <v>53.78</v>
      </c>
    </row>
    <row r="12" spans="1:20" x14ac:dyDescent="0.25">
      <c r="A12" s="2" t="str">
        <f>"-LHiCUGYOPh54ophebWz"</f>
        <v>-LHiCUGYOPh54ophebWz</v>
      </c>
      <c r="B12" s="2" t="str">
        <f>"-N0z56EbNsnFDvLmfml7"</f>
        <v>-N0z56EbNsnFDvLmfml7</v>
      </c>
      <c r="C12" s="2" t="s">
        <v>7</v>
      </c>
      <c r="D12" s="2" t="s">
        <v>8</v>
      </c>
      <c r="E12" s="3">
        <v>44682.523611111108</v>
      </c>
      <c r="F12" s="3">
        <v>44682.506249999999</v>
      </c>
      <c r="G12" s="2">
        <v>56.69</v>
      </c>
      <c r="H12" s="2">
        <v>3.49</v>
      </c>
      <c r="N12" s="8" t="s">
        <v>26</v>
      </c>
      <c r="O12" s="7"/>
      <c r="P12" s="7"/>
      <c r="Q12" s="7">
        <v>1</v>
      </c>
      <c r="R12" s="7">
        <v>39.99</v>
      </c>
      <c r="S12" s="7">
        <v>1</v>
      </c>
      <c r="T12" s="7">
        <v>39.99</v>
      </c>
    </row>
    <row r="13" spans="1:20" x14ac:dyDescent="0.25">
      <c r="A13" s="4" t="str">
        <f>"-M_ungcj9wxwCav0MRhC"</f>
        <v>-M_ungcj9wxwCav0MRhC</v>
      </c>
      <c r="B13" s="4" t="str">
        <f>"-N0ym_sDqFOm5eSu_zVh"</f>
        <v>-N0ym_sDqFOm5eSu_zVh</v>
      </c>
      <c r="C13" s="4" t="s">
        <v>7</v>
      </c>
      <c r="D13" s="4" t="s">
        <v>10</v>
      </c>
      <c r="E13" s="5">
        <v>44682.524305555555</v>
      </c>
      <c r="F13" s="5">
        <v>44682.446527777778</v>
      </c>
      <c r="G13" s="4">
        <v>27.39</v>
      </c>
      <c r="H13" s="4">
        <v>4.99</v>
      </c>
      <c r="N13" s="8" t="s">
        <v>27</v>
      </c>
      <c r="O13" s="7"/>
      <c r="P13" s="7"/>
      <c r="Q13" s="7">
        <v>1</v>
      </c>
      <c r="R13" s="7">
        <v>17.39</v>
      </c>
      <c r="S13" s="7">
        <v>1</v>
      </c>
      <c r="T13" s="7">
        <v>17.39</v>
      </c>
    </row>
    <row r="14" spans="1:20" x14ac:dyDescent="0.25">
      <c r="A14" s="2" t="str">
        <f>"-LnNHm5P-eQy5TcPjBQ1"</f>
        <v>-LnNHm5P-eQy5TcPjBQ1</v>
      </c>
      <c r="B14" s="2" t="str">
        <f>"-N0ytXTaYAGUdE0biXoX"</f>
        <v>-N0ytXTaYAGUdE0biXoX</v>
      </c>
      <c r="C14" s="2" t="s">
        <v>7</v>
      </c>
      <c r="D14" s="2" t="s">
        <v>10</v>
      </c>
      <c r="E14" s="3">
        <v>44682.524305555555</v>
      </c>
      <c r="F14" s="3">
        <v>44682.468055555553</v>
      </c>
      <c r="G14" s="2">
        <v>48.04</v>
      </c>
      <c r="H14" s="2">
        <v>3.49</v>
      </c>
      <c r="N14" s="8" t="s">
        <v>14</v>
      </c>
      <c r="O14" s="7">
        <v>1</v>
      </c>
      <c r="P14" s="7">
        <v>23.4</v>
      </c>
      <c r="Q14" s="7">
        <v>19</v>
      </c>
      <c r="R14" s="7">
        <v>627.26</v>
      </c>
      <c r="S14" s="7">
        <v>20</v>
      </c>
      <c r="T14" s="7">
        <v>650.66</v>
      </c>
    </row>
    <row r="15" spans="1:20" x14ac:dyDescent="0.25">
      <c r="A15" s="4" t="str">
        <f>"-LnNHm5P-eQy5TcPjBQ1"</f>
        <v>-LnNHm5P-eQy5TcPjBQ1</v>
      </c>
      <c r="B15" s="4" t="str">
        <f>"-N0ytbJJlS0EOE2zLnlh"</f>
        <v>-N0ytbJJlS0EOE2zLnlh</v>
      </c>
      <c r="C15" s="4" t="s">
        <v>7</v>
      </c>
      <c r="D15" s="4" t="s">
        <v>8</v>
      </c>
      <c r="E15" s="5">
        <v>44682.521527777775</v>
      </c>
      <c r="F15" s="5">
        <v>44682.468055555553</v>
      </c>
      <c r="G15" s="4">
        <v>48.04</v>
      </c>
      <c r="H15" s="4">
        <v>3.49</v>
      </c>
    </row>
    <row r="16" spans="1:20" x14ac:dyDescent="0.25">
      <c r="A16" s="2" t="str">
        <f>"-M_ungcj9wxwCav0MRhC"</f>
        <v>-M_ungcj9wxwCav0MRhC</v>
      </c>
      <c r="B16" s="2" t="str">
        <f>"-N0ytD4wE-T8AjF3Ip2W"</f>
        <v>-N0ytD4wE-T8AjF3Ip2W</v>
      </c>
      <c r="C16" s="2" t="s">
        <v>7</v>
      </c>
      <c r="D16" s="2" t="s">
        <v>8</v>
      </c>
      <c r="E16" s="3">
        <v>44682.513194444444</v>
      </c>
      <c r="F16" s="3">
        <v>44682.466666666667</v>
      </c>
      <c r="G16" s="2">
        <v>26.39</v>
      </c>
      <c r="H16" s="2">
        <v>4.99</v>
      </c>
    </row>
    <row r="17" spans="1:8" x14ac:dyDescent="0.25">
      <c r="A17" s="4" t="str">
        <f>"-LSGJVs9GwGDXNY6wR0n"</f>
        <v>-LSGJVs9GwGDXNY6wR0n</v>
      </c>
      <c r="B17" s="4" t="str">
        <f>"-N0z2hhFUQeNjDLm8VwF"</f>
        <v>-N0z2hhFUQeNjDLm8VwF</v>
      </c>
      <c r="C17" s="4" t="s">
        <v>7</v>
      </c>
      <c r="D17" s="4" t="s">
        <v>8</v>
      </c>
      <c r="E17" s="5">
        <v>44682.518055555556</v>
      </c>
      <c r="F17" s="5">
        <v>44682.498611111114</v>
      </c>
      <c r="G17" s="4">
        <v>24.59</v>
      </c>
      <c r="H17" s="4">
        <v>4.49</v>
      </c>
    </row>
    <row r="18" spans="1:8" x14ac:dyDescent="0.25">
      <c r="A18" s="2" t="str">
        <f>"-LOJ8OLzQRh7on5PGBn8"</f>
        <v>-LOJ8OLzQRh7on5PGBn8</v>
      </c>
      <c r="B18" s="2" t="str">
        <f>"-N0z6IVqKtv0ZaHh0V8v"</f>
        <v>-N0z6IVqKtv0ZaHh0V8v</v>
      </c>
      <c r="C18" s="2" t="s">
        <v>7</v>
      </c>
      <c r="D18" s="2" t="s">
        <v>8</v>
      </c>
      <c r="E18" s="3">
        <v>44682.536805555559</v>
      </c>
      <c r="F18" s="3">
        <v>44682.509722222225</v>
      </c>
      <c r="G18" s="2">
        <v>20.49</v>
      </c>
      <c r="H18" s="2">
        <v>3.99</v>
      </c>
    </row>
    <row r="19" spans="1:8" x14ac:dyDescent="0.25">
      <c r="A19" s="4" t="str">
        <f>"-Mi_akO_kS1n6K795-ac"</f>
        <v>-Mi_akO_kS1n6K795-ac</v>
      </c>
      <c r="B19" s="4" t="str">
        <f>"-N0yrAgYkYh_YvRsYfOA"</f>
        <v>-N0yrAgYkYh_YvRsYfOA</v>
      </c>
      <c r="C19" s="4" t="s">
        <v>7</v>
      </c>
      <c r="D19" s="4" t="s">
        <v>8</v>
      </c>
      <c r="E19" s="5">
        <v>44682.527083333334</v>
      </c>
      <c r="F19" s="5">
        <v>44682.460416666669</v>
      </c>
      <c r="G19" s="4">
        <v>39.99</v>
      </c>
      <c r="H19" s="4">
        <v>3.49</v>
      </c>
    </row>
    <row r="20" spans="1:8" x14ac:dyDescent="0.25">
      <c r="A20" s="2" t="str">
        <f>"-LOJ8OLzQRh7on5PGBn8"</f>
        <v>-LOJ8OLzQRh7on5PGBn8</v>
      </c>
      <c r="B20" s="2" t="str">
        <f>"-N0z9b5AYEKJJUVW1ndO"</f>
        <v>-N0z9b5AYEKJJUVW1ndO</v>
      </c>
      <c r="C20" s="2" t="s">
        <v>7</v>
      </c>
      <c r="D20" s="2" t="s">
        <v>10</v>
      </c>
      <c r="E20" s="3">
        <v>44682.540277777778</v>
      </c>
      <c r="F20" s="3">
        <v>44682.519444444442</v>
      </c>
      <c r="G20" s="2">
        <v>21.99</v>
      </c>
      <c r="H20" s="2">
        <v>3.49</v>
      </c>
    </row>
    <row r="21" spans="1:8" x14ac:dyDescent="0.25">
      <c r="A21" s="4" t="str">
        <f>"-LSGJVs9GwGDXNY6wR0n"</f>
        <v>-LSGJVs9GwGDXNY6wR0n</v>
      </c>
      <c r="B21" s="4" t="str">
        <f>"-N0zBMrycVFCPEmeSoPS"</f>
        <v>-N0zBMrycVFCPEmeSoPS</v>
      </c>
      <c r="C21" s="4" t="s">
        <v>11</v>
      </c>
      <c r="D21" s="4" t="s">
        <v>8</v>
      </c>
      <c r="E21" s="5">
        <v>44682.532638888886</v>
      </c>
      <c r="F21" s="5">
        <v>44682.525000000001</v>
      </c>
      <c r="G21" s="4">
        <v>23.4</v>
      </c>
      <c r="H21" s="4">
        <v>0</v>
      </c>
    </row>
  </sheetData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LEPINAY Jean Baptiste (SAFRAN AIRCRAFT ENGINES)</cp:lastModifiedBy>
  <dcterms:created xsi:type="dcterms:W3CDTF">2022-06-23T12:27:12Z</dcterms:created>
  <dcterms:modified xsi:type="dcterms:W3CDTF">2022-06-23T14:24:02Z</dcterms:modified>
</cp:coreProperties>
</file>