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28680" yWindow="-120" windowWidth="29040" windowHeight="15840" tabRatio="864" activeTab="1"/>
  </bookViews>
  <sheets>
    <sheet name="Introduction" sheetId="28" r:id="rId1"/>
    <sheet name="Auvergne Rhône Alpes" sheetId="1" r:id="rId2"/>
    <sheet name="Bourgogne Franche-Comté" sheetId="2" r:id="rId3"/>
    <sheet name="Bretagne" sheetId="3" r:id="rId4"/>
    <sheet name="Centre Val de Loire" sheetId="4" r:id="rId5"/>
    <sheet name="Grand Est" sheetId="5" r:id="rId6"/>
    <sheet name="Hauts de France" sheetId="6" r:id="rId7"/>
    <sheet name="IDF Est" sheetId="7" r:id="rId8"/>
    <sheet name="IDF Ouest" sheetId="8" r:id="rId9"/>
    <sheet name="Normandie" sheetId="9" r:id="rId10"/>
    <sheet name="Nouvelle Aquitaine" sheetId="10" r:id="rId11"/>
    <sheet name="Occitanie" sheetId="11" r:id="rId12"/>
    <sheet name="PACA Corse" sheetId="12" r:id="rId13"/>
    <sheet name="Paris" sheetId="13" r:id="rId14"/>
    <sheet name="Pays de la Loire" sheetId="14" r:id="rId15"/>
    <sheet name="NEW Indicateur DEX" sheetId="25" r:id="rId16"/>
    <sheet name="Dernières données" sheetId="30" r:id="rId17"/>
    <sheet name="DOM-TOM Corse" sheetId="32" r:id="rId18"/>
    <sheet name="DT" sheetId="29" r:id="rId19"/>
    <sheet name="NEW Indicateur DOMCorse" sheetId="18" r:id="rId20"/>
    <sheet name="Dernières données DOMTOM" sheetId="34" r:id="rId21"/>
    <sheet name="NEW Indicateur DT" sheetId="17" r:id="rId22"/>
    <sheet name="effectif total et nbPA" sheetId="35" r:id="rId23"/>
    <sheet name="Pondération des sujets" sheetId="15" r:id="rId24"/>
    <sheet name="Paramètres" sheetId="27" r:id="rId2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E13" i="1" l="1"/>
  <c r="FD13" i="1"/>
  <c r="FD12" i="1"/>
  <c r="FE12" i="1" s="1"/>
  <c r="FE11" i="1"/>
  <c r="FD11" i="1"/>
  <c r="FD10" i="1"/>
  <c r="FE10" i="1" s="1"/>
  <c r="FE9" i="1"/>
  <c r="FD9" i="1"/>
  <c r="FD8" i="1"/>
  <c r="FE8" i="1" s="1"/>
  <c r="FE7" i="1"/>
  <c r="FD7" i="1"/>
  <c r="FD6" i="1"/>
  <c r="FE6" i="1" s="1"/>
  <c r="FE5" i="1"/>
  <c r="FD5" i="1"/>
  <c r="FD4" i="1"/>
  <c r="FE4" i="1" s="1"/>
  <c r="CB13" i="6"/>
  <c r="CB12" i="6"/>
  <c r="CC12" i="6" s="1"/>
  <c r="CB11" i="6"/>
  <c r="CC11" i="6" s="1"/>
  <c r="CB10" i="6"/>
  <c r="CC10" i="6" s="1"/>
  <c r="CB9" i="6"/>
  <c r="CC9" i="6" s="1"/>
  <c r="CB8" i="6"/>
  <c r="CC8" i="6" s="1"/>
  <c r="CB7" i="6"/>
  <c r="CC7" i="6" s="1"/>
  <c r="CB6" i="6"/>
  <c r="CC6" i="6" s="1"/>
  <c r="CB5" i="6"/>
  <c r="CC5" i="6" s="1"/>
  <c r="CB4" i="6"/>
  <c r="CC4" i="6" s="1"/>
  <c r="CC13" i="1"/>
  <c r="CB13" i="1"/>
  <c r="CB12" i="1"/>
  <c r="CC12" i="1" s="1"/>
  <c r="CC11" i="1"/>
  <c r="CB11" i="1"/>
  <c r="CB10" i="1"/>
  <c r="CC10" i="1" s="1"/>
  <c r="CC9" i="1"/>
  <c r="CB9" i="1"/>
  <c r="CB8" i="1"/>
  <c r="CC8" i="1" s="1"/>
  <c r="CC7" i="1"/>
  <c r="CB7" i="1"/>
  <c r="CB6" i="1"/>
  <c r="CC6" i="1" s="1"/>
  <c r="CC5" i="1"/>
  <c r="CB5" i="1"/>
  <c r="CB4" i="1"/>
  <c r="CC4" i="1" s="1"/>
  <c r="AQ13" i="3"/>
  <c r="AR12" i="3"/>
  <c r="AQ12" i="3"/>
  <c r="AR11" i="3"/>
  <c r="AQ11" i="3"/>
  <c r="AR10" i="3"/>
  <c r="AQ10" i="3"/>
  <c r="AR9" i="3"/>
  <c r="AQ9" i="3"/>
  <c r="AR8" i="3"/>
  <c r="AQ8" i="3"/>
  <c r="AR7" i="3"/>
  <c r="AQ7" i="3"/>
  <c r="AR6" i="3"/>
  <c r="AQ6" i="3"/>
  <c r="AR5" i="3"/>
  <c r="AQ5" i="3"/>
  <c r="AR4" i="3"/>
  <c r="AR14" i="3" s="1"/>
  <c r="AQ4" i="3"/>
  <c r="BP53" i="25"/>
  <c r="BM53" i="25"/>
  <c r="BP52" i="25"/>
  <c r="BM52" i="25"/>
  <c r="BM51" i="25"/>
  <c r="BP50" i="25"/>
  <c r="BM50" i="25"/>
  <c r="BM49" i="25"/>
  <c r="BP48" i="25"/>
  <c r="BM48" i="25"/>
  <c r="BP47" i="25"/>
  <c r="BM47" i="25"/>
  <c r="BP46" i="25"/>
  <c r="BM46" i="25"/>
  <c r="BM45" i="25"/>
  <c r="BP44" i="25"/>
  <c r="BM44" i="25"/>
  <c r="BP43" i="25"/>
  <c r="BM43" i="25"/>
  <c r="BP42" i="25"/>
  <c r="BM42" i="25"/>
  <c r="BM41" i="25"/>
  <c r="BP40" i="25"/>
  <c r="BM40" i="25"/>
  <c r="BP39" i="25"/>
  <c r="BM39" i="25"/>
  <c r="BP38" i="25"/>
  <c r="BM38" i="25"/>
  <c r="BP37" i="25"/>
  <c r="BM37" i="25"/>
  <c r="BM36" i="25"/>
  <c r="BP35" i="25"/>
  <c r="BM35" i="25"/>
  <c r="BP34" i="25"/>
  <c r="BM34" i="25"/>
  <c r="BM33" i="25"/>
  <c r="BP32" i="25"/>
  <c r="BM32" i="25"/>
  <c r="BP31" i="25"/>
  <c r="BM31" i="25"/>
  <c r="BP30" i="25"/>
  <c r="BM30" i="25"/>
  <c r="BM29" i="25"/>
  <c r="BP28" i="25"/>
  <c r="BM28" i="25"/>
  <c r="BP27" i="25"/>
  <c r="BM27" i="25"/>
  <c r="BP26" i="25"/>
  <c r="BM26" i="25"/>
  <c r="BP25" i="25"/>
  <c r="BM25" i="25"/>
  <c r="BM24" i="25"/>
  <c r="BP23" i="25"/>
  <c r="BM23" i="25"/>
  <c r="BP22" i="25"/>
  <c r="BM22" i="25"/>
  <c r="BP21" i="25"/>
  <c r="BM21" i="25"/>
  <c r="BM20" i="25"/>
  <c r="BP19" i="25"/>
  <c r="BM19" i="25"/>
  <c r="BP18" i="25"/>
  <c r="BM18" i="25"/>
  <c r="BP17" i="25"/>
  <c r="BM17" i="25"/>
  <c r="BM16" i="25"/>
  <c r="BP15" i="25"/>
  <c r="BM15" i="25"/>
  <c r="BP14" i="25"/>
  <c r="BM14" i="25"/>
  <c r="BM13" i="25"/>
  <c r="BP12" i="25"/>
  <c r="BM12" i="25"/>
  <c r="BP11" i="25"/>
  <c r="BM11" i="25"/>
  <c r="BM10" i="25"/>
  <c r="BP9" i="25"/>
  <c r="BM9" i="25"/>
  <c r="BP8" i="25"/>
  <c r="BM8" i="25"/>
  <c r="BM7" i="25"/>
  <c r="BP6" i="25"/>
  <c r="BM6" i="25"/>
  <c r="BP5" i="25"/>
  <c r="BM5" i="25"/>
  <c r="BP4" i="25"/>
  <c r="BM4" i="25"/>
  <c r="BP3" i="25"/>
  <c r="BM3" i="25"/>
  <c r="CC13" i="2"/>
  <c r="CB13" i="2"/>
  <c r="CB12" i="2"/>
  <c r="CC12" i="2" s="1"/>
  <c r="CC11" i="2"/>
  <c r="CB11" i="2"/>
  <c r="CB10" i="2"/>
  <c r="CC10" i="2" s="1"/>
  <c r="CC9" i="2"/>
  <c r="CB9" i="2"/>
  <c r="CB8" i="2"/>
  <c r="CC8" i="2" s="1"/>
  <c r="CC7" i="2"/>
  <c r="CB7" i="2"/>
  <c r="CB6" i="2"/>
  <c r="CC6" i="2" s="1"/>
  <c r="CC5" i="2"/>
  <c r="CB5" i="2"/>
  <c r="CB4" i="2"/>
  <c r="CC4" i="2" s="1"/>
  <c r="BY13" i="14"/>
  <c r="BY12" i="14"/>
  <c r="BZ12" i="14" s="1"/>
  <c r="BY11" i="14"/>
  <c r="BZ11" i="14" s="1"/>
  <c r="BY10" i="14"/>
  <c r="BZ10" i="14" s="1"/>
  <c r="BY9" i="14"/>
  <c r="BZ9" i="14" s="1"/>
  <c r="BY8" i="14"/>
  <c r="BZ8" i="14" s="1"/>
  <c r="BY7" i="14"/>
  <c r="BZ7" i="14" s="1"/>
  <c r="BY6" i="14"/>
  <c r="BZ6" i="14" s="1"/>
  <c r="BY5" i="14"/>
  <c r="BZ5" i="14" s="1"/>
  <c r="BY4" i="14"/>
  <c r="BZ4" i="14" s="1"/>
  <c r="DG13" i="8"/>
  <c r="DG12" i="8"/>
  <c r="DH12" i="8" s="1"/>
  <c r="DG11" i="8"/>
  <c r="DH11" i="8" s="1"/>
  <c r="DG10" i="8"/>
  <c r="DH10" i="8" s="1"/>
  <c r="DG9" i="8"/>
  <c r="DH9" i="8" s="1"/>
  <c r="DG8" i="8"/>
  <c r="DH8" i="8" s="1"/>
  <c r="DG7" i="8"/>
  <c r="DH7" i="8" s="1"/>
  <c r="DG6" i="8"/>
  <c r="DH6" i="8" s="1"/>
  <c r="DG5" i="8"/>
  <c r="DH5" i="8" s="1"/>
  <c r="DG4" i="8"/>
  <c r="DH4" i="8" s="1"/>
  <c r="ER13" i="7"/>
  <c r="ER12" i="7"/>
  <c r="ES12" i="7" s="1"/>
  <c r="ER11" i="7"/>
  <c r="ES11" i="7" s="1"/>
  <c r="ER10" i="7"/>
  <c r="ES10" i="7" s="1"/>
  <c r="ER9" i="7"/>
  <c r="ES9" i="7" s="1"/>
  <c r="ER8" i="7"/>
  <c r="ES8" i="7" s="1"/>
  <c r="ER7" i="7"/>
  <c r="ES7" i="7" s="1"/>
  <c r="ER6" i="7"/>
  <c r="ES6" i="7" s="1"/>
  <c r="ER5" i="7"/>
  <c r="ES5" i="7" s="1"/>
  <c r="ER4" i="7"/>
  <c r="ES4" i="7" s="1"/>
  <c r="DG13" i="7"/>
  <c r="DG12" i="7"/>
  <c r="DH12" i="7" s="1"/>
  <c r="DG11" i="7"/>
  <c r="DH11" i="7" s="1"/>
  <c r="DG10" i="7"/>
  <c r="DH10" i="7" s="1"/>
  <c r="DG9" i="7"/>
  <c r="DH9" i="7" s="1"/>
  <c r="DG8" i="7"/>
  <c r="DH8" i="7" s="1"/>
  <c r="DG7" i="7"/>
  <c r="DH7" i="7" s="1"/>
  <c r="DG6" i="7"/>
  <c r="DH6" i="7" s="1"/>
  <c r="DG5" i="7"/>
  <c r="DH5" i="7" s="1"/>
  <c r="DG4" i="7"/>
  <c r="DH4" i="7" s="1"/>
  <c r="BV13" i="8"/>
  <c r="BV12" i="8"/>
  <c r="BW12" i="8" s="1"/>
  <c r="BV11" i="8"/>
  <c r="BW11" i="8" s="1"/>
  <c r="BV10" i="8"/>
  <c r="BW10" i="8" s="1"/>
  <c r="BV9" i="8"/>
  <c r="BW9" i="8" s="1"/>
  <c r="BV8" i="8"/>
  <c r="BW8" i="8" s="1"/>
  <c r="BV7" i="8"/>
  <c r="BW7" i="8" s="1"/>
  <c r="BV6" i="8"/>
  <c r="BW6" i="8" s="1"/>
  <c r="BV5" i="8"/>
  <c r="BW5" i="8" s="1"/>
  <c r="BV4" i="8"/>
  <c r="BW4" i="8" s="1"/>
  <c r="BW14" i="8" s="1"/>
  <c r="BV13" i="7"/>
  <c r="BV12" i="7"/>
  <c r="BW12" i="7" s="1"/>
  <c r="BV11" i="7"/>
  <c r="BW11" i="7" s="1"/>
  <c r="BV10" i="7"/>
  <c r="BW10" i="7" s="1"/>
  <c r="BV9" i="7"/>
  <c r="BW9" i="7" s="1"/>
  <c r="BV8" i="7"/>
  <c r="BW8" i="7" s="1"/>
  <c r="BV7" i="7"/>
  <c r="BW7" i="7" s="1"/>
  <c r="BV6" i="7"/>
  <c r="BW6" i="7" s="1"/>
  <c r="BV5" i="7"/>
  <c r="BW5" i="7" s="1"/>
  <c r="BV4" i="7"/>
  <c r="BW4" i="7" s="1"/>
  <c r="ER13" i="10"/>
  <c r="ES12" i="10"/>
  <c r="ER12" i="10"/>
  <c r="ES11" i="10"/>
  <c r="ER11" i="10"/>
  <c r="ES10" i="10"/>
  <c r="ER10" i="10"/>
  <c r="ES9" i="10"/>
  <c r="ER9" i="10"/>
  <c r="ES8" i="10"/>
  <c r="ER8" i="10"/>
  <c r="ES7" i="10"/>
  <c r="ER7" i="10"/>
  <c r="ES6" i="10"/>
  <c r="ER6" i="10"/>
  <c r="ES5" i="10"/>
  <c r="ER5" i="10"/>
  <c r="ES4" i="10"/>
  <c r="ES14" i="10" s="1"/>
  <c r="ER4" i="10"/>
  <c r="DG13" i="10"/>
  <c r="DH12" i="10"/>
  <c r="DG12" i="10"/>
  <c r="DH11" i="10"/>
  <c r="DG11" i="10"/>
  <c r="DH10" i="10"/>
  <c r="DG10" i="10"/>
  <c r="DH9" i="10"/>
  <c r="DG9" i="10"/>
  <c r="DH8" i="10"/>
  <c r="DG8" i="10"/>
  <c r="DH7" i="10"/>
  <c r="DG7" i="10"/>
  <c r="DH6" i="10"/>
  <c r="DG6" i="10"/>
  <c r="DH5" i="10"/>
  <c r="DG5" i="10"/>
  <c r="DH4" i="10"/>
  <c r="DH14" i="10" s="1"/>
  <c r="DG4" i="10"/>
  <c r="DG13" i="12"/>
  <c r="DG12" i="12"/>
  <c r="DH12" i="12" s="1"/>
  <c r="DG11" i="12"/>
  <c r="DH11" i="12" s="1"/>
  <c r="DG10" i="12"/>
  <c r="DH10" i="12" s="1"/>
  <c r="DG9" i="12"/>
  <c r="DH9" i="12" s="1"/>
  <c r="DG8" i="12"/>
  <c r="DH8" i="12" s="1"/>
  <c r="DG7" i="12"/>
  <c r="DH7" i="12" s="1"/>
  <c r="DG6" i="12"/>
  <c r="DH6" i="12" s="1"/>
  <c r="DG5" i="12"/>
  <c r="DH5" i="12" s="1"/>
  <c r="DG4" i="12"/>
  <c r="DH4" i="12" s="1"/>
  <c r="DG13" i="11"/>
  <c r="DG12" i="11"/>
  <c r="DH12" i="11" s="1"/>
  <c r="DG11" i="11"/>
  <c r="DH11" i="11" s="1"/>
  <c r="DG10" i="11"/>
  <c r="DH10" i="11" s="1"/>
  <c r="DG9" i="11"/>
  <c r="DH9" i="11" s="1"/>
  <c r="DG8" i="11"/>
  <c r="DH8" i="11" s="1"/>
  <c r="DG7" i="11"/>
  <c r="DH7" i="11" s="1"/>
  <c r="DG6" i="11"/>
  <c r="DH6" i="11" s="1"/>
  <c r="DG5" i="11"/>
  <c r="DH5" i="11" s="1"/>
  <c r="DG4" i="11"/>
  <c r="DH4" i="11" s="1"/>
  <c r="DM13" i="6"/>
  <c r="DM12" i="6"/>
  <c r="DN12" i="6" s="1"/>
  <c r="DM11" i="6"/>
  <c r="DN11" i="6" s="1"/>
  <c r="DM10" i="6"/>
  <c r="DN10" i="6" s="1"/>
  <c r="DM9" i="6"/>
  <c r="DN9" i="6" s="1"/>
  <c r="DM8" i="6"/>
  <c r="DN8" i="6" s="1"/>
  <c r="DM7" i="6"/>
  <c r="DN7" i="6" s="1"/>
  <c r="DM6" i="6"/>
  <c r="DN6" i="6" s="1"/>
  <c r="DM5" i="6"/>
  <c r="DN5" i="6" s="1"/>
  <c r="DM4" i="6"/>
  <c r="DN4" i="6" s="1"/>
  <c r="AK13" i="8"/>
  <c r="AK12" i="8"/>
  <c r="AL12" i="8" s="1"/>
  <c r="AK11" i="8"/>
  <c r="AL11" i="8" s="1"/>
  <c r="AK10" i="8"/>
  <c r="AL10" i="8" s="1"/>
  <c r="AK9" i="8"/>
  <c r="AL9" i="8" s="1"/>
  <c r="AK8" i="8"/>
  <c r="AL8" i="8" s="1"/>
  <c r="AK7" i="8"/>
  <c r="AL7" i="8" s="1"/>
  <c r="AK6" i="8"/>
  <c r="AL6" i="8" s="1"/>
  <c r="AK5" i="8"/>
  <c r="AL5" i="8" s="1"/>
  <c r="AK4" i="8"/>
  <c r="AL4" i="8" s="1"/>
  <c r="AK13" i="7"/>
  <c r="AL12" i="7"/>
  <c r="AK12" i="7"/>
  <c r="AL11" i="7"/>
  <c r="AK11" i="7"/>
  <c r="AL10" i="7"/>
  <c r="AK10" i="7"/>
  <c r="AL9" i="7"/>
  <c r="AK9" i="7"/>
  <c r="AL8" i="7"/>
  <c r="AK8" i="7"/>
  <c r="AL7" i="7"/>
  <c r="AK7" i="7"/>
  <c r="AL6" i="7"/>
  <c r="AK6" i="7"/>
  <c r="AL5" i="7"/>
  <c r="AK5" i="7"/>
  <c r="AL4" i="7"/>
  <c r="AK4" i="7"/>
  <c r="BV13" i="9"/>
  <c r="BV12" i="9"/>
  <c r="BW12" i="9" s="1"/>
  <c r="BV11" i="9"/>
  <c r="BW11" i="9" s="1"/>
  <c r="BV10" i="9"/>
  <c r="BW10" i="9" s="1"/>
  <c r="BV9" i="9"/>
  <c r="BW9" i="9" s="1"/>
  <c r="BV8" i="9"/>
  <c r="BW8" i="9" s="1"/>
  <c r="BV7" i="9"/>
  <c r="BW7" i="9" s="1"/>
  <c r="BV6" i="9"/>
  <c r="BW6" i="9" s="1"/>
  <c r="BV5" i="9"/>
  <c r="BW5" i="9" s="1"/>
  <c r="BV4" i="9"/>
  <c r="BW4" i="9" s="1"/>
  <c r="AK13" i="13"/>
  <c r="AK12" i="13"/>
  <c r="AL12" i="13" s="1"/>
  <c r="AK11" i="13"/>
  <c r="AL11" i="13" s="1"/>
  <c r="AK10" i="13"/>
  <c r="AL10" i="13" s="1"/>
  <c r="AK9" i="13"/>
  <c r="AL9" i="13" s="1"/>
  <c r="AK8" i="13"/>
  <c r="AL8" i="13" s="1"/>
  <c r="AK7" i="13"/>
  <c r="AL7" i="13" s="1"/>
  <c r="AK6" i="13"/>
  <c r="AL6" i="13" s="1"/>
  <c r="AK5" i="13"/>
  <c r="AL5" i="13" s="1"/>
  <c r="AK4" i="13"/>
  <c r="AL4" i="13" s="1"/>
  <c r="DG13" i="5"/>
  <c r="DH12" i="5"/>
  <c r="DG12" i="5"/>
  <c r="DH11" i="5"/>
  <c r="DG11" i="5"/>
  <c r="DH10" i="5"/>
  <c r="DG10" i="5"/>
  <c r="DH9" i="5"/>
  <c r="DG9" i="5"/>
  <c r="DH8" i="5"/>
  <c r="DG8" i="5"/>
  <c r="DH7" i="5"/>
  <c r="DG7" i="5"/>
  <c r="DH6" i="5"/>
  <c r="DG6" i="5"/>
  <c r="DH5" i="5"/>
  <c r="DG5" i="5"/>
  <c r="DH4" i="5"/>
  <c r="DH14" i="5" s="1"/>
  <c r="DG4" i="5"/>
  <c r="BV13" i="10"/>
  <c r="BV12" i="10"/>
  <c r="BW12" i="10" s="1"/>
  <c r="BV11" i="10"/>
  <c r="BW11" i="10" s="1"/>
  <c r="BV10" i="10"/>
  <c r="BW10" i="10" s="1"/>
  <c r="BV9" i="10"/>
  <c r="BW9" i="10" s="1"/>
  <c r="BV8" i="10"/>
  <c r="BW8" i="10" s="1"/>
  <c r="BV7" i="10"/>
  <c r="BW7" i="10" s="1"/>
  <c r="BV6" i="10"/>
  <c r="BW6" i="10" s="1"/>
  <c r="BV5" i="10"/>
  <c r="BW5" i="10" s="1"/>
  <c r="BV4" i="10"/>
  <c r="BW4" i="10" s="1"/>
  <c r="DM13" i="1"/>
  <c r="DN13" i="1" s="1"/>
  <c r="DN12" i="1"/>
  <c r="DM12" i="1"/>
  <c r="DM11" i="1"/>
  <c r="DN11" i="1" s="1"/>
  <c r="DN10" i="1"/>
  <c r="DM10" i="1"/>
  <c r="DM9" i="1"/>
  <c r="DN9" i="1" s="1"/>
  <c r="DN8" i="1"/>
  <c r="DM8" i="1"/>
  <c r="DM7" i="1"/>
  <c r="DN7" i="1" s="1"/>
  <c r="DN6" i="1"/>
  <c r="DM6" i="1"/>
  <c r="DM5" i="1"/>
  <c r="DN5" i="1" s="1"/>
  <c r="DN4" i="1"/>
  <c r="DM4" i="1"/>
  <c r="AK13" i="6"/>
  <c r="AL12" i="6"/>
  <c r="AK12" i="6"/>
  <c r="AL11" i="6"/>
  <c r="AK11" i="6"/>
  <c r="AL10" i="6"/>
  <c r="AK10" i="6"/>
  <c r="AL9" i="6"/>
  <c r="AK9" i="6"/>
  <c r="AL8" i="6"/>
  <c r="AK8" i="6"/>
  <c r="AL7" i="6"/>
  <c r="AK7" i="6"/>
  <c r="AL6" i="6"/>
  <c r="AK6" i="6"/>
  <c r="AL5" i="6"/>
  <c r="AK5" i="6"/>
  <c r="AL4" i="6"/>
  <c r="AK4" i="6"/>
  <c r="CB13" i="3"/>
  <c r="CC12" i="3"/>
  <c r="CB12" i="3"/>
  <c r="CC11" i="3"/>
  <c r="CB11" i="3"/>
  <c r="CC10" i="3"/>
  <c r="CB10" i="3"/>
  <c r="CC9" i="3"/>
  <c r="CB9" i="3"/>
  <c r="CC8" i="3"/>
  <c r="CB8" i="3"/>
  <c r="CC7" i="3"/>
  <c r="CB7" i="3"/>
  <c r="CC6" i="3"/>
  <c r="CB6" i="3"/>
  <c r="CC5" i="3"/>
  <c r="CB5" i="3"/>
  <c r="CC4" i="3"/>
  <c r="CC14" i="3" s="1"/>
  <c r="CB4" i="3"/>
  <c r="BV13" i="5"/>
  <c r="BV12" i="5"/>
  <c r="BW12" i="5" s="1"/>
  <c r="BV11" i="5"/>
  <c r="BW11" i="5" s="1"/>
  <c r="BV10" i="5"/>
  <c r="BW10" i="5" s="1"/>
  <c r="BV9" i="5"/>
  <c r="BW9" i="5" s="1"/>
  <c r="BV8" i="5"/>
  <c r="BW8" i="5" s="1"/>
  <c r="BV7" i="5"/>
  <c r="BW7" i="5" s="1"/>
  <c r="BV6" i="5"/>
  <c r="BW6" i="5" s="1"/>
  <c r="BV5" i="5"/>
  <c r="BW5" i="5" s="1"/>
  <c r="BV4" i="5"/>
  <c r="BW4" i="5" s="1"/>
  <c r="AK13" i="5"/>
  <c r="AK12" i="5"/>
  <c r="AL12" i="5" s="1"/>
  <c r="AK11" i="5"/>
  <c r="AL11" i="5" s="1"/>
  <c r="AK10" i="5"/>
  <c r="AL10" i="5" s="1"/>
  <c r="AK9" i="5"/>
  <c r="AL9" i="5" s="1"/>
  <c r="AK8" i="5"/>
  <c r="AL8" i="5" s="1"/>
  <c r="AK7" i="5"/>
  <c r="AL7" i="5" s="1"/>
  <c r="AK6" i="5"/>
  <c r="AL6" i="5" s="1"/>
  <c r="AK5" i="5"/>
  <c r="AL5" i="5" s="1"/>
  <c r="AK4" i="5"/>
  <c r="AL4" i="5" s="1"/>
  <c r="BV13" i="4"/>
  <c r="BV12" i="4"/>
  <c r="BW12" i="4" s="1"/>
  <c r="BV11" i="4"/>
  <c r="BW11" i="4" s="1"/>
  <c r="BV10" i="4"/>
  <c r="BW10" i="4" s="1"/>
  <c r="BV9" i="4"/>
  <c r="BW9" i="4" s="1"/>
  <c r="BV8" i="4"/>
  <c r="BW8" i="4" s="1"/>
  <c r="BV7" i="4"/>
  <c r="BW7" i="4" s="1"/>
  <c r="BV6" i="4"/>
  <c r="BW6" i="4" s="1"/>
  <c r="BV5" i="4"/>
  <c r="BW5" i="4" s="1"/>
  <c r="BV4" i="4"/>
  <c r="BW4" i="4" s="1"/>
  <c r="BW14" i="4" s="1"/>
  <c r="AK13" i="14"/>
  <c r="AK12" i="14"/>
  <c r="AL12" i="14" s="1"/>
  <c r="AK11" i="14"/>
  <c r="AL11" i="14" s="1"/>
  <c r="AK10" i="14"/>
  <c r="AL10" i="14" s="1"/>
  <c r="AK9" i="14"/>
  <c r="AL9" i="14" s="1"/>
  <c r="AK8" i="14"/>
  <c r="AL8" i="14" s="1"/>
  <c r="AK7" i="14"/>
  <c r="AL7" i="14" s="1"/>
  <c r="AK6" i="14"/>
  <c r="AL6" i="14" s="1"/>
  <c r="AK5" i="14"/>
  <c r="AL5" i="14" s="1"/>
  <c r="AK4" i="14"/>
  <c r="AL4" i="14" s="1"/>
  <c r="AK13" i="1"/>
  <c r="AL13" i="1" s="1"/>
  <c r="AK12" i="1"/>
  <c r="AL12" i="1" s="1"/>
  <c r="AK11" i="1"/>
  <c r="AL11" i="1" s="1"/>
  <c r="AK10" i="1"/>
  <c r="AL10" i="1" s="1"/>
  <c r="AK9" i="1"/>
  <c r="AL9" i="1" s="1"/>
  <c r="AK8" i="1"/>
  <c r="AL8" i="1" s="1"/>
  <c r="AK7" i="1"/>
  <c r="AL7" i="1" s="1"/>
  <c r="AK6" i="1"/>
  <c r="AL6" i="1" s="1"/>
  <c r="AK5" i="1"/>
  <c r="AL5" i="1" s="1"/>
  <c r="AK4" i="1"/>
  <c r="AL4" i="1" s="1"/>
  <c r="AK13" i="4"/>
  <c r="AK12" i="4"/>
  <c r="AL12" i="4" s="1"/>
  <c r="AK11" i="4"/>
  <c r="AL11" i="4" s="1"/>
  <c r="AK10" i="4"/>
  <c r="AL10" i="4" s="1"/>
  <c r="AK9" i="4"/>
  <c r="AL9" i="4" s="1"/>
  <c r="AK8" i="4"/>
  <c r="AL8" i="4" s="1"/>
  <c r="AK7" i="4"/>
  <c r="AL7" i="4" s="1"/>
  <c r="AK6" i="4"/>
  <c r="AL6" i="4" s="1"/>
  <c r="AK5" i="4"/>
  <c r="AL5" i="4" s="1"/>
  <c r="AK4" i="4"/>
  <c r="AL4" i="4" s="1"/>
  <c r="AL14" i="4" s="1"/>
  <c r="BV13" i="11"/>
  <c r="BV12" i="11"/>
  <c r="BW12" i="11" s="1"/>
  <c r="BV11" i="11"/>
  <c r="BW11" i="11" s="1"/>
  <c r="BV10" i="11"/>
  <c r="BW10" i="11" s="1"/>
  <c r="BV9" i="11"/>
  <c r="BW9" i="11" s="1"/>
  <c r="BV8" i="11"/>
  <c r="BW8" i="11" s="1"/>
  <c r="BV7" i="11"/>
  <c r="BW7" i="11" s="1"/>
  <c r="BV6" i="11"/>
  <c r="BW6" i="11" s="1"/>
  <c r="BV5" i="11"/>
  <c r="BW5" i="11" s="1"/>
  <c r="BV4" i="11"/>
  <c r="BW4" i="11" s="1"/>
  <c r="BW14" i="11" s="1"/>
  <c r="AK13" i="10"/>
  <c r="AK12" i="10"/>
  <c r="AL12" i="10" s="1"/>
  <c r="AK11" i="10"/>
  <c r="AL11" i="10" s="1"/>
  <c r="AK10" i="10"/>
  <c r="AL10" i="10" s="1"/>
  <c r="AK9" i="10"/>
  <c r="AL9" i="10" s="1"/>
  <c r="AK8" i="10"/>
  <c r="AL8" i="10" s="1"/>
  <c r="AK7" i="10"/>
  <c r="AL7" i="10" s="1"/>
  <c r="AK6" i="10"/>
  <c r="AL6" i="10" s="1"/>
  <c r="AK5" i="10"/>
  <c r="AL5" i="10" s="1"/>
  <c r="AK4" i="10"/>
  <c r="AL4" i="10" s="1"/>
  <c r="AK13" i="11"/>
  <c r="AK12" i="11"/>
  <c r="AL12" i="11" s="1"/>
  <c r="AK11" i="11"/>
  <c r="AL11" i="11" s="1"/>
  <c r="AK10" i="11"/>
  <c r="AL10" i="11" s="1"/>
  <c r="AK9" i="11"/>
  <c r="AL9" i="11" s="1"/>
  <c r="AK8" i="11"/>
  <c r="AL8" i="11" s="1"/>
  <c r="AK7" i="11"/>
  <c r="AL7" i="11" s="1"/>
  <c r="AK6" i="11"/>
  <c r="AL6" i="11" s="1"/>
  <c r="AK5" i="11"/>
  <c r="AL5" i="11" s="1"/>
  <c r="AK4" i="11"/>
  <c r="AL4" i="11" s="1"/>
  <c r="AK13" i="2"/>
  <c r="AL13" i="2" s="1"/>
  <c r="AK12" i="2"/>
  <c r="AL12" i="2" s="1"/>
  <c r="AK11" i="2"/>
  <c r="AL11" i="2" s="1"/>
  <c r="AK10" i="2"/>
  <c r="AL10" i="2" s="1"/>
  <c r="AK9" i="2"/>
  <c r="AL9" i="2" s="1"/>
  <c r="AK8" i="2"/>
  <c r="AL8" i="2" s="1"/>
  <c r="AK7" i="2"/>
  <c r="AL7" i="2" s="1"/>
  <c r="AK6" i="2"/>
  <c r="AL6" i="2" s="1"/>
  <c r="AK5" i="2"/>
  <c r="AL5" i="2" s="1"/>
  <c r="AK4" i="2"/>
  <c r="AL4" i="2" s="1"/>
  <c r="AK13" i="9"/>
  <c r="AK12" i="9"/>
  <c r="AL12" i="9" s="1"/>
  <c r="AK11" i="9"/>
  <c r="AL11" i="9" s="1"/>
  <c r="AK10" i="9"/>
  <c r="AL10" i="9" s="1"/>
  <c r="AK9" i="9"/>
  <c r="AL9" i="9" s="1"/>
  <c r="AK8" i="9"/>
  <c r="AL8" i="9" s="1"/>
  <c r="AK7" i="9"/>
  <c r="AL7" i="9" s="1"/>
  <c r="AK6" i="9"/>
  <c r="AL6" i="9" s="1"/>
  <c r="AK5" i="9"/>
  <c r="AL5" i="9" s="1"/>
  <c r="AK4" i="9"/>
  <c r="AL4" i="9" s="1"/>
  <c r="BV13" i="12"/>
  <c r="BV12" i="12"/>
  <c r="BW12" i="12" s="1"/>
  <c r="BV11" i="12"/>
  <c r="BW11" i="12" s="1"/>
  <c r="BV10" i="12"/>
  <c r="BW10" i="12" s="1"/>
  <c r="BV9" i="12"/>
  <c r="BW9" i="12" s="1"/>
  <c r="BV8" i="12"/>
  <c r="BW8" i="12" s="1"/>
  <c r="BV7" i="12"/>
  <c r="BW7" i="12" s="1"/>
  <c r="BV6" i="12"/>
  <c r="BW6" i="12" s="1"/>
  <c r="BV5" i="12"/>
  <c r="BW5" i="12" s="1"/>
  <c r="BV4" i="12"/>
  <c r="BW4" i="12" s="1"/>
  <c r="AK13" i="12"/>
  <c r="AK12" i="12"/>
  <c r="AL12" i="12" s="1"/>
  <c r="AK11" i="12"/>
  <c r="AL11" i="12" s="1"/>
  <c r="AK10" i="12"/>
  <c r="AL10" i="12" s="1"/>
  <c r="AK9" i="12"/>
  <c r="AL9" i="12" s="1"/>
  <c r="AK8" i="12"/>
  <c r="AL8" i="12" s="1"/>
  <c r="AK7" i="12"/>
  <c r="AL7" i="12" s="1"/>
  <c r="AK6" i="12"/>
  <c r="AL6" i="12" s="1"/>
  <c r="AK5" i="12"/>
  <c r="AL5" i="12" s="1"/>
  <c r="AK4" i="12"/>
  <c r="AL4" i="12" s="1"/>
  <c r="FE14" i="1" l="1"/>
  <c r="CC14" i="6"/>
  <c r="CC14" i="1"/>
  <c r="CC14" i="2"/>
  <c r="BZ14" i="14"/>
  <c r="DH14" i="8"/>
  <c r="ES14" i="7"/>
  <c r="BW14" i="7"/>
  <c r="DH14" i="7"/>
  <c r="AL14" i="7"/>
  <c r="DH14" i="12"/>
  <c r="DH14" i="11"/>
  <c r="DN14" i="6"/>
  <c r="AL14" i="6"/>
  <c r="AL14" i="8"/>
  <c r="BW14" i="9"/>
  <c r="AL14" i="13"/>
  <c r="AL14" i="5"/>
  <c r="BW14" i="10"/>
  <c r="DN14" i="1"/>
  <c r="AL14" i="1"/>
  <c r="BW14" i="5"/>
  <c r="AL14" i="14"/>
  <c r="AL14" i="10"/>
  <c r="AL14" i="11"/>
  <c r="AL14" i="2"/>
  <c r="AL14" i="9"/>
  <c r="BW14" i="12"/>
  <c r="AL14" i="12"/>
  <c r="BA3" i="25"/>
  <c r="BC3" i="25"/>
  <c r="BF3" i="25"/>
  <c r="BH3" i="25"/>
  <c r="BK3" i="25"/>
  <c r="BK53" i="25"/>
  <c r="BH53" i="25"/>
  <c r="BK52" i="25"/>
  <c r="BH52" i="25"/>
  <c r="BH51" i="25"/>
  <c r="BK50" i="25"/>
  <c r="BH50" i="25"/>
  <c r="BH49" i="25"/>
  <c r="BK48" i="25"/>
  <c r="BH48" i="25"/>
  <c r="BK47" i="25"/>
  <c r="BH47" i="25"/>
  <c r="BK46" i="25"/>
  <c r="BH46" i="25"/>
  <c r="BH45" i="25"/>
  <c r="BK44" i="25"/>
  <c r="BH44" i="25"/>
  <c r="BK43" i="25"/>
  <c r="BH43" i="25"/>
  <c r="BK42" i="25"/>
  <c r="BH42" i="25"/>
  <c r="BH41" i="25"/>
  <c r="BK40" i="25"/>
  <c r="BH40" i="25"/>
  <c r="BK39" i="25"/>
  <c r="BH39" i="25"/>
  <c r="BK38" i="25"/>
  <c r="BH38" i="25"/>
  <c r="BK37" i="25"/>
  <c r="BH37" i="25"/>
  <c r="BH36" i="25"/>
  <c r="BK35" i="25"/>
  <c r="BH35" i="25"/>
  <c r="BK34" i="25"/>
  <c r="BH34" i="25"/>
  <c r="BH33" i="25"/>
  <c r="BK32" i="25"/>
  <c r="BH32" i="25"/>
  <c r="BK31" i="25"/>
  <c r="BH31" i="25"/>
  <c r="BK30" i="25"/>
  <c r="BH30" i="25"/>
  <c r="BH29" i="25"/>
  <c r="BK28" i="25"/>
  <c r="BH28" i="25"/>
  <c r="BK27" i="25"/>
  <c r="BH27" i="25"/>
  <c r="BK26" i="25"/>
  <c r="BH26" i="25"/>
  <c r="BK25" i="25"/>
  <c r="BH25" i="25"/>
  <c r="BH24" i="25"/>
  <c r="BK23" i="25"/>
  <c r="BH23" i="25"/>
  <c r="BK22" i="25"/>
  <c r="BH22" i="25"/>
  <c r="BK21" i="25"/>
  <c r="BH21" i="25"/>
  <c r="BH20" i="25"/>
  <c r="BK19" i="25"/>
  <c r="BH19" i="25"/>
  <c r="BK18" i="25"/>
  <c r="BH18" i="25"/>
  <c r="BK17" i="25"/>
  <c r="BH17" i="25"/>
  <c r="BH16" i="25"/>
  <c r="BK15" i="25"/>
  <c r="BH15" i="25"/>
  <c r="BK14" i="25"/>
  <c r="BH14" i="25"/>
  <c r="BH13" i="25"/>
  <c r="BK12" i="25"/>
  <c r="BH12" i="25"/>
  <c r="BK11" i="25"/>
  <c r="BH11" i="25"/>
  <c r="BH10" i="25"/>
  <c r="BK9" i="25"/>
  <c r="BH9" i="25"/>
  <c r="BK8" i="25"/>
  <c r="BH8" i="25"/>
  <c r="BH7" i="25"/>
  <c r="BK6" i="25"/>
  <c r="BH6" i="25"/>
  <c r="BK5" i="25"/>
  <c r="BH5" i="25"/>
  <c r="BK4" i="25"/>
  <c r="BH4" i="25"/>
  <c r="FA13" i="1" l="1"/>
  <c r="FB13" i="1" s="1"/>
  <c r="FA12" i="1"/>
  <c r="FB12" i="1" s="1"/>
  <c r="FA11" i="1"/>
  <c r="FB11" i="1" s="1"/>
  <c r="FA10" i="1"/>
  <c r="FB10" i="1" s="1"/>
  <c r="FA9" i="1"/>
  <c r="FB9" i="1" s="1"/>
  <c r="FA8" i="1"/>
  <c r="FB8" i="1" s="1"/>
  <c r="FA7" i="1"/>
  <c r="FB7" i="1" s="1"/>
  <c r="FA6" i="1"/>
  <c r="FB6" i="1" s="1"/>
  <c r="FA5" i="1"/>
  <c r="FB5" i="1" s="1"/>
  <c r="FA4" i="1"/>
  <c r="FB4" i="1" s="1"/>
  <c r="BY13" i="6"/>
  <c r="BZ12" i="6"/>
  <c r="BY12" i="6"/>
  <c r="BZ11" i="6"/>
  <c r="BY11" i="6"/>
  <c r="BZ10" i="6"/>
  <c r="BY10" i="6"/>
  <c r="BZ9" i="6"/>
  <c r="BY9" i="6"/>
  <c r="BZ8" i="6"/>
  <c r="BY8" i="6"/>
  <c r="BZ7" i="6"/>
  <c r="BY7" i="6"/>
  <c r="BZ6" i="6"/>
  <c r="BY6" i="6"/>
  <c r="BZ5" i="6"/>
  <c r="BY5" i="6"/>
  <c r="BZ4" i="6"/>
  <c r="BZ14" i="6" s="1"/>
  <c r="BY4" i="6"/>
  <c r="BZ13" i="1"/>
  <c r="BY13" i="1"/>
  <c r="BY12" i="1"/>
  <c r="BZ12" i="1" s="1"/>
  <c r="BZ11" i="1"/>
  <c r="BY11" i="1"/>
  <c r="BY10" i="1"/>
  <c r="BZ10" i="1" s="1"/>
  <c r="BZ9" i="1"/>
  <c r="BY9" i="1"/>
  <c r="BY8" i="1"/>
  <c r="BZ8" i="1" s="1"/>
  <c r="BZ7" i="1"/>
  <c r="BY7" i="1"/>
  <c r="BY6" i="1"/>
  <c r="BZ6" i="1" s="1"/>
  <c r="BZ5" i="1"/>
  <c r="BY5" i="1"/>
  <c r="BY4" i="1"/>
  <c r="BZ4" i="1" s="1"/>
  <c r="AN13" i="3"/>
  <c r="AN12" i="3"/>
  <c r="AO12" i="3" s="1"/>
  <c r="AO11" i="3"/>
  <c r="AN11" i="3"/>
  <c r="AO10" i="3"/>
  <c r="AN10" i="3"/>
  <c r="AO9" i="3"/>
  <c r="AN9" i="3"/>
  <c r="AO8" i="3"/>
  <c r="AN8" i="3"/>
  <c r="AO7" i="3"/>
  <c r="AN7" i="3"/>
  <c r="AO6" i="3"/>
  <c r="AN6" i="3"/>
  <c r="AO5" i="3"/>
  <c r="AN5" i="3"/>
  <c r="AO4" i="3"/>
  <c r="AN4" i="3"/>
  <c r="AG8" i="18"/>
  <c r="AD8" i="18"/>
  <c r="AG7" i="18"/>
  <c r="AD7" i="18"/>
  <c r="AG6" i="18"/>
  <c r="AD6" i="18"/>
  <c r="AG5" i="18"/>
  <c r="AD5" i="18"/>
  <c r="AG4" i="18"/>
  <c r="AD4" i="18"/>
  <c r="AG3" i="18"/>
  <c r="AD3" i="18"/>
  <c r="BY13" i="2"/>
  <c r="BZ13" i="2" s="1"/>
  <c r="BY12" i="2"/>
  <c r="BZ12" i="2" s="1"/>
  <c r="BY11" i="2"/>
  <c r="BZ11" i="2" s="1"/>
  <c r="BY10" i="2"/>
  <c r="BZ10" i="2" s="1"/>
  <c r="BY9" i="2"/>
  <c r="BZ9" i="2" s="1"/>
  <c r="BY8" i="2"/>
  <c r="BZ8" i="2" s="1"/>
  <c r="BY7" i="2"/>
  <c r="BZ7" i="2" s="1"/>
  <c r="BY6" i="2"/>
  <c r="BZ6" i="2" s="1"/>
  <c r="BY5" i="2"/>
  <c r="BZ5" i="2" s="1"/>
  <c r="BY4" i="2"/>
  <c r="BZ4" i="2" s="1"/>
  <c r="BZ14" i="2" s="1"/>
  <c r="AB8" i="18"/>
  <c r="Y8" i="18"/>
  <c r="AB7" i="18"/>
  <c r="Y7" i="18"/>
  <c r="AB6" i="18"/>
  <c r="Y6" i="18"/>
  <c r="AB5" i="18"/>
  <c r="Y5" i="18"/>
  <c r="AB4" i="18"/>
  <c r="Y4" i="18"/>
  <c r="AB3" i="18"/>
  <c r="Y3" i="18"/>
  <c r="BV13" i="14"/>
  <c r="BV12" i="14"/>
  <c r="BW12" i="14" s="1"/>
  <c r="BV11" i="14"/>
  <c r="BW11" i="14" s="1"/>
  <c r="BV10" i="14"/>
  <c r="BW10" i="14" s="1"/>
  <c r="BV9" i="14"/>
  <c r="BW9" i="14" s="1"/>
  <c r="BV8" i="14"/>
  <c r="BW8" i="14" s="1"/>
  <c r="BV7" i="14"/>
  <c r="BW7" i="14" s="1"/>
  <c r="BV6" i="14"/>
  <c r="BW6" i="14" s="1"/>
  <c r="BV5" i="14"/>
  <c r="BW5" i="14" s="1"/>
  <c r="BV4" i="14"/>
  <c r="BW4" i="14" s="1"/>
  <c r="DD13" i="8"/>
  <c r="DD12" i="8"/>
  <c r="DE12" i="8" s="1"/>
  <c r="DD11" i="8"/>
  <c r="DE11" i="8" s="1"/>
  <c r="DD10" i="8"/>
  <c r="DE10" i="8" s="1"/>
  <c r="DD9" i="8"/>
  <c r="DE9" i="8" s="1"/>
  <c r="DD8" i="8"/>
  <c r="DE8" i="8" s="1"/>
  <c r="DD7" i="8"/>
  <c r="DE7" i="8" s="1"/>
  <c r="DD6" i="8"/>
  <c r="DE6" i="8" s="1"/>
  <c r="DD5" i="8"/>
  <c r="DE5" i="8" s="1"/>
  <c r="DD4" i="8"/>
  <c r="DE4" i="8" s="1"/>
  <c r="EO13" i="7"/>
  <c r="EO12" i="7"/>
  <c r="EP12" i="7" s="1"/>
  <c r="EO11" i="7"/>
  <c r="EP11" i="7" s="1"/>
  <c r="EO10" i="7"/>
  <c r="EP10" i="7" s="1"/>
  <c r="EO9" i="7"/>
  <c r="EP9" i="7" s="1"/>
  <c r="EO8" i="7"/>
  <c r="EP8" i="7" s="1"/>
  <c r="EO7" i="7"/>
  <c r="EP7" i="7" s="1"/>
  <c r="EO6" i="7"/>
  <c r="EP6" i="7" s="1"/>
  <c r="EO5" i="7"/>
  <c r="EP5" i="7" s="1"/>
  <c r="EO4" i="7"/>
  <c r="EP4" i="7" s="1"/>
  <c r="DD13" i="7"/>
  <c r="DD12" i="7"/>
  <c r="DE12" i="7" s="1"/>
  <c r="DD11" i="7"/>
  <c r="DE11" i="7" s="1"/>
  <c r="DD10" i="7"/>
  <c r="DE10" i="7" s="1"/>
  <c r="DD9" i="7"/>
  <c r="DE9" i="7" s="1"/>
  <c r="DD8" i="7"/>
  <c r="DE8" i="7" s="1"/>
  <c r="DD7" i="7"/>
  <c r="DE7" i="7" s="1"/>
  <c r="DD6" i="7"/>
  <c r="DE6" i="7" s="1"/>
  <c r="DD5" i="7"/>
  <c r="DE5" i="7" s="1"/>
  <c r="DD4" i="7"/>
  <c r="DE4" i="7" s="1"/>
  <c r="BS13" i="8"/>
  <c r="BS12" i="8"/>
  <c r="BT12" i="8" s="1"/>
  <c r="BS11" i="8"/>
  <c r="BT11" i="8" s="1"/>
  <c r="BS10" i="8"/>
  <c r="BT10" i="8" s="1"/>
  <c r="BS9" i="8"/>
  <c r="BT9" i="8" s="1"/>
  <c r="BS8" i="8"/>
  <c r="BT8" i="8" s="1"/>
  <c r="BS7" i="8"/>
  <c r="BT7" i="8" s="1"/>
  <c r="BS6" i="8"/>
  <c r="BT6" i="8" s="1"/>
  <c r="BS5" i="8"/>
  <c r="BT5" i="8" s="1"/>
  <c r="BS4" i="8"/>
  <c r="BT4" i="8" s="1"/>
  <c r="BS13" i="7"/>
  <c r="BS12" i="7"/>
  <c r="BT12" i="7" s="1"/>
  <c r="BS11" i="7"/>
  <c r="BT11" i="7" s="1"/>
  <c r="BS10" i="7"/>
  <c r="BT10" i="7" s="1"/>
  <c r="BS9" i="7"/>
  <c r="BT9" i="7" s="1"/>
  <c r="BS8" i="7"/>
  <c r="BT8" i="7" s="1"/>
  <c r="BS7" i="7"/>
  <c r="BT7" i="7" s="1"/>
  <c r="BS6" i="7"/>
  <c r="BT6" i="7" s="1"/>
  <c r="BS5" i="7"/>
  <c r="BT5" i="7" s="1"/>
  <c r="BS4" i="7"/>
  <c r="BT4" i="7" s="1"/>
  <c r="EO13" i="10"/>
  <c r="EO12" i="10"/>
  <c r="EP12" i="10" s="1"/>
  <c r="EO11" i="10"/>
  <c r="EP11" i="10" s="1"/>
  <c r="EO10" i="10"/>
  <c r="EP10" i="10" s="1"/>
  <c r="EO9" i="10"/>
  <c r="EP9" i="10" s="1"/>
  <c r="EO8" i="10"/>
  <c r="EP8" i="10" s="1"/>
  <c r="EO7" i="10"/>
  <c r="EP7" i="10" s="1"/>
  <c r="EO6" i="10"/>
  <c r="EP6" i="10" s="1"/>
  <c r="EO5" i="10"/>
  <c r="EP5" i="10" s="1"/>
  <c r="EO4" i="10"/>
  <c r="EP4" i="10" s="1"/>
  <c r="DD13" i="10"/>
  <c r="DE12" i="10"/>
  <c r="DD12" i="10"/>
  <c r="DE11" i="10"/>
  <c r="DD11" i="10"/>
  <c r="DE10" i="10"/>
  <c r="DD10" i="10"/>
  <c r="DE9" i="10"/>
  <c r="DD9" i="10"/>
  <c r="DE8" i="10"/>
  <c r="DD8" i="10"/>
  <c r="DE7" i="10"/>
  <c r="DD7" i="10"/>
  <c r="DE6" i="10"/>
  <c r="DD6" i="10"/>
  <c r="DE5" i="10"/>
  <c r="DD5" i="10"/>
  <c r="DE4" i="10"/>
  <c r="DE14" i="10" s="1"/>
  <c r="DD4" i="10"/>
  <c r="DD13" i="12"/>
  <c r="DE12" i="12"/>
  <c r="DD12" i="12"/>
  <c r="DE11" i="12"/>
  <c r="DD11" i="12"/>
  <c r="DE10" i="12"/>
  <c r="DD10" i="12"/>
  <c r="DE9" i="12"/>
  <c r="DD9" i="12"/>
  <c r="DE8" i="12"/>
  <c r="DD8" i="12"/>
  <c r="DE7" i="12"/>
  <c r="DD7" i="12"/>
  <c r="DE6" i="12"/>
  <c r="DD6" i="12"/>
  <c r="DE5" i="12"/>
  <c r="DD5" i="12"/>
  <c r="DE4" i="12"/>
  <c r="DE14" i="12" s="1"/>
  <c r="DD4" i="12"/>
  <c r="DD13" i="11"/>
  <c r="DD12" i="11"/>
  <c r="DE12" i="11" s="1"/>
  <c r="DD11" i="11"/>
  <c r="DE11" i="11" s="1"/>
  <c r="DD10" i="11"/>
  <c r="DE10" i="11" s="1"/>
  <c r="DD9" i="11"/>
  <c r="DE9" i="11" s="1"/>
  <c r="DD8" i="11"/>
  <c r="DE8" i="11" s="1"/>
  <c r="DD7" i="11"/>
  <c r="DE7" i="11" s="1"/>
  <c r="DD6" i="11"/>
  <c r="DE6" i="11" s="1"/>
  <c r="DD5" i="11"/>
  <c r="DE5" i="11" s="1"/>
  <c r="DD4" i="11"/>
  <c r="DE4" i="11" s="1"/>
  <c r="DJ13" i="6"/>
  <c r="DJ12" i="6"/>
  <c r="DK12" i="6" s="1"/>
  <c r="DJ11" i="6"/>
  <c r="DK11" i="6" s="1"/>
  <c r="DJ10" i="6"/>
  <c r="DK10" i="6" s="1"/>
  <c r="DJ9" i="6"/>
  <c r="DK9" i="6" s="1"/>
  <c r="DJ8" i="6"/>
  <c r="DK8" i="6" s="1"/>
  <c r="DJ7" i="6"/>
  <c r="DK7" i="6" s="1"/>
  <c r="DJ6" i="6"/>
  <c r="DK6" i="6" s="1"/>
  <c r="DJ5" i="6"/>
  <c r="DK5" i="6" s="1"/>
  <c r="DJ4" i="6"/>
  <c r="DK4" i="6" s="1"/>
  <c r="AH13" i="8"/>
  <c r="AH12" i="8"/>
  <c r="AI12" i="8" s="1"/>
  <c r="AH11" i="8"/>
  <c r="AI11" i="8" s="1"/>
  <c r="AH10" i="8"/>
  <c r="AI10" i="8" s="1"/>
  <c r="AH9" i="8"/>
  <c r="AI9" i="8" s="1"/>
  <c r="AH8" i="8"/>
  <c r="AI8" i="8" s="1"/>
  <c r="AH7" i="8"/>
  <c r="AI7" i="8" s="1"/>
  <c r="AH6" i="8"/>
  <c r="AI6" i="8" s="1"/>
  <c r="AH5" i="8"/>
  <c r="AI5" i="8" s="1"/>
  <c r="AH4" i="8"/>
  <c r="AI4" i="8" s="1"/>
  <c r="AH13" i="7"/>
  <c r="AH12" i="7"/>
  <c r="AI12" i="7" s="1"/>
  <c r="AH11" i="7"/>
  <c r="AI11" i="7" s="1"/>
  <c r="AH10" i="7"/>
  <c r="AI10" i="7" s="1"/>
  <c r="AH9" i="7"/>
  <c r="AI9" i="7" s="1"/>
  <c r="AH8" i="7"/>
  <c r="AI8" i="7" s="1"/>
  <c r="AH7" i="7"/>
  <c r="AI7" i="7" s="1"/>
  <c r="AH6" i="7"/>
  <c r="AI6" i="7" s="1"/>
  <c r="AH5" i="7"/>
  <c r="AI5" i="7" s="1"/>
  <c r="AH4" i="7"/>
  <c r="AI4" i="7" s="1"/>
  <c r="BS13" i="9"/>
  <c r="BT12" i="9"/>
  <c r="BS12" i="9"/>
  <c r="BT11" i="9"/>
  <c r="BS11" i="9"/>
  <c r="BT10" i="9"/>
  <c r="BS10" i="9"/>
  <c r="BT9" i="9"/>
  <c r="BS9" i="9"/>
  <c r="BT8" i="9"/>
  <c r="BS8" i="9"/>
  <c r="BT7" i="9"/>
  <c r="BS7" i="9"/>
  <c r="BT6" i="9"/>
  <c r="BS6" i="9"/>
  <c r="BT5" i="9"/>
  <c r="BS5" i="9"/>
  <c r="BT4" i="9"/>
  <c r="BS4" i="9"/>
  <c r="AH13" i="13"/>
  <c r="AH12" i="13"/>
  <c r="AI12" i="13" s="1"/>
  <c r="AH11" i="13"/>
  <c r="AI11" i="13" s="1"/>
  <c r="AH10" i="13"/>
  <c r="AI10" i="13" s="1"/>
  <c r="AH9" i="13"/>
  <c r="AI9" i="13" s="1"/>
  <c r="AH8" i="13"/>
  <c r="AI8" i="13" s="1"/>
  <c r="AH7" i="13"/>
  <c r="AI7" i="13" s="1"/>
  <c r="AH6" i="13"/>
  <c r="AI6" i="13" s="1"/>
  <c r="AH5" i="13"/>
  <c r="AI5" i="13" s="1"/>
  <c r="AH4" i="13"/>
  <c r="AI4" i="13" s="1"/>
  <c r="DD13" i="5"/>
  <c r="DD12" i="5"/>
  <c r="DE12" i="5" s="1"/>
  <c r="DD11" i="5"/>
  <c r="DE11" i="5" s="1"/>
  <c r="DD10" i="5"/>
  <c r="DE10" i="5" s="1"/>
  <c r="DD9" i="5"/>
  <c r="DE9" i="5" s="1"/>
  <c r="DD8" i="5"/>
  <c r="DE8" i="5" s="1"/>
  <c r="DD7" i="5"/>
  <c r="DE7" i="5" s="1"/>
  <c r="DD6" i="5"/>
  <c r="DE6" i="5" s="1"/>
  <c r="DD5" i="5"/>
  <c r="DE5" i="5" s="1"/>
  <c r="DD4" i="5"/>
  <c r="DE4" i="5" s="1"/>
  <c r="BS13" i="10"/>
  <c r="BS12" i="10"/>
  <c r="BT12" i="10" s="1"/>
  <c r="BS11" i="10"/>
  <c r="BT11" i="10" s="1"/>
  <c r="BS10" i="10"/>
  <c r="BT10" i="10" s="1"/>
  <c r="BS9" i="10"/>
  <c r="BT9" i="10" s="1"/>
  <c r="BS8" i="10"/>
  <c r="BT8" i="10" s="1"/>
  <c r="BS7" i="10"/>
  <c r="BT7" i="10" s="1"/>
  <c r="BS6" i="10"/>
  <c r="BT6" i="10" s="1"/>
  <c r="BS5" i="10"/>
  <c r="BT5" i="10" s="1"/>
  <c r="BS4" i="10"/>
  <c r="BT4" i="10" s="1"/>
  <c r="DJ13" i="1"/>
  <c r="DK13" i="1" s="1"/>
  <c r="DJ12" i="1"/>
  <c r="DK12" i="1" s="1"/>
  <c r="DJ11" i="1"/>
  <c r="DK11" i="1" s="1"/>
  <c r="DJ10" i="1"/>
  <c r="DK10" i="1" s="1"/>
  <c r="DJ9" i="1"/>
  <c r="DK9" i="1" s="1"/>
  <c r="DJ8" i="1"/>
  <c r="DK8" i="1" s="1"/>
  <c r="DJ7" i="1"/>
  <c r="DK7" i="1" s="1"/>
  <c r="DJ6" i="1"/>
  <c r="DK6" i="1" s="1"/>
  <c r="DJ5" i="1"/>
  <c r="DK5" i="1" s="1"/>
  <c r="DJ4" i="1"/>
  <c r="DK4" i="1" s="1"/>
  <c r="AH13" i="6"/>
  <c r="AH12" i="6"/>
  <c r="AI12" i="6" s="1"/>
  <c r="AH11" i="6"/>
  <c r="AI11" i="6" s="1"/>
  <c r="AH10" i="6"/>
  <c r="AI10" i="6" s="1"/>
  <c r="AH9" i="6"/>
  <c r="AI9" i="6" s="1"/>
  <c r="AH8" i="6"/>
  <c r="AI8" i="6" s="1"/>
  <c r="AH7" i="6"/>
  <c r="AI7" i="6" s="1"/>
  <c r="AH6" i="6"/>
  <c r="AI6" i="6" s="1"/>
  <c r="AH5" i="6"/>
  <c r="AI5" i="6" s="1"/>
  <c r="AH4" i="6"/>
  <c r="AI4" i="6" s="1"/>
  <c r="BY13" i="3"/>
  <c r="BZ12" i="3"/>
  <c r="BY12" i="3"/>
  <c r="BZ11" i="3"/>
  <c r="BY11" i="3"/>
  <c r="BZ10" i="3"/>
  <c r="BY10" i="3"/>
  <c r="BZ9" i="3"/>
  <c r="BY9" i="3"/>
  <c r="BZ8" i="3"/>
  <c r="BY8" i="3"/>
  <c r="BZ7" i="3"/>
  <c r="BY7" i="3"/>
  <c r="BZ6" i="3"/>
  <c r="BY6" i="3"/>
  <c r="BZ5" i="3"/>
  <c r="BY5" i="3"/>
  <c r="BZ4" i="3"/>
  <c r="BY4" i="3"/>
  <c r="BS13" i="5"/>
  <c r="BT12" i="5"/>
  <c r="BS12" i="5"/>
  <c r="BT11" i="5"/>
  <c r="BS11" i="5"/>
  <c r="BT10" i="5"/>
  <c r="BS10" i="5"/>
  <c r="BT9" i="5"/>
  <c r="BS9" i="5"/>
  <c r="BT8" i="5"/>
  <c r="BS8" i="5"/>
  <c r="BT7" i="5"/>
  <c r="BS7" i="5"/>
  <c r="BT6" i="5"/>
  <c r="BS6" i="5"/>
  <c r="BT5" i="5"/>
  <c r="BS5" i="5"/>
  <c r="BT4" i="5"/>
  <c r="BS4" i="5"/>
  <c r="AH13" i="5"/>
  <c r="AH12" i="5"/>
  <c r="AI12" i="5" s="1"/>
  <c r="AI11" i="5"/>
  <c r="AH11" i="5"/>
  <c r="AH10" i="5"/>
  <c r="AI10" i="5" s="1"/>
  <c r="AI9" i="5"/>
  <c r="AH9" i="5"/>
  <c r="AH8" i="5"/>
  <c r="AI8" i="5" s="1"/>
  <c r="AI7" i="5"/>
  <c r="AH7" i="5"/>
  <c r="AH6" i="5"/>
  <c r="AI6" i="5" s="1"/>
  <c r="AI5" i="5"/>
  <c r="AH5" i="5"/>
  <c r="AH4" i="5"/>
  <c r="AI4" i="5" s="1"/>
  <c r="BS13" i="4"/>
  <c r="BS12" i="4"/>
  <c r="BT12" i="4" s="1"/>
  <c r="BS11" i="4"/>
  <c r="BT11" i="4" s="1"/>
  <c r="BS10" i="4"/>
  <c r="BT10" i="4" s="1"/>
  <c r="BS9" i="4"/>
  <c r="BT9" i="4" s="1"/>
  <c r="BS8" i="4"/>
  <c r="BT8" i="4" s="1"/>
  <c r="BS7" i="4"/>
  <c r="BT7" i="4" s="1"/>
  <c r="BS6" i="4"/>
  <c r="BT6" i="4" s="1"/>
  <c r="BS5" i="4"/>
  <c r="BT5" i="4" s="1"/>
  <c r="BS4" i="4"/>
  <c r="BT4" i="4" s="1"/>
  <c r="AH13" i="14"/>
  <c r="AH12" i="14"/>
  <c r="AI12" i="14" s="1"/>
  <c r="AH11" i="14"/>
  <c r="AI11" i="14" s="1"/>
  <c r="AH10" i="14"/>
  <c r="AI10" i="14" s="1"/>
  <c r="AH9" i="14"/>
  <c r="AI9" i="14" s="1"/>
  <c r="AH8" i="14"/>
  <c r="AI8" i="14" s="1"/>
  <c r="AH7" i="14"/>
  <c r="AI7" i="14" s="1"/>
  <c r="AH6" i="14"/>
  <c r="AI6" i="14" s="1"/>
  <c r="AH5" i="14"/>
  <c r="AI5" i="14" s="1"/>
  <c r="AH4" i="14"/>
  <c r="AI4" i="14" s="1"/>
  <c r="AI14" i="14" s="1"/>
  <c r="AH13" i="1"/>
  <c r="AI13" i="1" s="1"/>
  <c r="AI12" i="1"/>
  <c r="AH12" i="1"/>
  <c r="AH11" i="1"/>
  <c r="AI11" i="1" s="1"/>
  <c r="AI10" i="1"/>
  <c r="AH10" i="1"/>
  <c r="AH9" i="1"/>
  <c r="AI9" i="1" s="1"/>
  <c r="AI8" i="1"/>
  <c r="AH8" i="1"/>
  <c r="AH7" i="1"/>
  <c r="AI7" i="1" s="1"/>
  <c r="AI6" i="1"/>
  <c r="AH6" i="1"/>
  <c r="AH5" i="1"/>
  <c r="AI5" i="1" s="1"/>
  <c r="AI4" i="1"/>
  <c r="AH4" i="1"/>
  <c r="AH13" i="4"/>
  <c r="AH12" i="4"/>
  <c r="AI12" i="4" s="1"/>
  <c r="AH11" i="4"/>
  <c r="AI11" i="4" s="1"/>
  <c r="AH10" i="4"/>
  <c r="AI10" i="4" s="1"/>
  <c r="AH9" i="4"/>
  <c r="AI9" i="4" s="1"/>
  <c r="AH8" i="4"/>
  <c r="AI8" i="4" s="1"/>
  <c r="AH7" i="4"/>
  <c r="AI7" i="4" s="1"/>
  <c r="AH6" i="4"/>
  <c r="AI6" i="4" s="1"/>
  <c r="AH5" i="4"/>
  <c r="AI5" i="4" s="1"/>
  <c r="AH4" i="4"/>
  <c r="AI4" i="4" s="1"/>
  <c r="BS13" i="11"/>
  <c r="BS12" i="11"/>
  <c r="BT12" i="11" s="1"/>
  <c r="BS11" i="11"/>
  <c r="BT11" i="11" s="1"/>
  <c r="BS10" i="11"/>
  <c r="BT10" i="11" s="1"/>
  <c r="BS9" i="11"/>
  <c r="BT9" i="11" s="1"/>
  <c r="BS8" i="11"/>
  <c r="BT8" i="11" s="1"/>
  <c r="BS7" i="11"/>
  <c r="BT7" i="11" s="1"/>
  <c r="BS6" i="11"/>
  <c r="BT6" i="11" s="1"/>
  <c r="BS5" i="11"/>
  <c r="BT5" i="11" s="1"/>
  <c r="BS4" i="11"/>
  <c r="BT4" i="11" s="1"/>
  <c r="AH13" i="10"/>
  <c r="AH12" i="10"/>
  <c r="AI12" i="10" s="1"/>
  <c r="AI11" i="10"/>
  <c r="AH11" i="10"/>
  <c r="AH10" i="10"/>
  <c r="AI10" i="10" s="1"/>
  <c r="AI9" i="10"/>
  <c r="AH9" i="10"/>
  <c r="AH8" i="10"/>
  <c r="AI8" i="10" s="1"/>
  <c r="AI7" i="10"/>
  <c r="AH7" i="10"/>
  <c r="AH6" i="10"/>
  <c r="AI6" i="10" s="1"/>
  <c r="AI5" i="10"/>
  <c r="AH5" i="10"/>
  <c r="AH4" i="10"/>
  <c r="AI4" i="10" s="1"/>
  <c r="AH13" i="11"/>
  <c r="AH12" i="11"/>
  <c r="AI12" i="11" s="1"/>
  <c r="AH11" i="11"/>
  <c r="AI11" i="11" s="1"/>
  <c r="AH10" i="11"/>
  <c r="AI10" i="11" s="1"/>
  <c r="AH9" i="11"/>
  <c r="AI9" i="11" s="1"/>
  <c r="AH8" i="11"/>
  <c r="AI8" i="11" s="1"/>
  <c r="AH7" i="11"/>
  <c r="AI7" i="11" s="1"/>
  <c r="AH6" i="11"/>
  <c r="AI6" i="11" s="1"/>
  <c r="AH5" i="11"/>
  <c r="AI5" i="11" s="1"/>
  <c r="AH4" i="11"/>
  <c r="AI4" i="11" s="1"/>
  <c r="AH13" i="2"/>
  <c r="AI13" i="2" s="1"/>
  <c r="AI12" i="2"/>
  <c r="AH12" i="2"/>
  <c r="AH11" i="2"/>
  <c r="AI11" i="2" s="1"/>
  <c r="AI10" i="2"/>
  <c r="AH10" i="2"/>
  <c r="AH9" i="2"/>
  <c r="AI9" i="2" s="1"/>
  <c r="AI8" i="2"/>
  <c r="AH8" i="2"/>
  <c r="AH7" i="2"/>
  <c r="AI7" i="2" s="1"/>
  <c r="AI6" i="2"/>
  <c r="AH6" i="2"/>
  <c r="AH5" i="2"/>
  <c r="AI5" i="2" s="1"/>
  <c r="AI4" i="2"/>
  <c r="AH4" i="2"/>
  <c r="AH13" i="9"/>
  <c r="AH12" i="9"/>
  <c r="AI12" i="9" s="1"/>
  <c r="AH11" i="9"/>
  <c r="AI11" i="9" s="1"/>
  <c r="AH10" i="9"/>
  <c r="AI10" i="9" s="1"/>
  <c r="AH9" i="9"/>
  <c r="AI9" i="9" s="1"/>
  <c r="AH8" i="9"/>
  <c r="AI8" i="9" s="1"/>
  <c r="AH7" i="9"/>
  <c r="AI7" i="9" s="1"/>
  <c r="AH6" i="9"/>
  <c r="AI6" i="9" s="1"/>
  <c r="AH5" i="9"/>
  <c r="AI5" i="9" s="1"/>
  <c r="AH4" i="9"/>
  <c r="AI4" i="9" s="1"/>
  <c r="BS13" i="12"/>
  <c r="BS12" i="12"/>
  <c r="BT12" i="12" s="1"/>
  <c r="BT11" i="12"/>
  <c r="BS11" i="12"/>
  <c r="BS10" i="12"/>
  <c r="BT10" i="12" s="1"/>
  <c r="BT9" i="12"/>
  <c r="BS9" i="12"/>
  <c r="BS8" i="12"/>
  <c r="BT8" i="12" s="1"/>
  <c r="BT7" i="12"/>
  <c r="BS7" i="12"/>
  <c r="BS6" i="12"/>
  <c r="BT6" i="12" s="1"/>
  <c r="BT5" i="12"/>
  <c r="BS5" i="12"/>
  <c r="BS4" i="12"/>
  <c r="BT4" i="12" s="1"/>
  <c r="W8" i="18"/>
  <c r="T8" i="18"/>
  <c r="W7" i="18"/>
  <c r="T7" i="18"/>
  <c r="W6" i="18"/>
  <c r="T6" i="18"/>
  <c r="W5" i="18"/>
  <c r="T5" i="18"/>
  <c r="W4" i="18"/>
  <c r="T4" i="18"/>
  <c r="W3" i="18"/>
  <c r="T3" i="18"/>
  <c r="AH13" i="12"/>
  <c r="AH12" i="12"/>
  <c r="AI12" i="12" s="1"/>
  <c r="AH11" i="12"/>
  <c r="AI11" i="12" s="1"/>
  <c r="AH10" i="12"/>
  <c r="AI10" i="12" s="1"/>
  <c r="AH9" i="12"/>
  <c r="AI9" i="12" s="1"/>
  <c r="AH8" i="12"/>
  <c r="AI8" i="12" s="1"/>
  <c r="AH7" i="12"/>
  <c r="AI7" i="12" s="1"/>
  <c r="AH6" i="12"/>
  <c r="AI6" i="12" s="1"/>
  <c r="AH5" i="12"/>
  <c r="AI5" i="12" s="1"/>
  <c r="AH4" i="12"/>
  <c r="AI4" i="12" s="1"/>
  <c r="BT14" i="9" l="1"/>
  <c r="FB14" i="1"/>
  <c r="BZ14" i="1"/>
  <c r="AO14" i="3"/>
  <c r="BZ14" i="3"/>
  <c r="BW14" i="14"/>
  <c r="DE14" i="8"/>
  <c r="EP14" i="7"/>
  <c r="DE14" i="7"/>
  <c r="BT14" i="8"/>
  <c r="BT14" i="7"/>
  <c r="EP14" i="10"/>
  <c r="DE14" i="11"/>
  <c r="BT14" i="11"/>
  <c r="DK14" i="6"/>
  <c r="AI14" i="6"/>
  <c r="AI14" i="8"/>
  <c r="AI14" i="7"/>
  <c r="AI14" i="9"/>
  <c r="AI14" i="13"/>
  <c r="DE14" i="5"/>
  <c r="BT14" i="5"/>
  <c r="BT14" i="10"/>
  <c r="DK14" i="1"/>
  <c r="AI14" i="5"/>
  <c r="BT14" i="4"/>
  <c r="AI14" i="1"/>
  <c r="AI14" i="4"/>
  <c r="AI14" i="11"/>
  <c r="AI14" i="10"/>
  <c r="AI14" i="2"/>
  <c r="BT14" i="12"/>
  <c r="AI14" i="12"/>
  <c r="EX13" i="1" l="1"/>
  <c r="EY13" i="1" s="1"/>
  <c r="EY12" i="1"/>
  <c r="EX12" i="1"/>
  <c r="EX11" i="1"/>
  <c r="EY11" i="1" s="1"/>
  <c r="EY10" i="1"/>
  <c r="EX10" i="1"/>
  <c r="EX9" i="1"/>
  <c r="EY9" i="1" s="1"/>
  <c r="EY8" i="1"/>
  <c r="EX8" i="1"/>
  <c r="EX7" i="1"/>
  <c r="EY7" i="1" s="1"/>
  <c r="EY6" i="1"/>
  <c r="EX6" i="1"/>
  <c r="EX5" i="1"/>
  <c r="EY5" i="1" s="1"/>
  <c r="EY4" i="1"/>
  <c r="EX4" i="1"/>
  <c r="BV13" i="6"/>
  <c r="BV12" i="6"/>
  <c r="BW12" i="6" s="1"/>
  <c r="BV11" i="6"/>
  <c r="BW11" i="6" s="1"/>
  <c r="BV10" i="6"/>
  <c r="BW10" i="6" s="1"/>
  <c r="BV9" i="6"/>
  <c r="BW9" i="6" s="1"/>
  <c r="BV8" i="6"/>
  <c r="BW8" i="6" s="1"/>
  <c r="BV7" i="6"/>
  <c r="BW7" i="6" s="1"/>
  <c r="BV6" i="6"/>
  <c r="BW6" i="6" s="1"/>
  <c r="BV5" i="6"/>
  <c r="BW5" i="6" s="1"/>
  <c r="BV4" i="6"/>
  <c r="BW4" i="6" s="1"/>
  <c r="BV13" i="1"/>
  <c r="BW13" i="1" s="1"/>
  <c r="BW12" i="1"/>
  <c r="BV12" i="1"/>
  <c r="BV11" i="1"/>
  <c r="BW11" i="1" s="1"/>
  <c r="BW10" i="1"/>
  <c r="BV10" i="1"/>
  <c r="BV9" i="1"/>
  <c r="BW9" i="1" s="1"/>
  <c r="BW8" i="1"/>
  <c r="BV8" i="1"/>
  <c r="BV7" i="1"/>
  <c r="BW7" i="1" s="1"/>
  <c r="BW6" i="1"/>
  <c r="BV6" i="1"/>
  <c r="BV5" i="1"/>
  <c r="BW5" i="1" s="1"/>
  <c r="BW4" i="1"/>
  <c r="BV4" i="1"/>
  <c r="AK13" i="3"/>
  <c r="AK12" i="3"/>
  <c r="AL12" i="3" s="1"/>
  <c r="AK11" i="3"/>
  <c r="AL11" i="3" s="1"/>
  <c r="AK10" i="3"/>
  <c r="AL10" i="3" s="1"/>
  <c r="AK9" i="3"/>
  <c r="AL9" i="3" s="1"/>
  <c r="AK8" i="3"/>
  <c r="AL8" i="3" s="1"/>
  <c r="AK7" i="3"/>
  <c r="AL7" i="3" s="1"/>
  <c r="AK6" i="3"/>
  <c r="AL6" i="3" s="1"/>
  <c r="AK5" i="3"/>
  <c r="AL5" i="3" s="1"/>
  <c r="AK4" i="3"/>
  <c r="AL4" i="3" s="1"/>
  <c r="BF53" i="25"/>
  <c r="BC53" i="25"/>
  <c r="BF52" i="25"/>
  <c r="BC52" i="25"/>
  <c r="BC51" i="25"/>
  <c r="BF50" i="25"/>
  <c r="BC50" i="25"/>
  <c r="BC49" i="25"/>
  <c r="BF48" i="25"/>
  <c r="BC48" i="25"/>
  <c r="BF47" i="25"/>
  <c r="BC47" i="25"/>
  <c r="BF46" i="25"/>
  <c r="BC46" i="25"/>
  <c r="BC45" i="25"/>
  <c r="BF44" i="25"/>
  <c r="BC44" i="25"/>
  <c r="BF43" i="25"/>
  <c r="BC43" i="25"/>
  <c r="BF42" i="25"/>
  <c r="BC42" i="25"/>
  <c r="BC41" i="25"/>
  <c r="BF40" i="25"/>
  <c r="BC40" i="25"/>
  <c r="BF39" i="25"/>
  <c r="BC39" i="25"/>
  <c r="BF38" i="25"/>
  <c r="BC38" i="25"/>
  <c r="BF37" i="25"/>
  <c r="BC37" i="25"/>
  <c r="BC36" i="25"/>
  <c r="BF35" i="25"/>
  <c r="BC35" i="25"/>
  <c r="BF34" i="25"/>
  <c r="BC34" i="25"/>
  <c r="BC33" i="25"/>
  <c r="BF32" i="25"/>
  <c r="BC32" i="25"/>
  <c r="BF31" i="25"/>
  <c r="BC31" i="25"/>
  <c r="BF30" i="25"/>
  <c r="BC30" i="25"/>
  <c r="BC29" i="25"/>
  <c r="BF28" i="25"/>
  <c r="BC28" i="25"/>
  <c r="BF27" i="25"/>
  <c r="BC27" i="25"/>
  <c r="BF26" i="25"/>
  <c r="BC26" i="25"/>
  <c r="BF25" i="25"/>
  <c r="BC25" i="25"/>
  <c r="BC24" i="25"/>
  <c r="BF23" i="25"/>
  <c r="BC23" i="25"/>
  <c r="BF22" i="25"/>
  <c r="BC22" i="25"/>
  <c r="BF21" i="25"/>
  <c r="BC21" i="25"/>
  <c r="BC20" i="25"/>
  <c r="BF19" i="25"/>
  <c r="BC19" i="25"/>
  <c r="BF18" i="25"/>
  <c r="BC18" i="25"/>
  <c r="BF17" i="25"/>
  <c r="BC17" i="25"/>
  <c r="BC16" i="25"/>
  <c r="BF15" i="25"/>
  <c r="BC15" i="25"/>
  <c r="BF14" i="25"/>
  <c r="BC14" i="25"/>
  <c r="BC13" i="25"/>
  <c r="BF12" i="25"/>
  <c r="BC12" i="25"/>
  <c r="BF11" i="25"/>
  <c r="BC11" i="25"/>
  <c r="BC10" i="25"/>
  <c r="BF9" i="25"/>
  <c r="BC9" i="25"/>
  <c r="BF8" i="25"/>
  <c r="BC8" i="25"/>
  <c r="BC7" i="25"/>
  <c r="BF6" i="25"/>
  <c r="BC6" i="25"/>
  <c r="BF5" i="25"/>
  <c r="BC5" i="25"/>
  <c r="BF4" i="25"/>
  <c r="BC4" i="25"/>
  <c r="BV13" i="2"/>
  <c r="BW13" i="2" s="1"/>
  <c r="BW12" i="2"/>
  <c r="BV12" i="2"/>
  <c r="BV11" i="2"/>
  <c r="BW11" i="2" s="1"/>
  <c r="BW10" i="2"/>
  <c r="BV10" i="2"/>
  <c r="BV9" i="2"/>
  <c r="BW9" i="2" s="1"/>
  <c r="BW8" i="2"/>
  <c r="BV8" i="2"/>
  <c r="BV7" i="2"/>
  <c r="BW7" i="2" s="1"/>
  <c r="BW6" i="2"/>
  <c r="BV6" i="2"/>
  <c r="BV5" i="2"/>
  <c r="BW5" i="2" s="1"/>
  <c r="BW4" i="2"/>
  <c r="BV4" i="2"/>
  <c r="BS13" i="14"/>
  <c r="BS12" i="14"/>
  <c r="BT12" i="14" s="1"/>
  <c r="BS11" i="14"/>
  <c r="BT11" i="14" s="1"/>
  <c r="BS10" i="14"/>
  <c r="BT10" i="14" s="1"/>
  <c r="BS9" i="14"/>
  <c r="BT9" i="14" s="1"/>
  <c r="BS8" i="14"/>
  <c r="BT8" i="14" s="1"/>
  <c r="BS7" i="14"/>
  <c r="BT7" i="14" s="1"/>
  <c r="BS6" i="14"/>
  <c r="BT6" i="14" s="1"/>
  <c r="BS5" i="14"/>
  <c r="BT5" i="14" s="1"/>
  <c r="BS4" i="14"/>
  <c r="BT4" i="14" s="1"/>
  <c r="DA13" i="8"/>
  <c r="DA12" i="8"/>
  <c r="DB12" i="8" s="1"/>
  <c r="DA11" i="8"/>
  <c r="DB11" i="8" s="1"/>
  <c r="DA10" i="8"/>
  <c r="DB10" i="8" s="1"/>
  <c r="DA9" i="8"/>
  <c r="DB9" i="8" s="1"/>
  <c r="DA8" i="8"/>
  <c r="DB8" i="8" s="1"/>
  <c r="DA7" i="8"/>
  <c r="DB7" i="8" s="1"/>
  <c r="DA6" i="8"/>
  <c r="DB6" i="8" s="1"/>
  <c r="DA5" i="8"/>
  <c r="DB5" i="8" s="1"/>
  <c r="DA4" i="8"/>
  <c r="DB4" i="8" s="1"/>
  <c r="EL13" i="7"/>
  <c r="EL12" i="7"/>
  <c r="EM12" i="7" s="1"/>
  <c r="EM11" i="7"/>
  <c r="EL11" i="7"/>
  <c r="EM10" i="7"/>
  <c r="EL10" i="7"/>
  <c r="EM9" i="7"/>
  <c r="EL9" i="7"/>
  <c r="EM8" i="7"/>
  <c r="EL8" i="7"/>
  <c r="EM7" i="7"/>
  <c r="EL7" i="7"/>
  <c r="EM6" i="7"/>
  <c r="EL6" i="7"/>
  <c r="EM5" i="7"/>
  <c r="EL5" i="7"/>
  <c r="EM4" i="7"/>
  <c r="EL4" i="7"/>
  <c r="DA13" i="7"/>
  <c r="DA12" i="7"/>
  <c r="DB12" i="7" s="1"/>
  <c r="DA11" i="7"/>
  <c r="DB11" i="7" s="1"/>
  <c r="DA10" i="7"/>
  <c r="DB10" i="7" s="1"/>
  <c r="DA9" i="7"/>
  <c r="DB9" i="7" s="1"/>
  <c r="DA8" i="7"/>
  <c r="DB8" i="7" s="1"/>
  <c r="DA7" i="7"/>
  <c r="DB7" i="7" s="1"/>
  <c r="DA6" i="7"/>
  <c r="DB6" i="7" s="1"/>
  <c r="DA5" i="7"/>
  <c r="DB5" i="7" s="1"/>
  <c r="DA4" i="7"/>
  <c r="DB4" i="7" s="1"/>
  <c r="BP13" i="8"/>
  <c r="BP12" i="8"/>
  <c r="BQ12" i="8" s="1"/>
  <c r="BQ11" i="8"/>
  <c r="BP11" i="8"/>
  <c r="BP10" i="8"/>
  <c r="BQ10" i="8" s="1"/>
  <c r="BQ9" i="8"/>
  <c r="BP9" i="8"/>
  <c r="BP8" i="8"/>
  <c r="BQ8" i="8" s="1"/>
  <c r="BQ7" i="8"/>
  <c r="BP7" i="8"/>
  <c r="BP6" i="8"/>
  <c r="BQ6" i="8" s="1"/>
  <c r="BQ5" i="8"/>
  <c r="BP5" i="8"/>
  <c r="BP4" i="8"/>
  <c r="BQ4" i="8" s="1"/>
  <c r="BP13" i="7"/>
  <c r="BP12" i="7"/>
  <c r="BQ12" i="7" s="1"/>
  <c r="BQ11" i="7"/>
  <c r="BP11" i="7"/>
  <c r="BP10" i="7"/>
  <c r="BQ10" i="7" s="1"/>
  <c r="BQ9" i="7"/>
  <c r="BP9" i="7"/>
  <c r="BP8" i="7"/>
  <c r="BQ8" i="7" s="1"/>
  <c r="BQ7" i="7"/>
  <c r="BP7" i="7"/>
  <c r="BP6" i="7"/>
  <c r="BQ6" i="7" s="1"/>
  <c r="BQ5" i="7"/>
  <c r="BP5" i="7"/>
  <c r="BP4" i="7"/>
  <c r="BQ4" i="7" s="1"/>
  <c r="EL13" i="10"/>
  <c r="EM12" i="10"/>
  <c r="EL12" i="10"/>
  <c r="EL11" i="10"/>
  <c r="EM11" i="10" s="1"/>
  <c r="EM10" i="10"/>
  <c r="EL10" i="10"/>
  <c r="EL9" i="10"/>
  <c r="EM9" i="10" s="1"/>
  <c r="EM8" i="10"/>
  <c r="EL8" i="10"/>
  <c r="EL7" i="10"/>
  <c r="EM7" i="10" s="1"/>
  <c r="EM6" i="10"/>
  <c r="EL6" i="10"/>
  <c r="EL5" i="10"/>
  <c r="EM5" i="10" s="1"/>
  <c r="EM4" i="10"/>
  <c r="EL4" i="10"/>
  <c r="DA13" i="10"/>
  <c r="DA12" i="10"/>
  <c r="DB12" i="10" s="1"/>
  <c r="DB11" i="10"/>
  <c r="DA11" i="10"/>
  <c r="DA10" i="10"/>
  <c r="DB10" i="10" s="1"/>
  <c r="DB9" i="10"/>
  <c r="DA9" i="10"/>
  <c r="DA8" i="10"/>
  <c r="DB8" i="10" s="1"/>
  <c r="DB7" i="10"/>
  <c r="DA7" i="10"/>
  <c r="DA6" i="10"/>
  <c r="DB6" i="10" s="1"/>
  <c r="DB5" i="10"/>
  <c r="DA5" i="10"/>
  <c r="DA4" i="10"/>
  <c r="DB4" i="10" s="1"/>
  <c r="DA13" i="12"/>
  <c r="DA12" i="12"/>
  <c r="DB12" i="12" s="1"/>
  <c r="DA11" i="12"/>
  <c r="DB11" i="12" s="1"/>
  <c r="DA10" i="12"/>
  <c r="DB10" i="12" s="1"/>
  <c r="DA9" i="12"/>
  <c r="DB9" i="12" s="1"/>
  <c r="DA8" i="12"/>
  <c r="DB8" i="12" s="1"/>
  <c r="DA7" i="12"/>
  <c r="DB7" i="12" s="1"/>
  <c r="DA6" i="12"/>
  <c r="DB6" i="12" s="1"/>
  <c r="DA5" i="12"/>
  <c r="DB5" i="12" s="1"/>
  <c r="DA4" i="12"/>
  <c r="DB4" i="12" s="1"/>
  <c r="DA13" i="11"/>
  <c r="DA12" i="11"/>
  <c r="DB12" i="11" s="1"/>
  <c r="DA11" i="11"/>
  <c r="DB11" i="11" s="1"/>
  <c r="DA10" i="11"/>
  <c r="DB10" i="11" s="1"/>
  <c r="DA9" i="11"/>
  <c r="DB9" i="11" s="1"/>
  <c r="DA8" i="11"/>
  <c r="DB8" i="11" s="1"/>
  <c r="DA7" i="11"/>
  <c r="DB7" i="11" s="1"/>
  <c r="DA6" i="11"/>
  <c r="DB6" i="11" s="1"/>
  <c r="DA5" i="11"/>
  <c r="DB5" i="11" s="1"/>
  <c r="DA4" i="11"/>
  <c r="DB4" i="11" s="1"/>
  <c r="DG13" i="6"/>
  <c r="DH12" i="6"/>
  <c r="DG12" i="6"/>
  <c r="DG11" i="6"/>
  <c r="DH11" i="6" s="1"/>
  <c r="DH10" i="6"/>
  <c r="DG10" i="6"/>
  <c r="DG9" i="6"/>
  <c r="DH9" i="6" s="1"/>
  <c r="DH8" i="6"/>
  <c r="DG8" i="6"/>
  <c r="DG7" i="6"/>
  <c r="DH7" i="6" s="1"/>
  <c r="DH6" i="6"/>
  <c r="DG6" i="6"/>
  <c r="DG5" i="6"/>
  <c r="DH5" i="6" s="1"/>
  <c r="DH4" i="6"/>
  <c r="DG4" i="6"/>
  <c r="AE13" i="8"/>
  <c r="AE12" i="8"/>
  <c r="AF12" i="8" s="1"/>
  <c r="AE11" i="8"/>
  <c r="AF11" i="8" s="1"/>
  <c r="AE10" i="8"/>
  <c r="AF10" i="8" s="1"/>
  <c r="AE9" i="8"/>
  <c r="AF9" i="8" s="1"/>
  <c r="AE8" i="8"/>
  <c r="AF8" i="8" s="1"/>
  <c r="AE7" i="8"/>
  <c r="AF7" i="8" s="1"/>
  <c r="AE6" i="8"/>
  <c r="AF6" i="8" s="1"/>
  <c r="AE5" i="8"/>
  <c r="AF5" i="8" s="1"/>
  <c r="AE4" i="8"/>
  <c r="AF4" i="8" s="1"/>
  <c r="AE13" i="7"/>
  <c r="AE12" i="7"/>
  <c r="AF12" i="7" s="1"/>
  <c r="AE11" i="7"/>
  <c r="AF11" i="7" s="1"/>
  <c r="AE10" i="7"/>
  <c r="AF10" i="7" s="1"/>
  <c r="AE9" i="7"/>
  <c r="AF9" i="7" s="1"/>
  <c r="AE8" i="7"/>
  <c r="AF8" i="7" s="1"/>
  <c r="AE7" i="7"/>
  <c r="AF7" i="7" s="1"/>
  <c r="AE6" i="7"/>
  <c r="AF6" i="7" s="1"/>
  <c r="AE5" i="7"/>
  <c r="AF5" i="7" s="1"/>
  <c r="AE4" i="7"/>
  <c r="AF4" i="7" s="1"/>
  <c r="BP13" i="9"/>
  <c r="BP12" i="9"/>
  <c r="BQ12" i="9" s="1"/>
  <c r="BP11" i="9"/>
  <c r="BQ11" i="9" s="1"/>
  <c r="BP10" i="9"/>
  <c r="BQ10" i="9" s="1"/>
  <c r="BP9" i="9"/>
  <c r="BQ9" i="9" s="1"/>
  <c r="BP8" i="9"/>
  <c r="BQ8" i="9" s="1"/>
  <c r="BP7" i="9"/>
  <c r="BQ7" i="9" s="1"/>
  <c r="BP6" i="9"/>
  <c r="BQ6" i="9" s="1"/>
  <c r="BP5" i="9"/>
  <c r="BQ5" i="9" s="1"/>
  <c r="BP4" i="9"/>
  <c r="BQ4" i="9" s="1"/>
  <c r="AE13" i="13"/>
  <c r="AE12" i="13"/>
  <c r="AF12" i="13" s="1"/>
  <c r="AE11" i="13"/>
  <c r="AF11" i="13" s="1"/>
  <c r="AE10" i="13"/>
  <c r="AF10" i="13" s="1"/>
  <c r="AE9" i="13"/>
  <c r="AF9" i="13" s="1"/>
  <c r="AE8" i="13"/>
  <c r="AF8" i="13" s="1"/>
  <c r="AE7" i="13"/>
  <c r="AF7" i="13" s="1"/>
  <c r="AE6" i="13"/>
  <c r="AF6" i="13" s="1"/>
  <c r="AE5" i="13"/>
  <c r="AF5" i="13" s="1"/>
  <c r="AE4" i="13"/>
  <c r="AF4" i="13" s="1"/>
  <c r="DA13" i="5"/>
  <c r="DA12" i="5"/>
  <c r="DB12" i="5" s="1"/>
  <c r="DA11" i="5"/>
  <c r="DB11" i="5" s="1"/>
  <c r="DA10" i="5"/>
  <c r="DB10" i="5" s="1"/>
  <c r="DA9" i="5"/>
  <c r="DB9" i="5" s="1"/>
  <c r="DA8" i="5"/>
  <c r="DB8" i="5" s="1"/>
  <c r="DA7" i="5"/>
  <c r="DB7" i="5" s="1"/>
  <c r="DA6" i="5"/>
  <c r="DB6" i="5" s="1"/>
  <c r="DA5" i="5"/>
  <c r="DB5" i="5" s="1"/>
  <c r="DA4" i="5"/>
  <c r="DB4" i="5" s="1"/>
  <c r="BP13" i="10"/>
  <c r="BP12" i="10"/>
  <c r="BQ12" i="10" s="1"/>
  <c r="BP11" i="10"/>
  <c r="BQ11" i="10" s="1"/>
  <c r="BP10" i="10"/>
  <c r="BQ10" i="10" s="1"/>
  <c r="BP9" i="10"/>
  <c r="BQ9" i="10" s="1"/>
  <c r="BP8" i="10"/>
  <c r="BQ8" i="10" s="1"/>
  <c r="BP7" i="10"/>
  <c r="BQ7" i="10" s="1"/>
  <c r="BP6" i="10"/>
  <c r="BQ6" i="10" s="1"/>
  <c r="BP5" i="10"/>
  <c r="BQ5" i="10" s="1"/>
  <c r="BP4" i="10"/>
  <c r="BQ4" i="10" s="1"/>
  <c r="DH13" i="1"/>
  <c r="DG13" i="1"/>
  <c r="DH12" i="1"/>
  <c r="DG12" i="1"/>
  <c r="DH11" i="1"/>
  <c r="DG11" i="1"/>
  <c r="DH10" i="1"/>
  <c r="DG10" i="1"/>
  <c r="DH9" i="1"/>
  <c r="DG9" i="1"/>
  <c r="DH8" i="1"/>
  <c r="DG8" i="1"/>
  <c r="DH7" i="1"/>
  <c r="DG7" i="1"/>
  <c r="DH6" i="1"/>
  <c r="DG6" i="1"/>
  <c r="DH5" i="1"/>
  <c r="DG5" i="1"/>
  <c r="DH4" i="1"/>
  <c r="DG4" i="1"/>
  <c r="AE13" i="6"/>
  <c r="AE12" i="6"/>
  <c r="AF12" i="6" s="1"/>
  <c r="AE11" i="6"/>
  <c r="AF11" i="6" s="1"/>
  <c r="AE10" i="6"/>
  <c r="AF10" i="6" s="1"/>
  <c r="AE9" i="6"/>
  <c r="AF9" i="6" s="1"/>
  <c r="AE8" i="6"/>
  <c r="AF8" i="6" s="1"/>
  <c r="AE7" i="6"/>
  <c r="AF7" i="6" s="1"/>
  <c r="AE6" i="6"/>
  <c r="AF6" i="6" s="1"/>
  <c r="AE5" i="6"/>
  <c r="AF5" i="6" s="1"/>
  <c r="AE4" i="6"/>
  <c r="AF4" i="6" s="1"/>
  <c r="BV13" i="3"/>
  <c r="BV12" i="3"/>
  <c r="BW12" i="3" s="1"/>
  <c r="BV11" i="3"/>
  <c r="BW11" i="3" s="1"/>
  <c r="BV10" i="3"/>
  <c r="BW10" i="3" s="1"/>
  <c r="BV9" i="3"/>
  <c r="BW9" i="3" s="1"/>
  <c r="BV8" i="3"/>
  <c r="BW8" i="3" s="1"/>
  <c r="BV7" i="3"/>
  <c r="BW7" i="3" s="1"/>
  <c r="BV6" i="3"/>
  <c r="BW6" i="3" s="1"/>
  <c r="BV5" i="3"/>
  <c r="BW5" i="3" s="1"/>
  <c r="BV4" i="3"/>
  <c r="BW4" i="3" s="1"/>
  <c r="BP13" i="5"/>
  <c r="BQ12" i="5"/>
  <c r="BP12" i="5"/>
  <c r="BQ11" i="5"/>
  <c r="BP11" i="5"/>
  <c r="BQ10" i="5"/>
  <c r="BP10" i="5"/>
  <c r="BQ9" i="5"/>
  <c r="BP9" i="5"/>
  <c r="BQ8" i="5"/>
  <c r="BP8" i="5"/>
  <c r="BQ7" i="5"/>
  <c r="BP7" i="5"/>
  <c r="BQ6" i="5"/>
  <c r="BP6" i="5"/>
  <c r="BQ5" i="5"/>
  <c r="BP5" i="5"/>
  <c r="BQ4" i="5"/>
  <c r="BP4" i="5"/>
  <c r="AE13" i="5"/>
  <c r="AE12" i="5"/>
  <c r="AF12" i="5" s="1"/>
  <c r="AE11" i="5"/>
  <c r="AF11" i="5" s="1"/>
  <c r="AE10" i="5"/>
  <c r="AF10" i="5" s="1"/>
  <c r="AE9" i="5"/>
  <c r="AF9" i="5" s="1"/>
  <c r="AE8" i="5"/>
  <c r="AF8" i="5" s="1"/>
  <c r="AE7" i="5"/>
  <c r="AF7" i="5" s="1"/>
  <c r="AE6" i="5"/>
  <c r="AF6" i="5" s="1"/>
  <c r="AE5" i="5"/>
  <c r="AF5" i="5" s="1"/>
  <c r="AE4" i="5"/>
  <c r="AF4" i="5" s="1"/>
  <c r="BP13" i="4"/>
  <c r="BP12" i="4"/>
  <c r="BQ12" i="4" s="1"/>
  <c r="BP11" i="4"/>
  <c r="BQ11" i="4" s="1"/>
  <c r="BP10" i="4"/>
  <c r="BQ10" i="4" s="1"/>
  <c r="BP9" i="4"/>
  <c r="BQ9" i="4" s="1"/>
  <c r="BP8" i="4"/>
  <c r="BQ8" i="4" s="1"/>
  <c r="BP7" i="4"/>
  <c r="BQ7" i="4" s="1"/>
  <c r="BP6" i="4"/>
  <c r="BQ6" i="4" s="1"/>
  <c r="BP5" i="4"/>
  <c r="BQ5" i="4" s="1"/>
  <c r="BP4" i="4"/>
  <c r="BQ4" i="4" s="1"/>
  <c r="AE13" i="14"/>
  <c r="AF12" i="14"/>
  <c r="AE12" i="14"/>
  <c r="AF11" i="14"/>
  <c r="AE11" i="14"/>
  <c r="AF10" i="14"/>
  <c r="AE10" i="14"/>
  <c r="AF9" i="14"/>
  <c r="AE9" i="14"/>
  <c r="AF8" i="14"/>
  <c r="AE8" i="14"/>
  <c r="AF7" i="14"/>
  <c r="AE7" i="14"/>
  <c r="AF6" i="14"/>
  <c r="AE6" i="14"/>
  <c r="AF5" i="14"/>
  <c r="AE5" i="14"/>
  <c r="AF4" i="14"/>
  <c r="AF14" i="14" s="1"/>
  <c r="AE4" i="14"/>
  <c r="AE13" i="1"/>
  <c r="AF13" i="1" s="1"/>
  <c r="AF12" i="1"/>
  <c r="AE12" i="1"/>
  <c r="AE11" i="1"/>
  <c r="AF11" i="1" s="1"/>
  <c r="AF10" i="1"/>
  <c r="AE10" i="1"/>
  <c r="AE9" i="1"/>
  <c r="AF9" i="1" s="1"/>
  <c r="AF8" i="1"/>
  <c r="AE8" i="1"/>
  <c r="AE7" i="1"/>
  <c r="AF7" i="1" s="1"/>
  <c r="AF6" i="1"/>
  <c r="AE6" i="1"/>
  <c r="AE5" i="1"/>
  <c r="AF5" i="1" s="1"/>
  <c r="AF4" i="1"/>
  <c r="AE4" i="1"/>
  <c r="AE13" i="4"/>
  <c r="AE12" i="4"/>
  <c r="AF12" i="4" s="1"/>
  <c r="AE11" i="4"/>
  <c r="AF11" i="4" s="1"/>
  <c r="AE10" i="4"/>
  <c r="AF10" i="4" s="1"/>
  <c r="AE9" i="4"/>
  <c r="AF9" i="4" s="1"/>
  <c r="AE8" i="4"/>
  <c r="AF8" i="4" s="1"/>
  <c r="AE7" i="4"/>
  <c r="AF7" i="4" s="1"/>
  <c r="AE6" i="4"/>
  <c r="AF6" i="4" s="1"/>
  <c r="AE5" i="4"/>
  <c r="AF5" i="4" s="1"/>
  <c r="AE4" i="4"/>
  <c r="AF4" i="4" s="1"/>
  <c r="BP13" i="11"/>
  <c r="BP12" i="11"/>
  <c r="BQ12" i="11" s="1"/>
  <c r="BQ11" i="11"/>
  <c r="BP11" i="11"/>
  <c r="BP10" i="11"/>
  <c r="BQ10" i="11" s="1"/>
  <c r="BQ9" i="11"/>
  <c r="BP9" i="11"/>
  <c r="BP8" i="11"/>
  <c r="BQ8" i="11" s="1"/>
  <c r="BQ7" i="11"/>
  <c r="BP7" i="11"/>
  <c r="BP6" i="11"/>
  <c r="BQ6" i="11" s="1"/>
  <c r="BQ5" i="11"/>
  <c r="BP5" i="11"/>
  <c r="BP4" i="11"/>
  <c r="BQ4" i="11" s="1"/>
  <c r="AE13" i="10"/>
  <c r="AE12" i="10"/>
  <c r="AF12" i="10" s="1"/>
  <c r="AE11" i="10"/>
  <c r="AF11" i="10" s="1"/>
  <c r="AE10" i="10"/>
  <c r="AF10" i="10" s="1"/>
  <c r="AE9" i="10"/>
  <c r="AF9" i="10" s="1"/>
  <c r="AE8" i="10"/>
  <c r="AF8" i="10" s="1"/>
  <c r="AE7" i="10"/>
  <c r="AF7" i="10" s="1"/>
  <c r="AE6" i="10"/>
  <c r="AF6" i="10" s="1"/>
  <c r="AE5" i="10"/>
  <c r="AF5" i="10" s="1"/>
  <c r="AE4" i="10"/>
  <c r="AF4" i="10" s="1"/>
  <c r="AE13" i="11"/>
  <c r="AE12" i="11"/>
  <c r="AF12" i="11" s="1"/>
  <c r="AF11" i="11"/>
  <c r="AE11" i="11"/>
  <c r="AE10" i="11"/>
  <c r="AF10" i="11" s="1"/>
  <c r="AF9" i="11"/>
  <c r="AE9" i="11"/>
  <c r="AE8" i="11"/>
  <c r="AF8" i="11" s="1"/>
  <c r="AF7" i="11"/>
  <c r="AE7" i="11"/>
  <c r="AE6" i="11"/>
  <c r="AF6" i="11" s="1"/>
  <c r="AF5" i="11"/>
  <c r="AE5" i="11"/>
  <c r="AE4" i="11"/>
  <c r="AF4" i="11" s="1"/>
  <c r="AE13" i="2"/>
  <c r="AF13" i="2" s="1"/>
  <c r="AF12" i="2"/>
  <c r="AE12" i="2"/>
  <c r="AE11" i="2"/>
  <c r="AF11" i="2" s="1"/>
  <c r="AF10" i="2"/>
  <c r="AE10" i="2"/>
  <c r="AE9" i="2"/>
  <c r="AF9" i="2" s="1"/>
  <c r="AF8" i="2"/>
  <c r="AE8" i="2"/>
  <c r="AE7" i="2"/>
  <c r="AF7" i="2" s="1"/>
  <c r="AF6" i="2"/>
  <c r="AE6" i="2"/>
  <c r="AE5" i="2"/>
  <c r="AF5" i="2" s="1"/>
  <c r="AF4" i="2"/>
  <c r="AE4" i="2"/>
  <c r="AE13" i="9"/>
  <c r="AE12" i="9"/>
  <c r="AF12" i="9" s="1"/>
  <c r="AE11" i="9"/>
  <c r="AF11" i="9" s="1"/>
  <c r="AE10" i="9"/>
  <c r="AF10" i="9" s="1"/>
  <c r="AE9" i="9"/>
  <c r="AF9" i="9" s="1"/>
  <c r="AE8" i="9"/>
  <c r="AF8" i="9" s="1"/>
  <c r="AE7" i="9"/>
  <c r="AF7" i="9" s="1"/>
  <c r="AE6" i="9"/>
  <c r="AF6" i="9" s="1"/>
  <c r="AE5" i="9"/>
  <c r="AF5" i="9" s="1"/>
  <c r="AE4" i="9"/>
  <c r="AF4" i="9" s="1"/>
  <c r="BP13" i="12"/>
  <c r="BP12" i="12"/>
  <c r="BQ12" i="12" s="1"/>
  <c r="BP11" i="12"/>
  <c r="BQ11" i="12" s="1"/>
  <c r="BP10" i="12"/>
  <c r="BQ10" i="12" s="1"/>
  <c r="BP9" i="12"/>
  <c r="BQ9" i="12" s="1"/>
  <c r="BP8" i="12"/>
  <c r="BQ8" i="12" s="1"/>
  <c r="BQ7" i="12"/>
  <c r="BP7" i="12"/>
  <c r="BP6" i="12"/>
  <c r="BQ6" i="12" s="1"/>
  <c r="BQ5" i="12"/>
  <c r="BP5" i="12"/>
  <c r="BP4" i="12"/>
  <c r="BQ4" i="12" s="1"/>
  <c r="AE13" i="12"/>
  <c r="AE12" i="12"/>
  <c r="AF12" i="12" s="1"/>
  <c r="AE11" i="12"/>
  <c r="AF11" i="12" s="1"/>
  <c r="AE10" i="12"/>
  <c r="AF10" i="12" s="1"/>
  <c r="AE9" i="12"/>
  <c r="AF9" i="12" s="1"/>
  <c r="AE8" i="12"/>
  <c r="AF8" i="12" s="1"/>
  <c r="AE7" i="12"/>
  <c r="AF7" i="12" s="1"/>
  <c r="AE6" i="12"/>
  <c r="AF6" i="12" s="1"/>
  <c r="AE5" i="12"/>
  <c r="AF5" i="12" s="1"/>
  <c r="AE4" i="12"/>
  <c r="AF4" i="12" s="1"/>
  <c r="AF14" i="13" l="1"/>
  <c r="BQ14" i="5"/>
  <c r="EY14" i="1"/>
  <c r="BW14" i="6"/>
  <c r="BW14" i="1"/>
  <c r="DH14" i="1"/>
  <c r="AL14" i="3"/>
  <c r="BW14" i="2"/>
  <c r="BT14" i="14"/>
  <c r="DB14" i="8"/>
  <c r="EM14" i="7"/>
  <c r="DB14" i="7"/>
  <c r="BQ14" i="8"/>
  <c r="AF14" i="8"/>
  <c r="BQ14" i="7"/>
  <c r="EM14" i="10"/>
  <c r="DB14" i="10"/>
  <c r="DB14" i="12"/>
  <c r="BQ14" i="12"/>
  <c r="DB14" i="11"/>
  <c r="DH14" i="6"/>
  <c r="AF14" i="7"/>
  <c r="BQ14" i="9"/>
  <c r="DB14" i="5"/>
  <c r="BQ14" i="10"/>
  <c r="AF14" i="6"/>
  <c r="BW14" i="3"/>
  <c r="AF14" i="5"/>
  <c r="BQ14" i="4"/>
  <c r="AF14" i="1"/>
  <c r="AF14" i="4"/>
  <c r="BQ14" i="11"/>
  <c r="AF14" i="10"/>
  <c r="AF14" i="11"/>
  <c r="AF14" i="2"/>
  <c r="AF14" i="9"/>
  <c r="AF14" i="12"/>
  <c r="AS53" i="25" l="1"/>
  <c r="AN3" i="25"/>
  <c r="AN4" i="25"/>
  <c r="AN6" i="25"/>
  <c r="AN7" i="25"/>
  <c r="AN8" i="25"/>
  <c r="AN9" i="25"/>
  <c r="AN10" i="25"/>
  <c r="AN11" i="25"/>
  <c r="AN12" i="25"/>
  <c r="AN13" i="25"/>
  <c r="AN14" i="25"/>
  <c r="AN15" i="25"/>
  <c r="AN16" i="25"/>
  <c r="AN17" i="25"/>
  <c r="AN18" i="25"/>
  <c r="AN19" i="25"/>
  <c r="AN20" i="25"/>
  <c r="AN21" i="25"/>
  <c r="AN22" i="25"/>
  <c r="AN23" i="25"/>
  <c r="AN24" i="25"/>
  <c r="AN25" i="25"/>
  <c r="AN26" i="25"/>
  <c r="AN27" i="25"/>
  <c r="AN28" i="25"/>
  <c r="AN29" i="25"/>
  <c r="AN30" i="25"/>
  <c r="AN31" i="25"/>
  <c r="AN32" i="25"/>
  <c r="AN33" i="25"/>
  <c r="AN34" i="25"/>
  <c r="AN35" i="25"/>
  <c r="AN36" i="25"/>
  <c r="AN37" i="25"/>
  <c r="AN38" i="25"/>
  <c r="AN39" i="25"/>
  <c r="AN40" i="25"/>
  <c r="AN41" i="25"/>
  <c r="AN42" i="25"/>
  <c r="AN43" i="25"/>
  <c r="AN44" i="25"/>
  <c r="AN45" i="25"/>
  <c r="AN46" i="25"/>
  <c r="AN47" i="25"/>
  <c r="AN48" i="25"/>
  <c r="AN49" i="25"/>
  <c r="AN50" i="25"/>
  <c r="AN51" i="25"/>
  <c r="AN52" i="25"/>
  <c r="AN53" i="25"/>
  <c r="AN5" i="25"/>
  <c r="AS5" i="25"/>
  <c r="CX13" i="8" l="1"/>
  <c r="CY12" i="8"/>
  <c r="CX12" i="8"/>
  <c r="CY11" i="8"/>
  <c r="CX11" i="8"/>
  <c r="CY10" i="8"/>
  <c r="CX10" i="8"/>
  <c r="CY9" i="8"/>
  <c r="CX9" i="8"/>
  <c r="CY8" i="8"/>
  <c r="CX8" i="8"/>
  <c r="CY7" i="8"/>
  <c r="CX7" i="8"/>
  <c r="CY6" i="8"/>
  <c r="CX6" i="8"/>
  <c r="CY5" i="8"/>
  <c r="CX5" i="8"/>
  <c r="CY4" i="8"/>
  <c r="CX4" i="8"/>
  <c r="EI13" i="7"/>
  <c r="EI12" i="7"/>
  <c r="EJ12" i="7" s="1"/>
  <c r="EI11" i="7"/>
  <c r="EJ11" i="7" s="1"/>
  <c r="EI10" i="7"/>
  <c r="EJ10" i="7" s="1"/>
  <c r="EI9" i="7"/>
  <c r="EJ9" i="7" s="1"/>
  <c r="EI8" i="7"/>
  <c r="EJ8" i="7" s="1"/>
  <c r="EI7" i="7"/>
  <c r="EJ7" i="7" s="1"/>
  <c r="EI6" i="7"/>
  <c r="EJ6" i="7" s="1"/>
  <c r="EI5" i="7"/>
  <c r="EJ5" i="7" s="1"/>
  <c r="EI4" i="7"/>
  <c r="EJ4" i="7" s="1"/>
  <c r="CX13" i="7"/>
  <c r="CX12" i="7"/>
  <c r="CY12" i="7" s="1"/>
  <c r="CX11" i="7"/>
  <c r="CY11" i="7" s="1"/>
  <c r="CX10" i="7"/>
  <c r="CY10" i="7" s="1"/>
  <c r="CX9" i="7"/>
  <c r="CY9" i="7" s="1"/>
  <c r="CX8" i="7"/>
  <c r="CY8" i="7" s="1"/>
  <c r="CX7" i="7"/>
  <c r="CY7" i="7" s="1"/>
  <c r="CX6" i="7"/>
  <c r="CY6" i="7" s="1"/>
  <c r="CX5" i="7"/>
  <c r="CY5" i="7" s="1"/>
  <c r="CX4" i="7"/>
  <c r="CY4" i="7" s="1"/>
  <c r="BM13" i="8"/>
  <c r="BN12" i="8"/>
  <c r="BM12" i="8"/>
  <c r="BM11" i="8"/>
  <c r="BN11" i="8" s="1"/>
  <c r="BM10" i="8"/>
  <c r="BN10" i="8" s="1"/>
  <c r="BM9" i="8"/>
  <c r="BN9" i="8" s="1"/>
  <c r="BM8" i="8"/>
  <c r="BN8" i="8" s="1"/>
  <c r="BM7" i="8"/>
  <c r="BN7" i="8" s="1"/>
  <c r="BM6" i="8"/>
  <c r="BN6" i="8" s="1"/>
  <c r="BM5" i="8"/>
  <c r="BN5" i="8" s="1"/>
  <c r="BM4" i="8"/>
  <c r="BN4" i="8" s="1"/>
  <c r="BM13" i="7"/>
  <c r="BN12" i="7"/>
  <c r="BM12" i="7"/>
  <c r="BN11" i="7"/>
  <c r="BM11" i="7"/>
  <c r="BN10" i="7"/>
  <c r="BM10" i="7"/>
  <c r="BN9" i="7"/>
  <c r="BM9" i="7"/>
  <c r="BN8" i="7"/>
  <c r="BM8" i="7"/>
  <c r="BN7" i="7"/>
  <c r="BM7" i="7"/>
  <c r="BN6" i="7"/>
  <c r="BM6" i="7"/>
  <c r="BN5" i="7"/>
  <c r="BM5" i="7"/>
  <c r="BN4" i="7"/>
  <c r="BM4" i="7"/>
  <c r="EI13" i="10"/>
  <c r="EJ12" i="10"/>
  <c r="EI12" i="10"/>
  <c r="EJ11" i="10"/>
  <c r="EI11" i="10"/>
  <c r="EJ10" i="10"/>
  <c r="EI10" i="10"/>
  <c r="EJ9" i="10"/>
  <c r="EI9" i="10"/>
  <c r="EJ8" i="10"/>
  <c r="EI8" i="10"/>
  <c r="EJ7" i="10"/>
  <c r="EI7" i="10"/>
  <c r="EJ6" i="10"/>
  <c r="EI6" i="10"/>
  <c r="EJ5" i="10"/>
  <c r="EI5" i="10"/>
  <c r="EJ4" i="10"/>
  <c r="EI4" i="10"/>
  <c r="CX13" i="10"/>
  <c r="CX12" i="10"/>
  <c r="CY12" i="10" s="1"/>
  <c r="CX11" i="10"/>
  <c r="CY11" i="10" s="1"/>
  <c r="CX10" i="10"/>
  <c r="CY10" i="10" s="1"/>
  <c r="CX9" i="10"/>
  <c r="CY9" i="10" s="1"/>
  <c r="CX8" i="10"/>
  <c r="CY8" i="10" s="1"/>
  <c r="CX7" i="10"/>
  <c r="CY7" i="10" s="1"/>
  <c r="CX6" i="10"/>
  <c r="CY6" i="10" s="1"/>
  <c r="CX5" i="10"/>
  <c r="CY5" i="10" s="1"/>
  <c r="CX4" i="10"/>
  <c r="CY4" i="10" s="1"/>
  <c r="CX13" i="12"/>
  <c r="CX12" i="12"/>
  <c r="CY12" i="12" s="1"/>
  <c r="CX11" i="12"/>
  <c r="CY11" i="12" s="1"/>
  <c r="CX10" i="12"/>
  <c r="CY10" i="12" s="1"/>
  <c r="CX9" i="12"/>
  <c r="CY9" i="12" s="1"/>
  <c r="CX8" i="12"/>
  <c r="CY8" i="12" s="1"/>
  <c r="CX7" i="12"/>
  <c r="CY7" i="12" s="1"/>
  <c r="CX6" i="12"/>
  <c r="CY6" i="12" s="1"/>
  <c r="CX5" i="12"/>
  <c r="CY5" i="12" s="1"/>
  <c r="CX4" i="12"/>
  <c r="CY4" i="12" s="1"/>
  <c r="CX13" i="11"/>
  <c r="CX12" i="11"/>
  <c r="CY12" i="11" s="1"/>
  <c r="CY11" i="11"/>
  <c r="CX11" i="11"/>
  <c r="CX10" i="11"/>
  <c r="CY10" i="11" s="1"/>
  <c r="CY9" i="11"/>
  <c r="CX9" i="11"/>
  <c r="CX8" i="11"/>
  <c r="CY8" i="11" s="1"/>
  <c r="CY7" i="11"/>
  <c r="CX7" i="11"/>
  <c r="CX6" i="11"/>
  <c r="CY6" i="11" s="1"/>
  <c r="CY5" i="11"/>
  <c r="CX5" i="11"/>
  <c r="CX4" i="11"/>
  <c r="CY4" i="11" s="1"/>
  <c r="DD13" i="6"/>
  <c r="DD12" i="6"/>
  <c r="DE12" i="6" s="1"/>
  <c r="DD11" i="6"/>
  <c r="DE11" i="6" s="1"/>
  <c r="DD10" i="6"/>
  <c r="DE10" i="6" s="1"/>
  <c r="DD9" i="6"/>
  <c r="DE9" i="6" s="1"/>
  <c r="DD8" i="6"/>
  <c r="DE8" i="6" s="1"/>
  <c r="DD7" i="6"/>
  <c r="DE7" i="6" s="1"/>
  <c r="DD6" i="6"/>
  <c r="DE6" i="6" s="1"/>
  <c r="DD5" i="6"/>
  <c r="DE5" i="6" s="1"/>
  <c r="DD4" i="6"/>
  <c r="DE4" i="6" s="1"/>
  <c r="AB13" i="8"/>
  <c r="AC12" i="8"/>
  <c r="AB12" i="8"/>
  <c r="AC11" i="8"/>
  <c r="AB11" i="8"/>
  <c r="AC10" i="8"/>
  <c r="AB10" i="8"/>
  <c r="AC9" i="8"/>
  <c r="AB9" i="8"/>
  <c r="AC8" i="8"/>
  <c r="AB8" i="8"/>
  <c r="AC7" i="8"/>
  <c r="AB7" i="8"/>
  <c r="AC6" i="8"/>
  <c r="AB6" i="8"/>
  <c r="AC5" i="8"/>
  <c r="AB5" i="8"/>
  <c r="AC4" i="8"/>
  <c r="AB4" i="8"/>
  <c r="AB13" i="7"/>
  <c r="AB12" i="7"/>
  <c r="AC12" i="7" s="1"/>
  <c r="AB11" i="7"/>
  <c r="AC11" i="7" s="1"/>
  <c r="AB10" i="7"/>
  <c r="AC10" i="7" s="1"/>
  <c r="AB9" i="7"/>
  <c r="AC9" i="7" s="1"/>
  <c r="AB8" i="7"/>
  <c r="AC8" i="7" s="1"/>
  <c r="AB7" i="7"/>
  <c r="AC7" i="7" s="1"/>
  <c r="AB6" i="7"/>
  <c r="AC6" i="7" s="1"/>
  <c r="AB5" i="7"/>
  <c r="AC5" i="7" s="1"/>
  <c r="AB4" i="7"/>
  <c r="AC4" i="7" s="1"/>
  <c r="BM13" i="9"/>
  <c r="BN12" i="9"/>
  <c r="BM12" i="9"/>
  <c r="BN11" i="9"/>
  <c r="BM11" i="9"/>
  <c r="BN10" i="9"/>
  <c r="BM10" i="9"/>
  <c r="BN9" i="9"/>
  <c r="BM9" i="9"/>
  <c r="BN8" i="9"/>
  <c r="BM8" i="9"/>
  <c r="BN7" i="9"/>
  <c r="BM7" i="9"/>
  <c r="BN6" i="9"/>
  <c r="BM6" i="9"/>
  <c r="BN5" i="9"/>
  <c r="BM5" i="9"/>
  <c r="BN4" i="9"/>
  <c r="BM4" i="9"/>
  <c r="AB13" i="13"/>
  <c r="AB12" i="13"/>
  <c r="AC12" i="13" s="1"/>
  <c r="AB11" i="13"/>
  <c r="AC11" i="13" s="1"/>
  <c r="AB10" i="13"/>
  <c r="AC10" i="13" s="1"/>
  <c r="AB9" i="13"/>
  <c r="AC9" i="13" s="1"/>
  <c r="AB8" i="13"/>
  <c r="AC8" i="13" s="1"/>
  <c r="AB7" i="13"/>
  <c r="AC7" i="13" s="1"/>
  <c r="AB6" i="13"/>
  <c r="AC6" i="13" s="1"/>
  <c r="AB5" i="13"/>
  <c r="AC5" i="13" s="1"/>
  <c r="AB4" i="13"/>
  <c r="AC4" i="13" s="1"/>
  <c r="CX13" i="5"/>
  <c r="CX12" i="5"/>
  <c r="CY12" i="5" s="1"/>
  <c r="CX11" i="5"/>
  <c r="CY11" i="5" s="1"/>
  <c r="CX10" i="5"/>
  <c r="CY10" i="5" s="1"/>
  <c r="CX9" i="5"/>
  <c r="CY9" i="5" s="1"/>
  <c r="CX8" i="5"/>
  <c r="CY8" i="5" s="1"/>
  <c r="CX7" i="5"/>
  <c r="CY7" i="5" s="1"/>
  <c r="CX6" i="5"/>
  <c r="CY6" i="5" s="1"/>
  <c r="CX5" i="5"/>
  <c r="CY5" i="5" s="1"/>
  <c r="CX4" i="5"/>
  <c r="CY4" i="5" s="1"/>
  <c r="BM13" i="10"/>
  <c r="BM12" i="10"/>
  <c r="BN12" i="10" s="1"/>
  <c r="BN11" i="10"/>
  <c r="BM11" i="10"/>
  <c r="BM10" i="10"/>
  <c r="BN10" i="10" s="1"/>
  <c r="BN9" i="10"/>
  <c r="BM9" i="10"/>
  <c r="BM8" i="10"/>
  <c r="BN8" i="10" s="1"/>
  <c r="BN7" i="10"/>
  <c r="BM7" i="10"/>
  <c r="BM6" i="10"/>
  <c r="BN6" i="10" s="1"/>
  <c r="BN5" i="10"/>
  <c r="BM5" i="10"/>
  <c r="BM4" i="10"/>
  <c r="BN4" i="10" s="1"/>
  <c r="DD13" i="1"/>
  <c r="DE13" i="1" s="1"/>
  <c r="DD12" i="1"/>
  <c r="DE12" i="1" s="1"/>
  <c r="DD11" i="1"/>
  <c r="DE11" i="1" s="1"/>
  <c r="DD10" i="1"/>
  <c r="DE10" i="1" s="1"/>
  <c r="DD9" i="1"/>
  <c r="DE9" i="1" s="1"/>
  <c r="DD8" i="1"/>
  <c r="DE8" i="1" s="1"/>
  <c r="DD7" i="1"/>
  <c r="DE7" i="1" s="1"/>
  <c r="DD6" i="1"/>
  <c r="DE6" i="1" s="1"/>
  <c r="DD5" i="1"/>
  <c r="DE5" i="1" s="1"/>
  <c r="DD4" i="1"/>
  <c r="DE4" i="1" s="1"/>
  <c r="AB13" i="6"/>
  <c r="AB12" i="6"/>
  <c r="AC12" i="6" s="1"/>
  <c r="AB11" i="6"/>
  <c r="AC11" i="6" s="1"/>
  <c r="AB10" i="6"/>
  <c r="AC10" i="6" s="1"/>
  <c r="AB9" i="6"/>
  <c r="AC9" i="6" s="1"/>
  <c r="AB8" i="6"/>
  <c r="AC8" i="6" s="1"/>
  <c r="AB7" i="6"/>
  <c r="AC7" i="6" s="1"/>
  <c r="AB6" i="6"/>
  <c r="AC6" i="6" s="1"/>
  <c r="AB5" i="6"/>
  <c r="AC5" i="6" s="1"/>
  <c r="AB4" i="6"/>
  <c r="AC4" i="6" s="1"/>
  <c r="BS13" i="3"/>
  <c r="BS12" i="3"/>
  <c r="BT12" i="3" s="1"/>
  <c r="BS11" i="3"/>
  <c r="BT11" i="3" s="1"/>
  <c r="BS10" i="3"/>
  <c r="BT10" i="3" s="1"/>
  <c r="BS9" i="3"/>
  <c r="BT9" i="3" s="1"/>
  <c r="BS8" i="3"/>
  <c r="BT8" i="3" s="1"/>
  <c r="BS7" i="3"/>
  <c r="BT7" i="3" s="1"/>
  <c r="BS6" i="3"/>
  <c r="BT6" i="3" s="1"/>
  <c r="BS5" i="3"/>
  <c r="BT5" i="3" s="1"/>
  <c r="BS4" i="3"/>
  <c r="BT4" i="3" s="1"/>
  <c r="BM13" i="5"/>
  <c r="BM12" i="5"/>
  <c r="BN12" i="5" s="1"/>
  <c r="BM11" i="5"/>
  <c r="BN11" i="5" s="1"/>
  <c r="BM10" i="5"/>
  <c r="BN10" i="5" s="1"/>
  <c r="BM9" i="5"/>
  <c r="BN9" i="5" s="1"/>
  <c r="BM8" i="5"/>
  <c r="BN8" i="5" s="1"/>
  <c r="BM7" i="5"/>
  <c r="BN7" i="5" s="1"/>
  <c r="BM6" i="5"/>
  <c r="BN6" i="5" s="1"/>
  <c r="BM5" i="5"/>
  <c r="BN5" i="5" s="1"/>
  <c r="BM4" i="5"/>
  <c r="BN4" i="5" s="1"/>
  <c r="AB13" i="5"/>
  <c r="AB12" i="5"/>
  <c r="AC12" i="5" s="1"/>
  <c r="AB11" i="5"/>
  <c r="AC11" i="5" s="1"/>
  <c r="AB10" i="5"/>
  <c r="AC10" i="5" s="1"/>
  <c r="AB9" i="5"/>
  <c r="AC9" i="5" s="1"/>
  <c r="AB8" i="5"/>
  <c r="AC8" i="5" s="1"/>
  <c r="AB7" i="5"/>
  <c r="AC7" i="5" s="1"/>
  <c r="AB6" i="5"/>
  <c r="AC6" i="5" s="1"/>
  <c r="AB5" i="5"/>
  <c r="AC5" i="5" s="1"/>
  <c r="AB4" i="5"/>
  <c r="AC4" i="5" s="1"/>
  <c r="BM13" i="4"/>
  <c r="BM12" i="4"/>
  <c r="BN12" i="4" s="1"/>
  <c r="BM11" i="4"/>
  <c r="BN11" i="4" s="1"/>
  <c r="BM10" i="4"/>
  <c r="BN10" i="4" s="1"/>
  <c r="BM9" i="4"/>
  <c r="BN9" i="4" s="1"/>
  <c r="BM8" i="4"/>
  <c r="BN8" i="4" s="1"/>
  <c r="BM7" i="4"/>
  <c r="BN7" i="4" s="1"/>
  <c r="BM6" i="4"/>
  <c r="BN6" i="4" s="1"/>
  <c r="BM5" i="4"/>
  <c r="BN5" i="4" s="1"/>
  <c r="BM4" i="4"/>
  <c r="BN4" i="4" s="1"/>
  <c r="AB13" i="14"/>
  <c r="AB12" i="14"/>
  <c r="AC12" i="14" s="1"/>
  <c r="AB11" i="14"/>
  <c r="AC11" i="14" s="1"/>
  <c r="AB10" i="14"/>
  <c r="AC10" i="14" s="1"/>
  <c r="AB9" i="14"/>
  <c r="AC9" i="14" s="1"/>
  <c r="AB8" i="14"/>
  <c r="AC8" i="14" s="1"/>
  <c r="AB7" i="14"/>
  <c r="AC7" i="14" s="1"/>
  <c r="AB6" i="14"/>
  <c r="AC6" i="14" s="1"/>
  <c r="AB5" i="14"/>
  <c r="AC5" i="14" s="1"/>
  <c r="AB4" i="14"/>
  <c r="AC4" i="14" s="1"/>
  <c r="AC14" i="14" s="1"/>
  <c r="AB13" i="1"/>
  <c r="AC13" i="1" s="1"/>
  <c r="AC12" i="1"/>
  <c r="AB12" i="1"/>
  <c r="AB11" i="1"/>
  <c r="AC11" i="1" s="1"/>
  <c r="AC10" i="1"/>
  <c r="AB10" i="1"/>
  <c r="AB9" i="1"/>
  <c r="AC9" i="1" s="1"/>
  <c r="AC8" i="1"/>
  <c r="AB8" i="1"/>
  <c r="AB7" i="1"/>
  <c r="AC7" i="1" s="1"/>
  <c r="AC6" i="1"/>
  <c r="AB6" i="1"/>
  <c r="AB5" i="1"/>
  <c r="AC5" i="1" s="1"/>
  <c r="AC4" i="1"/>
  <c r="AB4" i="1"/>
  <c r="AB13" i="4"/>
  <c r="AB12" i="4"/>
  <c r="AC12" i="4" s="1"/>
  <c r="AB11" i="4"/>
  <c r="AC11" i="4" s="1"/>
  <c r="AB10" i="4"/>
  <c r="AC10" i="4" s="1"/>
  <c r="AB9" i="4"/>
  <c r="AC9" i="4" s="1"/>
  <c r="AB8" i="4"/>
  <c r="AC8" i="4" s="1"/>
  <c r="AB7" i="4"/>
  <c r="AC7" i="4" s="1"/>
  <c r="AB6" i="4"/>
  <c r="AC6" i="4" s="1"/>
  <c r="AB5" i="4"/>
  <c r="AC5" i="4" s="1"/>
  <c r="AB4" i="4"/>
  <c r="AC4" i="4" s="1"/>
  <c r="BM13" i="11"/>
  <c r="BM12" i="11"/>
  <c r="BN12" i="11" s="1"/>
  <c r="BM11" i="11"/>
  <c r="BN11" i="11" s="1"/>
  <c r="BM10" i="11"/>
  <c r="BN10" i="11" s="1"/>
  <c r="BM9" i="11"/>
  <c r="BN9" i="11" s="1"/>
  <c r="BM8" i="11"/>
  <c r="BN8" i="11" s="1"/>
  <c r="BM7" i="11"/>
  <c r="BN7" i="11" s="1"/>
  <c r="BM6" i="11"/>
  <c r="BN6" i="11" s="1"/>
  <c r="BM5" i="11"/>
  <c r="BN5" i="11" s="1"/>
  <c r="BM4" i="11"/>
  <c r="BN4" i="11" s="1"/>
  <c r="AB13" i="10"/>
  <c r="AB12" i="10"/>
  <c r="AC12" i="10" s="1"/>
  <c r="AB11" i="10"/>
  <c r="AC11" i="10" s="1"/>
  <c r="AB10" i="10"/>
  <c r="AC10" i="10" s="1"/>
  <c r="AB9" i="10"/>
  <c r="AC9" i="10" s="1"/>
  <c r="AB8" i="10"/>
  <c r="AC8" i="10" s="1"/>
  <c r="AB7" i="10"/>
  <c r="AC7" i="10" s="1"/>
  <c r="AB6" i="10"/>
  <c r="AC6" i="10" s="1"/>
  <c r="AB5" i="10"/>
  <c r="AC5" i="10" s="1"/>
  <c r="AB4" i="10"/>
  <c r="AC4" i="10" s="1"/>
  <c r="AB13" i="11"/>
  <c r="AC12" i="11"/>
  <c r="AB12" i="11"/>
  <c r="AC11" i="11"/>
  <c r="AB11" i="11"/>
  <c r="AC10" i="11"/>
  <c r="AB10" i="11"/>
  <c r="AC9" i="11"/>
  <c r="AB9" i="11"/>
  <c r="AC8" i="11"/>
  <c r="AB8" i="11"/>
  <c r="AC7" i="11"/>
  <c r="AB7" i="11"/>
  <c r="AC6" i="11"/>
  <c r="AB6" i="11"/>
  <c r="AC5" i="11"/>
  <c r="AB5" i="11"/>
  <c r="AC4" i="11"/>
  <c r="AC14" i="11" s="1"/>
  <c r="AB4" i="11"/>
  <c r="AB13" i="2"/>
  <c r="AC13" i="2" s="1"/>
  <c r="AB12" i="2"/>
  <c r="AC12" i="2" s="1"/>
  <c r="AB11" i="2"/>
  <c r="AC11" i="2" s="1"/>
  <c r="AB10" i="2"/>
  <c r="AC10" i="2" s="1"/>
  <c r="AB9" i="2"/>
  <c r="AC9" i="2" s="1"/>
  <c r="AB8" i="2"/>
  <c r="AC8" i="2" s="1"/>
  <c r="AB7" i="2"/>
  <c r="AC7" i="2" s="1"/>
  <c r="AB6" i="2"/>
  <c r="AC6" i="2" s="1"/>
  <c r="AB5" i="2"/>
  <c r="AC5" i="2" s="1"/>
  <c r="AB4" i="2"/>
  <c r="AC4" i="2" s="1"/>
  <c r="AB13" i="9"/>
  <c r="AB12" i="9"/>
  <c r="AC12" i="9" s="1"/>
  <c r="AB11" i="9"/>
  <c r="AC11" i="9" s="1"/>
  <c r="AB10" i="9"/>
  <c r="AC10" i="9" s="1"/>
  <c r="AB9" i="9"/>
  <c r="AC9" i="9" s="1"/>
  <c r="AB8" i="9"/>
  <c r="AC8" i="9" s="1"/>
  <c r="AB7" i="9"/>
  <c r="AC7" i="9" s="1"/>
  <c r="AB6" i="9"/>
  <c r="AC6" i="9" s="1"/>
  <c r="AB5" i="9"/>
  <c r="AC5" i="9" s="1"/>
  <c r="AB4" i="9"/>
  <c r="AC4" i="9" s="1"/>
  <c r="BM13" i="12"/>
  <c r="BM12" i="12"/>
  <c r="BN12" i="12" s="1"/>
  <c r="BN11" i="12"/>
  <c r="BM11" i="12"/>
  <c r="BM10" i="12"/>
  <c r="BN10" i="12" s="1"/>
  <c r="BN9" i="12"/>
  <c r="BM9" i="12"/>
  <c r="BM8" i="12"/>
  <c r="BN8" i="12" s="1"/>
  <c r="BN7" i="12"/>
  <c r="BM7" i="12"/>
  <c r="BM6" i="12"/>
  <c r="BN6" i="12" s="1"/>
  <c r="BN5" i="12"/>
  <c r="BM5" i="12"/>
  <c r="BM4" i="12"/>
  <c r="BN4" i="12" s="1"/>
  <c r="AB13" i="12"/>
  <c r="AB12" i="12"/>
  <c r="AC12" i="12" s="1"/>
  <c r="AB11" i="12"/>
  <c r="AC11" i="12" s="1"/>
  <c r="AB10" i="12"/>
  <c r="AC10" i="12" s="1"/>
  <c r="AB9" i="12"/>
  <c r="AC9" i="12" s="1"/>
  <c r="AB8" i="12"/>
  <c r="AC8" i="12" s="1"/>
  <c r="AB7" i="12"/>
  <c r="AC7" i="12" s="1"/>
  <c r="AB6" i="12"/>
  <c r="AC6" i="12" s="1"/>
  <c r="AB5" i="12"/>
  <c r="AC5" i="12" s="1"/>
  <c r="AB4" i="12"/>
  <c r="AC4" i="12" s="1"/>
  <c r="EV13" i="1"/>
  <c r="EU13" i="1"/>
  <c r="EV12" i="1"/>
  <c r="EU12" i="1"/>
  <c r="EV11" i="1"/>
  <c r="EU11" i="1"/>
  <c r="EV10" i="1"/>
  <c r="EU10" i="1"/>
  <c r="EV9" i="1"/>
  <c r="EU9" i="1"/>
  <c r="EV8" i="1"/>
  <c r="EU8" i="1"/>
  <c r="EV7" i="1"/>
  <c r="EU7" i="1"/>
  <c r="EV6" i="1"/>
  <c r="EU6" i="1"/>
  <c r="EV5" i="1"/>
  <c r="EU5" i="1"/>
  <c r="EV4" i="1"/>
  <c r="EU4" i="1"/>
  <c r="BS13" i="6"/>
  <c r="BT12" i="6"/>
  <c r="BS12" i="6"/>
  <c r="BT11" i="6"/>
  <c r="BS11" i="6"/>
  <c r="BT10" i="6"/>
  <c r="BS10" i="6"/>
  <c r="BT9" i="6"/>
  <c r="BS9" i="6"/>
  <c r="BT8" i="6"/>
  <c r="BS8" i="6"/>
  <c r="BT7" i="6"/>
  <c r="BS7" i="6"/>
  <c r="BT6" i="6"/>
  <c r="BS6" i="6"/>
  <c r="BT5" i="6"/>
  <c r="BS5" i="6"/>
  <c r="BT4" i="6"/>
  <c r="BS4" i="6"/>
  <c r="BS13" i="1"/>
  <c r="BT13" i="1" s="1"/>
  <c r="BS12" i="1"/>
  <c r="BT12" i="1" s="1"/>
  <c r="BS11" i="1"/>
  <c r="BT11" i="1" s="1"/>
  <c r="BS10" i="1"/>
  <c r="BT10" i="1" s="1"/>
  <c r="BS9" i="1"/>
  <c r="BT9" i="1" s="1"/>
  <c r="BS8" i="1"/>
  <c r="BT8" i="1" s="1"/>
  <c r="BS7" i="1"/>
  <c r="BT7" i="1" s="1"/>
  <c r="BS6" i="1"/>
  <c r="BT6" i="1" s="1"/>
  <c r="BS5" i="1"/>
  <c r="BT5" i="1" s="1"/>
  <c r="BS4" i="1"/>
  <c r="BT4" i="1" s="1"/>
  <c r="AH13" i="3"/>
  <c r="AI12" i="3"/>
  <c r="AH12" i="3"/>
  <c r="AH11" i="3"/>
  <c r="AI11" i="3" s="1"/>
  <c r="AI10" i="3"/>
  <c r="AH10" i="3"/>
  <c r="AH9" i="3"/>
  <c r="AI9" i="3" s="1"/>
  <c r="AI8" i="3"/>
  <c r="AH8" i="3"/>
  <c r="AH7" i="3"/>
  <c r="AI7" i="3" s="1"/>
  <c r="AI6" i="3"/>
  <c r="AH6" i="3"/>
  <c r="AH5" i="3"/>
  <c r="AI5" i="3" s="1"/>
  <c r="AI4" i="3"/>
  <c r="AH4" i="3"/>
  <c r="BA53" i="25"/>
  <c r="AX53" i="25"/>
  <c r="BA52" i="25"/>
  <c r="AX52" i="25"/>
  <c r="AX51" i="25"/>
  <c r="BA50" i="25"/>
  <c r="AX50" i="25"/>
  <c r="AX49" i="25"/>
  <c r="BA48" i="25"/>
  <c r="AX48" i="25"/>
  <c r="BA47" i="25"/>
  <c r="AX47" i="25"/>
  <c r="BA46" i="25"/>
  <c r="AX46" i="25"/>
  <c r="AX45" i="25"/>
  <c r="BA44" i="25"/>
  <c r="AX44" i="25"/>
  <c r="BA43" i="25"/>
  <c r="AX43" i="25"/>
  <c r="BA42" i="25"/>
  <c r="AX42" i="25"/>
  <c r="AX41" i="25"/>
  <c r="BA40" i="25"/>
  <c r="AX40" i="25"/>
  <c r="BA39" i="25"/>
  <c r="AX39" i="25"/>
  <c r="BA38" i="25"/>
  <c r="AX38" i="25"/>
  <c r="BA37" i="25"/>
  <c r="AX37" i="25"/>
  <c r="AX36" i="25"/>
  <c r="BA35" i="25"/>
  <c r="AX35" i="25"/>
  <c r="BA34" i="25"/>
  <c r="AX34" i="25"/>
  <c r="AX33" i="25"/>
  <c r="BA32" i="25"/>
  <c r="AX32" i="25"/>
  <c r="BA31" i="25"/>
  <c r="AX31" i="25"/>
  <c r="BA30" i="25"/>
  <c r="AX30" i="25"/>
  <c r="AX29" i="25"/>
  <c r="BA28" i="25"/>
  <c r="AX28" i="25"/>
  <c r="BA27" i="25"/>
  <c r="AX27" i="25"/>
  <c r="BA26" i="25"/>
  <c r="AX26" i="25"/>
  <c r="BA25" i="25"/>
  <c r="AX25" i="25"/>
  <c r="AX24" i="25"/>
  <c r="BA23" i="25"/>
  <c r="AX23" i="25"/>
  <c r="BA22" i="25"/>
  <c r="AX22" i="25"/>
  <c r="BA21" i="25"/>
  <c r="AX21" i="25"/>
  <c r="AX20" i="25"/>
  <c r="BA19" i="25"/>
  <c r="AX19" i="25"/>
  <c r="BA18" i="25"/>
  <c r="AX18" i="25"/>
  <c r="BA17" i="25"/>
  <c r="AX17" i="25"/>
  <c r="AX16" i="25"/>
  <c r="BA15" i="25"/>
  <c r="AX15" i="25"/>
  <c r="BA14" i="25"/>
  <c r="AX14" i="25"/>
  <c r="AX13" i="25"/>
  <c r="BA12" i="25"/>
  <c r="AX12" i="25"/>
  <c r="BA11" i="25"/>
  <c r="AX11" i="25"/>
  <c r="AX10" i="25"/>
  <c r="BA9" i="25"/>
  <c r="AX9" i="25"/>
  <c r="BA8" i="25"/>
  <c r="AX8" i="25"/>
  <c r="AX7" i="25"/>
  <c r="BA6" i="25"/>
  <c r="AX6" i="25"/>
  <c r="BA5" i="25"/>
  <c r="AX5" i="25"/>
  <c r="BA4" i="25"/>
  <c r="AX4" i="25"/>
  <c r="AX3" i="25"/>
  <c r="BS13" i="2"/>
  <c r="BT13" i="2" s="1"/>
  <c r="BS12" i="2"/>
  <c r="BT12" i="2" s="1"/>
  <c r="BS11" i="2"/>
  <c r="BT11" i="2" s="1"/>
  <c r="BS10" i="2"/>
  <c r="BT10" i="2" s="1"/>
  <c r="BS9" i="2"/>
  <c r="BT9" i="2" s="1"/>
  <c r="BS8" i="2"/>
  <c r="BT8" i="2" s="1"/>
  <c r="BS7" i="2"/>
  <c r="BT7" i="2" s="1"/>
  <c r="BS6" i="2"/>
  <c r="BT6" i="2" s="1"/>
  <c r="BS5" i="2"/>
  <c r="BT5" i="2" s="1"/>
  <c r="BS4" i="2"/>
  <c r="BT4" i="2" s="1"/>
  <c r="BP13" i="14"/>
  <c r="BP12" i="14"/>
  <c r="BQ12" i="14" s="1"/>
  <c r="BP11" i="14"/>
  <c r="BQ11" i="14" s="1"/>
  <c r="BP10" i="14"/>
  <c r="BQ10" i="14" s="1"/>
  <c r="BP9" i="14"/>
  <c r="BQ9" i="14" s="1"/>
  <c r="BP8" i="14"/>
  <c r="BQ8" i="14" s="1"/>
  <c r="BP7" i="14"/>
  <c r="BQ7" i="14" s="1"/>
  <c r="BP6" i="14"/>
  <c r="BQ6" i="14" s="1"/>
  <c r="BP5" i="14"/>
  <c r="BQ5" i="14" s="1"/>
  <c r="BP4" i="14"/>
  <c r="BQ4" i="14" s="1"/>
  <c r="EJ14" i="10" l="1"/>
  <c r="AC14" i="8"/>
  <c r="BN14" i="9"/>
  <c r="CY14" i="8"/>
  <c r="BN14" i="7"/>
  <c r="BT14" i="6"/>
  <c r="BQ14" i="14"/>
  <c r="BN14" i="4"/>
  <c r="EJ14" i="7"/>
  <c r="CY14" i="7"/>
  <c r="BN14" i="8"/>
  <c r="BN14" i="10"/>
  <c r="CY14" i="10"/>
  <c r="CY14" i="12"/>
  <c r="CY14" i="11"/>
  <c r="DE14" i="6"/>
  <c r="AC14" i="7"/>
  <c r="AC14" i="13"/>
  <c r="CY14" i="5"/>
  <c r="AC14" i="10"/>
  <c r="DE14" i="1"/>
  <c r="AC14" i="6"/>
  <c r="BT14" i="3"/>
  <c r="BN14" i="5"/>
  <c r="AC14" i="5"/>
  <c r="AC14" i="1"/>
  <c r="EV14" i="1"/>
  <c r="AC14" i="4"/>
  <c r="BN14" i="11"/>
  <c r="AC14" i="2"/>
  <c r="AC14" i="9"/>
  <c r="BN14" i="12"/>
  <c r="AC14" i="12"/>
  <c r="BT14" i="1"/>
  <c r="AI14" i="3"/>
  <c r="BT14" i="2"/>
  <c r="J4" i="18" l="1"/>
  <c r="J5" i="18"/>
  <c r="J6" i="18"/>
  <c r="J7" i="18"/>
  <c r="J8" i="18"/>
  <c r="J3" i="18"/>
  <c r="ER13" i="1" l="1"/>
  <c r="ES13" i="1" s="1"/>
  <c r="ES12" i="1"/>
  <c r="ER12" i="1"/>
  <c r="ER11" i="1"/>
  <c r="ES11" i="1" s="1"/>
  <c r="ES10" i="1"/>
  <c r="ER10" i="1"/>
  <c r="ER9" i="1"/>
  <c r="ES9" i="1" s="1"/>
  <c r="ES8" i="1"/>
  <c r="ER8" i="1"/>
  <c r="ER7" i="1"/>
  <c r="ES7" i="1" s="1"/>
  <c r="ES6" i="1"/>
  <c r="ER6" i="1"/>
  <c r="ER5" i="1"/>
  <c r="ES5" i="1" s="1"/>
  <c r="ES4" i="1"/>
  <c r="ER4" i="1"/>
  <c r="BP13" i="6"/>
  <c r="BP12" i="6"/>
  <c r="BQ12" i="6" s="1"/>
  <c r="BQ11" i="6"/>
  <c r="BP11" i="6"/>
  <c r="BQ10" i="6"/>
  <c r="BP10" i="6"/>
  <c r="BQ9" i="6"/>
  <c r="BP9" i="6"/>
  <c r="BQ8" i="6"/>
  <c r="BP8" i="6"/>
  <c r="BQ7" i="6"/>
  <c r="BP7" i="6"/>
  <c r="BQ6" i="6"/>
  <c r="BP6" i="6"/>
  <c r="BQ5" i="6"/>
  <c r="BP5" i="6"/>
  <c r="BQ4" i="6"/>
  <c r="BP4" i="6"/>
  <c r="BQ13" i="1"/>
  <c r="BP13" i="1"/>
  <c r="BQ12" i="1"/>
  <c r="BP12" i="1"/>
  <c r="BQ11" i="1"/>
  <c r="BP11" i="1"/>
  <c r="BQ10" i="1"/>
  <c r="BP10" i="1"/>
  <c r="BQ9" i="1"/>
  <c r="BP9" i="1"/>
  <c r="BQ8" i="1"/>
  <c r="BP8" i="1"/>
  <c r="BQ7" i="1"/>
  <c r="BP7" i="1"/>
  <c r="BQ6" i="1"/>
  <c r="BP6" i="1"/>
  <c r="BQ5" i="1"/>
  <c r="BP5" i="1"/>
  <c r="BQ4" i="1"/>
  <c r="BP4" i="1"/>
  <c r="AE13" i="3"/>
  <c r="AE12" i="3"/>
  <c r="AF12" i="3" s="1"/>
  <c r="AF11" i="3"/>
  <c r="AE11" i="3"/>
  <c r="AE10" i="3"/>
  <c r="AF10" i="3" s="1"/>
  <c r="AF9" i="3"/>
  <c r="AE9" i="3"/>
  <c r="AE8" i="3"/>
  <c r="AF8" i="3" s="1"/>
  <c r="AF7" i="3"/>
  <c r="AE7" i="3"/>
  <c r="AE6" i="3"/>
  <c r="AF6" i="3" s="1"/>
  <c r="AF5" i="3"/>
  <c r="AE5" i="3"/>
  <c r="AE4" i="3"/>
  <c r="AF4" i="3" s="1"/>
  <c r="AV53" i="25"/>
  <c r="AV52" i="25"/>
  <c r="AS52" i="25"/>
  <c r="AS51" i="25"/>
  <c r="AV50" i="25"/>
  <c r="AS50" i="25"/>
  <c r="AS49" i="25"/>
  <c r="AV48" i="25"/>
  <c r="AS48" i="25"/>
  <c r="AV47" i="25"/>
  <c r="AS47" i="25"/>
  <c r="AV46" i="25"/>
  <c r="AS46" i="25"/>
  <c r="AS45" i="25"/>
  <c r="AV44" i="25"/>
  <c r="AS44" i="25"/>
  <c r="AV43" i="25"/>
  <c r="AS43" i="25"/>
  <c r="AV42" i="25"/>
  <c r="AS42" i="25"/>
  <c r="AS41" i="25"/>
  <c r="AV40" i="25"/>
  <c r="AS40" i="25"/>
  <c r="AV39" i="25"/>
  <c r="AS39" i="25"/>
  <c r="AV38" i="25"/>
  <c r="AS38" i="25"/>
  <c r="AV37" i="25"/>
  <c r="AS37" i="25"/>
  <c r="AS36" i="25"/>
  <c r="AV35" i="25"/>
  <c r="AS35" i="25"/>
  <c r="AV34" i="25"/>
  <c r="AS34" i="25"/>
  <c r="AS33" i="25"/>
  <c r="AV32" i="25"/>
  <c r="AS32" i="25"/>
  <c r="AV31" i="25"/>
  <c r="AS31" i="25"/>
  <c r="AV30" i="25"/>
  <c r="AS30" i="25"/>
  <c r="AS29" i="25"/>
  <c r="AV28" i="25"/>
  <c r="AS28" i="25"/>
  <c r="AV27" i="25"/>
  <c r="AS27" i="25"/>
  <c r="AV26" i="25"/>
  <c r="AS26" i="25"/>
  <c r="AV25" i="25"/>
  <c r="AS25" i="25"/>
  <c r="AS24" i="25"/>
  <c r="AV23" i="25"/>
  <c r="AS23" i="25"/>
  <c r="AV22" i="25"/>
  <c r="AS22" i="25"/>
  <c r="AV21" i="25"/>
  <c r="AS21" i="25"/>
  <c r="AS20" i="25"/>
  <c r="AV19" i="25"/>
  <c r="AS19" i="25"/>
  <c r="AV18" i="25"/>
  <c r="AS18" i="25"/>
  <c r="AV17" i="25"/>
  <c r="AS17" i="25"/>
  <c r="AS16" i="25"/>
  <c r="AV15" i="25"/>
  <c r="AS15" i="25"/>
  <c r="AV14" i="25"/>
  <c r="AS14" i="25"/>
  <c r="AS13" i="25"/>
  <c r="AV12" i="25"/>
  <c r="AS12" i="25"/>
  <c r="AV11" i="25"/>
  <c r="AS11" i="25"/>
  <c r="AS10" i="25"/>
  <c r="AV9" i="25"/>
  <c r="AS9" i="25"/>
  <c r="AV8" i="25"/>
  <c r="AS8" i="25"/>
  <c r="AS7" i="25"/>
  <c r="AV6" i="25"/>
  <c r="AS6" i="25"/>
  <c r="AV5" i="25"/>
  <c r="AV4" i="25"/>
  <c r="AS4" i="25"/>
  <c r="AV3" i="25"/>
  <c r="AS3" i="25"/>
  <c r="BP13" i="2"/>
  <c r="BQ13" i="2" s="1"/>
  <c r="BP12" i="2"/>
  <c r="BQ12" i="2" s="1"/>
  <c r="BP11" i="2"/>
  <c r="BQ11" i="2" s="1"/>
  <c r="BP10" i="2"/>
  <c r="BQ10" i="2" s="1"/>
  <c r="BP9" i="2"/>
  <c r="BQ9" i="2" s="1"/>
  <c r="BP8" i="2"/>
  <c r="BQ8" i="2" s="1"/>
  <c r="BP7" i="2"/>
  <c r="BQ7" i="2" s="1"/>
  <c r="BP6" i="2"/>
  <c r="BQ6" i="2" s="1"/>
  <c r="BP5" i="2"/>
  <c r="BQ5" i="2" s="1"/>
  <c r="BP4" i="2"/>
  <c r="BQ4" i="2" s="1"/>
  <c r="ES14" i="1" l="1"/>
  <c r="BQ14" i="1"/>
  <c r="BQ14" i="6"/>
  <c r="AF14" i="3"/>
  <c r="BQ14" i="2"/>
  <c r="R8" i="18" l="1"/>
  <c r="O8" i="18"/>
  <c r="R7" i="18"/>
  <c r="O7" i="18"/>
  <c r="R6" i="18"/>
  <c r="O6" i="18"/>
  <c r="R5" i="18"/>
  <c r="O5" i="18"/>
  <c r="R4" i="18"/>
  <c r="O4" i="18"/>
  <c r="R3" i="18"/>
  <c r="O3" i="18"/>
  <c r="BM13" i="14"/>
  <c r="BM12" i="14"/>
  <c r="BN12" i="14" s="1"/>
  <c r="BM11" i="14"/>
  <c r="BN11" i="14" s="1"/>
  <c r="BM10" i="14"/>
  <c r="BN10" i="14" s="1"/>
  <c r="BM9" i="14"/>
  <c r="BN9" i="14" s="1"/>
  <c r="BM8" i="14"/>
  <c r="BN8" i="14" s="1"/>
  <c r="BM7" i="14"/>
  <c r="BN7" i="14" s="1"/>
  <c r="BM6" i="14"/>
  <c r="BN6" i="14" s="1"/>
  <c r="BM5" i="14"/>
  <c r="BN5" i="14" s="1"/>
  <c r="BM4" i="14"/>
  <c r="BN4" i="14" s="1"/>
  <c r="AQ13" i="32"/>
  <c r="AP13" i="32"/>
  <c r="AP12" i="32"/>
  <c r="AQ12" i="32" s="1"/>
  <c r="AQ11" i="32"/>
  <c r="AP11" i="32"/>
  <c r="AP10" i="32"/>
  <c r="AQ10" i="32" s="1"/>
  <c r="AQ9" i="32"/>
  <c r="AP9" i="32"/>
  <c r="AP8" i="32"/>
  <c r="AQ8" i="32" s="1"/>
  <c r="AQ7" i="32"/>
  <c r="AP7" i="32"/>
  <c r="AP6" i="32"/>
  <c r="AQ6" i="32" s="1"/>
  <c r="AQ5" i="32"/>
  <c r="AP5" i="32"/>
  <c r="AP4" i="32"/>
  <c r="AQ4" i="32" s="1"/>
  <c r="U13" i="32"/>
  <c r="V13" i="32" s="1"/>
  <c r="V12" i="32"/>
  <c r="U12" i="32"/>
  <c r="U11" i="32"/>
  <c r="V11" i="32" s="1"/>
  <c r="V10" i="32"/>
  <c r="U10" i="32"/>
  <c r="U9" i="32"/>
  <c r="V9" i="32" s="1"/>
  <c r="V8" i="32"/>
  <c r="U8" i="32"/>
  <c r="U7" i="32"/>
  <c r="V7" i="32" s="1"/>
  <c r="V6" i="32"/>
  <c r="U6" i="32"/>
  <c r="U5" i="32"/>
  <c r="V5" i="32" s="1"/>
  <c r="V4" i="32"/>
  <c r="U4" i="32"/>
  <c r="AI13" i="32"/>
  <c r="AJ13" i="32" s="1"/>
  <c r="AI12" i="32"/>
  <c r="AJ12" i="32" s="1"/>
  <c r="AI11" i="32"/>
  <c r="AJ11" i="32" s="1"/>
  <c r="AI10" i="32"/>
  <c r="AJ10" i="32" s="1"/>
  <c r="AI9" i="32"/>
  <c r="AJ9" i="32" s="1"/>
  <c r="AI8" i="32"/>
  <c r="AJ8" i="32" s="1"/>
  <c r="AI7" i="32"/>
  <c r="AJ7" i="32" s="1"/>
  <c r="AI6" i="32"/>
  <c r="AJ6" i="32" s="1"/>
  <c r="AI5" i="32"/>
  <c r="AJ5" i="32" s="1"/>
  <c r="AI4" i="32"/>
  <c r="AJ4" i="32" s="1"/>
  <c r="AC13" i="32"/>
  <c r="AB13" i="32"/>
  <c r="AB12" i="32"/>
  <c r="AC12" i="32" s="1"/>
  <c r="AC11" i="32"/>
  <c r="AB11" i="32"/>
  <c r="AB10" i="32"/>
  <c r="AC10" i="32" s="1"/>
  <c r="AC9" i="32"/>
  <c r="AB9" i="32"/>
  <c r="AB8" i="32"/>
  <c r="AC8" i="32" s="1"/>
  <c r="AC7" i="32"/>
  <c r="AB7" i="32"/>
  <c r="AB6" i="32"/>
  <c r="AC6" i="32" s="1"/>
  <c r="AC5" i="32"/>
  <c r="AB5" i="32"/>
  <c r="AB4" i="32"/>
  <c r="AC4" i="32" s="1"/>
  <c r="N13" i="32"/>
  <c r="O13" i="32" s="1"/>
  <c r="O12" i="32"/>
  <c r="N12" i="32"/>
  <c r="N11" i="32"/>
  <c r="O11" i="32" s="1"/>
  <c r="O10" i="32"/>
  <c r="N10" i="32"/>
  <c r="N9" i="32"/>
  <c r="O9" i="32" s="1"/>
  <c r="O8" i="32"/>
  <c r="N8" i="32"/>
  <c r="N7" i="32"/>
  <c r="O7" i="32" s="1"/>
  <c r="O6" i="32"/>
  <c r="N6" i="32"/>
  <c r="N5" i="32"/>
  <c r="O5" i="32" s="1"/>
  <c r="O4" i="32"/>
  <c r="N4" i="32"/>
  <c r="M3" i="17"/>
  <c r="J3" i="17"/>
  <c r="G12" i="29"/>
  <c r="H12" i="29" s="1"/>
  <c r="H11" i="29"/>
  <c r="G11" i="29"/>
  <c r="G10" i="29"/>
  <c r="H10" i="29" s="1"/>
  <c r="H9" i="29"/>
  <c r="G9" i="29"/>
  <c r="G8" i="29"/>
  <c r="H8" i="29" s="1"/>
  <c r="H7" i="29"/>
  <c r="G7" i="29"/>
  <c r="G6" i="29"/>
  <c r="H6" i="29" s="1"/>
  <c r="H5" i="29"/>
  <c r="G5" i="29"/>
  <c r="G4" i="29"/>
  <c r="H4" i="29" s="1"/>
  <c r="CU13" i="8"/>
  <c r="CU12" i="8"/>
  <c r="CV12" i="8" s="1"/>
  <c r="CU11" i="8"/>
  <c r="CV11" i="8" s="1"/>
  <c r="CU10" i="8"/>
  <c r="CV10" i="8" s="1"/>
  <c r="CU9" i="8"/>
  <c r="CV9" i="8" s="1"/>
  <c r="CU8" i="8"/>
  <c r="CV8" i="8" s="1"/>
  <c r="CU7" i="8"/>
  <c r="CV7" i="8" s="1"/>
  <c r="CU6" i="8"/>
  <c r="CV6" i="8" s="1"/>
  <c r="CU5" i="8"/>
  <c r="CV5" i="8" s="1"/>
  <c r="CU4" i="8"/>
  <c r="CV4" i="8" s="1"/>
  <c r="EF13" i="7"/>
  <c r="EF12" i="7"/>
  <c r="EG12" i="7" s="1"/>
  <c r="EF11" i="7"/>
  <c r="EG11" i="7" s="1"/>
  <c r="EF10" i="7"/>
  <c r="EG10" i="7" s="1"/>
  <c r="EF9" i="7"/>
  <c r="EG9" i="7" s="1"/>
  <c r="EF8" i="7"/>
  <c r="EG8" i="7" s="1"/>
  <c r="EF7" i="7"/>
  <c r="EG7" i="7" s="1"/>
  <c r="EF6" i="7"/>
  <c r="EG6" i="7" s="1"/>
  <c r="EF5" i="7"/>
  <c r="EG5" i="7" s="1"/>
  <c r="EF4" i="7"/>
  <c r="EG4" i="7" s="1"/>
  <c r="CU13" i="7"/>
  <c r="CU12" i="7"/>
  <c r="CV12" i="7" s="1"/>
  <c r="CV11" i="7"/>
  <c r="CU11" i="7"/>
  <c r="CU10" i="7"/>
  <c r="CV10" i="7" s="1"/>
  <c r="CV9" i="7"/>
  <c r="CU9" i="7"/>
  <c r="CU8" i="7"/>
  <c r="CV8" i="7" s="1"/>
  <c r="CV7" i="7"/>
  <c r="CU7" i="7"/>
  <c r="CU6" i="7"/>
  <c r="CV6" i="7" s="1"/>
  <c r="CV5" i="7"/>
  <c r="CU5" i="7"/>
  <c r="CU4" i="7"/>
  <c r="CV4" i="7" s="1"/>
  <c r="BJ13" i="8"/>
  <c r="BJ12" i="8"/>
  <c r="BK12" i="8" s="1"/>
  <c r="BJ11" i="8"/>
  <c r="BK11" i="8" s="1"/>
  <c r="BJ10" i="8"/>
  <c r="BK10" i="8" s="1"/>
  <c r="BJ9" i="8"/>
  <c r="BK9" i="8" s="1"/>
  <c r="BJ8" i="8"/>
  <c r="BK8" i="8" s="1"/>
  <c r="BJ7" i="8"/>
  <c r="BK7" i="8" s="1"/>
  <c r="BJ6" i="8"/>
  <c r="BK6" i="8" s="1"/>
  <c r="BJ5" i="8"/>
  <c r="BK5" i="8" s="1"/>
  <c r="BJ4" i="8"/>
  <c r="BK4" i="8" s="1"/>
  <c r="BJ13" i="7"/>
  <c r="BJ12" i="7"/>
  <c r="BK12" i="7" s="1"/>
  <c r="BJ11" i="7"/>
  <c r="BK11" i="7" s="1"/>
  <c r="BJ10" i="7"/>
  <c r="BK10" i="7" s="1"/>
  <c r="BJ9" i="7"/>
  <c r="BK9" i="7" s="1"/>
  <c r="BJ8" i="7"/>
  <c r="BK8" i="7" s="1"/>
  <c r="BJ7" i="7"/>
  <c r="BK7" i="7" s="1"/>
  <c r="BJ6" i="7"/>
  <c r="BK6" i="7" s="1"/>
  <c r="BJ5" i="7"/>
  <c r="BK5" i="7" s="1"/>
  <c r="BJ4" i="7"/>
  <c r="BK4" i="7" s="1"/>
  <c r="EF13" i="10"/>
  <c r="EG12" i="10"/>
  <c r="EF12" i="10"/>
  <c r="EG11" i="10"/>
  <c r="EF11" i="10"/>
  <c r="EG10" i="10"/>
  <c r="EF10" i="10"/>
  <c r="EG9" i="10"/>
  <c r="EF9" i="10"/>
  <c r="EG8" i="10"/>
  <c r="EF8" i="10"/>
  <c r="EG7" i="10"/>
  <c r="EF7" i="10"/>
  <c r="EG6" i="10"/>
  <c r="EF6" i="10"/>
  <c r="EG5" i="10"/>
  <c r="EF5" i="10"/>
  <c r="EG4" i="10"/>
  <c r="EG14" i="10" s="1"/>
  <c r="EF4" i="10"/>
  <c r="CU13" i="10"/>
  <c r="CU12" i="10"/>
  <c r="CV12" i="10" s="1"/>
  <c r="CV11" i="10"/>
  <c r="CU11" i="10"/>
  <c r="CU10" i="10"/>
  <c r="CV10" i="10" s="1"/>
  <c r="CV9" i="10"/>
  <c r="CU9" i="10"/>
  <c r="CU8" i="10"/>
  <c r="CV8" i="10" s="1"/>
  <c r="CV7" i="10"/>
  <c r="CU7" i="10"/>
  <c r="CU6" i="10"/>
  <c r="CV6" i="10" s="1"/>
  <c r="CV5" i="10"/>
  <c r="CU5" i="10"/>
  <c r="CU4" i="10"/>
  <c r="CV4" i="10" s="1"/>
  <c r="CU13" i="12"/>
  <c r="CV12" i="12"/>
  <c r="CU12" i="12"/>
  <c r="CU11" i="12"/>
  <c r="CV11" i="12" s="1"/>
  <c r="CV10" i="12"/>
  <c r="CU10" i="12"/>
  <c r="CU9" i="12"/>
  <c r="CV9" i="12" s="1"/>
  <c r="CV8" i="12"/>
  <c r="CU8" i="12"/>
  <c r="CU7" i="12"/>
  <c r="CV7" i="12" s="1"/>
  <c r="CV6" i="12"/>
  <c r="CU6" i="12"/>
  <c r="CU5" i="12"/>
  <c r="CV5" i="12" s="1"/>
  <c r="CV4" i="12"/>
  <c r="CU4" i="12"/>
  <c r="CU13" i="11"/>
  <c r="CU12" i="11"/>
  <c r="CV12" i="11" s="1"/>
  <c r="CV11" i="11"/>
  <c r="CU11" i="11"/>
  <c r="CU10" i="11"/>
  <c r="CV10" i="11" s="1"/>
  <c r="CV9" i="11"/>
  <c r="CU9" i="11"/>
  <c r="CU8" i="11"/>
  <c r="CV8" i="11" s="1"/>
  <c r="CV7" i="11"/>
  <c r="CU7" i="11"/>
  <c r="CU6" i="11"/>
  <c r="CV6" i="11" s="1"/>
  <c r="CV5" i="11"/>
  <c r="CU5" i="11"/>
  <c r="CU4" i="11"/>
  <c r="CV4" i="11" s="1"/>
  <c r="DA13" i="6"/>
  <c r="DA12" i="6"/>
  <c r="DB12" i="6" s="1"/>
  <c r="DB11" i="6"/>
  <c r="DA11" i="6"/>
  <c r="DB10" i="6"/>
  <c r="DA10" i="6"/>
  <c r="DB9" i="6"/>
  <c r="DA9" i="6"/>
  <c r="DB8" i="6"/>
  <c r="DA8" i="6"/>
  <c r="DB7" i="6"/>
  <c r="DA7" i="6"/>
  <c r="DB6" i="6"/>
  <c r="DA6" i="6"/>
  <c r="DB5" i="6"/>
  <c r="DA5" i="6"/>
  <c r="DB4" i="6"/>
  <c r="DA4" i="6"/>
  <c r="Y13" i="8"/>
  <c r="Z12" i="8"/>
  <c r="Y12" i="8"/>
  <c r="Z11" i="8"/>
  <c r="Y11" i="8"/>
  <c r="Z10" i="8"/>
  <c r="Y10" i="8"/>
  <c r="Z9" i="8"/>
  <c r="Y9" i="8"/>
  <c r="Z8" i="8"/>
  <c r="Y8" i="8"/>
  <c r="Z7" i="8"/>
  <c r="Y7" i="8"/>
  <c r="Z6" i="8"/>
  <c r="Y6" i="8"/>
  <c r="Z5" i="8"/>
  <c r="Y5" i="8"/>
  <c r="Z4" i="8"/>
  <c r="Y4" i="8"/>
  <c r="Y13" i="7"/>
  <c r="Y12" i="7"/>
  <c r="Z12" i="7" s="1"/>
  <c r="Y11" i="7"/>
  <c r="Z11" i="7" s="1"/>
  <c r="Y10" i="7"/>
  <c r="Z10" i="7" s="1"/>
  <c r="Y9" i="7"/>
  <c r="Z9" i="7" s="1"/>
  <c r="Y8" i="7"/>
  <c r="Z8" i="7" s="1"/>
  <c r="Y7" i="7"/>
  <c r="Z7" i="7" s="1"/>
  <c r="Y6" i="7"/>
  <c r="Z6" i="7" s="1"/>
  <c r="Y5" i="7"/>
  <c r="Z5" i="7" s="1"/>
  <c r="Y4" i="7"/>
  <c r="Z4" i="7" s="1"/>
  <c r="BJ13" i="9"/>
  <c r="BJ12" i="9"/>
  <c r="BK12" i="9" s="1"/>
  <c r="BJ11" i="9"/>
  <c r="BK11" i="9" s="1"/>
  <c r="BJ10" i="9"/>
  <c r="BK10" i="9" s="1"/>
  <c r="BJ9" i="9"/>
  <c r="BK9" i="9" s="1"/>
  <c r="BJ8" i="9"/>
  <c r="BK8" i="9" s="1"/>
  <c r="BJ7" i="9"/>
  <c r="BK7" i="9" s="1"/>
  <c r="BJ6" i="9"/>
  <c r="BK6" i="9" s="1"/>
  <c r="BJ5" i="9"/>
  <c r="BK5" i="9" s="1"/>
  <c r="BJ4" i="9"/>
  <c r="BK4" i="9" s="1"/>
  <c r="Y13" i="13"/>
  <c r="Y12" i="13"/>
  <c r="Z12" i="13" s="1"/>
  <c r="Y11" i="13"/>
  <c r="Z11" i="13" s="1"/>
  <c r="Y10" i="13"/>
  <c r="Z10" i="13" s="1"/>
  <c r="Y9" i="13"/>
  <c r="Z9" i="13" s="1"/>
  <c r="Y8" i="13"/>
  <c r="Z8" i="13" s="1"/>
  <c r="Y7" i="13"/>
  <c r="Z7" i="13" s="1"/>
  <c r="Y6" i="13"/>
  <c r="Z6" i="13" s="1"/>
  <c r="Y5" i="13"/>
  <c r="Z5" i="13" s="1"/>
  <c r="Y4" i="13"/>
  <c r="Z4" i="13" s="1"/>
  <c r="CU13" i="5"/>
  <c r="CU12" i="5"/>
  <c r="CV12" i="5" s="1"/>
  <c r="CU11" i="5"/>
  <c r="CV11" i="5" s="1"/>
  <c r="CU10" i="5"/>
  <c r="CV10" i="5" s="1"/>
  <c r="CU9" i="5"/>
  <c r="CV9" i="5" s="1"/>
  <c r="CU8" i="5"/>
  <c r="CV8" i="5" s="1"/>
  <c r="CU7" i="5"/>
  <c r="CV7" i="5" s="1"/>
  <c r="CU6" i="5"/>
  <c r="CV6" i="5" s="1"/>
  <c r="CU5" i="5"/>
  <c r="CV5" i="5" s="1"/>
  <c r="CU4" i="5"/>
  <c r="CV4" i="5" s="1"/>
  <c r="BJ13" i="10"/>
  <c r="BJ12" i="10"/>
  <c r="BK12" i="10" s="1"/>
  <c r="BJ11" i="10"/>
  <c r="BK11" i="10" s="1"/>
  <c r="BJ10" i="10"/>
  <c r="BK10" i="10" s="1"/>
  <c r="BJ9" i="10"/>
  <c r="BK9" i="10" s="1"/>
  <c r="BJ8" i="10"/>
  <c r="BK8" i="10" s="1"/>
  <c r="BJ7" i="10"/>
  <c r="BK7" i="10" s="1"/>
  <c r="BJ6" i="10"/>
  <c r="BK6" i="10" s="1"/>
  <c r="BJ5" i="10"/>
  <c r="BK5" i="10" s="1"/>
  <c r="BJ4" i="10"/>
  <c r="BK4" i="10" s="1"/>
  <c r="DA13" i="1"/>
  <c r="DB13" i="1" s="1"/>
  <c r="DA12" i="1"/>
  <c r="DB12" i="1" s="1"/>
  <c r="DA11" i="1"/>
  <c r="DB11" i="1" s="1"/>
  <c r="DA10" i="1"/>
  <c r="DB10" i="1" s="1"/>
  <c r="DA9" i="1"/>
  <c r="DB9" i="1" s="1"/>
  <c r="DA8" i="1"/>
  <c r="DB8" i="1" s="1"/>
  <c r="DA7" i="1"/>
  <c r="DB7" i="1" s="1"/>
  <c r="DA6" i="1"/>
  <c r="DB6" i="1" s="1"/>
  <c r="DA5" i="1"/>
  <c r="DB5" i="1" s="1"/>
  <c r="DA4" i="1"/>
  <c r="DB4" i="1" s="1"/>
  <c r="Y13" i="6"/>
  <c r="Y12" i="6"/>
  <c r="Z12" i="6" s="1"/>
  <c r="Y11" i="6"/>
  <c r="Z11" i="6" s="1"/>
  <c r="Y10" i="6"/>
  <c r="Z10" i="6" s="1"/>
  <c r="Y9" i="6"/>
  <c r="Z9" i="6" s="1"/>
  <c r="Y8" i="6"/>
  <c r="Z8" i="6" s="1"/>
  <c r="Y7" i="6"/>
  <c r="Z7" i="6" s="1"/>
  <c r="Y6" i="6"/>
  <c r="Z6" i="6" s="1"/>
  <c r="Y5" i="6"/>
  <c r="Z5" i="6" s="1"/>
  <c r="Y4" i="6"/>
  <c r="Z4" i="6" s="1"/>
  <c r="BP13" i="3"/>
  <c r="BP12" i="3"/>
  <c r="BQ12" i="3" s="1"/>
  <c r="BP11" i="3"/>
  <c r="BQ11" i="3" s="1"/>
  <c r="BP10" i="3"/>
  <c r="BQ10" i="3" s="1"/>
  <c r="BP9" i="3"/>
  <c r="BQ9" i="3" s="1"/>
  <c r="BP8" i="3"/>
  <c r="BQ8" i="3" s="1"/>
  <c r="BP7" i="3"/>
  <c r="BQ7" i="3" s="1"/>
  <c r="BP6" i="3"/>
  <c r="BQ6" i="3" s="1"/>
  <c r="BP5" i="3"/>
  <c r="BQ5" i="3" s="1"/>
  <c r="BP4" i="3"/>
  <c r="BQ4" i="3" s="1"/>
  <c r="BJ13" i="5"/>
  <c r="BJ12" i="5"/>
  <c r="BK12" i="5" s="1"/>
  <c r="BJ11" i="5"/>
  <c r="BK11" i="5" s="1"/>
  <c r="BJ10" i="5"/>
  <c r="BK10" i="5" s="1"/>
  <c r="BJ9" i="5"/>
  <c r="BK9" i="5" s="1"/>
  <c r="BJ8" i="5"/>
  <c r="BK8" i="5" s="1"/>
  <c r="BJ7" i="5"/>
  <c r="BK7" i="5" s="1"/>
  <c r="BJ6" i="5"/>
  <c r="BK6" i="5" s="1"/>
  <c r="BJ5" i="5"/>
  <c r="BK5" i="5" s="1"/>
  <c r="BJ4" i="5"/>
  <c r="BK4" i="5" s="1"/>
  <c r="Y13" i="5"/>
  <c r="Y12" i="5"/>
  <c r="Z12" i="5" s="1"/>
  <c r="Y11" i="5"/>
  <c r="Z11" i="5" s="1"/>
  <c r="Y10" i="5"/>
  <c r="Z10" i="5" s="1"/>
  <c r="Z9" i="5"/>
  <c r="Y9" i="5"/>
  <c r="Y8" i="5"/>
  <c r="Z8" i="5" s="1"/>
  <c r="Z7" i="5"/>
  <c r="Y7" i="5"/>
  <c r="Y6" i="5"/>
  <c r="Z6" i="5" s="1"/>
  <c r="Z5" i="5"/>
  <c r="Y5" i="5"/>
  <c r="Y4" i="5"/>
  <c r="Z4" i="5" s="1"/>
  <c r="BJ13" i="4"/>
  <c r="BJ12" i="4"/>
  <c r="BK12" i="4" s="1"/>
  <c r="BK11" i="4"/>
  <c r="BJ11" i="4"/>
  <c r="BJ10" i="4"/>
  <c r="BK10" i="4" s="1"/>
  <c r="BK9" i="4"/>
  <c r="BJ9" i="4"/>
  <c r="BJ8" i="4"/>
  <c r="BK8" i="4" s="1"/>
  <c r="BK7" i="4"/>
  <c r="BJ7" i="4"/>
  <c r="BJ6" i="4"/>
  <c r="BK6" i="4" s="1"/>
  <c r="BK5" i="4"/>
  <c r="BJ5" i="4"/>
  <c r="BJ4" i="4"/>
  <c r="BK4" i="4" s="1"/>
  <c r="Y13" i="14"/>
  <c r="Y12" i="14"/>
  <c r="Z12" i="14" s="1"/>
  <c r="Y11" i="14"/>
  <c r="Z11" i="14" s="1"/>
  <c r="Y10" i="14"/>
  <c r="Z10" i="14" s="1"/>
  <c r="Y9" i="14"/>
  <c r="Z9" i="14" s="1"/>
  <c r="Y8" i="14"/>
  <c r="Z8" i="14" s="1"/>
  <c r="Y7" i="14"/>
  <c r="Z7" i="14" s="1"/>
  <c r="Y6" i="14"/>
  <c r="Z6" i="14" s="1"/>
  <c r="Y5" i="14"/>
  <c r="Z5" i="14" s="1"/>
  <c r="Y4" i="14"/>
  <c r="Z4" i="14" s="1"/>
  <c r="Y13" i="1"/>
  <c r="Z13" i="1" s="1"/>
  <c r="Z12" i="1"/>
  <c r="Y12" i="1"/>
  <c r="Y11" i="1"/>
  <c r="Z11" i="1" s="1"/>
  <c r="Z10" i="1"/>
  <c r="Y10" i="1"/>
  <c r="Y9" i="1"/>
  <c r="Z9" i="1" s="1"/>
  <c r="Z8" i="1"/>
  <c r="Y8" i="1"/>
  <c r="Y7" i="1"/>
  <c r="Z7" i="1" s="1"/>
  <c r="Z6" i="1"/>
  <c r="Y6" i="1"/>
  <c r="Y5" i="1"/>
  <c r="Z5" i="1" s="1"/>
  <c r="Z4" i="1"/>
  <c r="Y4" i="1"/>
  <c r="Y13" i="4"/>
  <c r="Y12" i="4"/>
  <c r="Z12" i="4" s="1"/>
  <c r="Y11" i="4"/>
  <c r="Z11" i="4" s="1"/>
  <c r="Y10" i="4"/>
  <c r="Z10" i="4" s="1"/>
  <c r="Y9" i="4"/>
  <c r="Z9" i="4" s="1"/>
  <c r="Y8" i="4"/>
  <c r="Z8" i="4" s="1"/>
  <c r="Y7" i="4"/>
  <c r="Z7" i="4" s="1"/>
  <c r="Y6" i="4"/>
  <c r="Z6" i="4" s="1"/>
  <c r="Y5" i="4"/>
  <c r="Z5" i="4" s="1"/>
  <c r="Y4" i="4"/>
  <c r="Z4" i="4" s="1"/>
  <c r="BJ13" i="11"/>
  <c r="BJ12" i="11"/>
  <c r="BK12" i="11" s="1"/>
  <c r="BJ11" i="11"/>
  <c r="BK11" i="11" s="1"/>
  <c r="BJ10" i="11"/>
  <c r="BK10" i="11" s="1"/>
  <c r="BJ9" i="11"/>
  <c r="BK9" i="11" s="1"/>
  <c r="BJ8" i="11"/>
  <c r="BK8" i="11" s="1"/>
  <c r="BJ7" i="11"/>
  <c r="BK7" i="11" s="1"/>
  <c r="BJ6" i="11"/>
  <c r="BK6" i="11" s="1"/>
  <c r="BJ5" i="11"/>
  <c r="BK5" i="11" s="1"/>
  <c r="BJ4" i="11"/>
  <c r="BK4" i="11" s="1"/>
  <c r="Y13" i="10"/>
  <c r="Y12" i="10"/>
  <c r="Z12" i="10" s="1"/>
  <c r="Y11" i="10"/>
  <c r="Z11" i="10" s="1"/>
  <c r="Y10" i="10"/>
  <c r="Z10" i="10" s="1"/>
  <c r="Y9" i="10"/>
  <c r="Z9" i="10" s="1"/>
  <c r="Y8" i="10"/>
  <c r="Z8" i="10" s="1"/>
  <c r="Y7" i="10"/>
  <c r="Z7" i="10" s="1"/>
  <c r="Y6" i="10"/>
  <c r="Z6" i="10" s="1"/>
  <c r="Y5" i="10"/>
  <c r="Z5" i="10" s="1"/>
  <c r="Y4" i="10"/>
  <c r="Z4" i="10" s="1"/>
  <c r="Y13" i="11"/>
  <c r="Y12" i="11"/>
  <c r="Z12" i="11" s="1"/>
  <c r="Y11" i="11"/>
  <c r="Z11" i="11" s="1"/>
  <c r="Y10" i="11"/>
  <c r="Z10" i="11" s="1"/>
  <c r="Y9" i="11"/>
  <c r="Z9" i="11" s="1"/>
  <c r="Y8" i="11"/>
  <c r="Z8" i="11" s="1"/>
  <c r="Y7" i="11"/>
  <c r="Z7" i="11" s="1"/>
  <c r="Y6" i="11"/>
  <c r="Z6" i="11" s="1"/>
  <c r="Y5" i="11"/>
  <c r="Z5" i="11" s="1"/>
  <c r="Y4" i="11"/>
  <c r="Z4" i="11" s="1"/>
  <c r="Y13" i="2"/>
  <c r="Z13" i="2" s="1"/>
  <c r="Z12" i="2"/>
  <c r="Y12" i="2"/>
  <c r="Y11" i="2"/>
  <c r="Z11" i="2" s="1"/>
  <c r="Z10" i="2"/>
  <c r="Y10" i="2"/>
  <c r="Y9" i="2"/>
  <c r="Z9" i="2" s="1"/>
  <c r="Z8" i="2"/>
  <c r="Y8" i="2"/>
  <c r="Y7" i="2"/>
  <c r="Z7" i="2" s="1"/>
  <c r="Z6" i="2"/>
  <c r="Y6" i="2"/>
  <c r="Y5" i="2"/>
  <c r="Z5" i="2" s="1"/>
  <c r="Z4" i="2"/>
  <c r="Y4" i="2"/>
  <c r="Y13" i="9"/>
  <c r="Y12" i="9"/>
  <c r="Z12" i="9" s="1"/>
  <c r="Y11" i="9"/>
  <c r="Z11" i="9" s="1"/>
  <c r="Y10" i="9"/>
  <c r="Z10" i="9" s="1"/>
  <c r="Y9" i="9"/>
  <c r="Z9" i="9" s="1"/>
  <c r="Y8" i="9"/>
  <c r="Z8" i="9" s="1"/>
  <c r="Y7" i="9"/>
  <c r="Z7" i="9" s="1"/>
  <c r="Y6" i="9"/>
  <c r="Z6" i="9" s="1"/>
  <c r="Y5" i="9"/>
  <c r="Z5" i="9" s="1"/>
  <c r="Y4" i="9"/>
  <c r="Z4" i="9" s="1"/>
  <c r="BJ13" i="12"/>
  <c r="BJ12" i="12"/>
  <c r="BK12" i="12" s="1"/>
  <c r="BJ11" i="12"/>
  <c r="BK11" i="12" s="1"/>
  <c r="BJ10" i="12"/>
  <c r="BK10" i="12" s="1"/>
  <c r="BJ9" i="12"/>
  <c r="BK9" i="12" s="1"/>
  <c r="BJ8" i="12"/>
  <c r="BK8" i="12" s="1"/>
  <c r="BJ7" i="12"/>
  <c r="BK7" i="12" s="1"/>
  <c r="BJ6" i="12"/>
  <c r="BK6" i="12" s="1"/>
  <c r="BJ5" i="12"/>
  <c r="BK5" i="12" s="1"/>
  <c r="BJ4" i="12"/>
  <c r="BK4" i="12" s="1"/>
  <c r="Y13" i="12"/>
  <c r="Y12" i="12"/>
  <c r="Z12" i="12" s="1"/>
  <c r="Y11" i="12"/>
  <c r="Z11" i="12" s="1"/>
  <c r="Y10" i="12"/>
  <c r="Z10" i="12" s="1"/>
  <c r="Y9" i="12"/>
  <c r="Z9" i="12" s="1"/>
  <c r="Y8" i="12"/>
  <c r="Z8" i="12" s="1"/>
  <c r="Y7" i="12"/>
  <c r="Z7" i="12" s="1"/>
  <c r="Y6" i="12"/>
  <c r="Z6" i="12" s="1"/>
  <c r="Y5" i="12"/>
  <c r="Z5" i="12" s="1"/>
  <c r="Y4" i="12"/>
  <c r="Z4" i="12" s="1"/>
  <c r="M8" i="18"/>
  <c r="M7" i="18"/>
  <c r="M6" i="18"/>
  <c r="M5" i="18"/>
  <c r="M4" i="18"/>
  <c r="M3" i="18"/>
  <c r="G13" i="32"/>
  <c r="H13" i="32" s="1"/>
  <c r="G12" i="32"/>
  <c r="H12" i="32" s="1"/>
  <c r="G11" i="32"/>
  <c r="H11" i="32" s="1"/>
  <c r="G10" i="32"/>
  <c r="H10" i="32" s="1"/>
  <c r="G9" i="32"/>
  <c r="H9" i="32" s="1"/>
  <c r="G8" i="32"/>
  <c r="H8" i="32" s="1"/>
  <c r="G7" i="32"/>
  <c r="H7" i="32" s="1"/>
  <c r="G6" i="32"/>
  <c r="H6" i="32" s="1"/>
  <c r="G5" i="32"/>
  <c r="H5" i="32" s="1"/>
  <c r="G4" i="32"/>
  <c r="H4" i="32" s="1"/>
  <c r="Z14" i="13" l="1"/>
  <c r="CV14" i="5"/>
  <c r="Z14" i="8"/>
  <c r="BN14" i="14"/>
  <c r="Z14" i="14"/>
  <c r="AQ14" i="32"/>
  <c r="V14" i="32"/>
  <c r="AJ14" i="32"/>
  <c r="AC14" i="32"/>
  <c r="O14" i="32"/>
  <c r="H13" i="29"/>
  <c r="CV14" i="8"/>
  <c r="EG14" i="7"/>
  <c r="CV14" i="7"/>
  <c r="BK14" i="8"/>
  <c r="BK14" i="7"/>
  <c r="BK14" i="10"/>
  <c r="CV14" i="10"/>
  <c r="CV14" i="12"/>
  <c r="CV14" i="11"/>
  <c r="DB14" i="6"/>
  <c r="Z14" i="7"/>
  <c r="BK14" i="9"/>
  <c r="DB14" i="1"/>
  <c r="Z14" i="6"/>
  <c r="BQ14" i="3"/>
  <c r="BK14" i="5"/>
  <c r="Z14" i="5"/>
  <c r="BK14" i="4"/>
  <c r="Z14" i="1"/>
  <c r="Z14" i="4"/>
  <c r="BK14" i="11"/>
  <c r="Z14" i="10"/>
  <c r="Z14" i="11"/>
  <c r="Z14" i="2"/>
  <c r="Z14" i="9"/>
  <c r="BK14" i="12"/>
  <c r="Z14" i="12"/>
  <c r="H14" i="32"/>
  <c r="AD57" i="25" l="1"/>
  <c r="AD56" i="25"/>
  <c r="AD55" i="25"/>
  <c r="AD4" i="25" l="1"/>
  <c r="AD5" i="25"/>
  <c r="AD6" i="25"/>
  <c r="AD7" i="25"/>
  <c r="AD8" i="25"/>
  <c r="AD9" i="25"/>
  <c r="AD10" i="25"/>
  <c r="AD11" i="25"/>
  <c r="AD12" i="25"/>
  <c r="AD13" i="25"/>
  <c r="AD14" i="25"/>
  <c r="AD15" i="25"/>
  <c r="AD16" i="25"/>
  <c r="AD17" i="25"/>
  <c r="AD18" i="25"/>
  <c r="AD19" i="25"/>
  <c r="AD20" i="25"/>
  <c r="AD21" i="25"/>
  <c r="AD22" i="25"/>
  <c r="AD23" i="25"/>
  <c r="AD24" i="25"/>
  <c r="AD25" i="25"/>
  <c r="AD26" i="25"/>
  <c r="AD27" i="25"/>
  <c r="AD28" i="25"/>
  <c r="AD29" i="25"/>
  <c r="AD30" i="25"/>
  <c r="AD31" i="25"/>
  <c r="AD32" i="25"/>
  <c r="AD33" i="25"/>
  <c r="AD34" i="25"/>
  <c r="AD35" i="25"/>
  <c r="AD36" i="25"/>
  <c r="AD37" i="25"/>
  <c r="AD38" i="25"/>
  <c r="AD39" i="25"/>
  <c r="AD40" i="25"/>
  <c r="AD41" i="25"/>
  <c r="AD42" i="25"/>
  <c r="AD43" i="25"/>
  <c r="AD44" i="25"/>
  <c r="AD45" i="25"/>
  <c r="AD46" i="25"/>
  <c r="AD47" i="25"/>
  <c r="AD48" i="25"/>
  <c r="AD49" i="25"/>
  <c r="AD50" i="25"/>
  <c r="AD51" i="25"/>
  <c r="AD52" i="25"/>
  <c r="AD53" i="25"/>
  <c r="AD3" i="25"/>
  <c r="AI4" i="25"/>
  <c r="AI5" i="25"/>
  <c r="AI6" i="25"/>
  <c r="AI7" i="25"/>
  <c r="AI8" i="25"/>
  <c r="AI9" i="25"/>
  <c r="AI10" i="25"/>
  <c r="AI11" i="25"/>
  <c r="AI12" i="25"/>
  <c r="AI13" i="25"/>
  <c r="AI14" i="25"/>
  <c r="AI15" i="25"/>
  <c r="AI16" i="25"/>
  <c r="AI17" i="25"/>
  <c r="AI18" i="25"/>
  <c r="AI19" i="25"/>
  <c r="AI20" i="25"/>
  <c r="AI21" i="25"/>
  <c r="AI22" i="25"/>
  <c r="AI23" i="25"/>
  <c r="AI24" i="25"/>
  <c r="AI25" i="25"/>
  <c r="AI26" i="25"/>
  <c r="AI27" i="25"/>
  <c r="AI28" i="25"/>
  <c r="AI29" i="25"/>
  <c r="AI30" i="25"/>
  <c r="AI31" i="25"/>
  <c r="AI32" i="25"/>
  <c r="AI33" i="25"/>
  <c r="AI34" i="25"/>
  <c r="AI35" i="25"/>
  <c r="AI36" i="25"/>
  <c r="AI37" i="25"/>
  <c r="AI38" i="25"/>
  <c r="AI39" i="25"/>
  <c r="AI40" i="25"/>
  <c r="AI41" i="25"/>
  <c r="AI42" i="25"/>
  <c r="AI43" i="25"/>
  <c r="AI44" i="25"/>
  <c r="AI45" i="25"/>
  <c r="AI46" i="25"/>
  <c r="AI47" i="25"/>
  <c r="AI48" i="25"/>
  <c r="AI49" i="25"/>
  <c r="AI50" i="25"/>
  <c r="AI51" i="25"/>
  <c r="AI52" i="25"/>
  <c r="AI53" i="25"/>
  <c r="AI3" i="25"/>
  <c r="E3" i="25" l="1"/>
  <c r="EO13" i="1" l="1"/>
  <c r="EP13" i="1" s="1"/>
  <c r="EP12" i="1"/>
  <c r="EO12" i="1"/>
  <c r="EO11" i="1"/>
  <c r="EP11" i="1" s="1"/>
  <c r="EP10" i="1"/>
  <c r="EO10" i="1"/>
  <c r="EO9" i="1"/>
  <c r="EP9" i="1" s="1"/>
  <c r="EP8" i="1"/>
  <c r="EO8" i="1"/>
  <c r="EO7" i="1"/>
  <c r="EP7" i="1" s="1"/>
  <c r="EP6" i="1"/>
  <c r="EO6" i="1"/>
  <c r="EO5" i="1"/>
  <c r="EP5" i="1" s="1"/>
  <c r="EP4" i="1"/>
  <c r="EO4" i="1"/>
  <c r="BM13" i="1"/>
  <c r="BN13" i="1" s="1"/>
  <c r="BM12" i="1"/>
  <c r="BN12" i="1" s="1"/>
  <c r="BM11" i="1"/>
  <c r="BN11" i="1" s="1"/>
  <c r="BM10" i="1"/>
  <c r="BN10" i="1" s="1"/>
  <c r="BM9" i="1"/>
  <c r="BN9" i="1" s="1"/>
  <c r="BM8" i="1"/>
  <c r="BN8" i="1" s="1"/>
  <c r="BM7" i="1"/>
  <c r="BN7" i="1" s="1"/>
  <c r="BM6" i="1"/>
  <c r="BN6" i="1" s="1"/>
  <c r="BM5" i="1"/>
  <c r="BN5" i="1" s="1"/>
  <c r="BM4" i="1"/>
  <c r="BN4" i="1" s="1"/>
  <c r="BM13" i="2"/>
  <c r="BN13" i="2" s="1"/>
  <c r="BN12" i="2"/>
  <c r="BM12" i="2"/>
  <c r="BM11" i="2"/>
  <c r="BN11" i="2" s="1"/>
  <c r="BN10" i="2"/>
  <c r="BM10" i="2"/>
  <c r="BM9" i="2"/>
  <c r="BN9" i="2" s="1"/>
  <c r="BN8" i="2"/>
  <c r="BM8" i="2"/>
  <c r="BM7" i="2"/>
  <c r="BN7" i="2" s="1"/>
  <c r="BN6" i="2"/>
  <c r="BM6" i="2"/>
  <c r="BM5" i="2"/>
  <c r="BN5" i="2" s="1"/>
  <c r="BN4" i="2"/>
  <c r="BM4" i="2"/>
  <c r="EC13" i="10"/>
  <c r="ED12" i="10"/>
  <c r="EC12" i="10"/>
  <c r="ED11" i="10"/>
  <c r="EC11" i="10"/>
  <c r="ED10" i="10"/>
  <c r="EC10" i="10"/>
  <c r="ED9" i="10"/>
  <c r="EC9" i="10"/>
  <c r="ED8" i="10"/>
  <c r="EC8" i="10"/>
  <c r="ED7" i="10"/>
  <c r="EC7" i="10"/>
  <c r="ED6" i="10"/>
  <c r="EC6" i="10"/>
  <c r="ED5" i="10"/>
  <c r="EC5" i="10"/>
  <c r="ED4" i="10"/>
  <c r="EC4" i="10"/>
  <c r="CR13" i="10"/>
  <c r="CR12" i="10"/>
  <c r="CS12" i="10" s="1"/>
  <c r="CR11" i="10"/>
  <c r="CS11" i="10" s="1"/>
  <c r="CR10" i="10"/>
  <c r="CS10" i="10" s="1"/>
  <c r="CR9" i="10"/>
  <c r="CS9" i="10" s="1"/>
  <c r="CR8" i="10"/>
  <c r="CS8" i="10" s="1"/>
  <c r="CR7" i="10"/>
  <c r="CS7" i="10" s="1"/>
  <c r="CR6" i="10"/>
  <c r="CS6" i="10" s="1"/>
  <c r="CR5" i="10"/>
  <c r="CS5" i="10" s="1"/>
  <c r="CR4" i="10"/>
  <c r="CS4" i="10" s="1"/>
  <c r="CR13" i="12"/>
  <c r="CR12" i="12"/>
  <c r="CS12" i="12" s="1"/>
  <c r="CR11" i="12"/>
  <c r="CS11" i="12" s="1"/>
  <c r="CR10" i="12"/>
  <c r="CS10" i="12" s="1"/>
  <c r="CR9" i="12"/>
  <c r="CS9" i="12" s="1"/>
  <c r="CR8" i="12"/>
  <c r="CS8" i="12" s="1"/>
  <c r="CR7" i="12"/>
  <c r="CS7" i="12" s="1"/>
  <c r="CR6" i="12"/>
  <c r="CS6" i="12" s="1"/>
  <c r="CR5" i="12"/>
  <c r="CS5" i="12" s="1"/>
  <c r="CR4" i="12"/>
  <c r="CS4" i="12" s="1"/>
  <c r="CR13" i="11"/>
  <c r="CR12" i="11"/>
  <c r="CS12" i="11" s="1"/>
  <c r="CR11" i="11"/>
  <c r="CS11" i="11" s="1"/>
  <c r="CR10" i="11"/>
  <c r="CS10" i="11" s="1"/>
  <c r="CR9" i="11"/>
  <c r="CS9" i="11" s="1"/>
  <c r="CR8" i="11"/>
  <c r="CS8" i="11" s="1"/>
  <c r="CR7" i="11"/>
  <c r="CS7" i="11" s="1"/>
  <c r="CR6" i="11"/>
  <c r="CS6" i="11" s="1"/>
  <c r="CR5" i="11"/>
  <c r="CS5" i="11" s="1"/>
  <c r="CR4" i="11"/>
  <c r="CS4" i="11" s="1"/>
  <c r="CR13" i="5"/>
  <c r="CS12" i="5"/>
  <c r="CR12" i="5"/>
  <c r="CS11" i="5"/>
  <c r="CR11" i="5"/>
  <c r="CS10" i="5"/>
  <c r="CR10" i="5"/>
  <c r="CS9" i="5"/>
  <c r="CR9" i="5"/>
  <c r="CS8" i="5"/>
  <c r="CR8" i="5"/>
  <c r="CS7" i="5"/>
  <c r="CR7" i="5"/>
  <c r="CS6" i="5"/>
  <c r="CR6" i="5"/>
  <c r="CS5" i="5"/>
  <c r="CR5" i="5"/>
  <c r="CS4" i="5"/>
  <c r="CR4" i="5"/>
  <c r="BG13" i="10"/>
  <c r="BG12" i="10"/>
  <c r="BH12" i="10" s="1"/>
  <c r="BG11" i="10"/>
  <c r="BH11" i="10" s="1"/>
  <c r="BG10" i="10"/>
  <c r="BH10" i="10" s="1"/>
  <c r="BG9" i="10"/>
  <c r="BH9" i="10" s="1"/>
  <c r="BG8" i="10"/>
  <c r="BH8" i="10" s="1"/>
  <c r="BG7" i="10"/>
  <c r="BH7" i="10" s="1"/>
  <c r="BG6" i="10"/>
  <c r="BH6" i="10" s="1"/>
  <c r="BG5" i="10"/>
  <c r="BH5" i="10" s="1"/>
  <c r="BG4" i="10"/>
  <c r="BH4" i="10" s="1"/>
  <c r="CX13" i="1"/>
  <c r="CY13" i="1" s="1"/>
  <c r="CY12" i="1"/>
  <c r="CX12" i="1"/>
  <c r="CX11" i="1"/>
  <c r="CY11" i="1" s="1"/>
  <c r="CY10" i="1"/>
  <c r="CX10" i="1"/>
  <c r="CX9" i="1"/>
  <c r="CY9" i="1" s="1"/>
  <c r="CY8" i="1"/>
  <c r="CX8" i="1"/>
  <c r="CX7" i="1"/>
  <c r="CY7" i="1" s="1"/>
  <c r="CY6" i="1"/>
  <c r="CX6" i="1"/>
  <c r="CX5" i="1"/>
  <c r="CY5" i="1" s="1"/>
  <c r="CY4" i="1"/>
  <c r="CX4" i="1"/>
  <c r="BG13" i="5"/>
  <c r="BG12" i="5"/>
  <c r="BH12" i="5" s="1"/>
  <c r="BG11" i="5"/>
  <c r="BH11" i="5" s="1"/>
  <c r="BG10" i="5"/>
  <c r="BH10" i="5" s="1"/>
  <c r="BG9" i="5"/>
  <c r="BH9" i="5" s="1"/>
  <c r="BG8" i="5"/>
  <c r="BH8" i="5" s="1"/>
  <c r="BG7" i="5"/>
  <c r="BH7" i="5" s="1"/>
  <c r="BG6" i="5"/>
  <c r="BH6" i="5" s="1"/>
  <c r="BG5" i="5"/>
  <c r="BH5" i="5" s="1"/>
  <c r="BG4" i="5"/>
  <c r="BH4" i="5" s="1"/>
  <c r="V13" i="5"/>
  <c r="V12" i="5"/>
  <c r="W12" i="5" s="1"/>
  <c r="V11" i="5"/>
  <c r="W11" i="5" s="1"/>
  <c r="V10" i="5"/>
  <c r="W10" i="5" s="1"/>
  <c r="V9" i="5"/>
  <c r="W9" i="5" s="1"/>
  <c r="V8" i="5"/>
  <c r="W8" i="5" s="1"/>
  <c r="V7" i="5"/>
  <c r="W7" i="5" s="1"/>
  <c r="V6" i="5"/>
  <c r="W6" i="5" s="1"/>
  <c r="V5" i="5"/>
  <c r="W5" i="5" s="1"/>
  <c r="V4" i="5"/>
  <c r="W4" i="5" s="1"/>
  <c r="V13" i="1"/>
  <c r="W13" i="1" s="1"/>
  <c r="W12" i="1"/>
  <c r="V12" i="1"/>
  <c r="V11" i="1"/>
  <c r="W11" i="1" s="1"/>
  <c r="W10" i="1"/>
  <c r="V10" i="1"/>
  <c r="V9" i="1"/>
  <c r="W9" i="1" s="1"/>
  <c r="W8" i="1"/>
  <c r="V8" i="1"/>
  <c r="V7" i="1"/>
  <c r="W7" i="1" s="1"/>
  <c r="W6" i="1"/>
  <c r="V6" i="1"/>
  <c r="V5" i="1"/>
  <c r="W5" i="1" s="1"/>
  <c r="W4" i="1"/>
  <c r="V4" i="1"/>
  <c r="BG13" i="11"/>
  <c r="BG12" i="11"/>
  <c r="BH12" i="11" s="1"/>
  <c r="BH11" i="11"/>
  <c r="BG11" i="11"/>
  <c r="BG10" i="11"/>
  <c r="BH10" i="11" s="1"/>
  <c r="BH9" i="11"/>
  <c r="BG9" i="11"/>
  <c r="BG8" i="11"/>
  <c r="BH8" i="11" s="1"/>
  <c r="BH7" i="11"/>
  <c r="BG7" i="11"/>
  <c r="BG6" i="11"/>
  <c r="BH6" i="11" s="1"/>
  <c r="BH5" i="11"/>
  <c r="BG5" i="11"/>
  <c r="BG4" i="11"/>
  <c r="BH4" i="11" s="1"/>
  <c r="V13" i="10"/>
  <c r="W12" i="10"/>
  <c r="V12" i="10"/>
  <c r="V11" i="10"/>
  <c r="W11" i="10" s="1"/>
  <c r="W10" i="10"/>
  <c r="V10" i="10"/>
  <c r="V9" i="10"/>
  <c r="W9" i="10" s="1"/>
  <c r="W8" i="10"/>
  <c r="V8" i="10"/>
  <c r="V7" i="10"/>
  <c r="W7" i="10" s="1"/>
  <c r="W6" i="10"/>
  <c r="V6" i="10"/>
  <c r="V5" i="10"/>
  <c r="W5" i="10" s="1"/>
  <c r="W4" i="10"/>
  <c r="V4" i="10"/>
  <c r="V13" i="11"/>
  <c r="V12" i="11"/>
  <c r="W12" i="11" s="1"/>
  <c r="V11" i="11"/>
  <c r="W11" i="11" s="1"/>
  <c r="V10" i="11"/>
  <c r="W10" i="11" s="1"/>
  <c r="V9" i="11"/>
  <c r="W9" i="11" s="1"/>
  <c r="V8" i="11"/>
  <c r="W8" i="11" s="1"/>
  <c r="V7" i="11"/>
  <c r="W7" i="11" s="1"/>
  <c r="V6" i="11"/>
  <c r="W6" i="11" s="1"/>
  <c r="V5" i="11"/>
  <c r="W5" i="11" s="1"/>
  <c r="V4" i="11"/>
  <c r="W4" i="11" s="1"/>
  <c r="V13" i="2"/>
  <c r="W13" i="2" s="1"/>
  <c r="W12" i="2"/>
  <c r="V12" i="2"/>
  <c r="V11" i="2"/>
  <c r="W11" i="2" s="1"/>
  <c r="W10" i="2"/>
  <c r="V10" i="2"/>
  <c r="V9" i="2"/>
  <c r="W9" i="2" s="1"/>
  <c r="W8" i="2"/>
  <c r="V8" i="2"/>
  <c r="V7" i="2"/>
  <c r="W7" i="2" s="1"/>
  <c r="W6" i="2"/>
  <c r="V6" i="2"/>
  <c r="V5" i="2"/>
  <c r="W5" i="2" s="1"/>
  <c r="W4" i="2"/>
  <c r="V4" i="2"/>
  <c r="BG13" i="12"/>
  <c r="BG12" i="12"/>
  <c r="BH12" i="12" s="1"/>
  <c r="BG11" i="12"/>
  <c r="BH11" i="12" s="1"/>
  <c r="BG10" i="12"/>
  <c r="BH10" i="12" s="1"/>
  <c r="BG9" i="12"/>
  <c r="BH9" i="12" s="1"/>
  <c r="BG8" i="12"/>
  <c r="BH8" i="12" s="1"/>
  <c r="BG7" i="12"/>
  <c r="BH7" i="12" s="1"/>
  <c r="BG6" i="12"/>
  <c r="BH6" i="12" s="1"/>
  <c r="BG5" i="12"/>
  <c r="BH5" i="12" s="1"/>
  <c r="BG4" i="12"/>
  <c r="BH4" i="12" s="1"/>
  <c r="V13" i="12"/>
  <c r="V12" i="12"/>
  <c r="W12" i="12" s="1"/>
  <c r="V11" i="12"/>
  <c r="W11" i="12" s="1"/>
  <c r="V10" i="12"/>
  <c r="W10" i="12" s="1"/>
  <c r="V9" i="12"/>
  <c r="W9" i="12" s="1"/>
  <c r="V8" i="12"/>
  <c r="W8" i="12" s="1"/>
  <c r="V7" i="12"/>
  <c r="W7" i="12" s="1"/>
  <c r="V6" i="12"/>
  <c r="W6" i="12" s="1"/>
  <c r="V5" i="12"/>
  <c r="W5" i="12" s="1"/>
  <c r="V4" i="12"/>
  <c r="W4" i="12" s="1"/>
  <c r="CS14" i="5" l="1"/>
  <c r="ED14" i="10"/>
  <c r="BH14" i="11"/>
  <c r="EP14" i="1"/>
  <c r="BN14" i="1"/>
  <c r="BN14" i="2"/>
  <c r="CS14" i="10"/>
  <c r="CS14" i="12"/>
  <c r="CS14" i="11"/>
  <c r="BH14" i="10"/>
  <c r="CY14" i="1"/>
  <c r="BH14" i="5"/>
  <c r="W14" i="5"/>
  <c r="W14" i="1"/>
  <c r="W14" i="10"/>
  <c r="W14" i="11"/>
  <c r="W14" i="2"/>
  <c r="BH14" i="12"/>
  <c r="W14" i="12"/>
  <c r="BM13" i="6"/>
  <c r="BM12" i="6"/>
  <c r="BN12" i="6" s="1"/>
  <c r="BN11" i="6"/>
  <c r="BM11" i="6"/>
  <c r="BM10" i="6"/>
  <c r="BN10" i="6" s="1"/>
  <c r="BN9" i="6"/>
  <c r="BM9" i="6"/>
  <c r="BM8" i="6"/>
  <c r="BN8" i="6" s="1"/>
  <c r="BN7" i="6"/>
  <c r="BM7" i="6"/>
  <c r="BM6" i="6"/>
  <c r="BN6" i="6" s="1"/>
  <c r="BN5" i="6"/>
  <c r="BM5" i="6"/>
  <c r="BM4" i="6"/>
  <c r="BN4" i="6" s="1"/>
  <c r="AQ53" i="25"/>
  <c r="AQ52" i="25"/>
  <c r="AQ50" i="25"/>
  <c r="AQ48" i="25"/>
  <c r="AQ47" i="25"/>
  <c r="AQ46" i="25"/>
  <c r="AQ44" i="25"/>
  <c r="AQ43" i="25"/>
  <c r="AQ42" i="25"/>
  <c r="AQ40" i="25"/>
  <c r="AQ39" i="25"/>
  <c r="AQ38" i="25"/>
  <c r="AQ37" i="25"/>
  <c r="AQ35" i="25"/>
  <c r="AQ34" i="25"/>
  <c r="AQ32" i="25"/>
  <c r="AQ31" i="25"/>
  <c r="AQ30" i="25"/>
  <c r="AQ28" i="25"/>
  <c r="AQ27" i="25"/>
  <c r="AQ26" i="25"/>
  <c r="AQ25" i="25"/>
  <c r="AQ23" i="25"/>
  <c r="AQ22" i="25"/>
  <c r="AQ21" i="25"/>
  <c r="AQ19" i="25"/>
  <c r="AQ18" i="25"/>
  <c r="AQ17" i="25"/>
  <c r="AQ15" i="25"/>
  <c r="AQ14" i="25"/>
  <c r="AQ12" i="25"/>
  <c r="AQ11" i="25"/>
  <c r="AQ9" i="25"/>
  <c r="AQ8" i="25"/>
  <c r="AQ6" i="25"/>
  <c r="AQ5" i="25"/>
  <c r="AQ4" i="25"/>
  <c r="AQ3" i="25"/>
  <c r="AB13" i="3"/>
  <c r="AB12" i="3"/>
  <c r="AC12" i="3" s="1"/>
  <c r="AC11" i="3"/>
  <c r="AB11" i="3"/>
  <c r="AB10" i="3"/>
  <c r="AC10" i="3" s="1"/>
  <c r="AC9" i="3"/>
  <c r="AB9" i="3"/>
  <c r="AB8" i="3"/>
  <c r="AC8" i="3" s="1"/>
  <c r="AC7" i="3"/>
  <c r="AB7" i="3"/>
  <c r="AB6" i="3"/>
  <c r="AC6" i="3" s="1"/>
  <c r="AC5" i="3"/>
  <c r="AB5" i="3"/>
  <c r="AB4" i="3"/>
  <c r="AC4" i="3" s="1"/>
  <c r="BJ13" i="14"/>
  <c r="BJ12" i="14"/>
  <c r="BK12" i="14" s="1"/>
  <c r="BJ11" i="14"/>
  <c r="BK11" i="14" s="1"/>
  <c r="BJ10" i="14"/>
  <c r="BK10" i="14" s="1"/>
  <c r="BJ9" i="14"/>
  <c r="BK9" i="14" s="1"/>
  <c r="BJ8" i="14"/>
  <c r="BK8" i="14" s="1"/>
  <c r="BJ7" i="14"/>
  <c r="BK7" i="14" s="1"/>
  <c r="BJ6" i="14"/>
  <c r="BK6" i="14" s="1"/>
  <c r="BJ5" i="14"/>
  <c r="BK5" i="14" s="1"/>
  <c r="BJ4" i="14"/>
  <c r="BK4" i="14" s="1"/>
  <c r="CR13" i="8"/>
  <c r="CR12" i="8"/>
  <c r="CS12" i="8" s="1"/>
  <c r="CR11" i="8"/>
  <c r="CS11" i="8" s="1"/>
  <c r="CR10" i="8"/>
  <c r="CS10" i="8" s="1"/>
  <c r="CR9" i="8"/>
  <c r="CS9" i="8" s="1"/>
  <c r="CR8" i="8"/>
  <c r="CS8" i="8" s="1"/>
  <c r="CR7" i="8"/>
  <c r="CS7" i="8" s="1"/>
  <c r="CR6" i="8"/>
  <c r="CS6" i="8" s="1"/>
  <c r="CR5" i="8"/>
  <c r="CS5" i="8" s="1"/>
  <c r="CR4" i="8"/>
  <c r="CS4" i="8" s="1"/>
  <c r="EC13" i="7"/>
  <c r="EC12" i="7"/>
  <c r="ED12" i="7" s="1"/>
  <c r="EC11" i="7"/>
  <c r="ED11" i="7" s="1"/>
  <c r="EC10" i="7"/>
  <c r="ED10" i="7" s="1"/>
  <c r="EC9" i="7"/>
  <c r="ED9" i="7" s="1"/>
  <c r="EC8" i="7"/>
  <c r="ED8" i="7" s="1"/>
  <c r="EC7" i="7"/>
  <c r="ED7" i="7" s="1"/>
  <c r="EC6" i="7"/>
  <c r="ED6" i="7" s="1"/>
  <c r="EC5" i="7"/>
  <c r="ED5" i="7" s="1"/>
  <c r="EC4" i="7"/>
  <c r="ED4" i="7" s="1"/>
  <c r="CR13" i="7"/>
  <c r="CR12" i="7"/>
  <c r="CS12" i="7" s="1"/>
  <c r="CR11" i="7"/>
  <c r="CS11" i="7" s="1"/>
  <c r="CR10" i="7"/>
  <c r="CS10" i="7" s="1"/>
  <c r="CR9" i="7"/>
  <c r="CS9" i="7" s="1"/>
  <c r="CR8" i="7"/>
  <c r="CS8" i="7" s="1"/>
  <c r="CR7" i="7"/>
  <c r="CS7" i="7" s="1"/>
  <c r="CR6" i="7"/>
  <c r="CS6" i="7" s="1"/>
  <c r="CR5" i="7"/>
  <c r="CS5" i="7" s="1"/>
  <c r="CR4" i="7"/>
  <c r="CS4" i="7" s="1"/>
  <c r="BG13" i="8"/>
  <c r="BH12" i="8"/>
  <c r="BG12" i="8"/>
  <c r="BH11" i="8"/>
  <c r="BG11" i="8"/>
  <c r="BH10" i="8"/>
  <c r="BG10" i="8"/>
  <c r="BH9" i="8"/>
  <c r="BG9" i="8"/>
  <c r="BH8" i="8"/>
  <c r="BG8" i="8"/>
  <c r="BH7" i="8"/>
  <c r="BG7" i="8"/>
  <c r="BH6" i="8"/>
  <c r="BG6" i="8"/>
  <c r="BH5" i="8"/>
  <c r="BG5" i="8"/>
  <c r="BH4" i="8"/>
  <c r="BG4" i="8"/>
  <c r="BG13" i="7"/>
  <c r="BG12" i="7"/>
  <c r="BH12" i="7" s="1"/>
  <c r="BG11" i="7"/>
  <c r="BH11" i="7" s="1"/>
  <c r="BG10" i="7"/>
  <c r="BH10" i="7" s="1"/>
  <c r="BG9" i="7"/>
  <c r="BH9" i="7" s="1"/>
  <c r="BG8" i="7"/>
  <c r="BH8" i="7" s="1"/>
  <c r="BG7" i="7"/>
  <c r="BH7" i="7" s="1"/>
  <c r="BG6" i="7"/>
  <c r="BH6" i="7" s="1"/>
  <c r="BG5" i="7"/>
  <c r="BH5" i="7" s="1"/>
  <c r="BG4" i="7"/>
  <c r="BH4" i="7" s="1"/>
  <c r="CX13" i="6"/>
  <c r="CY12" i="6"/>
  <c r="CX12" i="6"/>
  <c r="CY11" i="6"/>
  <c r="CX11" i="6"/>
  <c r="CY10" i="6"/>
  <c r="CX10" i="6"/>
  <c r="CY9" i="6"/>
  <c r="CX9" i="6"/>
  <c r="CY8" i="6"/>
  <c r="CX8" i="6"/>
  <c r="CY7" i="6"/>
  <c r="CX7" i="6"/>
  <c r="CY6" i="6"/>
  <c r="CX6" i="6"/>
  <c r="CY5" i="6"/>
  <c r="CX5" i="6"/>
  <c r="CY4" i="6"/>
  <c r="CX4" i="6"/>
  <c r="V13" i="8"/>
  <c r="V12" i="8"/>
  <c r="W12" i="8" s="1"/>
  <c r="V11" i="8"/>
  <c r="W11" i="8" s="1"/>
  <c r="V10" i="8"/>
  <c r="W10" i="8" s="1"/>
  <c r="V9" i="8"/>
  <c r="W9" i="8" s="1"/>
  <c r="V8" i="8"/>
  <c r="W8" i="8" s="1"/>
  <c r="V7" i="8"/>
  <c r="W7" i="8" s="1"/>
  <c r="V6" i="8"/>
  <c r="W6" i="8" s="1"/>
  <c r="V5" i="8"/>
  <c r="W5" i="8" s="1"/>
  <c r="V4" i="8"/>
  <c r="W4" i="8" s="1"/>
  <c r="V13" i="7"/>
  <c r="V12" i="7"/>
  <c r="W12" i="7" s="1"/>
  <c r="V11" i="7"/>
  <c r="W11" i="7" s="1"/>
  <c r="V10" i="7"/>
  <c r="W10" i="7" s="1"/>
  <c r="V9" i="7"/>
  <c r="W9" i="7" s="1"/>
  <c r="V8" i="7"/>
  <c r="W8" i="7" s="1"/>
  <c r="V7" i="7"/>
  <c r="W7" i="7" s="1"/>
  <c r="V6" i="7"/>
  <c r="W6" i="7" s="1"/>
  <c r="V5" i="7"/>
  <c r="W5" i="7" s="1"/>
  <c r="V4" i="7"/>
  <c r="W4" i="7" s="1"/>
  <c r="BG13" i="9"/>
  <c r="BG12" i="9"/>
  <c r="BH12" i="9" s="1"/>
  <c r="BG11" i="9"/>
  <c r="BH11" i="9" s="1"/>
  <c r="BG10" i="9"/>
  <c r="BH10" i="9" s="1"/>
  <c r="BG9" i="9"/>
  <c r="BH9" i="9" s="1"/>
  <c r="BG8" i="9"/>
  <c r="BH8" i="9" s="1"/>
  <c r="BG7" i="9"/>
  <c r="BH7" i="9" s="1"/>
  <c r="BG6" i="9"/>
  <c r="BH6" i="9" s="1"/>
  <c r="BG5" i="9"/>
  <c r="BH5" i="9" s="1"/>
  <c r="BG4" i="9"/>
  <c r="BH4" i="9" s="1"/>
  <c r="V13" i="13"/>
  <c r="V12" i="13"/>
  <c r="W12" i="13" s="1"/>
  <c r="V11" i="13"/>
  <c r="W11" i="13" s="1"/>
  <c r="V10" i="13"/>
  <c r="W10" i="13" s="1"/>
  <c r="V9" i="13"/>
  <c r="W9" i="13" s="1"/>
  <c r="V8" i="13"/>
  <c r="W8" i="13" s="1"/>
  <c r="V7" i="13"/>
  <c r="W7" i="13" s="1"/>
  <c r="V6" i="13"/>
  <c r="W6" i="13" s="1"/>
  <c r="V5" i="13"/>
  <c r="W5" i="13" s="1"/>
  <c r="V4" i="13"/>
  <c r="W4" i="13" s="1"/>
  <c r="V13" i="6"/>
  <c r="V12" i="6"/>
  <c r="W12" i="6" s="1"/>
  <c r="V11" i="6"/>
  <c r="W11" i="6" s="1"/>
  <c r="V10" i="6"/>
  <c r="W10" i="6" s="1"/>
  <c r="V9" i="6"/>
  <c r="W9" i="6" s="1"/>
  <c r="V8" i="6"/>
  <c r="W8" i="6" s="1"/>
  <c r="V7" i="6"/>
  <c r="W7" i="6" s="1"/>
  <c r="V6" i="6"/>
  <c r="W6" i="6" s="1"/>
  <c r="V5" i="6"/>
  <c r="W5" i="6" s="1"/>
  <c r="V4" i="6"/>
  <c r="W4" i="6" s="1"/>
  <c r="BM13" i="3"/>
  <c r="BM12" i="3"/>
  <c r="BN12" i="3" s="1"/>
  <c r="BN11" i="3"/>
  <c r="BM11" i="3"/>
  <c r="BM10" i="3"/>
  <c r="BN10" i="3" s="1"/>
  <c r="BN9" i="3"/>
  <c r="BM9" i="3"/>
  <c r="BM8" i="3"/>
  <c r="BN8" i="3" s="1"/>
  <c r="BN7" i="3"/>
  <c r="BM7" i="3"/>
  <c r="BM6" i="3"/>
  <c r="BN6" i="3" s="1"/>
  <c r="BN5" i="3"/>
  <c r="BM5" i="3"/>
  <c r="BM4" i="3"/>
  <c r="BN4" i="3" s="1"/>
  <c r="BG13" i="4"/>
  <c r="BG12" i="4"/>
  <c r="BH12" i="4" s="1"/>
  <c r="BG11" i="4"/>
  <c r="BH11" i="4" s="1"/>
  <c r="BG10" i="4"/>
  <c r="BH10" i="4" s="1"/>
  <c r="BG9" i="4"/>
  <c r="BH9" i="4" s="1"/>
  <c r="BG8" i="4"/>
  <c r="BH8" i="4" s="1"/>
  <c r="BG7" i="4"/>
  <c r="BH7" i="4" s="1"/>
  <c r="BG6" i="4"/>
  <c r="BH6" i="4" s="1"/>
  <c r="BG5" i="4"/>
  <c r="BH5" i="4" s="1"/>
  <c r="BG4" i="4"/>
  <c r="BH4" i="4" s="1"/>
  <c r="V13" i="14"/>
  <c r="V12" i="14"/>
  <c r="W12" i="14" s="1"/>
  <c r="V11" i="14"/>
  <c r="W11" i="14" s="1"/>
  <c r="V10" i="14"/>
  <c r="W10" i="14" s="1"/>
  <c r="V9" i="14"/>
  <c r="W9" i="14" s="1"/>
  <c r="V8" i="14"/>
  <c r="W8" i="14" s="1"/>
  <c r="V7" i="14"/>
  <c r="W7" i="14" s="1"/>
  <c r="V6" i="14"/>
  <c r="W6" i="14" s="1"/>
  <c r="V5" i="14"/>
  <c r="W5" i="14" s="1"/>
  <c r="V4" i="14"/>
  <c r="W4" i="14" s="1"/>
  <c r="V13" i="4"/>
  <c r="V12" i="4"/>
  <c r="W12" i="4" s="1"/>
  <c r="V11" i="4"/>
  <c r="W11" i="4" s="1"/>
  <c r="V10" i="4"/>
  <c r="W10" i="4" s="1"/>
  <c r="V9" i="4"/>
  <c r="W9" i="4" s="1"/>
  <c r="V8" i="4"/>
  <c r="W8" i="4" s="1"/>
  <c r="V7" i="4"/>
  <c r="W7" i="4" s="1"/>
  <c r="V6" i="4"/>
  <c r="W6" i="4" s="1"/>
  <c r="V5" i="4"/>
  <c r="W5" i="4" s="1"/>
  <c r="V4" i="4"/>
  <c r="W4" i="4" s="1"/>
  <c r="V13" i="9"/>
  <c r="V12" i="9"/>
  <c r="W12" i="9" s="1"/>
  <c r="W11" i="9"/>
  <c r="V11" i="9"/>
  <c r="V10" i="9"/>
  <c r="W10" i="9" s="1"/>
  <c r="W9" i="9"/>
  <c r="V9" i="9"/>
  <c r="V8" i="9"/>
  <c r="W8" i="9" s="1"/>
  <c r="W7" i="9"/>
  <c r="V7" i="9"/>
  <c r="V6" i="9"/>
  <c r="W6" i="9" s="1"/>
  <c r="W5" i="9"/>
  <c r="V5" i="9"/>
  <c r="V4" i="9"/>
  <c r="W4" i="9" s="1"/>
  <c r="W14" i="14" l="1"/>
  <c r="BN14" i="6"/>
  <c r="CY14" i="6"/>
  <c r="BK14" i="14"/>
  <c r="W14" i="8"/>
  <c r="BH14" i="8"/>
  <c r="AC14" i="3"/>
  <c r="CS14" i="8"/>
  <c r="ED14" i="7"/>
  <c r="CS14" i="7"/>
  <c r="BH14" i="7"/>
  <c r="W14" i="7"/>
  <c r="BH14" i="9"/>
  <c r="W14" i="9"/>
  <c r="W14" i="13"/>
  <c r="W14" i="6"/>
  <c r="BN14" i="3"/>
  <c r="BH14" i="4"/>
  <c r="W14" i="4"/>
  <c r="EL13" i="1"/>
  <c r="EM13" i="1" s="1"/>
  <c r="EL12" i="1"/>
  <c r="EM12" i="1" s="1"/>
  <c r="EL11" i="1"/>
  <c r="EM11" i="1" s="1"/>
  <c r="EL10" i="1"/>
  <c r="EM10" i="1" s="1"/>
  <c r="EL9" i="1"/>
  <c r="EM9" i="1" s="1"/>
  <c r="EL8" i="1"/>
  <c r="EM8" i="1" s="1"/>
  <c r="EL7" i="1"/>
  <c r="EM7" i="1" s="1"/>
  <c r="EL6" i="1"/>
  <c r="EM6" i="1" s="1"/>
  <c r="EL5" i="1"/>
  <c r="EM5" i="1" s="1"/>
  <c r="EL4" i="1"/>
  <c r="EM4" i="1" s="1"/>
  <c r="BJ13" i="1"/>
  <c r="BK13" i="1" s="1"/>
  <c r="BK12" i="1"/>
  <c r="BJ12" i="1"/>
  <c r="BJ11" i="1"/>
  <c r="BK11" i="1" s="1"/>
  <c r="BK10" i="1"/>
  <c r="BJ10" i="1"/>
  <c r="BJ9" i="1"/>
  <c r="BK9" i="1" s="1"/>
  <c r="BK8" i="1"/>
  <c r="BJ8" i="1"/>
  <c r="BJ7" i="1"/>
  <c r="BK7" i="1" s="1"/>
  <c r="BK6" i="1"/>
  <c r="BJ6" i="1"/>
  <c r="BJ5" i="1"/>
  <c r="BK5" i="1" s="1"/>
  <c r="BK4" i="1"/>
  <c r="BJ4" i="1"/>
  <c r="BJ13" i="2"/>
  <c r="BK13" i="2" s="1"/>
  <c r="BJ12" i="2"/>
  <c r="BK12" i="2" s="1"/>
  <c r="BJ11" i="2"/>
  <c r="BK11" i="2" s="1"/>
  <c r="BJ10" i="2"/>
  <c r="BK10" i="2" s="1"/>
  <c r="BJ9" i="2"/>
  <c r="BK9" i="2" s="1"/>
  <c r="BJ8" i="2"/>
  <c r="BK8" i="2" s="1"/>
  <c r="BJ7" i="2"/>
  <c r="BK7" i="2" s="1"/>
  <c r="BJ6" i="2"/>
  <c r="BK6" i="2" s="1"/>
  <c r="BJ5" i="2"/>
  <c r="BK5" i="2" s="1"/>
  <c r="BJ4" i="2"/>
  <c r="BK4" i="2" s="1"/>
  <c r="DZ13" i="10"/>
  <c r="DZ12" i="10"/>
  <c r="EA12" i="10" s="1"/>
  <c r="EA11" i="10"/>
  <c r="DZ11" i="10"/>
  <c r="DZ10" i="10"/>
  <c r="EA10" i="10" s="1"/>
  <c r="EA9" i="10"/>
  <c r="DZ9" i="10"/>
  <c r="DZ8" i="10"/>
  <c r="EA8" i="10" s="1"/>
  <c r="EA7" i="10"/>
  <c r="DZ7" i="10"/>
  <c r="DZ6" i="10"/>
  <c r="EA6" i="10" s="1"/>
  <c r="EA5" i="10"/>
  <c r="DZ5" i="10"/>
  <c r="DZ4" i="10"/>
  <c r="EA4" i="10" s="1"/>
  <c r="CO13" i="10"/>
  <c r="CO12" i="10"/>
  <c r="CP12" i="10" s="1"/>
  <c r="CO11" i="10"/>
  <c r="CP11" i="10" s="1"/>
  <c r="CO10" i="10"/>
  <c r="CP10" i="10" s="1"/>
  <c r="CO9" i="10"/>
  <c r="CP9" i="10" s="1"/>
  <c r="CO8" i="10"/>
  <c r="CP8" i="10" s="1"/>
  <c r="CO7" i="10"/>
  <c r="CP7" i="10" s="1"/>
  <c r="CO6" i="10"/>
  <c r="CP6" i="10" s="1"/>
  <c r="CO5" i="10"/>
  <c r="CP5" i="10" s="1"/>
  <c r="CO4" i="10"/>
  <c r="CP4" i="10" s="1"/>
  <c r="CO13" i="12"/>
  <c r="CO12" i="12"/>
  <c r="CP12" i="12" s="1"/>
  <c r="CO11" i="12"/>
  <c r="CP11" i="12" s="1"/>
  <c r="CO10" i="12"/>
  <c r="CP10" i="12" s="1"/>
  <c r="CO9" i="12"/>
  <c r="CP9" i="12" s="1"/>
  <c r="CO8" i="12"/>
  <c r="CP8" i="12" s="1"/>
  <c r="CO7" i="12"/>
  <c r="CP7" i="12" s="1"/>
  <c r="CO6" i="12"/>
  <c r="CP6" i="12" s="1"/>
  <c r="CO5" i="12"/>
  <c r="CP5" i="12" s="1"/>
  <c r="CO4" i="12"/>
  <c r="CP4" i="12" s="1"/>
  <c r="CO13" i="11"/>
  <c r="CO12" i="11"/>
  <c r="CP12" i="11" s="1"/>
  <c r="CO11" i="11"/>
  <c r="CP11" i="11" s="1"/>
  <c r="CO10" i="11"/>
  <c r="CP10" i="11" s="1"/>
  <c r="CO9" i="11"/>
  <c r="CP9" i="11" s="1"/>
  <c r="CO8" i="11"/>
  <c r="CP8" i="11" s="1"/>
  <c r="CO7" i="11"/>
  <c r="CP7" i="11" s="1"/>
  <c r="CO6" i="11"/>
  <c r="CP6" i="11" s="1"/>
  <c r="CO5" i="11"/>
  <c r="CP5" i="11" s="1"/>
  <c r="CO4" i="11"/>
  <c r="CP4" i="11" s="1"/>
  <c r="CO13" i="5"/>
  <c r="CP12" i="5"/>
  <c r="CO12" i="5"/>
  <c r="CO11" i="5"/>
  <c r="CP11" i="5" s="1"/>
  <c r="CP10" i="5"/>
  <c r="CO10" i="5"/>
  <c r="CO9" i="5"/>
  <c r="CP9" i="5" s="1"/>
  <c r="CP8" i="5"/>
  <c r="CO8" i="5"/>
  <c r="CO7" i="5"/>
  <c r="CP7" i="5" s="1"/>
  <c r="CP6" i="5"/>
  <c r="CO6" i="5"/>
  <c r="CO5" i="5"/>
  <c r="CP5" i="5" s="1"/>
  <c r="CP4" i="5"/>
  <c r="CO4" i="5"/>
  <c r="BD13" i="10"/>
  <c r="BD12" i="10"/>
  <c r="BE12" i="10" s="1"/>
  <c r="BD11" i="10"/>
  <c r="BE11" i="10" s="1"/>
  <c r="BD10" i="10"/>
  <c r="BE10" i="10" s="1"/>
  <c r="BD9" i="10"/>
  <c r="BE9" i="10" s="1"/>
  <c r="BD8" i="10"/>
  <c r="BE8" i="10" s="1"/>
  <c r="BD7" i="10"/>
  <c r="BE7" i="10" s="1"/>
  <c r="BD6" i="10"/>
  <c r="BE6" i="10" s="1"/>
  <c r="BD5" i="10"/>
  <c r="BE5" i="10" s="1"/>
  <c r="BD4" i="10"/>
  <c r="BE4" i="10" s="1"/>
  <c r="CU13" i="1"/>
  <c r="CV13" i="1" s="1"/>
  <c r="CV12" i="1"/>
  <c r="CU12" i="1"/>
  <c r="CU11" i="1"/>
  <c r="CV11" i="1" s="1"/>
  <c r="CV10" i="1"/>
  <c r="CU10" i="1"/>
  <c r="CU9" i="1"/>
  <c r="CV9" i="1" s="1"/>
  <c r="CV8" i="1"/>
  <c r="CU8" i="1"/>
  <c r="CU7" i="1"/>
  <c r="CV7" i="1" s="1"/>
  <c r="CV6" i="1"/>
  <c r="CU6" i="1"/>
  <c r="CU5" i="1"/>
  <c r="CV5" i="1" s="1"/>
  <c r="CV4" i="1"/>
  <c r="CU4" i="1"/>
  <c r="BD13" i="5"/>
  <c r="BD12" i="5"/>
  <c r="BE12" i="5" s="1"/>
  <c r="BD11" i="5"/>
  <c r="BE11" i="5" s="1"/>
  <c r="BD10" i="5"/>
  <c r="BE10" i="5" s="1"/>
  <c r="BD9" i="5"/>
  <c r="BE9" i="5" s="1"/>
  <c r="BD8" i="5"/>
  <c r="BE8" i="5" s="1"/>
  <c r="BD7" i="5"/>
  <c r="BE7" i="5" s="1"/>
  <c r="BD6" i="5"/>
  <c r="BE6" i="5" s="1"/>
  <c r="BD5" i="5"/>
  <c r="BE5" i="5" s="1"/>
  <c r="BD4" i="5"/>
  <c r="BE4" i="5" s="1"/>
  <c r="S13" i="5"/>
  <c r="S12" i="5"/>
  <c r="T12" i="5" s="1"/>
  <c r="S11" i="5"/>
  <c r="T11" i="5" s="1"/>
  <c r="S10" i="5"/>
  <c r="T10" i="5" s="1"/>
  <c r="S9" i="5"/>
  <c r="T9" i="5" s="1"/>
  <c r="S8" i="5"/>
  <c r="T8" i="5" s="1"/>
  <c r="S7" i="5"/>
  <c r="T7" i="5" s="1"/>
  <c r="S6" i="5"/>
  <c r="T6" i="5" s="1"/>
  <c r="S5" i="5"/>
  <c r="T5" i="5" s="1"/>
  <c r="S4" i="5"/>
  <c r="T4" i="5" s="1"/>
  <c r="S13" i="1"/>
  <c r="T13" i="1" s="1"/>
  <c r="T12" i="1"/>
  <c r="S12" i="1"/>
  <c r="S11" i="1"/>
  <c r="T11" i="1" s="1"/>
  <c r="T10" i="1"/>
  <c r="S10" i="1"/>
  <c r="S9" i="1"/>
  <c r="T9" i="1" s="1"/>
  <c r="T8" i="1"/>
  <c r="S8" i="1"/>
  <c r="S7" i="1"/>
  <c r="T7" i="1" s="1"/>
  <c r="T6" i="1"/>
  <c r="S6" i="1"/>
  <c r="S5" i="1"/>
  <c r="T5" i="1" s="1"/>
  <c r="T4" i="1"/>
  <c r="S4" i="1"/>
  <c r="BD13" i="11"/>
  <c r="BD12" i="11"/>
  <c r="BE12" i="11" s="1"/>
  <c r="BD11" i="11"/>
  <c r="BE11" i="11" s="1"/>
  <c r="BD10" i="11"/>
  <c r="BE10" i="11" s="1"/>
  <c r="BD9" i="11"/>
  <c r="BE9" i="11" s="1"/>
  <c r="BD8" i="11"/>
  <c r="BE8" i="11" s="1"/>
  <c r="BD7" i="11"/>
  <c r="BE7" i="11" s="1"/>
  <c r="BD6" i="11"/>
  <c r="BE6" i="11" s="1"/>
  <c r="BD5" i="11"/>
  <c r="BE5" i="11" s="1"/>
  <c r="BD4" i="11"/>
  <c r="BE4" i="11" s="1"/>
  <c r="S13" i="10"/>
  <c r="S12" i="10"/>
  <c r="T12" i="10" s="1"/>
  <c r="S11" i="10"/>
  <c r="T11" i="10" s="1"/>
  <c r="S10" i="10"/>
  <c r="T10" i="10" s="1"/>
  <c r="S9" i="10"/>
  <c r="T9" i="10" s="1"/>
  <c r="S8" i="10"/>
  <c r="T8" i="10" s="1"/>
  <c r="S7" i="10"/>
  <c r="T7" i="10" s="1"/>
  <c r="S6" i="10"/>
  <c r="T6" i="10" s="1"/>
  <c r="S5" i="10"/>
  <c r="T5" i="10" s="1"/>
  <c r="S4" i="10"/>
  <c r="T4" i="10" s="1"/>
  <c r="S13" i="11"/>
  <c r="S12" i="11"/>
  <c r="T12" i="11" s="1"/>
  <c r="S11" i="11"/>
  <c r="T11" i="11" s="1"/>
  <c r="S10" i="11"/>
  <c r="T10" i="11" s="1"/>
  <c r="S9" i="11"/>
  <c r="T9" i="11" s="1"/>
  <c r="S8" i="11"/>
  <c r="T8" i="11" s="1"/>
  <c r="S7" i="11"/>
  <c r="T7" i="11" s="1"/>
  <c r="S6" i="11"/>
  <c r="T6" i="11" s="1"/>
  <c r="S5" i="11"/>
  <c r="T5" i="11" s="1"/>
  <c r="S4" i="11"/>
  <c r="T4" i="11" s="1"/>
  <c r="S13" i="2"/>
  <c r="T13" i="2" s="1"/>
  <c r="T12" i="2"/>
  <c r="S12" i="2"/>
  <c r="S11" i="2"/>
  <c r="T11" i="2" s="1"/>
  <c r="T10" i="2"/>
  <c r="S10" i="2"/>
  <c r="S9" i="2"/>
  <c r="T9" i="2" s="1"/>
  <c r="T8" i="2"/>
  <c r="S8" i="2"/>
  <c r="S7" i="2"/>
  <c r="T7" i="2" s="1"/>
  <c r="T6" i="2"/>
  <c r="S6" i="2"/>
  <c r="S5" i="2"/>
  <c r="T5" i="2" s="1"/>
  <c r="T4" i="2"/>
  <c r="S4" i="2"/>
  <c r="BD13" i="12"/>
  <c r="BD12" i="12"/>
  <c r="BE12" i="12" s="1"/>
  <c r="BD11" i="12"/>
  <c r="BE11" i="12" s="1"/>
  <c r="BD10" i="12"/>
  <c r="BE10" i="12" s="1"/>
  <c r="BD9" i="12"/>
  <c r="BE9" i="12" s="1"/>
  <c r="BD8" i="12"/>
  <c r="BE8" i="12" s="1"/>
  <c r="BD7" i="12"/>
  <c r="BE7" i="12" s="1"/>
  <c r="BD6" i="12"/>
  <c r="BE6" i="12" s="1"/>
  <c r="BD5" i="12"/>
  <c r="BE5" i="12" s="1"/>
  <c r="BD4" i="12"/>
  <c r="BE4" i="12" s="1"/>
  <c r="S13" i="12"/>
  <c r="S12" i="12"/>
  <c r="T12" i="12" s="1"/>
  <c r="S11" i="12"/>
  <c r="T11" i="12" s="1"/>
  <c r="S10" i="12"/>
  <c r="T10" i="12" s="1"/>
  <c r="S9" i="12"/>
  <c r="T9" i="12" s="1"/>
  <c r="S8" i="12"/>
  <c r="T8" i="12" s="1"/>
  <c r="S7" i="12"/>
  <c r="T7" i="12" s="1"/>
  <c r="S6" i="12"/>
  <c r="T6" i="12" s="1"/>
  <c r="S5" i="12"/>
  <c r="T5" i="12" s="1"/>
  <c r="S4" i="12"/>
  <c r="T4" i="12" s="1"/>
  <c r="EM14" i="1" l="1"/>
  <c r="T14" i="11"/>
  <c r="BE14" i="11"/>
  <c r="CP14" i="11"/>
  <c r="BK14" i="1"/>
  <c r="BK14" i="2"/>
  <c r="EA14" i="10"/>
  <c r="CP14" i="10"/>
  <c r="T14" i="10"/>
  <c r="CP14" i="12"/>
  <c r="CP14" i="5"/>
  <c r="BE14" i="10"/>
  <c r="CV14" i="1"/>
  <c r="BE14" i="5"/>
  <c r="T14" i="5"/>
  <c r="T14" i="1"/>
  <c r="T14" i="2"/>
  <c r="BE14" i="12"/>
  <c r="T14" i="12"/>
  <c r="BJ13" i="6"/>
  <c r="BJ12" i="6"/>
  <c r="BK12" i="6" s="1"/>
  <c r="BJ11" i="6"/>
  <c r="BK11" i="6" s="1"/>
  <c r="BJ10" i="6"/>
  <c r="BK10" i="6" s="1"/>
  <c r="BJ9" i="6"/>
  <c r="BK9" i="6" s="1"/>
  <c r="BJ8" i="6"/>
  <c r="BK8" i="6" s="1"/>
  <c r="BJ7" i="6"/>
  <c r="BK7" i="6" s="1"/>
  <c r="BJ6" i="6"/>
  <c r="BK6" i="6" s="1"/>
  <c r="BJ5" i="6"/>
  <c r="BK5" i="6" s="1"/>
  <c r="BJ4" i="6"/>
  <c r="BK4" i="6" s="1"/>
  <c r="AL53" i="25"/>
  <c r="AL52" i="25"/>
  <c r="AL50" i="25"/>
  <c r="AL48" i="25"/>
  <c r="AL47" i="25"/>
  <c r="AL46" i="25"/>
  <c r="AL44" i="25"/>
  <c r="AL43" i="25"/>
  <c r="AL42" i="25"/>
  <c r="AL40" i="25"/>
  <c r="AL39" i="25"/>
  <c r="AL38" i="25"/>
  <c r="AL37" i="25"/>
  <c r="AL35" i="25"/>
  <c r="AL34" i="25"/>
  <c r="AL32" i="25"/>
  <c r="AL31" i="25"/>
  <c r="AL30" i="25"/>
  <c r="AL28" i="25"/>
  <c r="AL27" i="25"/>
  <c r="AL26" i="25"/>
  <c r="AL25" i="25"/>
  <c r="AL23" i="25"/>
  <c r="AL22" i="25"/>
  <c r="AL21" i="25"/>
  <c r="AL19" i="25"/>
  <c r="AL18" i="25"/>
  <c r="AL17" i="25"/>
  <c r="AL15" i="25"/>
  <c r="AL14" i="25"/>
  <c r="AL12" i="25"/>
  <c r="AL11" i="25"/>
  <c r="AL9" i="25"/>
  <c r="AL8" i="25"/>
  <c r="AL6" i="25"/>
  <c r="AL5" i="25"/>
  <c r="AL4" i="25"/>
  <c r="AL3" i="25"/>
  <c r="Y13" i="3"/>
  <c r="Y12" i="3"/>
  <c r="Z12" i="3" s="1"/>
  <c r="Y11" i="3"/>
  <c r="Z11" i="3" s="1"/>
  <c r="Y10" i="3"/>
  <c r="Z10" i="3" s="1"/>
  <c r="Z9" i="3"/>
  <c r="Y9" i="3"/>
  <c r="Y8" i="3"/>
  <c r="Z8" i="3" s="1"/>
  <c r="Z7" i="3"/>
  <c r="Y7" i="3"/>
  <c r="Y6" i="3"/>
  <c r="Z6" i="3" s="1"/>
  <c r="Z5" i="3"/>
  <c r="Y5" i="3"/>
  <c r="Y4" i="3"/>
  <c r="Z4" i="3" s="1"/>
  <c r="BG13" i="14"/>
  <c r="BG12" i="14"/>
  <c r="BH12" i="14" s="1"/>
  <c r="BG11" i="14"/>
  <c r="BH11" i="14" s="1"/>
  <c r="BG10" i="14"/>
  <c r="BH10" i="14" s="1"/>
  <c r="BG9" i="14"/>
  <c r="BH9" i="14" s="1"/>
  <c r="BG8" i="14"/>
  <c r="BH8" i="14" s="1"/>
  <c r="BG7" i="14"/>
  <c r="BH7" i="14" s="1"/>
  <c r="BG6" i="14"/>
  <c r="BH6" i="14" s="1"/>
  <c r="BG5" i="14"/>
  <c r="BH5" i="14" s="1"/>
  <c r="BG4" i="14"/>
  <c r="BH4" i="14" s="1"/>
  <c r="CO13" i="8"/>
  <c r="CO12" i="8"/>
  <c r="CP12" i="8" s="1"/>
  <c r="CO11" i="8"/>
  <c r="CP11" i="8" s="1"/>
  <c r="CO10" i="8"/>
  <c r="CP10" i="8" s="1"/>
  <c r="CO9" i="8"/>
  <c r="CP9" i="8" s="1"/>
  <c r="CO8" i="8"/>
  <c r="CP8" i="8" s="1"/>
  <c r="CO7" i="8"/>
  <c r="CP7" i="8" s="1"/>
  <c r="CO6" i="8"/>
  <c r="CP6" i="8" s="1"/>
  <c r="CO5" i="8"/>
  <c r="CP5" i="8" s="1"/>
  <c r="CO4" i="8"/>
  <c r="CP4" i="8" s="1"/>
  <c r="DZ13" i="7"/>
  <c r="DZ12" i="7"/>
  <c r="EA12" i="7" s="1"/>
  <c r="DZ11" i="7"/>
  <c r="EA11" i="7" s="1"/>
  <c r="DZ10" i="7"/>
  <c r="EA10" i="7" s="1"/>
  <c r="DZ9" i="7"/>
  <c r="EA9" i="7" s="1"/>
  <c r="DZ8" i="7"/>
  <c r="EA8" i="7" s="1"/>
  <c r="DZ7" i="7"/>
  <c r="EA7" i="7" s="1"/>
  <c r="DZ6" i="7"/>
  <c r="EA6" i="7" s="1"/>
  <c r="DZ5" i="7"/>
  <c r="EA5" i="7" s="1"/>
  <c r="DZ4" i="7"/>
  <c r="EA4" i="7" s="1"/>
  <c r="CO13" i="7"/>
  <c r="CO12" i="7"/>
  <c r="CP12" i="7" s="1"/>
  <c r="CO11" i="7"/>
  <c r="CP11" i="7" s="1"/>
  <c r="CO10" i="7"/>
  <c r="CP10" i="7" s="1"/>
  <c r="CO9" i="7"/>
  <c r="CP9" i="7" s="1"/>
  <c r="CO8" i="7"/>
  <c r="CP8" i="7" s="1"/>
  <c r="CO7" i="7"/>
  <c r="CP7" i="7" s="1"/>
  <c r="CO6" i="7"/>
  <c r="CP6" i="7" s="1"/>
  <c r="CO5" i="7"/>
  <c r="CP5" i="7" s="1"/>
  <c r="CO4" i="7"/>
  <c r="CP4" i="7" s="1"/>
  <c r="BD13" i="8"/>
  <c r="BD12" i="8"/>
  <c r="BE12" i="8" s="1"/>
  <c r="BD11" i="8"/>
  <c r="BE11" i="8" s="1"/>
  <c r="BD10" i="8"/>
  <c r="BE10" i="8" s="1"/>
  <c r="BD9" i="8"/>
  <c r="BE9" i="8" s="1"/>
  <c r="BD8" i="8"/>
  <c r="BE8" i="8" s="1"/>
  <c r="BD7" i="8"/>
  <c r="BE7" i="8" s="1"/>
  <c r="BD6" i="8"/>
  <c r="BE6" i="8" s="1"/>
  <c r="BD5" i="8"/>
  <c r="BE5" i="8" s="1"/>
  <c r="BD4" i="8"/>
  <c r="BE4" i="8" s="1"/>
  <c r="BD13" i="7"/>
  <c r="BE12" i="7"/>
  <c r="BD12" i="7"/>
  <c r="BE11" i="7"/>
  <c r="BD11" i="7"/>
  <c r="BE10" i="7"/>
  <c r="BD10" i="7"/>
  <c r="BE9" i="7"/>
  <c r="BD9" i="7"/>
  <c r="BE8" i="7"/>
  <c r="BD8" i="7"/>
  <c r="BE7" i="7"/>
  <c r="BD7" i="7"/>
  <c r="BE6" i="7"/>
  <c r="BD6" i="7"/>
  <c r="BE5" i="7"/>
  <c r="BD5" i="7"/>
  <c r="BE4" i="7"/>
  <c r="BD4" i="7"/>
  <c r="CU13" i="6"/>
  <c r="CU12" i="6"/>
  <c r="CV12" i="6" s="1"/>
  <c r="CU11" i="6"/>
  <c r="CV11" i="6" s="1"/>
  <c r="CU10" i="6"/>
  <c r="CV10" i="6" s="1"/>
  <c r="CU9" i="6"/>
  <c r="CV9" i="6" s="1"/>
  <c r="CU8" i="6"/>
  <c r="CV8" i="6" s="1"/>
  <c r="CU7" i="6"/>
  <c r="CV7" i="6" s="1"/>
  <c r="CU6" i="6"/>
  <c r="CV6" i="6" s="1"/>
  <c r="CU5" i="6"/>
  <c r="CV5" i="6" s="1"/>
  <c r="CU4" i="6"/>
  <c r="CV4" i="6" s="1"/>
  <c r="S13" i="8"/>
  <c r="T12" i="8"/>
  <c r="S12" i="8"/>
  <c r="S11" i="8"/>
  <c r="T11" i="8" s="1"/>
  <c r="T10" i="8"/>
  <c r="S10" i="8"/>
  <c r="S9" i="8"/>
  <c r="T9" i="8" s="1"/>
  <c r="T8" i="8"/>
  <c r="S8" i="8"/>
  <c r="S7" i="8"/>
  <c r="T7" i="8" s="1"/>
  <c r="T6" i="8"/>
  <c r="S6" i="8"/>
  <c r="S5" i="8"/>
  <c r="T5" i="8" s="1"/>
  <c r="T4" i="8"/>
  <c r="S4" i="8"/>
  <c r="S13" i="7"/>
  <c r="S12" i="7"/>
  <c r="T12" i="7" s="1"/>
  <c r="S11" i="7"/>
  <c r="T11" i="7" s="1"/>
  <c r="S10" i="7"/>
  <c r="T10" i="7" s="1"/>
  <c r="S9" i="7"/>
  <c r="T9" i="7" s="1"/>
  <c r="S8" i="7"/>
  <c r="T8" i="7" s="1"/>
  <c r="S7" i="7"/>
  <c r="T7" i="7" s="1"/>
  <c r="S6" i="7"/>
  <c r="T6" i="7" s="1"/>
  <c r="S5" i="7"/>
  <c r="T5" i="7" s="1"/>
  <c r="S4" i="7"/>
  <c r="T4" i="7" s="1"/>
  <c r="BD13" i="9"/>
  <c r="BE12" i="9"/>
  <c r="BD12" i="9"/>
  <c r="BD11" i="9"/>
  <c r="BE11" i="9" s="1"/>
  <c r="BE10" i="9"/>
  <c r="BD10" i="9"/>
  <c r="BD9" i="9"/>
  <c r="BE9" i="9" s="1"/>
  <c r="BE8" i="9"/>
  <c r="BD8" i="9"/>
  <c r="BD7" i="9"/>
  <c r="BE7" i="9" s="1"/>
  <c r="BE6" i="9"/>
  <c r="BD6" i="9"/>
  <c r="BD5" i="9"/>
  <c r="BE5" i="9" s="1"/>
  <c r="BE4" i="9"/>
  <c r="BD4" i="9"/>
  <c r="S13" i="13"/>
  <c r="S12" i="13"/>
  <c r="T12" i="13" s="1"/>
  <c r="T11" i="13"/>
  <c r="S11" i="13"/>
  <c r="S10" i="13"/>
  <c r="T10" i="13" s="1"/>
  <c r="T9" i="13"/>
  <c r="S9" i="13"/>
  <c r="S8" i="13"/>
  <c r="T8" i="13" s="1"/>
  <c r="T7" i="13"/>
  <c r="S7" i="13"/>
  <c r="S6" i="13"/>
  <c r="T6" i="13" s="1"/>
  <c r="T5" i="13"/>
  <c r="S5" i="13"/>
  <c r="S4" i="13"/>
  <c r="T4" i="13" s="1"/>
  <c r="S13" i="6"/>
  <c r="S12" i="6"/>
  <c r="T12" i="6" s="1"/>
  <c r="S11" i="6"/>
  <c r="T11" i="6" s="1"/>
  <c r="S10" i="6"/>
  <c r="T10" i="6" s="1"/>
  <c r="S9" i="6"/>
  <c r="T9" i="6" s="1"/>
  <c r="S8" i="6"/>
  <c r="T8" i="6" s="1"/>
  <c r="S7" i="6"/>
  <c r="T7" i="6" s="1"/>
  <c r="S6" i="6"/>
  <c r="T6" i="6" s="1"/>
  <c r="S5" i="6"/>
  <c r="T5" i="6" s="1"/>
  <c r="S4" i="6"/>
  <c r="T4" i="6" s="1"/>
  <c r="BJ13" i="3"/>
  <c r="BJ12" i="3"/>
  <c r="BK12" i="3" s="1"/>
  <c r="BJ11" i="3"/>
  <c r="BK11" i="3" s="1"/>
  <c r="BJ10" i="3"/>
  <c r="BK10" i="3" s="1"/>
  <c r="BJ9" i="3"/>
  <c r="BK9" i="3" s="1"/>
  <c r="BJ8" i="3"/>
  <c r="BK8" i="3" s="1"/>
  <c r="BJ7" i="3"/>
  <c r="BK7" i="3" s="1"/>
  <c r="BJ6" i="3"/>
  <c r="BK6" i="3" s="1"/>
  <c r="BJ5" i="3"/>
  <c r="BK5" i="3" s="1"/>
  <c r="BJ4" i="3"/>
  <c r="BK4" i="3" s="1"/>
  <c r="BD13" i="4"/>
  <c r="BD12" i="4"/>
  <c r="BE12" i="4" s="1"/>
  <c r="BD11" i="4"/>
  <c r="BE11" i="4" s="1"/>
  <c r="BD10" i="4"/>
  <c r="BE10" i="4" s="1"/>
  <c r="BD9" i="4"/>
  <c r="BE9" i="4" s="1"/>
  <c r="BD8" i="4"/>
  <c r="BE8" i="4" s="1"/>
  <c r="BD7" i="4"/>
  <c r="BE7" i="4" s="1"/>
  <c r="BD6" i="4"/>
  <c r="BE6" i="4" s="1"/>
  <c r="BD5" i="4"/>
  <c r="BE5" i="4" s="1"/>
  <c r="BD4" i="4"/>
  <c r="BE4" i="4" s="1"/>
  <c r="S13" i="14"/>
  <c r="T12" i="14"/>
  <c r="S12" i="14"/>
  <c r="T11" i="14"/>
  <c r="S11" i="14"/>
  <c r="T10" i="14"/>
  <c r="S10" i="14"/>
  <c r="T9" i="14"/>
  <c r="S9" i="14"/>
  <c r="T8" i="14"/>
  <c r="S8" i="14"/>
  <c r="T7" i="14"/>
  <c r="S7" i="14"/>
  <c r="T6" i="14"/>
  <c r="S6" i="14"/>
  <c r="T5" i="14"/>
  <c r="S5" i="14"/>
  <c r="T4" i="14"/>
  <c r="S4" i="14"/>
  <c r="S13" i="4"/>
  <c r="S12" i="4"/>
  <c r="T12" i="4" s="1"/>
  <c r="S11" i="4"/>
  <c r="T11" i="4" s="1"/>
  <c r="S10" i="4"/>
  <c r="T10" i="4" s="1"/>
  <c r="S9" i="4"/>
  <c r="T9" i="4" s="1"/>
  <c r="S8" i="4"/>
  <c r="T8" i="4" s="1"/>
  <c r="S7" i="4"/>
  <c r="T7" i="4" s="1"/>
  <c r="S6" i="4"/>
  <c r="T6" i="4" s="1"/>
  <c r="S5" i="4"/>
  <c r="T5" i="4" s="1"/>
  <c r="S4" i="4"/>
  <c r="T4" i="4" s="1"/>
  <c r="S13" i="9"/>
  <c r="S12" i="9"/>
  <c r="T12" i="9" s="1"/>
  <c r="S11" i="9"/>
  <c r="T11" i="9" s="1"/>
  <c r="S10" i="9"/>
  <c r="T10" i="9" s="1"/>
  <c r="S9" i="9"/>
  <c r="T9" i="9" s="1"/>
  <c r="S8" i="9"/>
  <c r="T8" i="9" s="1"/>
  <c r="S7" i="9"/>
  <c r="T7" i="9" s="1"/>
  <c r="S6" i="9"/>
  <c r="T6" i="9" s="1"/>
  <c r="S5" i="9"/>
  <c r="T5" i="9" s="1"/>
  <c r="S4" i="9"/>
  <c r="T4" i="9" s="1"/>
  <c r="T14" i="14" l="1"/>
  <c r="T14" i="9"/>
  <c r="BE14" i="9"/>
  <c r="T14" i="8"/>
  <c r="BK14" i="6"/>
  <c r="Z14" i="3"/>
  <c r="BH14" i="14"/>
  <c r="CP14" i="8"/>
  <c r="EA14" i="7"/>
  <c r="CP14" i="7"/>
  <c r="BE14" i="7"/>
  <c r="BE14" i="8"/>
  <c r="CV14" i="6"/>
  <c r="T14" i="7"/>
  <c r="T14" i="13"/>
  <c r="T14" i="6"/>
  <c r="BK14" i="3"/>
  <c r="BE14" i="4"/>
  <c r="T14" i="4"/>
  <c r="B35" i="35"/>
  <c r="EI13" i="1"/>
  <c r="EJ13" i="1" s="1"/>
  <c r="EJ12" i="1"/>
  <c r="EI12" i="1"/>
  <c r="EI11" i="1"/>
  <c r="EJ11" i="1" s="1"/>
  <c r="EJ10" i="1"/>
  <c r="EI10" i="1"/>
  <c r="EJ9" i="1"/>
  <c r="EI9" i="1"/>
  <c r="EJ8" i="1"/>
  <c r="EI8" i="1"/>
  <c r="EJ7" i="1"/>
  <c r="EI7" i="1"/>
  <c r="EJ6" i="1"/>
  <c r="EI6" i="1"/>
  <c r="EJ5" i="1"/>
  <c r="EI5" i="1"/>
  <c r="EJ4" i="1"/>
  <c r="EI4" i="1"/>
  <c r="BG13" i="1"/>
  <c r="BH13" i="1" s="1"/>
  <c r="BG12" i="1"/>
  <c r="BH12" i="1" s="1"/>
  <c r="BG11" i="1"/>
  <c r="BH11" i="1" s="1"/>
  <c r="BG10" i="1"/>
  <c r="BH10" i="1" s="1"/>
  <c r="BG9" i="1"/>
  <c r="BH9" i="1" s="1"/>
  <c r="BG8" i="1"/>
  <c r="BH8" i="1" s="1"/>
  <c r="BG7" i="1"/>
  <c r="BH7" i="1" s="1"/>
  <c r="BG6" i="1"/>
  <c r="BH6" i="1" s="1"/>
  <c r="BG5" i="1"/>
  <c r="BH5" i="1" s="1"/>
  <c r="BG4" i="1"/>
  <c r="BH4" i="1" s="1"/>
  <c r="BG13" i="2"/>
  <c r="BH13" i="2" s="1"/>
  <c r="BH12" i="2"/>
  <c r="BG12" i="2"/>
  <c r="BG11" i="2"/>
  <c r="BH11" i="2" s="1"/>
  <c r="BH10" i="2"/>
  <c r="BG10" i="2"/>
  <c r="BG9" i="2"/>
  <c r="BH9" i="2" s="1"/>
  <c r="BH8" i="2"/>
  <c r="BG8" i="2"/>
  <c r="BG7" i="2"/>
  <c r="BH7" i="2" s="1"/>
  <c r="BH6" i="2"/>
  <c r="BG6" i="2"/>
  <c r="BG5" i="2"/>
  <c r="BH5" i="2" s="1"/>
  <c r="BH4" i="2"/>
  <c r="BG4" i="2"/>
  <c r="DW13" i="10"/>
  <c r="DW12" i="10"/>
  <c r="DX12" i="10" s="1"/>
  <c r="DW11" i="10"/>
  <c r="DX11" i="10" s="1"/>
  <c r="DW10" i="10"/>
  <c r="DX10" i="10" s="1"/>
  <c r="DW9" i="10"/>
  <c r="DX9" i="10" s="1"/>
  <c r="DW8" i="10"/>
  <c r="DX8" i="10" s="1"/>
  <c r="DW7" i="10"/>
  <c r="DX7" i="10" s="1"/>
  <c r="DW6" i="10"/>
  <c r="DX6" i="10" s="1"/>
  <c r="DW5" i="10"/>
  <c r="DX5" i="10" s="1"/>
  <c r="DW4" i="10"/>
  <c r="DX4" i="10" s="1"/>
  <c r="CL13" i="10"/>
  <c r="CL12" i="10"/>
  <c r="CM12" i="10" s="1"/>
  <c r="CL11" i="10"/>
  <c r="CM11" i="10" s="1"/>
  <c r="CL10" i="10"/>
  <c r="CM10" i="10" s="1"/>
  <c r="CL9" i="10"/>
  <c r="CM9" i="10" s="1"/>
  <c r="CL8" i="10"/>
  <c r="CM8" i="10" s="1"/>
  <c r="CL7" i="10"/>
  <c r="CM7" i="10" s="1"/>
  <c r="CL6" i="10"/>
  <c r="CM6" i="10" s="1"/>
  <c r="CL5" i="10"/>
  <c r="CM5" i="10" s="1"/>
  <c r="CL4" i="10"/>
  <c r="CM4" i="10" s="1"/>
  <c r="CL13" i="12"/>
  <c r="CL12" i="12"/>
  <c r="CM12" i="12" s="1"/>
  <c r="CL11" i="12"/>
  <c r="CM11" i="12" s="1"/>
  <c r="CL10" i="12"/>
  <c r="CM10" i="12" s="1"/>
  <c r="CL9" i="12"/>
  <c r="CM9" i="12" s="1"/>
  <c r="CL8" i="12"/>
  <c r="CM8" i="12" s="1"/>
  <c r="CL7" i="12"/>
  <c r="CM7" i="12" s="1"/>
  <c r="CL6" i="12"/>
  <c r="CM6" i="12" s="1"/>
  <c r="CL5" i="12"/>
  <c r="CM5" i="12" s="1"/>
  <c r="CL4" i="12"/>
  <c r="CM4" i="12" s="1"/>
  <c r="CL13" i="11"/>
  <c r="CM12" i="11"/>
  <c r="CL12" i="11"/>
  <c r="CM11" i="11"/>
  <c r="CL11" i="11"/>
  <c r="CM10" i="11"/>
  <c r="CL10" i="11"/>
  <c r="CM9" i="11"/>
  <c r="CL9" i="11"/>
  <c r="CM8" i="11"/>
  <c r="CL8" i="11"/>
  <c r="CM7" i="11"/>
  <c r="CL7" i="11"/>
  <c r="CM6" i="11"/>
  <c r="CL6" i="11"/>
  <c r="CM5" i="11"/>
  <c r="CL5" i="11"/>
  <c r="CM4" i="11"/>
  <c r="CL4" i="11"/>
  <c r="CL13" i="5"/>
  <c r="CL12" i="5"/>
  <c r="CM12" i="5" s="1"/>
  <c r="CL11" i="5"/>
  <c r="CM11" i="5" s="1"/>
  <c r="CL10" i="5"/>
  <c r="CM10" i="5" s="1"/>
  <c r="CL9" i="5"/>
  <c r="CM9" i="5" s="1"/>
  <c r="CL8" i="5"/>
  <c r="CM8" i="5" s="1"/>
  <c r="CL7" i="5"/>
  <c r="CM7" i="5" s="1"/>
  <c r="CL6" i="5"/>
  <c r="CM6" i="5" s="1"/>
  <c r="CL5" i="5"/>
  <c r="CM5" i="5" s="1"/>
  <c r="CL4" i="5"/>
  <c r="CM4" i="5" s="1"/>
  <c r="BA13" i="10"/>
  <c r="BA12" i="10"/>
  <c r="BB12" i="10" s="1"/>
  <c r="BB11" i="10"/>
  <c r="BA11" i="10"/>
  <c r="BA10" i="10"/>
  <c r="BB10" i="10" s="1"/>
  <c r="BB9" i="10"/>
  <c r="BA9" i="10"/>
  <c r="BA8" i="10"/>
  <c r="BB8" i="10" s="1"/>
  <c r="BB7" i="10"/>
  <c r="BA7" i="10"/>
  <c r="BA6" i="10"/>
  <c r="BB6" i="10" s="1"/>
  <c r="BB5" i="10"/>
  <c r="BA5" i="10"/>
  <c r="BA4" i="10"/>
  <c r="BB4" i="10" s="1"/>
  <c r="CS13" i="1"/>
  <c r="CR13" i="1"/>
  <c r="CS12" i="1"/>
  <c r="CR12" i="1"/>
  <c r="CS11" i="1"/>
  <c r="CR11" i="1"/>
  <c r="CS10" i="1"/>
  <c r="CR10" i="1"/>
  <c r="CS9" i="1"/>
  <c r="CR9" i="1"/>
  <c r="CS8" i="1"/>
  <c r="CR8" i="1"/>
  <c r="CS7" i="1"/>
  <c r="CR7" i="1"/>
  <c r="CS6" i="1"/>
  <c r="CR6" i="1"/>
  <c r="CS5" i="1"/>
  <c r="CR5" i="1"/>
  <c r="CS4" i="1"/>
  <c r="CR4" i="1"/>
  <c r="BA13" i="5"/>
  <c r="BA12" i="5"/>
  <c r="BB12" i="5" s="1"/>
  <c r="BA11" i="5"/>
  <c r="BB11" i="5" s="1"/>
  <c r="BA10" i="5"/>
  <c r="BB10" i="5" s="1"/>
  <c r="BA9" i="5"/>
  <c r="BB9" i="5" s="1"/>
  <c r="BA8" i="5"/>
  <c r="BB8" i="5" s="1"/>
  <c r="BA7" i="5"/>
  <c r="BB7" i="5" s="1"/>
  <c r="BA6" i="5"/>
  <c r="BB6" i="5" s="1"/>
  <c r="BA5" i="5"/>
  <c r="BB5" i="5" s="1"/>
  <c r="BA4" i="5"/>
  <c r="BB4" i="5" s="1"/>
  <c r="P13" i="5"/>
  <c r="P12" i="5"/>
  <c r="Q12" i="5" s="1"/>
  <c r="P11" i="5"/>
  <c r="Q11" i="5" s="1"/>
  <c r="P10" i="5"/>
  <c r="Q10" i="5" s="1"/>
  <c r="P9" i="5"/>
  <c r="Q9" i="5" s="1"/>
  <c r="P8" i="5"/>
  <c r="Q8" i="5" s="1"/>
  <c r="P7" i="5"/>
  <c r="Q7" i="5" s="1"/>
  <c r="P6" i="5"/>
  <c r="Q6" i="5" s="1"/>
  <c r="P5" i="5"/>
  <c r="Q5" i="5" s="1"/>
  <c r="P4" i="5"/>
  <c r="Q4" i="5" s="1"/>
  <c r="P13" i="1"/>
  <c r="Q13" i="1" s="1"/>
  <c r="P12" i="1"/>
  <c r="Q12" i="1" s="1"/>
  <c r="P11" i="1"/>
  <c r="Q11" i="1" s="1"/>
  <c r="P10" i="1"/>
  <c r="Q10" i="1" s="1"/>
  <c r="P9" i="1"/>
  <c r="Q9" i="1" s="1"/>
  <c r="P8" i="1"/>
  <c r="Q8" i="1" s="1"/>
  <c r="P7" i="1"/>
  <c r="Q7" i="1" s="1"/>
  <c r="P6" i="1"/>
  <c r="Q6" i="1" s="1"/>
  <c r="P5" i="1"/>
  <c r="Q5" i="1" s="1"/>
  <c r="P4" i="1"/>
  <c r="Q4" i="1" s="1"/>
  <c r="BA13" i="11"/>
  <c r="BA12" i="11"/>
  <c r="BB12" i="11" s="1"/>
  <c r="BA11" i="11"/>
  <c r="BB11" i="11" s="1"/>
  <c r="BA10" i="11"/>
  <c r="BB10" i="11" s="1"/>
  <c r="BA9" i="11"/>
  <c r="BB9" i="11" s="1"/>
  <c r="BA8" i="11"/>
  <c r="BB8" i="11" s="1"/>
  <c r="BA7" i="11"/>
  <c r="BB7" i="11" s="1"/>
  <c r="BA6" i="11"/>
  <c r="BB6" i="11" s="1"/>
  <c r="BA5" i="11"/>
  <c r="BB5" i="11" s="1"/>
  <c r="BA4" i="11"/>
  <c r="BB4" i="11" s="1"/>
  <c r="P13" i="10"/>
  <c r="P12" i="10"/>
  <c r="Q12" i="10" s="1"/>
  <c r="P11" i="10"/>
  <c r="Q11" i="10" s="1"/>
  <c r="P10" i="10"/>
  <c r="Q10" i="10" s="1"/>
  <c r="P9" i="10"/>
  <c r="Q9" i="10" s="1"/>
  <c r="P8" i="10"/>
  <c r="Q8" i="10" s="1"/>
  <c r="P7" i="10"/>
  <c r="Q7" i="10" s="1"/>
  <c r="P6" i="10"/>
  <c r="Q6" i="10" s="1"/>
  <c r="P5" i="10"/>
  <c r="Q5" i="10" s="1"/>
  <c r="P4" i="10"/>
  <c r="Q4" i="10" s="1"/>
  <c r="P13" i="11"/>
  <c r="P12" i="11"/>
  <c r="Q12" i="11" s="1"/>
  <c r="P11" i="11"/>
  <c r="Q11" i="11" s="1"/>
  <c r="P10" i="11"/>
  <c r="Q10" i="11" s="1"/>
  <c r="P9" i="11"/>
  <c r="Q9" i="11" s="1"/>
  <c r="P8" i="11"/>
  <c r="Q8" i="11" s="1"/>
  <c r="P7" i="11"/>
  <c r="Q7" i="11" s="1"/>
  <c r="P6" i="11"/>
  <c r="Q6" i="11" s="1"/>
  <c r="P5" i="11"/>
  <c r="Q5" i="11" s="1"/>
  <c r="P4" i="11"/>
  <c r="Q4" i="11" s="1"/>
  <c r="P13" i="2"/>
  <c r="Q13" i="2" s="1"/>
  <c r="P12" i="2"/>
  <c r="Q12" i="2" s="1"/>
  <c r="P11" i="2"/>
  <c r="Q11" i="2" s="1"/>
  <c r="P10" i="2"/>
  <c r="Q10" i="2" s="1"/>
  <c r="P9" i="2"/>
  <c r="Q9" i="2" s="1"/>
  <c r="P8" i="2"/>
  <c r="Q8" i="2" s="1"/>
  <c r="P7" i="2"/>
  <c r="Q7" i="2" s="1"/>
  <c r="P6" i="2"/>
  <c r="Q6" i="2" s="1"/>
  <c r="P5" i="2"/>
  <c r="Q5" i="2" s="1"/>
  <c r="P4" i="2"/>
  <c r="Q4" i="2" s="1"/>
  <c r="BA13" i="12"/>
  <c r="BA12" i="12"/>
  <c r="BB12" i="12" s="1"/>
  <c r="BB11" i="12"/>
  <c r="BA11" i="12"/>
  <c r="BA10" i="12"/>
  <c r="BB10" i="12" s="1"/>
  <c r="BB9" i="12"/>
  <c r="BA9" i="12"/>
  <c r="BA8" i="12"/>
  <c r="BB8" i="12" s="1"/>
  <c r="BB7" i="12"/>
  <c r="BA7" i="12"/>
  <c r="BA6" i="12"/>
  <c r="BB6" i="12" s="1"/>
  <c r="BB5" i="12"/>
  <c r="BA5" i="12"/>
  <c r="BA4" i="12"/>
  <c r="BB4" i="12" s="1"/>
  <c r="P13" i="12"/>
  <c r="Q12" i="12"/>
  <c r="P12" i="12"/>
  <c r="Q11" i="12"/>
  <c r="P11" i="12"/>
  <c r="Q10" i="12"/>
  <c r="P10" i="12"/>
  <c r="Q9" i="12"/>
  <c r="P9" i="12"/>
  <c r="Q8" i="12"/>
  <c r="P8" i="12"/>
  <c r="Q7" i="12"/>
  <c r="P7" i="12"/>
  <c r="Q6" i="12"/>
  <c r="P6" i="12"/>
  <c r="Q5" i="12"/>
  <c r="P5" i="12"/>
  <c r="Q4" i="12"/>
  <c r="P4" i="12"/>
  <c r="CM14" i="11" l="1"/>
  <c r="Q14" i="12"/>
  <c r="EJ14" i="1"/>
  <c r="BH14" i="1"/>
  <c r="CS14" i="1"/>
  <c r="BH14" i="2"/>
  <c r="DX14" i="10"/>
  <c r="CM14" i="10"/>
  <c r="CM14" i="12"/>
  <c r="Q14" i="11"/>
  <c r="CM14" i="5"/>
  <c r="BB14" i="10"/>
  <c r="BB14" i="5"/>
  <c r="Q14" i="5"/>
  <c r="Q14" i="1"/>
  <c r="BB14" i="11"/>
  <c r="Q14" i="10"/>
  <c r="Q14" i="2"/>
  <c r="BB14" i="12"/>
  <c r="BA13" i="8"/>
  <c r="BA12" i="8"/>
  <c r="BB12" i="8" s="1"/>
  <c r="BA11" i="8"/>
  <c r="BB11" i="8" s="1"/>
  <c r="BA10" i="8"/>
  <c r="BB10" i="8" s="1"/>
  <c r="BA9" i="8"/>
  <c r="BB9" i="8" s="1"/>
  <c r="BA8" i="8"/>
  <c r="BB8" i="8" s="1"/>
  <c r="BA7" i="8"/>
  <c r="BB7" i="8" s="1"/>
  <c r="BA6" i="8"/>
  <c r="BB6" i="8" s="1"/>
  <c r="BA5" i="8"/>
  <c r="BB5" i="8" s="1"/>
  <c r="BA4" i="8"/>
  <c r="BB4" i="8" s="1"/>
  <c r="BB14" i="8" l="1"/>
  <c r="BG13" i="6"/>
  <c r="BH12" i="6"/>
  <c r="BG12" i="6"/>
  <c r="BH11" i="6"/>
  <c r="BG11" i="6"/>
  <c r="BH10" i="6"/>
  <c r="BG10" i="6"/>
  <c r="BH9" i="6"/>
  <c r="BG9" i="6"/>
  <c r="BH8" i="6"/>
  <c r="BG8" i="6"/>
  <c r="BH7" i="6"/>
  <c r="BG7" i="6"/>
  <c r="BH6" i="6"/>
  <c r="BG6" i="6"/>
  <c r="BH5" i="6"/>
  <c r="BG5" i="6"/>
  <c r="BH4" i="6"/>
  <c r="BG4" i="6"/>
  <c r="AG53" i="25"/>
  <c r="AG52" i="25"/>
  <c r="AG50" i="25"/>
  <c r="AG48" i="25"/>
  <c r="AG47" i="25"/>
  <c r="AG46" i="25"/>
  <c r="AG44" i="25"/>
  <c r="AG43" i="25"/>
  <c r="AG42" i="25"/>
  <c r="AG40" i="25"/>
  <c r="AG39" i="25"/>
  <c r="AG38" i="25"/>
  <c r="AG37" i="25"/>
  <c r="AG35" i="25"/>
  <c r="AG34" i="25"/>
  <c r="AG32" i="25"/>
  <c r="AG31" i="25"/>
  <c r="AG30" i="25"/>
  <c r="AG28" i="25"/>
  <c r="AG27" i="25"/>
  <c r="AG26" i="25"/>
  <c r="AG25" i="25"/>
  <c r="AG23" i="25"/>
  <c r="AG22" i="25"/>
  <c r="AG21" i="25"/>
  <c r="AG19" i="25"/>
  <c r="AG18" i="25"/>
  <c r="AG17" i="25"/>
  <c r="AG15" i="25"/>
  <c r="AG14" i="25"/>
  <c r="AG12" i="25"/>
  <c r="AG11" i="25"/>
  <c r="AG9" i="25"/>
  <c r="AG8" i="25"/>
  <c r="AG6" i="25"/>
  <c r="AG5" i="25"/>
  <c r="AG4" i="25"/>
  <c r="AG3" i="25"/>
  <c r="V13" i="3"/>
  <c r="V12" i="3"/>
  <c r="W12" i="3" s="1"/>
  <c r="V11" i="3"/>
  <c r="W11" i="3" s="1"/>
  <c r="V10" i="3"/>
  <c r="W10" i="3" s="1"/>
  <c r="V9" i="3"/>
  <c r="W9" i="3" s="1"/>
  <c r="V8" i="3"/>
  <c r="W8" i="3" s="1"/>
  <c r="V7" i="3"/>
  <c r="W7" i="3" s="1"/>
  <c r="V6" i="3"/>
  <c r="W6" i="3" s="1"/>
  <c r="V5" i="3"/>
  <c r="W5" i="3" s="1"/>
  <c r="V4" i="3"/>
  <c r="W4" i="3" s="1"/>
  <c r="AB53" i="25"/>
  <c r="Y53" i="25"/>
  <c r="AB52" i="25"/>
  <c r="Y52" i="25"/>
  <c r="AB50" i="25"/>
  <c r="Y50" i="25"/>
  <c r="AB48" i="25"/>
  <c r="Y48" i="25"/>
  <c r="AB47" i="25"/>
  <c r="Y47" i="25"/>
  <c r="AB46" i="25"/>
  <c r="Y46" i="25"/>
  <c r="AB44" i="25"/>
  <c r="Y44" i="25"/>
  <c r="AB43" i="25"/>
  <c r="Y43" i="25"/>
  <c r="AB42" i="25"/>
  <c r="Y42" i="25"/>
  <c r="AB40" i="25"/>
  <c r="Y40" i="25"/>
  <c r="AB39" i="25"/>
  <c r="Y39" i="25"/>
  <c r="AB38" i="25"/>
  <c r="Y38" i="25"/>
  <c r="AB37" i="25"/>
  <c r="Y37" i="25"/>
  <c r="AB35" i="25"/>
  <c r="Y35" i="25"/>
  <c r="AB34" i="25"/>
  <c r="Y34" i="25"/>
  <c r="AB32" i="25"/>
  <c r="Y32" i="25"/>
  <c r="AB31" i="25"/>
  <c r="Y31" i="25"/>
  <c r="AB30" i="25"/>
  <c r="Y30" i="25"/>
  <c r="AB28" i="25"/>
  <c r="Y28" i="25"/>
  <c r="AB27" i="25"/>
  <c r="Y27" i="25"/>
  <c r="AB26" i="25"/>
  <c r="Y26" i="25"/>
  <c r="AB25" i="25"/>
  <c r="Y25" i="25"/>
  <c r="AB23" i="25"/>
  <c r="Y23" i="25"/>
  <c r="AB22" i="25"/>
  <c r="Y22" i="25"/>
  <c r="AB21" i="25"/>
  <c r="Y21" i="25"/>
  <c r="AB19" i="25"/>
  <c r="Y19" i="25"/>
  <c r="AB18" i="25"/>
  <c r="Y18" i="25"/>
  <c r="AB17" i="25"/>
  <c r="Y17" i="25"/>
  <c r="AB15" i="25"/>
  <c r="Y15" i="25"/>
  <c r="AB14" i="25"/>
  <c r="Y14" i="25"/>
  <c r="AB12" i="25"/>
  <c r="Y12" i="25"/>
  <c r="AB11" i="25"/>
  <c r="Y11" i="25"/>
  <c r="AB9" i="25"/>
  <c r="Y9" i="25"/>
  <c r="AB8" i="25"/>
  <c r="Y8" i="25"/>
  <c r="AB6" i="25"/>
  <c r="Y6" i="25"/>
  <c r="AB5" i="25"/>
  <c r="Y5" i="25"/>
  <c r="AB4" i="25"/>
  <c r="Y4" i="25"/>
  <c r="AB3" i="25"/>
  <c r="Y3" i="25"/>
  <c r="BD13" i="14"/>
  <c r="BD12" i="14"/>
  <c r="BE12" i="14" s="1"/>
  <c r="BE11" i="14"/>
  <c r="BD11" i="14"/>
  <c r="BD10" i="14"/>
  <c r="BE10" i="14" s="1"/>
  <c r="BE9" i="14"/>
  <c r="BD9" i="14"/>
  <c r="BD8" i="14"/>
  <c r="BE8" i="14" s="1"/>
  <c r="BE7" i="14"/>
  <c r="BD7" i="14"/>
  <c r="BD6" i="14"/>
  <c r="BE6" i="14" s="1"/>
  <c r="BE5" i="14"/>
  <c r="BD5" i="14"/>
  <c r="BD4" i="14"/>
  <c r="BE4" i="14" s="1"/>
  <c r="CL13" i="8"/>
  <c r="CL12" i="8"/>
  <c r="CM12" i="8" s="1"/>
  <c r="CL11" i="8"/>
  <c r="CM11" i="8" s="1"/>
  <c r="CL10" i="8"/>
  <c r="CM10" i="8" s="1"/>
  <c r="CL9" i="8"/>
  <c r="CM9" i="8" s="1"/>
  <c r="CL8" i="8"/>
  <c r="CM8" i="8" s="1"/>
  <c r="CL7" i="8"/>
  <c r="CM7" i="8" s="1"/>
  <c r="CL6" i="8"/>
  <c r="CM6" i="8" s="1"/>
  <c r="CL5" i="8"/>
  <c r="CM5" i="8" s="1"/>
  <c r="CL4" i="8"/>
  <c r="CM4" i="8" s="1"/>
  <c r="DW13" i="7"/>
  <c r="DW12" i="7"/>
  <c r="DX12" i="7" s="1"/>
  <c r="DW11" i="7"/>
  <c r="DX11" i="7" s="1"/>
  <c r="DW10" i="7"/>
  <c r="DX10" i="7" s="1"/>
  <c r="DW9" i="7"/>
  <c r="DX9" i="7" s="1"/>
  <c r="DW8" i="7"/>
  <c r="DX8" i="7" s="1"/>
  <c r="DW7" i="7"/>
  <c r="DX7" i="7" s="1"/>
  <c r="DW6" i="7"/>
  <c r="DX6" i="7" s="1"/>
  <c r="DW5" i="7"/>
  <c r="DX5" i="7" s="1"/>
  <c r="DW4" i="7"/>
  <c r="DX4" i="7" s="1"/>
  <c r="CL13" i="7"/>
  <c r="CL12" i="7"/>
  <c r="CM12" i="7" s="1"/>
  <c r="CL11" i="7"/>
  <c r="CM11" i="7" s="1"/>
  <c r="CL10" i="7"/>
  <c r="CM10" i="7" s="1"/>
  <c r="CL9" i="7"/>
  <c r="CM9" i="7" s="1"/>
  <c r="CL8" i="7"/>
  <c r="CM8" i="7" s="1"/>
  <c r="CL7" i="7"/>
  <c r="CM7" i="7" s="1"/>
  <c r="CL6" i="7"/>
  <c r="CM6" i="7" s="1"/>
  <c r="CL5" i="7"/>
  <c r="CM5" i="7" s="1"/>
  <c r="CL4" i="7"/>
  <c r="CM4" i="7" s="1"/>
  <c r="BA13" i="7"/>
  <c r="BA12" i="7"/>
  <c r="BB12" i="7" s="1"/>
  <c r="BA11" i="7"/>
  <c r="BB11" i="7" s="1"/>
  <c r="BA10" i="7"/>
  <c r="BB10" i="7" s="1"/>
  <c r="BA9" i="7"/>
  <c r="BB9" i="7" s="1"/>
  <c r="BA8" i="7"/>
  <c r="BB8" i="7" s="1"/>
  <c r="BA7" i="7"/>
  <c r="BB7" i="7" s="1"/>
  <c r="BA6" i="7"/>
  <c r="BB6" i="7" s="1"/>
  <c r="BA5" i="7"/>
  <c r="BB5" i="7" s="1"/>
  <c r="BA4" i="7"/>
  <c r="BB4" i="7" s="1"/>
  <c r="CR13" i="6"/>
  <c r="CS12" i="6"/>
  <c r="CR12" i="6"/>
  <c r="CS11" i="6"/>
  <c r="CR11" i="6"/>
  <c r="CS10" i="6"/>
  <c r="CR10" i="6"/>
  <c r="CS9" i="6"/>
  <c r="CR9" i="6"/>
  <c r="CS8" i="6"/>
  <c r="CR8" i="6"/>
  <c r="CS7" i="6"/>
  <c r="CR7" i="6"/>
  <c r="CS6" i="6"/>
  <c r="CR6" i="6"/>
  <c r="CS5" i="6"/>
  <c r="CR5" i="6"/>
  <c r="CS4" i="6"/>
  <c r="CR4" i="6"/>
  <c r="P13" i="8"/>
  <c r="P12" i="8"/>
  <c r="Q12" i="8" s="1"/>
  <c r="Q11" i="8"/>
  <c r="P11" i="8"/>
  <c r="P10" i="8"/>
  <c r="Q10" i="8" s="1"/>
  <c r="Q9" i="8"/>
  <c r="P9" i="8"/>
  <c r="P8" i="8"/>
  <c r="Q8" i="8" s="1"/>
  <c r="Q7" i="8"/>
  <c r="P7" i="8"/>
  <c r="P6" i="8"/>
  <c r="Q6" i="8" s="1"/>
  <c r="Q5" i="8"/>
  <c r="P5" i="8"/>
  <c r="P4" i="8"/>
  <c r="Q4" i="8" s="1"/>
  <c r="P13" i="7"/>
  <c r="P12" i="7"/>
  <c r="Q12" i="7" s="1"/>
  <c r="P11" i="7"/>
  <c r="Q11" i="7" s="1"/>
  <c r="P10" i="7"/>
  <c r="Q10" i="7" s="1"/>
  <c r="P9" i="7"/>
  <c r="Q9" i="7" s="1"/>
  <c r="P8" i="7"/>
  <c r="Q8" i="7" s="1"/>
  <c r="P7" i="7"/>
  <c r="Q7" i="7" s="1"/>
  <c r="P6" i="7"/>
  <c r="Q6" i="7" s="1"/>
  <c r="P5" i="7"/>
  <c r="Q5" i="7" s="1"/>
  <c r="P4" i="7"/>
  <c r="Q4" i="7" s="1"/>
  <c r="BA13" i="9"/>
  <c r="BA12" i="9"/>
  <c r="BB12" i="9" s="1"/>
  <c r="BA11" i="9"/>
  <c r="BB11" i="9" s="1"/>
  <c r="BA10" i="9"/>
  <c r="BB10" i="9" s="1"/>
  <c r="BA9" i="9"/>
  <c r="BB9" i="9" s="1"/>
  <c r="BA8" i="9"/>
  <c r="BB8" i="9" s="1"/>
  <c r="BA7" i="9"/>
  <c r="BB7" i="9" s="1"/>
  <c r="BA6" i="9"/>
  <c r="BB6" i="9" s="1"/>
  <c r="BA5" i="9"/>
  <c r="BB5" i="9" s="1"/>
  <c r="BA4" i="9"/>
  <c r="BB4" i="9" s="1"/>
  <c r="P13" i="13"/>
  <c r="P12" i="13"/>
  <c r="Q12" i="13" s="1"/>
  <c r="P11" i="13"/>
  <c r="Q11" i="13" s="1"/>
  <c r="P10" i="13"/>
  <c r="Q10" i="13" s="1"/>
  <c r="P9" i="13"/>
  <c r="Q9" i="13" s="1"/>
  <c r="P8" i="13"/>
  <c r="Q8" i="13" s="1"/>
  <c r="P7" i="13"/>
  <c r="Q7" i="13" s="1"/>
  <c r="P6" i="13"/>
  <c r="Q6" i="13" s="1"/>
  <c r="P5" i="13"/>
  <c r="Q5" i="13" s="1"/>
  <c r="P4" i="13"/>
  <c r="Q4" i="13" s="1"/>
  <c r="P13" i="6"/>
  <c r="P12" i="6"/>
  <c r="Q12" i="6" s="1"/>
  <c r="P11" i="6"/>
  <c r="Q11" i="6" s="1"/>
  <c r="P10" i="6"/>
  <c r="Q10" i="6" s="1"/>
  <c r="P9" i="6"/>
  <c r="Q9" i="6" s="1"/>
  <c r="P8" i="6"/>
  <c r="Q8" i="6" s="1"/>
  <c r="P7" i="6"/>
  <c r="Q7" i="6" s="1"/>
  <c r="P6" i="6"/>
  <c r="Q6" i="6" s="1"/>
  <c r="P5" i="6"/>
  <c r="Q5" i="6" s="1"/>
  <c r="P4" i="6"/>
  <c r="Q4" i="6" s="1"/>
  <c r="BG13" i="3"/>
  <c r="BG12" i="3"/>
  <c r="BH12" i="3" s="1"/>
  <c r="BG11" i="3"/>
  <c r="BH11" i="3" s="1"/>
  <c r="BG10" i="3"/>
  <c r="BH10" i="3" s="1"/>
  <c r="BG9" i="3"/>
  <c r="BH9" i="3" s="1"/>
  <c r="BG8" i="3"/>
  <c r="BH8" i="3" s="1"/>
  <c r="BG7" i="3"/>
  <c r="BH7" i="3" s="1"/>
  <c r="BG6" i="3"/>
  <c r="BH6" i="3" s="1"/>
  <c r="BG5" i="3"/>
  <c r="BH5" i="3" s="1"/>
  <c r="BG4" i="3"/>
  <c r="BH4" i="3" s="1"/>
  <c r="BA13" i="4"/>
  <c r="BA12" i="4"/>
  <c r="BB12" i="4" s="1"/>
  <c r="BB11" i="4"/>
  <c r="BA11" i="4"/>
  <c r="BB10" i="4"/>
  <c r="BA10" i="4"/>
  <c r="BB9" i="4"/>
  <c r="BA9" i="4"/>
  <c r="BB8" i="4"/>
  <c r="BA8" i="4"/>
  <c r="BB7" i="4"/>
  <c r="BA7" i="4"/>
  <c r="BB6" i="4"/>
  <c r="BA6" i="4"/>
  <c r="BB5" i="4"/>
  <c r="BA5" i="4"/>
  <c r="BB4" i="4"/>
  <c r="BA4" i="4"/>
  <c r="P13" i="14"/>
  <c r="P12" i="14"/>
  <c r="Q12" i="14" s="1"/>
  <c r="P11" i="14"/>
  <c r="Q11" i="14" s="1"/>
  <c r="P10" i="14"/>
  <c r="Q10" i="14" s="1"/>
  <c r="P9" i="14"/>
  <c r="Q9" i="14" s="1"/>
  <c r="P8" i="14"/>
  <c r="Q8" i="14" s="1"/>
  <c r="P7" i="14"/>
  <c r="Q7" i="14" s="1"/>
  <c r="P6" i="14"/>
  <c r="Q6" i="14" s="1"/>
  <c r="P5" i="14"/>
  <c r="Q5" i="14" s="1"/>
  <c r="P4" i="14"/>
  <c r="Q4" i="14" s="1"/>
  <c r="P13" i="4"/>
  <c r="P12" i="4"/>
  <c r="Q12" i="4" s="1"/>
  <c r="P11" i="4"/>
  <c r="Q11" i="4" s="1"/>
  <c r="P10" i="4"/>
  <c r="Q10" i="4" s="1"/>
  <c r="P9" i="4"/>
  <c r="Q9" i="4" s="1"/>
  <c r="P8" i="4"/>
  <c r="Q8" i="4" s="1"/>
  <c r="P7" i="4"/>
  <c r="Q7" i="4" s="1"/>
  <c r="P6" i="4"/>
  <c r="Q6" i="4" s="1"/>
  <c r="P5" i="4"/>
  <c r="Q5" i="4" s="1"/>
  <c r="P4" i="4"/>
  <c r="Q4" i="4" s="1"/>
  <c r="P13" i="9"/>
  <c r="P12" i="9"/>
  <c r="Q12" i="9" s="1"/>
  <c r="P11" i="9"/>
  <c r="Q11" i="9" s="1"/>
  <c r="P10" i="9"/>
  <c r="Q10" i="9" s="1"/>
  <c r="P9" i="9"/>
  <c r="Q9" i="9" s="1"/>
  <c r="P8" i="9"/>
  <c r="Q8" i="9" s="1"/>
  <c r="P7" i="9"/>
  <c r="Q7" i="9" s="1"/>
  <c r="P6" i="9"/>
  <c r="Q6" i="9" s="1"/>
  <c r="P5" i="9"/>
  <c r="Q5" i="9" s="1"/>
  <c r="P4" i="9"/>
  <c r="Q4" i="9" s="1"/>
  <c r="BH14" i="3" l="1"/>
  <c r="Q14" i="13"/>
  <c r="BH14" i="6"/>
  <c r="CS14" i="6"/>
  <c r="W14" i="3"/>
  <c r="BE14" i="14"/>
  <c r="CM14" i="8"/>
  <c r="DX14" i="7"/>
  <c r="CM14" i="7"/>
  <c r="BB14" i="7"/>
  <c r="Q14" i="6"/>
  <c r="Q14" i="8"/>
  <c r="Q14" i="7"/>
  <c r="BB14" i="9"/>
  <c r="BB14" i="4"/>
  <c r="Q14" i="14"/>
  <c r="Q14" i="4"/>
  <c r="Q14" i="9"/>
  <c r="DT13" i="10"/>
  <c r="DU12" i="10"/>
  <c r="DT12" i="10"/>
  <c r="DT11" i="10"/>
  <c r="DU11" i="10" s="1"/>
  <c r="DU10" i="10"/>
  <c r="DT10" i="10"/>
  <c r="DT9" i="10"/>
  <c r="DU9" i="10" s="1"/>
  <c r="DU8" i="10"/>
  <c r="DT8" i="10"/>
  <c r="DT7" i="10"/>
  <c r="DU7" i="10" s="1"/>
  <c r="DU6" i="10"/>
  <c r="DT6" i="10"/>
  <c r="DT5" i="10"/>
  <c r="DU5" i="10" s="1"/>
  <c r="DU4" i="10"/>
  <c r="DT4" i="10"/>
  <c r="CI13" i="10"/>
  <c r="CI12" i="10"/>
  <c r="CJ12" i="10" s="1"/>
  <c r="CI11" i="10"/>
  <c r="CJ11" i="10" s="1"/>
  <c r="CI10" i="10"/>
  <c r="CJ10" i="10" s="1"/>
  <c r="CI9" i="10"/>
  <c r="CJ9" i="10" s="1"/>
  <c r="CI8" i="10"/>
  <c r="CJ8" i="10" s="1"/>
  <c r="CI7" i="10"/>
  <c r="CJ7" i="10" s="1"/>
  <c r="CI6" i="10"/>
  <c r="CJ6" i="10" s="1"/>
  <c r="CI5" i="10"/>
  <c r="CJ5" i="10" s="1"/>
  <c r="CI4" i="10"/>
  <c r="CJ4" i="10" s="1"/>
  <c r="CI13" i="12"/>
  <c r="CI12" i="12"/>
  <c r="CJ12" i="12" s="1"/>
  <c r="CI11" i="12"/>
  <c r="CJ11" i="12" s="1"/>
  <c r="CI10" i="12"/>
  <c r="CJ10" i="12" s="1"/>
  <c r="CI9" i="12"/>
  <c r="CJ9" i="12" s="1"/>
  <c r="CI8" i="12"/>
  <c r="CJ8" i="12" s="1"/>
  <c r="CI7" i="12"/>
  <c r="CJ7" i="12" s="1"/>
  <c r="CI6" i="12"/>
  <c r="CJ6" i="12" s="1"/>
  <c r="CI5" i="12"/>
  <c r="CJ5" i="12" s="1"/>
  <c r="CI4" i="12"/>
  <c r="CJ4" i="12" s="1"/>
  <c r="CI13" i="11"/>
  <c r="CI12" i="11"/>
  <c r="CJ12" i="11" s="1"/>
  <c r="CI11" i="11"/>
  <c r="CJ11" i="11" s="1"/>
  <c r="CI10" i="11"/>
  <c r="CJ10" i="11" s="1"/>
  <c r="CI9" i="11"/>
  <c r="CJ9" i="11" s="1"/>
  <c r="CI8" i="11"/>
  <c r="CJ8" i="11" s="1"/>
  <c r="CI7" i="11"/>
  <c r="CJ7" i="11" s="1"/>
  <c r="CI6" i="11"/>
  <c r="CJ6" i="11" s="1"/>
  <c r="CI5" i="11"/>
  <c r="CJ5" i="11" s="1"/>
  <c r="CI4" i="11"/>
  <c r="CJ4" i="11" s="1"/>
  <c r="EF13" i="1"/>
  <c r="EG13" i="1" s="1"/>
  <c r="EG12" i="1"/>
  <c r="EF12" i="1"/>
  <c r="EF11" i="1"/>
  <c r="EG11" i="1" s="1"/>
  <c r="EG10" i="1"/>
  <c r="EF10" i="1"/>
  <c r="EF9" i="1"/>
  <c r="EG9" i="1" s="1"/>
  <c r="EG8" i="1"/>
  <c r="EF8" i="1"/>
  <c r="EF7" i="1"/>
  <c r="EG7" i="1" s="1"/>
  <c r="EG6" i="1"/>
  <c r="EF6" i="1"/>
  <c r="EF5" i="1"/>
  <c r="EG5" i="1" s="1"/>
  <c r="EG4" i="1"/>
  <c r="EF4" i="1"/>
  <c r="CI13" i="5"/>
  <c r="CI12" i="5"/>
  <c r="CJ12" i="5" s="1"/>
  <c r="CI11" i="5"/>
  <c r="CJ11" i="5" s="1"/>
  <c r="CI10" i="5"/>
  <c r="CJ10" i="5" s="1"/>
  <c r="CI9" i="5"/>
  <c r="CJ9" i="5" s="1"/>
  <c r="CI8" i="5"/>
  <c r="CJ8" i="5" s="1"/>
  <c r="CI7" i="5"/>
  <c r="CJ7" i="5" s="1"/>
  <c r="CI6" i="5"/>
  <c r="CJ6" i="5" s="1"/>
  <c r="CI5" i="5"/>
  <c r="CJ5" i="5" s="1"/>
  <c r="CI4" i="5"/>
  <c r="CJ4" i="5" s="1"/>
  <c r="AX13" i="10"/>
  <c r="AX12" i="10"/>
  <c r="AY12" i="10" s="1"/>
  <c r="AY11" i="10"/>
  <c r="AX11" i="10"/>
  <c r="AX10" i="10"/>
  <c r="AY10" i="10" s="1"/>
  <c r="AY9" i="10"/>
  <c r="AX9" i="10"/>
  <c r="AX8" i="10"/>
  <c r="AY8" i="10" s="1"/>
  <c r="AY7" i="10"/>
  <c r="AX7" i="10"/>
  <c r="AX6" i="10"/>
  <c r="AY6" i="10" s="1"/>
  <c r="AY5" i="10"/>
  <c r="AX5" i="10"/>
  <c r="AX4" i="10"/>
  <c r="AY4" i="10" s="1"/>
  <c r="CO13" i="1"/>
  <c r="CP13" i="1" s="1"/>
  <c r="CO12" i="1"/>
  <c r="CP12" i="1" s="1"/>
  <c r="CO11" i="1"/>
  <c r="CP11" i="1" s="1"/>
  <c r="CO10" i="1"/>
  <c r="CP10" i="1" s="1"/>
  <c r="CO9" i="1"/>
  <c r="CP9" i="1" s="1"/>
  <c r="CO8" i="1"/>
  <c r="CP8" i="1" s="1"/>
  <c r="CO7" i="1"/>
  <c r="CP7" i="1" s="1"/>
  <c r="CO6" i="1"/>
  <c r="CP6" i="1" s="1"/>
  <c r="CO5" i="1"/>
  <c r="CP5" i="1" s="1"/>
  <c r="CO4" i="1"/>
  <c r="CP4" i="1" s="1"/>
  <c r="AX13" i="5"/>
  <c r="AX12" i="5"/>
  <c r="AY12" i="5" s="1"/>
  <c r="AY11" i="5"/>
  <c r="AX11" i="5"/>
  <c r="AX10" i="5"/>
  <c r="AY10" i="5" s="1"/>
  <c r="AY9" i="5"/>
  <c r="AX9" i="5"/>
  <c r="AX8" i="5"/>
  <c r="AY8" i="5" s="1"/>
  <c r="AY7" i="5"/>
  <c r="AX7" i="5"/>
  <c r="AX6" i="5"/>
  <c r="AY6" i="5" s="1"/>
  <c r="AY5" i="5"/>
  <c r="AX5" i="5"/>
  <c r="AX4" i="5"/>
  <c r="AY4" i="5" s="1"/>
  <c r="M13" i="5"/>
  <c r="M12" i="5"/>
  <c r="N12" i="5" s="1"/>
  <c r="M11" i="5"/>
  <c r="N11" i="5" s="1"/>
  <c r="M10" i="5"/>
  <c r="N10" i="5" s="1"/>
  <c r="M9" i="5"/>
  <c r="N9" i="5" s="1"/>
  <c r="M8" i="5"/>
  <c r="N8" i="5" s="1"/>
  <c r="M7" i="5"/>
  <c r="N7" i="5" s="1"/>
  <c r="M6" i="5"/>
  <c r="N6" i="5" s="1"/>
  <c r="M5" i="5"/>
  <c r="N5" i="5" s="1"/>
  <c r="M4" i="5"/>
  <c r="N4" i="5" s="1"/>
  <c r="BD13" i="1"/>
  <c r="BE13" i="1" s="1"/>
  <c r="BE12" i="1"/>
  <c r="BD12" i="1"/>
  <c r="BD11" i="1"/>
  <c r="BE11" i="1" s="1"/>
  <c r="BE10" i="1"/>
  <c r="BD10" i="1"/>
  <c r="BD9" i="1"/>
  <c r="BE9" i="1" s="1"/>
  <c r="BE8" i="1"/>
  <c r="BD8" i="1"/>
  <c r="BD7" i="1"/>
  <c r="BE7" i="1" s="1"/>
  <c r="BE6" i="1"/>
  <c r="BD6" i="1"/>
  <c r="BD5" i="1"/>
  <c r="BE5" i="1" s="1"/>
  <c r="BE4" i="1"/>
  <c r="BD4" i="1"/>
  <c r="M13" i="1"/>
  <c r="N13" i="1" s="1"/>
  <c r="M12" i="1"/>
  <c r="N12" i="1" s="1"/>
  <c r="M11" i="1"/>
  <c r="N11" i="1" s="1"/>
  <c r="M10" i="1"/>
  <c r="N10" i="1" s="1"/>
  <c r="M9" i="1"/>
  <c r="N9" i="1" s="1"/>
  <c r="M8" i="1"/>
  <c r="N8" i="1" s="1"/>
  <c r="M7" i="1"/>
  <c r="N7" i="1" s="1"/>
  <c r="M6" i="1"/>
  <c r="N6" i="1" s="1"/>
  <c r="M5" i="1"/>
  <c r="N5" i="1" s="1"/>
  <c r="M4" i="1"/>
  <c r="N4" i="1" s="1"/>
  <c r="AX13" i="11"/>
  <c r="AY12" i="11"/>
  <c r="AX12" i="11"/>
  <c r="AY11" i="11"/>
  <c r="AX11" i="11"/>
  <c r="AY10" i="11"/>
  <c r="AX10" i="11"/>
  <c r="AY9" i="11"/>
  <c r="AX9" i="11"/>
  <c r="AY8" i="11"/>
  <c r="AX8" i="11"/>
  <c r="AY7" i="11"/>
  <c r="AX7" i="11"/>
  <c r="AY6" i="11"/>
  <c r="AX6" i="11"/>
  <c r="AY5" i="11"/>
  <c r="AX5" i="11"/>
  <c r="AY4" i="11"/>
  <c r="AX4" i="11"/>
  <c r="M13" i="10"/>
  <c r="M12" i="10"/>
  <c r="N12" i="10" s="1"/>
  <c r="M11" i="10"/>
  <c r="N11" i="10" s="1"/>
  <c r="M10" i="10"/>
  <c r="N10" i="10" s="1"/>
  <c r="M9" i="10"/>
  <c r="N9" i="10" s="1"/>
  <c r="M8" i="10"/>
  <c r="N8" i="10" s="1"/>
  <c r="M7" i="10"/>
  <c r="N7" i="10" s="1"/>
  <c r="M6" i="10"/>
  <c r="N6" i="10" s="1"/>
  <c r="M5" i="10"/>
  <c r="N5" i="10" s="1"/>
  <c r="M4" i="10"/>
  <c r="N4" i="10" s="1"/>
  <c r="M13" i="11"/>
  <c r="M12" i="11"/>
  <c r="N12" i="11" s="1"/>
  <c r="M11" i="11"/>
  <c r="N11" i="11" s="1"/>
  <c r="M10" i="11"/>
  <c r="N10" i="11" s="1"/>
  <c r="M9" i="11"/>
  <c r="N9" i="11" s="1"/>
  <c r="M8" i="11"/>
  <c r="N8" i="11" s="1"/>
  <c r="M7" i="11"/>
  <c r="N7" i="11" s="1"/>
  <c r="M6" i="11"/>
  <c r="N6" i="11" s="1"/>
  <c r="M5" i="11"/>
  <c r="N5" i="11" s="1"/>
  <c r="M4" i="11"/>
  <c r="N4" i="11" s="1"/>
  <c r="BD13" i="2"/>
  <c r="BE13" i="2" s="1"/>
  <c r="BE12" i="2"/>
  <c r="BD12" i="2"/>
  <c r="BD11" i="2"/>
  <c r="BE11" i="2" s="1"/>
  <c r="BE10" i="2"/>
  <c r="BD10" i="2"/>
  <c r="BD9" i="2"/>
  <c r="BE9" i="2" s="1"/>
  <c r="BE8" i="2"/>
  <c r="BD8" i="2"/>
  <c r="BD7" i="2"/>
  <c r="BE7" i="2" s="1"/>
  <c r="BE6" i="2"/>
  <c r="BD6" i="2"/>
  <c r="BD5" i="2"/>
  <c r="BE5" i="2" s="1"/>
  <c r="BE4" i="2"/>
  <c r="BD4" i="2"/>
  <c r="M13" i="2"/>
  <c r="N13" i="2" s="1"/>
  <c r="N12" i="2"/>
  <c r="M12" i="2"/>
  <c r="M11" i="2"/>
  <c r="N11" i="2" s="1"/>
  <c r="N10" i="2"/>
  <c r="M10" i="2"/>
  <c r="M9" i="2"/>
  <c r="N9" i="2" s="1"/>
  <c r="N8" i="2"/>
  <c r="M8" i="2"/>
  <c r="M7" i="2"/>
  <c r="N7" i="2" s="1"/>
  <c r="N6" i="2"/>
  <c r="M6" i="2"/>
  <c r="M5" i="2"/>
  <c r="N5" i="2" s="1"/>
  <c r="N4" i="2"/>
  <c r="M4" i="2"/>
  <c r="AX13" i="12"/>
  <c r="AX12" i="12"/>
  <c r="AY12" i="12" s="1"/>
  <c r="AX11" i="12"/>
  <c r="AY11" i="12" s="1"/>
  <c r="AX10" i="12"/>
  <c r="AY10" i="12" s="1"/>
  <c r="AX9" i="12"/>
  <c r="AY9" i="12" s="1"/>
  <c r="AX8" i="12"/>
  <c r="AY8" i="12" s="1"/>
  <c r="AX7" i="12"/>
  <c r="AY7" i="12" s="1"/>
  <c r="AX6" i="12"/>
  <c r="AY6" i="12" s="1"/>
  <c r="AX5" i="12"/>
  <c r="AY5" i="12" s="1"/>
  <c r="AX4" i="12"/>
  <c r="AY4" i="12" s="1"/>
  <c r="M13" i="12"/>
  <c r="N12" i="12"/>
  <c r="M12" i="12"/>
  <c r="M11" i="12"/>
  <c r="N11" i="12" s="1"/>
  <c r="N10" i="12"/>
  <c r="M10" i="12"/>
  <c r="M9" i="12"/>
  <c r="N9" i="12" s="1"/>
  <c r="N8" i="12"/>
  <c r="M8" i="12"/>
  <c r="M7" i="12"/>
  <c r="N7" i="12" s="1"/>
  <c r="N6" i="12"/>
  <c r="M6" i="12"/>
  <c r="M5" i="12"/>
  <c r="N5" i="12" s="1"/>
  <c r="N4" i="12"/>
  <c r="M4" i="12"/>
  <c r="AY14" i="11" l="1"/>
  <c r="DU14" i="10"/>
  <c r="CJ14" i="10"/>
  <c r="CJ14" i="12"/>
  <c r="CJ14" i="11"/>
  <c r="EG14" i="1"/>
  <c r="CJ14" i="5"/>
  <c r="AY14" i="5"/>
  <c r="AY14" i="10"/>
  <c r="CP14" i="1"/>
  <c r="N14" i="5"/>
  <c r="BE14" i="1"/>
  <c r="N14" i="1"/>
  <c r="N14" i="10"/>
  <c r="N14" i="11"/>
  <c r="BE14" i="2"/>
  <c r="N14" i="2"/>
  <c r="AY14" i="12"/>
  <c r="N14" i="12"/>
  <c r="DT13" i="7"/>
  <c r="DT12" i="7"/>
  <c r="DU12" i="7" s="1"/>
  <c r="DT11" i="7"/>
  <c r="DU11" i="7" s="1"/>
  <c r="DT10" i="7"/>
  <c r="DU10" i="7" s="1"/>
  <c r="DT9" i="7"/>
  <c r="DU9" i="7" s="1"/>
  <c r="DT8" i="7"/>
  <c r="DU8" i="7" s="1"/>
  <c r="DT7" i="7"/>
  <c r="DU7" i="7" s="1"/>
  <c r="DT6" i="7"/>
  <c r="DU6" i="7" s="1"/>
  <c r="DT5" i="7"/>
  <c r="DU5" i="7" s="1"/>
  <c r="DT4" i="7"/>
  <c r="DU4" i="7" s="1"/>
  <c r="AX13" i="8"/>
  <c r="AX12" i="8"/>
  <c r="AY12" i="8" s="1"/>
  <c r="AX11" i="8"/>
  <c r="AY11" i="8" s="1"/>
  <c r="AX10" i="8"/>
  <c r="AY10" i="8" s="1"/>
  <c r="AX9" i="8"/>
  <c r="AY9" i="8" s="1"/>
  <c r="AX8" i="8"/>
  <c r="AY8" i="8" s="1"/>
  <c r="AX7" i="8"/>
  <c r="AY7" i="8" s="1"/>
  <c r="AX6" i="8"/>
  <c r="AY6" i="8" s="1"/>
  <c r="AX5" i="8"/>
  <c r="AY5" i="8" s="1"/>
  <c r="AX4" i="8"/>
  <c r="AY4" i="8" s="1"/>
  <c r="BD13" i="3"/>
  <c r="BD12" i="3"/>
  <c r="BE12" i="3" s="1"/>
  <c r="BD11" i="3"/>
  <c r="BE11" i="3" s="1"/>
  <c r="BD10" i="3"/>
  <c r="BE10" i="3" s="1"/>
  <c r="BD9" i="3"/>
  <c r="BE9" i="3" s="1"/>
  <c r="BD8" i="3"/>
  <c r="BE8" i="3" s="1"/>
  <c r="BD7" i="3"/>
  <c r="BE7" i="3" s="1"/>
  <c r="BD6" i="3"/>
  <c r="BE6" i="3" s="1"/>
  <c r="BD5" i="3"/>
  <c r="BE5" i="3" s="1"/>
  <c r="BD4" i="3"/>
  <c r="BE4" i="3" s="1"/>
  <c r="M13" i="14"/>
  <c r="M12" i="14"/>
  <c r="N12" i="14" s="1"/>
  <c r="M11" i="14"/>
  <c r="N11" i="14" s="1"/>
  <c r="M10" i="14"/>
  <c r="N10" i="14" s="1"/>
  <c r="M9" i="14"/>
  <c r="N9" i="14" s="1"/>
  <c r="M8" i="14"/>
  <c r="N8" i="14" s="1"/>
  <c r="M7" i="14"/>
  <c r="N7" i="14" s="1"/>
  <c r="M6" i="14"/>
  <c r="N6" i="14" s="1"/>
  <c r="M5" i="14"/>
  <c r="N5" i="14" s="1"/>
  <c r="M4" i="14"/>
  <c r="N4" i="14" s="1"/>
  <c r="AY14" i="8" l="1"/>
  <c r="DU14" i="7"/>
  <c r="BE14" i="3"/>
  <c r="N14" i="14"/>
  <c r="BD13" i="6"/>
  <c r="BD12" i="6"/>
  <c r="BE12" i="6" s="1"/>
  <c r="BD11" i="6"/>
  <c r="BE11" i="6" s="1"/>
  <c r="BD10" i="6"/>
  <c r="BE10" i="6" s="1"/>
  <c r="BD9" i="6"/>
  <c r="BE9" i="6" s="1"/>
  <c r="BD8" i="6"/>
  <c r="BE8" i="6" s="1"/>
  <c r="BD7" i="6"/>
  <c r="BE7" i="6" s="1"/>
  <c r="BD6" i="6"/>
  <c r="BE6" i="6" s="1"/>
  <c r="BD5" i="6"/>
  <c r="BE5" i="6" s="1"/>
  <c r="BD4" i="6"/>
  <c r="BE4" i="6" s="1"/>
  <c r="BA13" i="14"/>
  <c r="BA12" i="14"/>
  <c r="BB12" i="14" s="1"/>
  <c r="BA11" i="14"/>
  <c r="BB11" i="14" s="1"/>
  <c r="BA10" i="14"/>
  <c r="BB10" i="14" s="1"/>
  <c r="BA9" i="14"/>
  <c r="BB9" i="14" s="1"/>
  <c r="BA8" i="14"/>
  <c r="BB8" i="14" s="1"/>
  <c r="BA7" i="14"/>
  <c r="BB7" i="14" s="1"/>
  <c r="BA6" i="14"/>
  <c r="BB6" i="14" s="1"/>
  <c r="BA5" i="14"/>
  <c r="BB5" i="14" s="1"/>
  <c r="BA4" i="14"/>
  <c r="BB4" i="14" s="1"/>
  <c r="S13" i="3"/>
  <c r="S12" i="3"/>
  <c r="T12" i="3" s="1"/>
  <c r="S11" i="3"/>
  <c r="T11" i="3" s="1"/>
  <c r="S10" i="3"/>
  <c r="T10" i="3" s="1"/>
  <c r="S9" i="3"/>
  <c r="T9" i="3" s="1"/>
  <c r="S8" i="3"/>
  <c r="T8" i="3" s="1"/>
  <c r="S7" i="3"/>
  <c r="T7" i="3" s="1"/>
  <c r="S6" i="3"/>
  <c r="T6" i="3" s="1"/>
  <c r="S5" i="3"/>
  <c r="T5" i="3" s="1"/>
  <c r="S4" i="3"/>
  <c r="T4" i="3" s="1"/>
  <c r="CI13" i="8"/>
  <c r="CI12" i="8"/>
  <c r="CJ12" i="8" s="1"/>
  <c r="CI11" i="8"/>
  <c r="CJ11" i="8" s="1"/>
  <c r="CI10" i="8"/>
  <c r="CJ10" i="8" s="1"/>
  <c r="CI9" i="8"/>
  <c r="CJ9" i="8" s="1"/>
  <c r="CI8" i="8"/>
  <c r="CJ8" i="8" s="1"/>
  <c r="CI7" i="8"/>
  <c r="CJ7" i="8" s="1"/>
  <c r="CI6" i="8"/>
  <c r="CJ6" i="8" s="1"/>
  <c r="CI5" i="8"/>
  <c r="CJ5" i="8" s="1"/>
  <c r="CI4" i="8"/>
  <c r="CJ4" i="8" s="1"/>
  <c r="CI13" i="7"/>
  <c r="CI12" i="7"/>
  <c r="CJ12" i="7" s="1"/>
  <c r="CI11" i="7"/>
  <c r="CJ11" i="7" s="1"/>
  <c r="CI10" i="7"/>
  <c r="CJ10" i="7" s="1"/>
  <c r="CI9" i="7"/>
  <c r="CJ9" i="7" s="1"/>
  <c r="CI8" i="7"/>
  <c r="CJ8" i="7" s="1"/>
  <c r="CI7" i="7"/>
  <c r="CJ7" i="7" s="1"/>
  <c r="CI6" i="7"/>
  <c r="CJ6" i="7" s="1"/>
  <c r="CI5" i="7"/>
  <c r="CJ5" i="7" s="1"/>
  <c r="CI4" i="7"/>
  <c r="CJ4" i="7" s="1"/>
  <c r="AX13" i="7"/>
  <c r="AX12" i="7"/>
  <c r="AY12" i="7" s="1"/>
  <c r="AX11" i="7"/>
  <c r="AY11" i="7" s="1"/>
  <c r="AX10" i="7"/>
  <c r="AY10" i="7" s="1"/>
  <c r="AX9" i="7"/>
  <c r="AY9" i="7" s="1"/>
  <c r="AX8" i="7"/>
  <c r="AY8" i="7" s="1"/>
  <c r="AX7" i="7"/>
  <c r="AY7" i="7" s="1"/>
  <c r="AX6" i="7"/>
  <c r="AY6" i="7" s="1"/>
  <c r="AX5" i="7"/>
  <c r="AY5" i="7" s="1"/>
  <c r="AX4" i="7"/>
  <c r="AY4" i="7" s="1"/>
  <c r="CO13" i="6"/>
  <c r="CO12" i="6"/>
  <c r="CP12" i="6" s="1"/>
  <c r="CO11" i="6"/>
  <c r="CP11" i="6" s="1"/>
  <c r="CO10" i="6"/>
  <c r="CP10" i="6" s="1"/>
  <c r="CO9" i="6"/>
  <c r="CP9" i="6" s="1"/>
  <c r="CO8" i="6"/>
  <c r="CP8" i="6" s="1"/>
  <c r="CO7" i="6"/>
  <c r="CP7" i="6" s="1"/>
  <c r="CO6" i="6"/>
  <c r="CP6" i="6" s="1"/>
  <c r="CO5" i="6"/>
  <c r="CP5" i="6" s="1"/>
  <c r="CO4" i="6"/>
  <c r="CP4" i="6" s="1"/>
  <c r="M13" i="8"/>
  <c r="M12" i="8"/>
  <c r="N12" i="8" s="1"/>
  <c r="M11" i="8"/>
  <c r="N11" i="8" s="1"/>
  <c r="M10" i="8"/>
  <c r="N10" i="8" s="1"/>
  <c r="M9" i="8"/>
  <c r="N9" i="8" s="1"/>
  <c r="M8" i="8"/>
  <c r="N8" i="8" s="1"/>
  <c r="M7" i="8"/>
  <c r="N7" i="8" s="1"/>
  <c r="M6" i="8"/>
  <c r="N6" i="8" s="1"/>
  <c r="M5" i="8"/>
  <c r="N5" i="8" s="1"/>
  <c r="M4" i="8"/>
  <c r="N4" i="8" s="1"/>
  <c r="M13" i="7"/>
  <c r="M12" i="7"/>
  <c r="N12" i="7" s="1"/>
  <c r="M11" i="7"/>
  <c r="N11" i="7" s="1"/>
  <c r="M10" i="7"/>
  <c r="N10" i="7" s="1"/>
  <c r="M9" i="7"/>
  <c r="N9" i="7" s="1"/>
  <c r="M8" i="7"/>
  <c r="N8" i="7" s="1"/>
  <c r="M7" i="7"/>
  <c r="N7" i="7" s="1"/>
  <c r="M6" i="7"/>
  <c r="N6" i="7" s="1"/>
  <c r="M5" i="7"/>
  <c r="N5" i="7" s="1"/>
  <c r="M4" i="7"/>
  <c r="N4" i="7" s="1"/>
  <c r="AX13" i="9"/>
  <c r="AX12" i="9"/>
  <c r="AY12" i="9" s="1"/>
  <c r="AX11" i="9"/>
  <c r="AY11" i="9" s="1"/>
  <c r="AX10" i="9"/>
  <c r="AY10" i="9" s="1"/>
  <c r="AX9" i="9"/>
  <c r="AY9" i="9" s="1"/>
  <c r="AX8" i="9"/>
  <c r="AY8" i="9" s="1"/>
  <c r="AX7" i="9"/>
  <c r="AY7" i="9" s="1"/>
  <c r="AX6" i="9"/>
  <c r="AY6" i="9" s="1"/>
  <c r="AX5" i="9"/>
  <c r="AY5" i="9" s="1"/>
  <c r="AX4" i="9"/>
  <c r="AY4" i="9" s="1"/>
  <c r="M13" i="13"/>
  <c r="M12" i="13"/>
  <c r="N12" i="13" s="1"/>
  <c r="M11" i="13"/>
  <c r="N11" i="13" s="1"/>
  <c r="M10" i="13"/>
  <c r="N10" i="13" s="1"/>
  <c r="M9" i="13"/>
  <c r="N9" i="13" s="1"/>
  <c r="M8" i="13"/>
  <c r="N8" i="13" s="1"/>
  <c r="M7" i="13"/>
  <c r="N7" i="13" s="1"/>
  <c r="M6" i="13"/>
  <c r="N6" i="13" s="1"/>
  <c r="M5" i="13"/>
  <c r="N5" i="13" s="1"/>
  <c r="M4" i="13"/>
  <c r="N4" i="13" s="1"/>
  <c r="M13" i="6"/>
  <c r="M12" i="6"/>
  <c r="N12" i="6" s="1"/>
  <c r="M11" i="6"/>
  <c r="N11" i="6" s="1"/>
  <c r="M10" i="6"/>
  <c r="N10" i="6" s="1"/>
  <c r="M9" i="6"/>
  <c r="N9" i="6" s="1"/>
  <c r="M8" i="6"/>
  <c r="N8" i="6" s="1"/>
  <c r="M7" i="6"/>
  <c r="N7" i="6" s="1"/>
  <c r="M6" i="6"/>
  <c r="N6" i="6" s="1"/>
  <c r="M5" i="6"/>
  <c r="N5" i="6" s="1"/>
  <c r="M4" i="6"/>
  <c r="N4" i="6" s="1"/>
  <c r="AX13" i="4"/>
  <c r="AX12" i="4"/>
  <c r="AY12" i="4" s="1"/>
  <c r="AX11" i="4"/>
  <c r="AY11" i="4" s="1"/>
  <c r="AX10" i="4"/>
  <c r="AY10" i="4" s="1"/>
  <c r="AX9" i="4"/>
  <c r="AY9" i="4" s="1"/>
  <c r="AX8" i="4"/>
  <c r="AY8" i="4" s="1"/>
  <c r="AX7" i="4"/>
  <c r="AY7" i="4" s="1"/>
  <c r="AX6" i="4"/>
  <c r="AY6" i="4" s="1"/>
  <c r="AX5" i="4"/>
  <c r="AY5" i="4" s="1"/>
  <c r="AX4" i="4"/>
  <c r="AY4" i="4" s="1"/>
  <c r="M13" i="4"/>
  <c r="M12" i="4"/>
  <c r="N12" i="4" s="1"/>
  <c r="M11" i="4"/>
  <c r="N11" i="4" s="1"/>
  <c r="M10" i="4"/>
  <c r="N10" i="4" s="1"/>
  <c r="M9" i="4"/>
  <c r="N9" i="4" s="1"/>
  <c r="M8" i="4"/>
  <c r="N8" i="4" s="1"/>
  <c r="M7" i="4"/>
  <c r="N7" i="4" s="1"/>
  <c r="M6" i="4"/>
  <c r="N6" i="4" s="1"/>
  <c r="M5" i="4"/>
  <c r="N5" i="4" s="1"/>
  <c r="M4" i="4"/>
  <c r="N4" i="4" s="1"/>
  <c r="M13" i="9"/>
  <c r="M12" i="9"/>
  <c r="N12" i="9" s="1"/>
  <c r="M11" i="9"/>
  <c r="N11" i="9" s="1"/>
  <c r="M10" i="9"/>
  <c r="N10" i="9" s="1"/>
  <c r="M9" i="9"/>
  <c r="N9" i="9" s="1"/>
  <c r="M8" i="9"/>
  <c r="N8" i="9" s="1"/>
  <c r="M7" i="9"/>
  <c r="N7" i="9" s="1"/>
  <c r="M6" i="9"/>
  <c r="N6" i="9" s="1"/>
  <c r="M5" i="9"/>
  <c r="N5" i="9" s="1"/>
  <c r="M4" i="9"/>
  <c r="N4" i="9" s="1"/>
  <c r="N14" i="13" l="1"/>
  <c r="BB14" i="14"/>
  <c r="N14" i="9"/>
  <c r="N14" i="7"/>
  <c r="BE14" i="6"/>
  <c r="T14" i="3"/>
  <c r="CJ14" i="8"/>
  <c r="N14" i="8"/>
  <c r="CJ14" i="7"/>
  <c r="AY14" i="7"/>
  <c r="CP14" i="6"/>
  <c r="N14" i="6"/>
  <c r="AY14" i="9"/>
  <c r="AY14" i="4"/>
  <c r="N14" i="4"/>
  <c r="EC13" i="1"/>
  <c r="ED13" i="1" s="1"/>
  <c r="ED12" i="1"/>
  <c r="EC12" i="1"/>
  <c r="EC11" i="1"/>
  <c r="ED11" i="1" s="1"/>
  <c r="ED10" i="1"/>
  <c r="EC10" i="1"/>
  <c r="EC9" i="1"/>
  <c r="ED9" i="1" s="1"/>
  <c r="ED8" i="1"/>
  <c r="EC8" i="1"/>
  <c r="EC7" i="1"/>
  <c r="ED7" i="1" s="1"/>
  <c r="ED6" i="1"/>
  <c r="EC6" i="1"/>
  <c r="EC5" i="1"/>
  <c r="ED5" i="1" s="1"/>
  <c r="ED4" i="1"/>
  <c r="EC4" i="1"/>
  <c r="BA13" i="1"/>
  <c r="BB13" i="1" s="1"/>
  <c r="BA12" i="1"/>
  <c r="BB12" i="1" s="1"/>
  <c r="BA11" i="1"/>
  <c r="BB11" i="1" s="1"/>
  <c r="BA10" i="1"/>
  <c r="BB10" i="1" s="1"/>
  <c r="BA9" i="1"/>
  <c r="BB9" i="1" s="1"/>
  <c r="BA8" i="1"/>
  <c r="BB8" i="1" s="1"/>
  <c r="BA7" i="1"/>
  <c r="BB7" i="1" s="1"/>
  <c r="BA6" i="1"/>
  <c r="BB6" i="1" s="1"/>
  <c r="BA5" i="1"/>
  <c r="BB5" i="1" s="1"/>
  <c r="BA4" i="1"/>
  <c r="BB4" i="1" s="1"/>
  <c r="BA13" i="2"/>
  <c r="BB13" i="2" s="1"/>
  <c r="BB12" i="2"/>
  <c r="BA12" i="2"/>
  <c r="BA11" i="2"/>
  <c r="BB11" i="2" s="1"/>
  <c r="BB10" i="2"/>
  <c r="BA10" i="2"/>
  <c r="BA9" i="2"/>
  <c r="BB9" i="2" s="1"/>
  <c r="BB8" i="2"/>
  <c r="BA8" i="2"/>
  <c r="BA7" i="2"/>
  <c r="BB7" i="2" s="1"/>
  <c r="BB6" i="2"/>
  <c r="BA6" i="2"/>
  <c r="BA5" i="2"/>
  <c r="BB5" i="2" s="1"/>
  <c r="BB4" i="2"/>
  <c r="BA4" i="2"/>
  <c r="DQ13" i="10"/>
  <c r="DQ12" i="10"/>
  <c r="DR12" i="10" s="1"/>
  <c r="DQ11" i="10"/>
  <c r="DR11" i="10" s="1"/>
  <c r="DQ10" i="10"/>
  <c r="DR10" i="10" s="1"/>
  <c r="DQ9" i="10"/>
  <c r="DR9" i="10" s="1"/>
  <c r="DQ8" i="10"/>
  <c r="DR8" i="10" s="1"/>
  <c r="DQ7" i="10"/>
  <c r="DR7" i="10" s="1"/>
  <c r="DR6" i="10"/>
  <c r="DQ6" i="10"/>
  <c r="DQ5" i="10"/>
  <c r="DR5" i="10" s="1"/>
  <c r="DQ4" i="10"/>
  <c r="DR4" i="10" s="1"/>
  <c r="CF13" i="10"/>
  <c r="CF12" i="10"/>
  <c r="CG12" i="10" s="1"/>
  <c r="CF11" i="10"/>
  <c r="CG11" i="10" s="1"/>
  <c r="CF10" i="10"/>
  <c r="CG10" i="10" s="1"/>
  <c r="CF9" i="10"/>
  <c r="CG9" i="10" s="1"/>
  <c r="CF8" i="10"/>
  <c r="CG8" i="10" s="1"/>
  <c r="CF7" i="10"/>
  <c r="CG7" i="10" s="1"/>
  <c r="CF6" i="10"/>
  <c r="CG6" i="10" s="1"/>
  <c r="CF5" i="10"/>
  <c r="CG5" i="10" s="1"/>
  <c r="CF4" i="10"/>
  <c r="CG4" i="10" s="1"/>
  <c r="CF13" i="12"/>
  <c r="CF12" i="12"/>
  <c r="CG12" i="12" s="1"/>
  <c r="CG11" i="12"/>
  <c r="CF11" i="12"/>
  <c r="CF10" i="12"/>
  <c r="CG10" i="12" s="1"/>
  <c r="CG9" i="12"/>
  <c r="CF9" i="12"/>
  <c r="CF8" i="12"/>
  <c r="CG8" i="12" s="1"/>
  <c r="CG7" i="12"/>
  <c r="CF7" i="12"/>
  <c r="CF6" i="12"/>
  <c r="CG6" i="12" s="1"/>
  <c r="CG5" i="12"/>
  <c r="CF5" i="12"/>
  <c r="CF4" i="12"/>
  <c r="CG4" i="12" s="1"/>
  <c r="CF13" i="11"/>
  <c r="CF12" i="11"/>
  <c r="CG12" i="11" s="1"/>
  <c r="CF11" i="11"/>
  <c r="CG11" i="11" s="1"/>
  <c r="CF10" i="11"/>
  <c r="CG10" i="11" s="1"/>
  <c r="CF9" i="11"/>
  <c r="CG9" i="11" s="1"/>
  <c r="CF8" i="11"/>
  <c r="CG8" i="11" s="1"/>
  <c r="CF7" i="11"/>
  <c r="CG7" i="11" s="1"/>
  <c r="CF6" i="11"/>
  <c r="CG6" i="11" s="1"/>
  <c r="CF5" i="11"/>
  <c r="CG5" i="11" s="1"/>
  <c r="CF4" i="11"/>
  <c r="CG4" i="11" s="1"/>
  <c r="CF13" i="5"/>
  <c r="CF12" i="5"/>
  <c r="CG12" i="5" s="1"/>
  <c r="CF11" i="5"/>
  <c r="CG11" i="5" s="1"/>
  <c r="CF10" i="5"/>
  <c r="CG10" i="5" s="1"/>
  <c r="CF9" i="5"/>
  <c r="CG9" i="5" s="1"/>
  <c r="CF8" i="5"/>
  <c r="CG8" i="5" s="1"/>
  <c r="CF7" i="5"/>
  <c r="CG7" i="5" s="1"/>
  <c r="CF6" i="5"/>
  <c r="CG6" i="5" s="1"/>
  <c r="CF5" i="5"/>
  <c r="CG5" i="5" s="1"/>
  <c r="CF4" i="5"/>
  <c r="CG4" i="5" s="1"/>
  <c r="AU13" i="10"/>
  <c r="AU12" i="10"/>
  <c r="AV12" i="10" s="1"/>
  <c r="AU11" i="10"/>
  <c r="AV11" i="10" s="1"/>
  <c r="AU10" i="10"/>
  <c r="AV10" i="10" s="1"/>
  <c r="AU9" i="10"/>
  <c r="AV9" i="10" s="1"/>
  <c r="AU8" i="10"/>
  <c r="AV8" i="10" s="1"/>
  <c r="AU7" i="10"/>
  <c r="AV7" i="10" s="1"/>
  <c r="AU6" i="10"/>
  <c r="AV6" i="10" s="1"/>
  <c r="AU5" i="10"/>
  <c r="AV5" i="10" s="1"/>
  <c r="AU4" i="10"/>
  <c r="AV4" i="10" s="1"/>
  <c r="CL13" i="1"/>
  <c r="CM13" i="1" s="1"/>
  <c r="CM12" i="1"/>
  <c r="CL12" i="1"/>
  <c r="CL11" i="1"/>
  <c r="CM11" i="1" s="1"/>
  <c r="CM10" i="1"/>
  <c r="CL10" i="1"/>
  <c r="CL9" i="1"/>
  <c r="CM9" i="1" s="1"/>
  <c r="CM8" i="1"/>
  <c r="CL8" i="1"/>
  <c r="CL7" i="1"/>
  <c r="CM7" i="1" s="1"/>
  <c r="CM6" i="1"/>
  <c r="CL6" i="1"/>
  <c r="CL5" i="1"/>
  <c r="CM5" i="1" s="1"/>
  <c r="CM4" i="1"/>
  <c r="CL4" i="1"/>
  <c r="AU13" i="5"/>
  <c r="AU12" i="5"/>
  <c r="AV12" i="5" s="1"/>
  <c r="AU11" i="5"/>
  <c r="AV11" i="5" s="1"/>
  <c r="AU10" i="5"/>
  <c r="AV10" i="5" s="1"/>
  <c r="AU9" i="5"/>
  <c r="AV9" i="5" s="1"/>
  <c r="AU8" i="5"/>
  <c r="AV8" i="5" s="1"/>
  <c r="AU7" i="5"/>
  <c r="AV7" i="5" s="1"/>
  <c r="AU6" i="5"/>
  <c r="AV6" i="5" s="1"/>
  <c r="AU5" i="5"/>
  <c r="AV5" i="5" s="1"/>
  <c r="AU4" i="5"/>
  <c r="AV4" i="5" s="1"/>
  <c r="J13" i="5"/>
  <c r="K12" i="5"/>
  <c r="J12" i="5"/>
  <c r="K11" i="5"/>
  <c r="J11" i="5"/>
  <c r="K10" i="5"/>
  <c r="J10" i="5"/>
  <c r="K9" i="5"/>
  <c r="J9" i="5"/>
  <c r="K8" i="5"/>
  <c r="J8" i="5"/>
  <c r="K7" i="5"/>
  <c r="J7" i="5"/>
  <c r="K6" i="5"/>
  <c r="J6" i="5"/>
  <c r="K5" i="5"/>
  <c r="J5" i="5"/>
  <c r="K4" i="5"/>
  <c r="J4" i="5"/>
  <c r="J13" i="1"/>
  <c r="K13" i="1" s="1"/>
  <c r="J12" i="1"/>
  <c r="K12" i="1" s="1"/>
  <c r="J11" i="1"/>
  <c r="K11" i="1" s="1"/>
  <c r="J10" i="1"/>
  <c r="K10" i="1" s="1"/>
  <c r="J9" i="1"/>
  <c r="K9" i="1" s="1"/>
  <c r="J8" i="1"/>
  <c r="K8" i="1" s="1"/>
  <c r="J7" i="1"/>
  <c r="K7" i="1" s="1"/>
  <c r="J6" i="1"/>
  <c r="K6" i="1" s="1"/>
  <c r="J5" i="1"/>
  <c r="K5" i="1" s="1"/>
  <c r="J4" i="1"/>
  <c r="K4" i="1" s="1"/>
  <c r="AU13" i="11"/>
  <c r="AU12" i="11"/>
  <c r="AV12" i="11" s="1"/>
  <c r="AU11" i="11"/>
  <c r="AV11" i="11" s="1"/>
  <c r="AU10" i="11"/>
  <c r="AV10" i="11" s="1"/>
  <c r="AU9" i="11"/>
  <c r="AV9" i="11" s="1"/>
  <c r="AU8" i="11"/>
  <c r="AV8" i="11" s="1"/>
  <c r="AU7" i="11"/>
  <c r="AV7" i="11" s="1"/>
  <c r="AU6" i="11"/>
  <c r="AV6" i="11" s="1"/>
  <c r="AU5" i="11"/>
  <c r="AV5" i="11" s="1"/>
  <c r="AU4" i="11"/>
  <c r="AV4" i="11" s="1"/>
  <c r="J13" i="10"/>
  <c r="J12" i="10"/>
  <c r="K12" i="10" s="1"/>
  <c r="J11" i="10"/>
  <c r="K11" i="10" s="1"/>
  <c r="J10" i="10"/>
  <c r="K10" i="10" s="1"/>
  <c r="J9" i="10"/>
  <c r="K9" i="10" s="1"/>
  <c r="J8" i="10"/>
  <c r="K8" i="10" s="1"/>
  <c r="J7" i="10"/>
  <c r="K7" i="10" s="1"/>
  <c r="J6" i="10"/>
  <c r="K6" i="10" s="1"/>
  <c r="J5" i="10"/>
  <c r="K5" i="10" s="1"/>
  <c r="J4" i="10"/>
  <c r="K4" i="10" s="1"/>
  <c r="J13" i="11"/>
  <c r="J12" i="11"/>
  <c r="K12" i="11" s="1"/>
  <c r="J11" i="11"/>
  <c r="K11" i="11" s="1"/>
  <c r="J10" i="11"/>
  <c r="K10" i="11" s="1"/>
  <c r="J9" i="11"/>
  <c r="K9" i="11" s="1"/>
  <c r="J8" i="11"/>
  <c r="K8" i="11" s="1"/>
  <c r="J7" i="11"/>
  <c r="K7" i="11" s="1"/>
  <c r="J6" i="11"/>
  <c r="K6" i="11" s="1"/>
  <c r="J5" i="11"/>
  <c r="K5" i="11" s="1"/>
  <c r="J4" i="11"/>
  <c r="K4" i="11" s="1"/>
  <c r="J13" i="2"/>
  <c r="K13" i="2" s="1"/>
  <c r="J12" i="2"/>
  <c r="K12" i="2" s="1"/>
  <c r="J11" i="2"/>
  <c r="K11" i="2" s="1"/>
  <c r="J10" i="2"/>
  <c r="K10" i="2" s="1"/>
  <c r="J9" i="2"/>
  <c r="K9" i="2" s="1"/>
  <c r="J8" i="2"/>
  <c r="K8" i="2" s="1"/>
  <c r="J7" i="2"/>
  <c r="K7" i="2" s="1"/>
  <c r="J6" i="2"/>
  <c r="K6" i="2" s="1"/>
  <c r="J5" i="2"/>
  <c r="K5" i="2" s="1"/>
  <c r="J4" i="2"/>
  <c r="K4" i="2" s="1"/>
  <c r="AU13" i="12"/>
  <c r="AU12" i="12"/>
  <c r="AV12" i="12" s="1"/>
  <c r="AU11" i="12"/>
  <c r="AV11" i="12" s="1"/>
  <c r="AU10" i="12"/>
  <c r="AV10" i="12" s="1"/>
  <c r="AU9" i="12"/>
  <c r="AV9" i="12" s="1"/>
  <c r="AU8" i="12"/>
  <c r="AV8" i="12" s="1"/>
  <c r="AU7" i="12"/>
  <c r="AV7" i="12" s="1"/>
  <c r="AU6" i="12"/>
  <c r="AV6" i="12" s="1"/>
  <c r="AU5" i="12"/>
  <c r="AV5" i="12" s="1"/>
  <c r="AU4" i="12"/>
  <c r="AV4" i="12" s="1"/>
  <c r="J13" i="12"/>
  <c r="K12" i="12"/>
  <c r="J12" i="12"/>
  <c r="K11" i="12"/>
  <c r="J11" i="12"/>
  <c r="K10" i="12"/>
  <c r="J10" i="12"/>
  <c r="K9" i="12"/>
  <c r="J9" i="12"/>
  <c r="K8" i="12"/>
  <c r="J8" i="12"/>
  <c r="K7" i="12"/>
  <c r="J7" i="12"/>
  <c r="K6" i="12"/>
  <c r="J6" i="12"/>
  <c r="K5" i="12"/>
  <c r="J5" i="12"/>
  <c r="K4" i="12"/>
  <c r="J4" i="12"/>
  <c r="CG14" i="5" l="1"/>
  <c r="K14" i="12"/>
  <c r="K14" i="11"/>
  <c r="ED14" i="1"/>
  <c r="BB14" i="1"/>
  <c r="BB14" i="2"/>
  <c r="DR14" i="10"/>
  <c r="CG14" i="10"/>
  <c r="CG14" i="12"/>
  <c r="CG14" i="11"/>
  <c r="AV14" i="10"/>
  <c r="K14" i="10"/>
  <c r="CM14" i="1"/>
  <c r="AV14" i="5"/>
  <c r="K14" i="5"/>
  <c r="K14" i="1"/>
  <c r="AV14" i="11"/>
  <c r="K14" i="2"/>
  <c r="AV14" i="12"/>
  <c r="BA13" i="3"/>
  <c r="BA12" i="3"/>
  <c r="BB12" i="3" s="1"/>
  <c r="BA11" i="3"/>
  <c r="BB11" i="3" s="1"/>
  <c r="BA10" i="3"/>
  <c r="BB10" i="3" s="1"/>
  <c r="BA9" i="3"/>
  <c r="BB9" i="3" s="1"/>
  <c r="BA8" i="3"/>
  <c r="BB8" i="3" s="1"/>
  <c r="BA7" i="3"/>
  <c r="BB7" i="3" s="1"/>
  <c r="BA6" i="3"/>
  <c r="BB6" i="3" s="1"/>
  <c r="BA5" i="3"/>
  <c r="BB5" i="3" s="1"/>
  <c r="BA4" i="3"/>
  <c r="BB4" i="3" s="1"/>
  <c r="J13" i="14"/>
  <c r="J12" i="14"/>
  <c r="K12" i="14" s="1"/>
  <c r="J11" i="14"/>
  <c r="K11" i="14" s="1"/>
  <c r="J10" i="14"/>
  <c r="K10" i="14" s="1"/>
  <c r="J9" i="14"/>
  <c r="K9" i="14" s="1"/>
  <c r="J8" i="14"/>
  <c r="K8" i="14" s="1"/>
  <c r="J7" i="14"/>
  <c r="K7" i="14" s="1"/>
  <c r="J6" i="14"/>
  <c r="K6" i="14" s="1"/>
  <c r="J5" i="14"/>
  <c r="K5" i="14" s="1"/>
  <c r="J4" i="14"/>
  <c r="K4" i="14" s="1"/>
  <c r="K14" i="14" l="1"/>
  <c r="BB14" i="3"/>
  <c r="BA13" i="6"/>
  <c r="BA12" i="6"/>
  <c r="BB12" i="6" s="1"/>
  <c r="BA11" i="6"/>
  <c r="BB11" i="6" s="1"/>
  <c r="BA10" i="6"/>
  <c r="BB10" i="6" s="1"/>
  <c r="BA9" i="6"/>
  <c r="BB9" i="6" s="1"/>
  <c r="BA8" i="6"/>
  <c r="BB8" i="6" s="1"/>
  <c r="BA7" i="6"/>
  <c r="BB7" i="6" s="1"/>
  <c r="BA6" i="6"/>
  <c r="BB6" i="6" s="1"/>
  <c r="BA5" i="6"/>
  <c r="BB5" i="6" s="1"/>
  <c r="BA4" i="6"/>
  <c r="BB4" i="6" s="1"/>
  <c r="W53" i="25"/>
  <c r="T53" i="25"/>
  <c r="W52" i="25"/>
  <c r="T52" i="25"/>
  <c r="W50" i="25"/>
  <c r="T50" i="25"/>
  <c r="W48" i="25"/>
  <c r="T48" i="25"/>
  <c r="W47" i="25"/>
  <c r="T47" i="25"/>
  <c r="W46" i="25"/>
  <c r="T46" i="25"/>
  <c r="W44" i="25"/>
  <c r="T44" i="25"/>
  <c r="W43" i="25"/>
  <c r="T43" i="25"/>
  <c r="W42" i="25"/>
  <c r="T42" i="25"/>
  <c r="W40" i="25"/>
  <c r="T40" i="25"/>
  <c r="W39" i="25"/>
  <c r="T39" i="25"/>
  <c r="W38" i="25"/>
  <c r="T38" i="25"/>
  <c r="W37" i="25"/>
  <c r="T37" i="25"/>
  <c r="W35" i="25"/>
  <c r="T35" i="25"/>
  <c r="W34" i="25"/>
  <c r="T34" i="25"/>
  <c r="W32" i="25"/>
  <c r="T32" i="25"/>
  <c r="W31" i="25"/>
  <c r="T31" i="25"/>
  <c r="W30" i="25"/>
  <c r="T30" i="25"/>
  <c r="W28" i="25"/>
  <c r="T28" i="25"/>
  <c r="W27" i="25"/>
  <c r="T27" i="25"/>
  <c r="W26" i="25"/>
  <c r="T26" i="25"/>
  <c r="W25" i="25"/>
  <c r="T25" i="25"/>
  <c r="W23" i="25"/>
  <c r="T23" i="25"/>
  <c r="W22" i="25"/>
  <c r="T22" i="25"/>
  <c r="W21" i="25"/>
  <c r="T21" i="25"/>
  <c r="W19" i="25"/>
  <c r="T19" i="25"/>
  <c r="W18" i="25"/>
  <c r="T18" i="25"/>
  <c r="W17" i="25"/>
  <c r="T17" i="25"/>
  <c r="W15" i="25"/>
  <c r="T15" i="25"/>
  <c r="W14" i="25"/>
  <c r="T14" i="25"/>
  <c r="W12" i="25"/>
  <c r="T12" i="25"/>
  <c r="W11" i="25"/>
  <c r="T11" i="25"/>
  <c r="W9" i="25"/>
  <c r="T9" i="25"/>
  <c r="W8" i="25"/>
  <c r="T8" i="25"/>
  <c r="W6" i="25"/>
  <c r="T6" i="25"/>
  <c r="W5" i="25"/>
  <c r="T5" i="25"/>
  <c r="W4" i="25"/>
  <c r="T4" i="25"/>
  <c r="W3" i="25"/>
  <c r="T3" i="25"/>
  <c r="P13" i="3"/>
  <c r="P12" i="3"/>
  <c r="Q12" i="3" s="1"/>
  <c r="P11" i="3"/>
  <c r="Q11" i="3" s="1"/>
  <c r="P10" i="3"/>
  <c r="Q10" i="3" s="1"/>
  <c r="P9" i="3"/>
  <c r="Q9" i="3" s="1"/>
  <c r="P8" i="3"/>
  <c r="Q8" i="3" s="1"/>
  <c r="P7" i="3"/>
  <c r="Q7" i="3" s="1"/>
  <c r="P6" i="3"/>
  <c r="Q6" i="3" s="1"/>
  <c r="P5" i="3"/>
  <c r="Q5" i="3" s="1"/>
  <c r="P4" i="3"/>
  <c r="Q4" i="3" s="1"/>
  <c r="CF13" i="8"/>
  <c r="CF12" i="8"/>
  <c r="CG12" i="8" s="1"/>
  <c r="CF11" i="8"/>
  <c r="CG11" i="8" s="1"/>
  <c r="CF10" i="8"/>
  <c r="CG10" i="8" s="1"/>
  <c r="CF9" i="8"/>
  <c r="CG9" i="8" s="1"/>
  <c r="CF8" i="8"/>
  <c r="CG8" i="8" s="1"/>
  <c r="CF7" i="8"/>
  <c r="CG7" i="8" s="1"/>
  <c r="CF6" i="8"/>
  <c r="CG6" i="8" s="1"/>
  <c r="CF5" i="8"/>
  <c r="CG5" i="8" s="1"/>
  <c r="CF4" i="8"/>
  <c r="CG4" i="8" s="1"/>
  <c r="CF13" i="7"/>
  <c r="CF12" i="7"/>
  <c r="CG12" i="7" s="1"/>
  <c r="CF11" i="7"/>
  <c r="CG11" i="7" s="1"/>
  <c r="CF10" i="7"/>
  <c r="CG10" i="7" s="1"/>
  <c r="CF9" i="7"/>
  <c r="CG9" i="7" s="1"/>
  <c r="CF8" i="7"/>
  <c r="CG8" i="7" s="1"/>
  <c r="CF7" i="7"/>
  <c r="CG7" i="7" s="1"/>
  <c r="CF6" i="7"/>
  <c r="CG6" i="7" s="1"/>
  <c r="CF5" i="7"/>
  <c r="CG5" i="7" s="1"/>
  <c r="CF4" i="7"/>
  <c r="CG4" i="7" s="1"/>
  <c r="AU13" i="7"/>
  <c r="AU12" i="7"/>
  <c r="AV12" i="7" s="1"/>
  <c r="AU11" i="7"/>
  <c r="AV11" i="7" s="1"/>
  <c r="AU10" i="7"/>
  <c r="AV10" i="7" s="1"/>
  <c r="AU9" i="7"/>
  <c r="AV9" i="7" s="1"/>
  <c r="AU8" i="7"/>
  <c r="AV8" i="7" s="1"/>
  <c r="AU7" i="7"/>
  <c r="AV7" i="7" s="1"/>
  <c r="AU6" i="7"/>
  <c r="AV6" i="7" s="1"/>
  <c r="AU5" i="7"/>
  <c r="AV5" i="7" s="1"/>
  <c r="AU4" i="7"/>
  <c r="AV4" i="7" s="1"/>
  <c r="CL13" i="6"/>
  <c r="CL12" i="6"/>
  <c r="CM12" i="6" s="1"/>
  <c r="CL11" i="6"/>
  <c r="CM11" i="6" s="1"/>
  <c r="CL10" i="6"/>
  <c r="CM10" i="6" s="1"/>
  <c r="CL9" i="6"/>
  <c r="CM9" i="6" s="1"/>
  <c r="CL8" i="6"/>
  <c r="CM8" i="6" s="1"/>
  <c r="CL7" i="6"/>
  <c r="CM7" i="6" s="1"/>
  <c r="CL6" i="6"/>
  <c r="CM6" i="6" s="1"/>
  <c r="CL5" i="6"/>
  <c r="CM5" i="6" s="1"/>
  <c r="CL4" i="6"/>
  <c r="CM4" i="6" s="1"/>
  <c r="J13" i="8"/>
  <c r="J12" i="8"/>
  <c r="K12" i="8" s="1"/>
  <c r="J11" i="8"/>
  <c r="K11" i="8" s="1"/>
  <c r="J10" i="8"/>
  <c r="K10" i="8" s="1"/>
  <c r="J9" i="8"/>
  <c r="K9" i="8" s="1"/>
  <c r="J8" i="8"/>
  <c r="K8" i="8" s="1"/>
  <c r="J7" i="8"/>
  <c r="K7" i="8" s="1"/>
  <c r="J6" i="8"/>
  <c r="K6" i="8" s="1"/>
  <c r="J5" i="8"/>
  <c r="K5" i="8" s="1"/>
  <c r="J4" i="8"/>
  <c r="K4" i="8" s="1"/>
  <c r="J13" i="7"/>
  <c r="J12" i="7"/>
  <c r="K12" i="7" s="1"/>
  <c r="J11" i="7"/>
  <c r="K11" i="7" s="1"/>
  <c r="J10" i="7"/>
  <c r="K10" i="7" s="1"/>
  <c r="J9" i="7"/>
  <c r="K9" i="7" s="1"/>
  <c r="J8" i="7"/>
  <c r="K8" i="7" s="1"/>
  <c r="J7" i="7"/>
  <c r="K7" i="7" s="1"/>
  <c r="J6" i="7"/>
  <c r="K6" i="7" s="1"/>
  <c r="J5" i="7"/>
  <c r="K5" i="7" s="1"/>
  <c r="J4" i="7"/>
  <c r="K4" i="7" s="1"/>
  <c r="AU13" i="9"/>
  <c r="AU12" i="9"/>
  <c r="AV12" i="9" s="1"/>
  <c r="AU11" i="9"/>
  <c r="AV11" i="9" s="1"/>
  <c r="AU10" i="9"/>
  <c r="AV10" i="9" s="1"/>
  <c r="AU9" i="9"/>
  <c r="AV9" i="9" s="1"/>
  <c r="AU8" i="9"/>
  <c r="AV8" i="9" s="1"/>
  <c r="AU7" i="9"/>
  <c r="AV7" i="9" s="1"/>
  <c r="AU6" i="9"/>
  <c r="AV6" i="9" s="1"/>
  <c r="AU5" i="9"/>
  <c r="AV5" i="9" s="1"/>
  <c r="AU4" i="9"/>
  <c r="AV4" i="9" s="1"/>
  <c r="J13" i="13"/>
  <c r="J12" i="13"/>
  <c r="K12" i="13" s="1"/>
  <c r="J11" i="13"/>
  <c r="K11" i="13" s="1"/>
  <c r="J10" i="13"/>
  <c r="K10" i="13" s="1"/>
  <c r="J9" i="13"/>
  <c r="K9" i="13" s="1"/>
  <c r="J8" i="13"/>
  <c r="K8" i="13" s="1"/>
  <c r="J7" i="13"/>
  <c r="K7" i="13" s="1"/>
  <c r="J6" i="13"/>
  <c r="K6" i="13" s="1"/>
  <c r="J5" i="13"/>
  <c r="K5" i="13" s="1"/>
  <c r="J4" i="13"/>
  <c r="K4" i="13" s="1"/>
  <c r="J13" i="6"/>
  <c r="J12" i="6"/>
  <c r="K12" i="6" s="1"/>
  <c r="J11" i="6"/>
  <c r="K11" i="6" s="1"/>
  <c r="J10" i="6"/>
  <c r="K10" i="6" s="1"/>
  <c r="J9" i="6"/>
  <c r="K9" i="6" s="1"/>
  <c r="J8" i="6"/>
  <c r="K8" i="6" s="1"/>
  <c r="J7" i="6"/>
  <c r="K7" i="6" s="1"/>
  <c r="J6" i="6"/>
  <c r="K6" i="6" s="1"/>
  <c r="J5" i="6"/>
  <c r="K5" i="6" s="1"/>
  <c r="J4" i="6"/>
  <c r="K4" i="6" s="1"/>
  <c r="AU13" i="4"/>
  <c r="AU12" i="4"/>
  <c r="AV12" i="4" s="1"/>
  <c r="AU11" i="4"/>
  <c r="AV11" i="4" s="1"/>
  <c r="AU10" i="4"/>
  <c r="AV10" i="4" s="1"/>
  <c r="AU9" i="4"/>
  <c r="AV9" i="4" s="1"/>
  <c r="AU8" i="4"/>
  <c r="AV8" i="4" s="1"/>
  <c r="AU7" i="4"/>
  <c r="AV7" i="4" s="1"/>
  <c r="AU6" i="4"/>
  <c r="AV6" i="4" s="1"/>
  <c r="AU5" i="4"/>
  <c r="AV5" i="4" s="1"/>
  <c r="AU4" i="4"/>
  <c r="AV4" i="4" s="1"/>
  <c r="J13" i="4"/>
  <c r="J12" i="4"/>
  <c r="K12" i="4" s="1"/>
  <c r="J11" i="4"/>
  <c r="K11" i="4" s="1"/>
  <c r="J10" i="4"/>
  <c r="K10" i="4" s="1"/>
  <c r="J9" i="4"/>
  <c r="K9" i="4" s="1"/>
  <c r="J8" i="4"/>
  <c r="K8" i="4" s="1"/>
  <c r="J7" i="4"/>
  <c r="K7" i="4" s="1"/>
  <c r="J6" i="4"/>
  <c r="K6" i="4" s="1"/>
  <c r="J5" i="4"/>
  <c r="K5" i="4" s="1"/>
  <c r="J4" i="4"/>
  <c r="K4" i="4" s="1"/>
  <c r="J13" i="9"/>
  <c r="J12" i="9"/>
  <c r="K12" i="9" s="1"/>
  <c r="J11" i="9"/>
  <c r="K11" i="9" s="1"/>
  <c r="J10" i="9"/>
  <c r="K10" i="9" s="1"/>
  <c r="J9" i="9"/>
  <c r="K9" i="9" s="1"/>
  <c r="J8" i="9"/>
  <c r="K8" i="9" s="1"/>
  <c r="J7" i="9"/>
  <c r="K7" i="9" s="1"/>
  <c r="J6" i="9"/>
  <c r="K6" i="9" s="1"/>
  <c r="J5" i="9"/>
  <c r="K5" i="9" s="1"/>
  <c r="J4" i="9"/>
  <c r="K4" i="9" s="1"/>
  <c r="DZ13" i="1"/>
  <c r="EA13" i="1" s="1"/>
  <c r="EA12" i="1"/>
  <c r="DZ12" i="1"/>
  <c r="DZ11" i="1"/>
  <c r="EA11" i="1" s="1"/>
  <c r="EA10" i="1"/>
  <c r="DZ10" i="1"/>
  <c r="DZ9" i="1"/>
  <c r="EA9" i="1" s="1"/>
  <c r="EA8" i="1"/>
  <c r="DZ8" i="1"/>
  <c r="DZ7" i="1"/>
  <c r="EA7" i="1" s="1"/>
  <c r="EA6" i="1"/>
  <c r="DZ6" i="1"/>
  <c r="DZ5" i="1"/>
  <c r="EA5" i="1" s="1"/>
  <c r="EA4" i="1"/>
  <c r="DZ4" i="1"/>
  <c r="AX13" i="14"/>
  <c r="AX12" i="14"/>
  <c r="AY12" i="14" s="1"/>
  <c r="AX11" i="14"/>
  <c r="AY11" i="14" s="1"/>
  <c r="AX10" i="14"/>
  <c r="AY10" i="14" s="1"/>
  <c r="AX9" i="14"/>
  <c r="AY9" i="14" s="1"/>
  <c r="AX8" i="14"/>
  <c r="AY8" i="14" s="1"/>
  <c r="AX7" i="14"/>
  <c r="AY7" i="14" s="1"/>
  <c r="AX6" i="14"/>
  <c r="AY6" i="14" s="1"/>
  <c r="AX5" i="14"/>
  <c r="AY5" i="14" s="1"/>
  <c r="AX4" i="14"/>
  <c r="AY4" i="14" s="1"/>
  <c r="AX13" i="1"/>
  <c r="AY13" i="1" s="1"/>
  <c r="AY12" i="1"/>
  <c r="AX12" i="1"/>
  <c r="AX11" i="1"/>
  <c r="AY11" i="1" s="1"/>
  <c r="AY10" i="1"/>
  <c r="AX10" i="1"/>
  <c r="AX9" i="1"/>
  <c r="AY9" i="1" s="1"/>
  <c r="AY8" i="1"/>
  <c r="AX8" i="1"/>
  <c r="AX7" i="1"/>
  <c r="AY7" i="1" s="1"/>
  <c r="AY6" i="1"/>
  <c r="AX6" i="1"/>
  <c r="AX5" i="1"/>
  <c r="AY5" i="1" s="1"/>
  <c r="AY4" i="1"/>
  <c r="AX4" i="1"/>
  <c r="DQ13" i="7"/>
  <c r="DQ12" i="7"/>
  <c r="DR12" i="7" s="1"/>
  <c r="DQ11" i="7"/>
  <c r="DR11" i="7" s="1"/>
  <c r="DQ10" i="7"/>
  <c r="DR10" i="7" s="1"/>
  <c r="DQ9" i="7"/>
  <c r="DR9" i="7" s="1"/>
  <c r="DQ8" i="7"/>
  <c r="DR8" i="7" s="1"/>
  <c r="DQ7" i="7"/>
  <c r="DR7" i="7" s="1"/>
  <c r="DQ6" i="7"/>
  <c r="DR6" i="7" s="1"/>
  <c r="DQ5" i="7"/>
  <c r="DR5" i="7" s="1"/>
  <c r="DQ4" i="7"/>
  <c r="DR4" i="7" s="1"/>
  <c r="AU13" i="8"/>
  <c r="AU12" i="8"/>
  <c r="AV12" i="8" s="1"/>
  <c r="AU11" i="8"/>
  <c r="AV11" i="8" s="1"/>
  <c r="AU10" i="8"/>
  <c r="AV10" i="8" s="1"/>
  <c r="AU9" i="8"/>
  <c r="AV9" i="8" s="1"/>
  <c r="AU8" i="8"/>
  <c r="AV8" i="8" s="1"/>
  <c r="AU7" i="8"/>
  <c r="AV7" i="8" s="1"/>
  <c r="AU6" i="8"/>
  <c r="AV6" i="8" s="1"/>
  <c r="AU5" i="8"/>
  <c r="AV5" i="8" s="1"/>
  <c r="AU4" i="8"/>
  <c r="AV4" i="8" s="1"/>
  <c r="K14" i="13" l="1"/>
  <c r="AV14" i="8"/>
  <c r="K14" i="8"/>
  <c r="CG14" i="8"/>
  <c r="BB14" i="6"/>
  <c r="Q14" i="3"/>
  <c r="CG14" i="7"/>
  <c r="AV14" i="7"/>
  <c r="CM14" i="6"/>
  <c r="K14" i="7"/>
  <c r="DR14" i="7"/>
  <c r="AV14" i="9"/>
  <c r="K14" i="6"/>
  <c r="AV14" i="4"/>
  <c r="K14" i="4"/>
  <c r="K14" i="9"/>
  <c r="EA14" i="1"/>
  <c r="AY14" i="14"/>
  <c r="AY14" i="1"/>
  <c r="DN13" i="10"/>
  <c r="DN12" i="10"/>
  <c r="DO12" i="10" s="1"/>
  <c r="DN11" i="10"/>
  <c r="DO11" i="10" s="1"/>
  <c r="DN10" i="10"/>
  <c r="DO10" i="10" s="1"/>
  <c r="DN9" i="10"/>
  <c r="DO9" i="10" s="1"/>
  <c r="DN8" i="10"/>
  <c r="DO8" i="10" s="1"/>
  <c r="DN7" i="10"/>
  <c r="DO7" i="10" s="1"/>
  <c r="DN6" i="10"/>
  <c r="DO6" i="10" s="1"/>
  <c r="DN5" i="10"/>
  <c r="DO5" i="10" s="1"/>
  <c r="DN4" i="10"/>
  <c r="DO4" i="10" s="1"/>
  <c r="CC13" i="10"/>
  <c r="CC12" i="10"/>
  <c r="CD12" i="10" s="1"/>
  <c r="CC11" i="10"/>
  <c r="CD11" i="10" s="1"/>
  <c r="CC10" i="10"/>
  <c r="CD10" i="10" s="1"/>
  <c r="CC9" i="10"/>
  <c r="CD9" i="10" s="1"/>
  <c r="CC8" i="10"/>
  <c r="CD8" i="10" s="1"/>
  <c r="CC7" i="10"/>
  <c r="CD7" i="10" s="1"/>
  <c r="CC6" i="10"/>
  <c r="CD6" i="10" s="1"/>
  <c r="CC5" i="10"/>
  <c r="CD5" i="10" s="1"/>
  <c r="CC4" i="10"/>
  <c r="CD4" i="10" s="1"/>
  <c r="CC13" i="12"/>
  <c r="CC12" i="12"/>
  <c r="CD12" i="12" s="1"/>
  <c r="CC11" i="12"/>
  <c r="CD11" i="12" s="1"/>
  <c r="CC10" i="12"/>
  <c r="CD10" i="12" s="1"/>
  <c r="CC9" i="12"/>
  <c r="CD9" i="12" s="1"/>
  <c r="CC8" i="12"/>
  <c r="CD8" i="12" s="1"/>
  <c r="CC7" i="12"/>
  <c r="CD7" i="12" s="1"/>
  <c r="CC6" i="12"/>
  <c r="CD6" i="12" s="1"/>
  <c r="CC5" i="12"/>
  <c r="CD5" i="12" s="1"/>
  <c r="CC4" i="12"/>
  <c r="CD4" i="12" s="1"/>
  <c r="CC13" i="11"/>
  <c r="CC12" i="11"/>
  <c r="CD12" i="11" s="1"/>
  <c r="CC11" i="11"/>
  <c r="CD11" i="11" s="1"/>
  <c r="CC10" i="11"/>
  <c r="CD10" i="11" s="1"/>
  <c r="CC9" i="11"/>
  <c r="CD9" i="11" s="1"/>
  <c r="CC8" i="11"/>
  <c r="CD8" i="11" s="1"/>
  <c r="CC7" i="11"/>
  <c r="CD7" i="11" s="1"/>
  <c r="CC6" i="11"/>
  <c r="CD6" i="11" s="1"/>
  <c r="CC5" i="11"/>
  <c r="CD5" i="11" s="1"/>
  <c r="CC4" i="11"/>
  <c r="CD4" i="11" s="1"/>
  <c r="CC13" i="5"/>
  <c r="CC12" i="5"/>
  <c r="CD12" i="5" s="1"/>
  <c r="CC11" i="5"/>
  <c r="CD11" i="5" s="1"/>
  <c r="CC10" i="5"/>
  <c r="CD10" i="5" s="1"/>
  <c r="CC9" i="5"/>
  <c r="CD9" i="5" s="1"/>
  <c r="CC8" i="5"/>
  <c r="CD8" i="5" s="1"/>
  <c r="CC7" i="5"/>
  <c r="CD7" i="5" s="1"/>
  <c r="CC6" i="5"/>
  <c r="CD6" i="5" s="1"/>
  <c r="CC5" i="5"/>
  <c r="CD5" i="5" s="1"/>
  <c r="CC4" i="5"/>
  <c r="CD4" i="5" s="1"/>
  <c r="AR13" i="10"/>
  <c r="AR12" i="10"/>
  <c r="AS12" i="10" s="1"/>
  <c r="AR11" i="10"/>
  <c r="AS11" i="10" s="1"/>
  <c r="AR10" i="10"/>
  <c r="AS10" i="10" s="1"/>
  <c r="AR9" i="10"/>
  <c r="AS9" i="10" s="1"/>
  <c r="AR8" i="10"/>
  <c r="AS8" i="10" s="1"/>
  <c r="AR7" i="10"/>
  <c r="AS7" i="10" s="1"/>
  <c r="AR6" i="10"/>
  <c r="AS6" i="10" s="1"/>
  <c r="AR5" i="10"/>
  <c r="AS5" i="10" s="1"/>
  <c r="AR4" i="10"/>
  <c r="AS4" i="10" s="1"/>
  <c r="CI13" i="1"/>
  <c r="CJ13" i="1" s="1"/>
  <c r="CI12" i="1"/>
  <c r="CJ12" i="1" s="1"/>
  <c r="CI11" i="1"/>
  <c r="CJ11" i="1" s="1"/>
  <c r="CJ10" i="1"/>
  <c r="CI10" i="1"/>
  <c r="CI9" i="1"/>
  <c r="CJ9" i="1" s="1"/>
  <c r="CJ8" i="1"/>
  <c r="CI8" i="1"/>
  <c r="CI7" i="1"/>
  <c r="CJ7" i="1" s="1"/>
  <c r="CJ6" i="1"/>
  <c r="CI6" i="1"/>
  <c r="CI5" i="1"/>
  <c r="CJ5" i="1" s="1"/>
  <c r="CJ4" i="1"/>
  <c r="CI4" i="1"/>
  <c r="AR13" i="5"/>
  <c r="AR12" i="5"/>
  <c r="AS12" i="5" s="1"/>
  <c r="AR11" i="5"/>
  <c r="AS11" i="5" s="1"/>
  <c r="AR10" i="5"/>
  <c r="AS10" i="5" s="1"/>
  <c r="AR9" i="5"/>
  <c r="AS9" i="5" s="1"/>
  <c r="AR8" i="5"/>
  <c r="AS8" i="5" s="1"/>
  <c r="AR7" i="5"/>
  <c r="AS7" i="5" s="1"/>
  <c r="AR6" i="5"/>
  <c r="AS6" i="5" s="1"/>
  <c r="AR5" i="5"/>
  <c r="AS5" i="5" s="1"/>
  <c r="AR4" i="5"/>
  <c r="AS4" i="5" s="1"/>
  <c r="G13" i="5"/>
  <c r="G12" i="5"/>
  <c r="H12" i="5" s="1"/>
  <c r="G11" i="5"/>
  <c r="H11" i="5" s="1"/>
  <c r="G10" i="5"/>
  <c r="H10" i="5" s="1"/>
  <c r="G9" i="5"/>
  <c r="H9" i="5" s="1"/>
  <c r="G8" i="5"/>
  <c r="H8" i="5" s="1"/>
  <c r="G7" i="5"/>
  <c r="H7" i="5" s="1"/>
  <c r="G6" i="5"/>
  <c r="H6" i="5" s="1"/>
  <c r="G5" i="5"/>
  <c r="H5" i="5" s="1"/>
  <c r="G4" i="5"/>
  <c r="H4" i="5" s="1"/>
  <c r="G13" i="1"/>
  <c r="H13" i="1" s="1"/>
  <c r="H12" i="1"/>
  <c r="G12" i="1"/>
  <c r="G11" i="1"/>
  <c r="H11" i="1" s="1"/>
  <c r="H10" i="1"/>
  <c r="G10" i="1"/>
  <c r="G9" i="1"/>
  <c r="H9" i="1" s="1"/>
  <c r="H8" i="1"/>
  <c r="G8" i="1"/>
  <c r="G7" i="1"/>
  <c r="H7" i="1" s="1"/>
  <c r="H6" i="1"/>
  <c r="G6" i="1"/>
  <c r="G5" i="1"/>
  <c r="H5" i="1" s="1"/>
  <c r="H4" i="1"/>
  <c r="G4" i="1"/>
  <c r="AR13" i="11"/>
  <c r="AR12" i="11"/>
  <c r="AS12" i="11" s="1"/>
  <c r="AR11" i="11"/>
  <c r="AS11" i="11" s="1"/>
  <c r="AR10" i="11"/>
  <c r="AS10" i="11" s="1"/>
  <c r="AR9" i="11"/>
  <c r="AS9" i="11" s="1"/>
  <c r="AR8" i="11"/>
  <c r="AS8" i="11" s="1"/>
  <c r="AR7" i="11"/>
  <c r="AS7" i="11" s="1"/>
  <c r="AR6" i="11"/>
  <c r="AS6" i="11" s="1"/>
  <c r="AR5" i="11"/>
  <c r="AS5" i="11" s="1"/>
  <c r="AR4" i="11"/>
  <c r="AS4" i="11" s="1"/>
  <c r="G13" i="10"/>
  <c r="G12" i="10"/>
  <c r="H12" i="10" s="1"/>
  <c r="G11" i="10"/>
  <c r="H11" i="10" s="1"/>
  <c r="G10" i="10"/>
  <c r="H10" i="10" s="1"/>
  <c r="G9" i="10"/>
  <c r="H9" i="10" s="1"/>
  <c r="G8" i="10"/>
  <c r="H8" i="10" s="1"/>
  <c r="G7" i="10"/>
  <c r="H7" i="10" s="1"/>
  <c r="G6" i="10"/>
  <c r="H6" i="10" s="1"/>
  <c r="G5" i="10"/>
  <c r="H5" i="10" s="1"/>
  <c r="G4" i="10"/>
  <c r="H4" i="10" s="1"/>
  <c r="G13" i="11"/>
  <c r="G12" i="11"/>
  <c r="H12" i="11" s="1"/>
  <c r="G11" i="11"/>
  <c r="H11" i="11" s="1"/>
  <c r="G10" i="11"/>
  <c r="H10" i="11" s="1"/>
  <c r="G9" i="11"/>
  <c r="H9" i="11" s="1"/>
  <c r="G8" i="11"/>
  <c r="H8" i="11" s="1"/>
  <c r="G7" i="11"/>
  <c r="H7" i="11" s="1"/>
  <c r="G6" i="11"/>
  <c r="H6" i="11" s="1"/>
  <c r="G5" i="11"/>
  <c r="H5" i="11" s="1"/>
  <c r="G4" i="11"/>
  <c r="H4" i="11" s="1"/>
  <c r="G13" i="2"/>
  <c r="H13" i="2" s="1"/>
  <c r="H12" i="2"/>
  <c r="G12" i="2"/>
  <c r="G11" i="2"/>
  <c r="H11" i="2" s="1"/>
  <c r="H10" i="2"/>
  <c r="G10" i="2"/>
  <c r="G9" i="2"/>
  <c r="H9" i="2" s="1"/>
  <c r="H8" i="2"/>
  <c r="G8" i="2"/>
  <c r="G7" i="2"/>
  <c r="H7" i="2" s="1"/>
  <c r="H6" i="2"/>
  <c r="G6" i="2"/>
  <c r="G5" i="2"/>
  <c r="H5" i="2" s="1"/>
  <c r="H4" i="2"/>
  <c r="G4" i="2"/>
  <c r="AR13" i="12"/>
  <c r="AR12" i="12"/>
  <c r="AS12" i="12" s="1"/>
  <c r="AR11" i="12"/>
  <c r="AS11" i="12" s="1"/>
  <c r="AR10" i="12"/>
  <c r="AS10" i="12" s="1"/>
  <c r="AR9" i="12"/>
  <c r="AS9" i="12" s="1"/>
  <c r="AR8" i="12"/>
  <c r="AS8" i="12" s="1"/>
  <c r="AR7" i="12"/>
  <c r="AS7" i="12" s="1"/>
  <c r="AR6" i="12"/>
  <c r="AS6" i="12" s="1"/>
  <c r="AR5" i="12"/>
  <c r="AS5" i="12" s="1"/>
  <c r="AR4" i="12"/>
  <c r="AS4" i="12" s="1"/>
  <c r="G13" i="12"/>
  <c r="G12" i="12"/>
  <c r="H12" i="12" s="1"/>
  <c r="G11" i="12"/>
  <c r="H11" i="12" s="1"/>
  <c r="G10" i="12"/>
  <c r="H10" i="12" s="1"/>
  <c r="G9" i="12"/>
  <c r="H9" i="12" s="1"/>
  <c r="G8" i="12"/>
  <c r="H8" i="12" s="1"/>
  <c r="G7" i="12"/>
  <c r="H7" i="12" s="1"/>
  <c r="G6" i="12"/>
  <c r="H6" i="12" s="1"/>
  <c r="G5" i="12"/>
  <c r="H5" i="12" s="1"/>
  <c r="G4" i="12"/>
  <c r="H4" i="12" s="1"/>
  <c r="H14" i="12" l="1"/>
  <c r="DO14" i="10"/>
  <c r="CD14" i="12"/>
  <c r="CD14" i="10"/>
  <c r="CD14" i="11"/>
  <c r="CD14" i="5"/>
  <c r="AS14" i="10"/>
  <c r="CJ14" i="1"/>
  <c r="AS14" i="5"/>
  <c r="H14" i="5"/>
  <c r="H14" i="1"/>
  <c r="AS14" i="11"/>
  <c r="H14" i="11"/>
  <c r="H14" i="10"/>
  <c r="H14" i="2"/>
  <c r="AS14" i="12"/>
  <c r="AX13" i="6"/>
  <c r="AX12" i="6"/>
  <c r="AY12" i="6" s="1"/>
  <c r="AX11" i="6"/>
  <c r="AY11" i="6" s="1"/>
  <c r="AX10" i="6"/>
  <c r="AY10" i="6" s="1"/>
  <c r="AX9" i="6"/>
  <c r="AY9" i="6" s="1"/>
  <c r="AX8" i="6"/>
  <c r="AY8" i="6" s="1"/>
  <c r="AX7" i="6"/>
  <c r="AY7" i="6" s="1"/>
  <c r="AX6" i="6"/>
  <c r="AY6" i="6" s="1"/>
  <c r="AX5" i="6"/>
  <c r="AY5" i="6" s="1"/>
  <c r="AX4" i="6"/>
  <c r="AY4" i="6" s="1"/>
  <c r="M13" i="3"/>
  <c r="M12" i="3"/>
  <c r="N12" i="3" s="1"/>
  <c r="M11" i="3"/>
  <c r="N11" i="3" s="1"/>
  <c r="M10" i="3"/>
  <c r="N10" i="3" s="1"/>
  <c r="M9" i="3"/>
  <c r="N9" i="3" s="1"/>
  <c r="M8" i="3"/>
  <c r="N8" i="3" s="1"/>
  <c r="M7" i="3"/>
  <c r="N7" i="3" s="1"/>
  <c r="M6" i="3"/>
  <c r="N6" i="3" s="1"/>
  <c r="M5" i="3"/>
  <c r="N5" i="3" s="1"/>
  <c r="M4" i="3"/>
  <c r="N4" i="3" s="1"/>
  <c r="R53" i="25"/>
  <c r="O53" i="25"/>
  <c r="R52" i="25"/>
  <c r="O52" i="25"/>
  <c r="R50" i="25"/>
  <c r="O50" i="25"/>
  <c r="R48" i="25"/>
  <c r="O48" i="25"/>
  <c r="R47" i="25"/>
  <c r="O47" i="25"/>
  <c r="R46" i="25"/>
  <c r="O46" i="25"/>
  <c r="R44" i="25"/>
  <c r="O44" i="25"/>
  <c r="R43" i="25"/>
  <c r="O43" i="25"/>
  <c r="R42" i="25"/>
  <c r="O42" i="25"/>
  <c r="R40" i="25"/>
  <c r="O40" i="25"/>
  <c r="R39" i="25"/>
  <c r="O39" i="25"/>
  <c r="R38" i="25"/>
  <c r="O38" i="25"/>
  <c r="R37" i="25"/>
  <c r="O37" i="25"/>
  <c r="R35" i="25"/>
  <c r="O35" i="25"/>
  <c r="R34" i="25"/>
  <c r="O34" i="25"/>
  <c r="R32" i="25"/>
  <c r="O32" i="25"/>
  <c r="R31" i="25"/>
  <c r="O31" i="25"/>
  <c r="R30" i="25"/>
  <c r="O30" i="25"/>
  <c r="R28" i="25"/>
  <c r="O28" i="25"/>
  <c r="R27" i="25"/>
  <c r="O27" i="25"/>
  <c r="R26" i="25"/>
  <c r="O26" i="25"/>
  <c r="R25" i="25"/>
  <c r="O25" i="25"/>
  <c r="R23" i="25"/>
  <c r="O23" i="25"/>
  <c r="R22" i="25"/>
  <c r="O22" i="25"/>
  <c r="R21" i="25"/>
  <c r="O21" i="25"/>
  <c r="R19" i="25"/>
  <c r="O19" i="25"/>
  <c r="R18" i="25"/>
  <c r="O18" i="25"/>
  <c r="R17" i="25"/>
  <c r="O17" i="25"/>
  <c r="R15" i="25"/>
  <c r="O15" i="25"/>
  <c r="R14" i="25"/>
  <c r="O14" i="25"/>
  <c r="R12" i="25"/>
  <c r="O12" i="25"/>
  <c r="R11" i="25"/>
  <c r="O11" i="25"/>
  <c r="R9" i="25"/>
  <c r="O9" i="25"/>
  <c r="R8" i="25"/>
  <c r="O8" i="25"/>
  <c r="R6" i="25"/>
  <c r="O6" i="25"/>
  <c r="R5" i="25"/>
  <c r="O5" i="25"/>
  <c r="R4" i="25"/>
  <c r="O4" i="25"/>
  <c r="R3" i="25"/>
  <c r="O3" i="25"/>
  <c r="AX13" i="2"/>
  <c r="AY13" i="2" s="1"/>
  <c r="AX12" i="2"/>
  <c r="AY12" i="2" s="1"/>
  <c r="AX11" i="2"/>
  <c r="AY11" i="2" s="1"/>
  <c r="AX10" i="2"/>
  <c r="AY10" i="2" s="1"/>
  <c r="AX9" i="2"/>
  <c r="AY9" i="2" s="1"/>
  <c r="AX8" i="2"/>
  <c r="AY8" i="2" s="1"/>
  <c r="AX7" i="2"/>
  <c r="AY7" i="2" s="1"/>
  <c r="AX6" i="2"/>
  <c r="AY6" i="2" s="1"/>
  <c r="AX5" i="2"/>
  <c r="AY5" i="2" s="1"/>
  <c r="AX4" i="2"/>
  <c r="AY4" i="2" s="1"/>
  <c r="AY14" i="6" l="1"/>
  <c r="N14" i="3"/>
  <c r="AY14" i="2"/>
  <c r="CC13" i="8"/>
  <c r="CC12" i="8"/>
  <c r="CD12" i="8" s="1"/>
  <c r="CC11" i="8"/>
  <c r="CD11" i="8" s="1"/>
  <c r="CC10" i="8"/>
  <c r="CD10" i="8" s="1"/>
  <c r="CC9" i="8"/>
  <c r="CD9" i="8" s="1"/>
  <c r="CC8" i="8"/>
  <c r="CD8" i="8" s="1"/>
  <c r="CC7" i="8"/>
  <c r="CD7" i="8" s="1"/>
  <c r="CC6" i="8"/>
  <c r="CD6" i="8" s="1"/>
  <c r="CC5" i="8"/>
  <c r="CD5" i="8" s="1"/>
  <c r="CC4" i="8"/>
  <c r="CD4" i="8" s="1"/>
  <c r="CC13" i="7"/>
  <c r="CC12" i="7"/>
  <c r="CD12" i="7" s="1"/>
  <c r="CD11" i="7"/>
  <c r="CC11" i="7"/>
  <c r="CC10" i="7"/>
  <c r="CD10" i="7" s="1"/>
  <c r="CC9" i="7"/>
  <c r="CD9" i="7" s="1"/>
  <c r="CC8" i="7"/>
  <c r="CD8" i="7" s="1"/>
  <c r="CC7" i="7"/>
  <c r="CD7" i="7" s="1"/>
  <c r="CC6" i="7"/>
  <c r="CD6" i="7" s="1"/>
  <c r="CC5" i="7"/>
  <c r="CD5" i="7" s="1"/>
  <c r="CC4" i="7"/>
  <c r="CD4" i="7" s="1"/>
  <c r="AR13" i="7"/>
  <c r="AR12" i="7"/>
  <c r="AS12" i="7" s="1"/>
  <c r="AR11" i="7"/>
  <c r="AS11" i="7" s="1"/>
  <c r="AR10" i="7"/>
  <c r="AS10" i="7" s="1"/>
  <c r="AR9" i="7"/>
  <c r="AS9" i="7" s="1"/>
  <c r="AR8" i="7"/>
  <c r="AS8" i="7" s="1"/>
  <c r="AR7" i="7"/>
  <c r="AS7" i="7" s="1"/>
  <c r="AR6" i="7"/>
  <c r="AS6" i="7" s="1"/>
  <c r="AR5" i="7"/>
  <c r="AS5" i="7" s="1"/>
  <c r="AR4" i="7"/>
  <c r="AS4" i="7" s="1"/>
  <c r="CI13" i="6"/>
  <c r="CI12" i="6"/>
  <c r="CJ12" i="6" s="1"/>
  <c r="CI11" i="6"/>
  <c r="CJ11" i="6" s="1"/>
  <c r="CI10" i="6"/>
  <c r="CJ10" i="6" s="1"/>
  <c r="CI9" i="6"/>
  <c r="CJ9" i="6" s="1"/>
  <c r="CI8" i="6"/>
  <c r="CJ8" i="6" s="1"/>
  <c r="CI7" i="6"/>
  <c r="CJ7" i="6" s="1"/>
  <c r="CI6" i="6"/>
  <c r="CJ6" i="6" s="1"/>
  <c r="CI5" i="6"/>
  <c r="CJ5" i="6" s="1"/>
  <c r="CI4" i="6"/>
  <c r="CJ4" i="6" s="1"/>
  <c r="G13" i="8"/>
  <c r="G12" i="8"/>
  <c r="H12" i="8" s="1"/>
  <c r="G11" i="8"/>
  <c r="H11" i="8" s="1"/>
  <c r="G10" i="8"/>
  <c r="H10" i="8" s="1"/>
  <c r="G9" i="8"/>
  <c r="H9" i="8" s="1"/>
  <c r="G8" i="8"/>
  <c r="H8" i="8" s="1"/>
  <c r="G7" i="8"/>
  <c r="H7" i="8" s="1"/>
  <c r="G6" i="8"/>
  <c r="H6" i="8" s="1"/>
  <c r="G5" i="8"/>
  <c r="H5" i="8" s="1"/>
  <c r="G4" i="8"/>
  <c r="H4" i="8" s="1"/>
  <c r="G13" i="7"/>
  <c r="G12" i="7"/>
  <c r="H12" i="7" s="1"/>
  <c r="G11" i="7"/>
  <c r="H11" i="7" s="1"/>
  <c r="G10" i="7"/>
  <c r="H10" i="7" s="1"/>
  <c r="G9" i="7"/>
  <c r="H9" i="7" s="1"/>
  <c r="G8" i="7"/>
  <c r="H8" i="7" s="1"/>
  <c r="G7" i="7"/>
  <c r="H7" i="7" s="1"/>
  <c r="G6" i="7"/>
  <c r="H6" i="7" s="1"/>
  <c r="G5" i="7"/>
  <c r="H5" i="7" s="1"/>
  <c r="G4" i="7"/>
  <c r="H4" i="7" s="1"/>
  <c r="AR13" i="9"/>
  <c r="AR12" i="9"/>
  <c r="AS12" i="9" s="1"/>
  <c r="AR11" i="9"/>
  <c r="AS11" i="9" s="1"/>
  <c r="AR10" i="9"/>
  <c r="AS10" i="9" s="1"/>
  <c r="AR9" i="9"/>
  <c r="AS9" i="9" s="1"/>
  <c r="AR8" i="9"/>
  <c r="AS8" i="9" s="1"/>
  <c r="AR7" i="9"/>
  <c r="AS7" i="9" s="1"/>
  <c r="AR6" i="9"/>
  <c r="AS6" i="9" s="1"/>
  <c r="AR5" i="9"/>
  <c r="AS5" i="9" s="1"/>
  <c r="AR4" i="9"/>
  <c r="AS4" i="9" s="1"/>
  <c r="G13" i="13"/>
  <c r="G12" i="13"/>
  <c r="H12" i="13" s="1"/>
  <c r="G11" i="13"/>
  <c r="H11" i="13" s="1"/>
  <c r="G10" i="13"/>
  <c r="H10" i="13" s="1"/>
  <c r="G9" i="13"/>
  <c r="H9" i="13" s="1"/>
  <c r="G8" i="13"/>
  <c r="H8" i="13" s="1"/>
  <c r="G7" i="13"/>
  <c r="H7" i="13" s="1"/>
  <c r="G6" i="13"/>
  <c r="H6" i="13" s="1"/>
  <c r="G5" i="13"/>
  <c r="H5" i="13" s="1"/>
  <c r="G4" i="13"/>
  <c r="H4" i="13" s="1"/>
  <c r="G13" i="6"/>
  <c r="G12" i="6"/>
  <c r="H12" i="6" s="1"/>
  <c r="G11" i="6"/>
  <c r="H11" i="6" s="1"/>
  <c r="G10" i="6"/>
  <c r="H10" i="6" s="1"/>
  <c r="G9" i="6"/>
  <c r="H9" i="6" s="1"/>
  <c r="G8" i="6"/>
  <c r="H8" i="6" s="1"/>
  <c r="G7" i="6"/>
  <c r="H7" i="6" s="1"/>
  <c r="G6" i="6"/>
  <c r="H6" i="6" s="1"/>
  <c r="G5" i="6"/>
  <c r="H5" i="6" s="1"/>
  <c r="G4" i="6"/>
  <c r="H4" i="6" s="1"/>
  <c r="AR13" i="4"/>
  <c r="AR12" i="4"/>
  <c r="AS12" i="4" s="1"/>
  <c r="AR11" i="4"/>
  <c r="AS11" i="4" s="1"/>
  <c r="AR10" i="4"/>
  <c r="AS10" i="4" s="1"/>
  <c r="AR9" i="4"/>
  <c r="AS9" i="4" s="1"/>
  <c r="AR8" i="4"/>
  <c r="AS8" i="4" s="1"/>
  <c r="AR7" i="4"/>
  <c r="AS7" i="4" s="1"/>
  <c r="AR6" i="4"/>
  <c r="AS6" i="4" s="1"/>
  <c r="AR5" i="4"/>
  <c r="AS5" i="4" s="1"/>
  <c r="AR4" i="4"/>
  <c r="AS4" i="4" s="1"/>
  <c r="G13" i="4"/>
  <c r="G12" i="4"/>
  <c r="H12" i="4" s="1"/>
  <c r="G11" i="4"/>
  <c r="H11" i="4" s="1"/>
  <c r="G10" i="4"/>
  <c r="H10" i="4" s="1"/>
  <c r="G9" i="4"/>
  <c r="H9" i="4" s="1"/>
  <c r="G8" i="4"/>
  <c r="H8" i="4" s="1"/>
  <c r="G7" i="4"/>
  <c r="H7" i="4" s="1"/>
  <c r="G6" i="4"/>
  <c r="H6" i="4" s="1"/>
  <c r="G5" i="4"/>
  <c r="H5" i="4" s="1"/>
  <c r="G4" i="4"/>
  <c r="H4" i="4" s="1"/>
  <c r="G13" i="9"/>
  <c r="H12" i="9"/>
  <c r="G12" i="9"/>
  <c r="G11" i="9"/>
  <c r="H11" i="9" s="1"/>
  <c r="H10" i="9"/>
  <c r="G10" i="9"/>
  <c r="G9" i="9"/>
  <c r="H9" i="9" s="1"/>
  <c r="H8" i="9"/>
  <c r="G8" i="9"/>
  <c r="G7" i="9"/>
  <c r="H7" i="9" s="1"/>
  <c r="H6" i="9"/>
  <c r="G6" i="9"/>
  <c r="G5" i="9"/>
  <c r="H5" i="9" s="1"/>
  <c r="H4" i="9"/>
  <c r="G4" i="9"/>
  <c r="H14" i="13" l="1"/>
  <c r="H14" i="8"/>
  <c r="CD14" i="8"/>
  <c r="CD14" i="7"/>
  <c r="H14" i="7"/>
  <c r="AS14" i="7"/>
  <c r="CJ14" i="6"/>
  <c r="AS14" i="9"/>
  <c r="H14" i="6"/>
  <c r="AS14" i="4"/>
  <c r="H14" i="4"/>
  <c r="H14" i="9"/>
  <c r="DW13" i="1"/>
  <c r="DX13" i="1" s="1"/>
  <c r="DX12" i="1"/>
  <c r="DW12" i="1"/>
  <c r="DW11" i="1"/>
  <c r="DX11" i="1" s="1"/>
  <c r="DX10" i="1"/>
  <c r="DW10" i="1"/>
  <c r="DW9" i="1"/>
  <c r="DX9" i="1" s="1"/>
  <c r="DX8" i="1"/>
  <c r="DW8" i="1"/>
  <c r="DW7" i="1"/>
  <c r="DX7" i="1" s="1"/>
  <c r="DX6" i="1"/>
  <c r="DW6" i="1"/>
  <c r="DW5" i="1"/>
  <c r="DX5" i="1" s="1"/>
  <c r="DX4" i="1"/>
  <c r="DW4" i="1"/>
  <c r="AU13" i="14"/>
  <c r="AU12" i="14"/>
  <c r="AV12" i="14" s="1"/>
  <c r="AU11" i="14"/>
  <c r="AV11" i="14" s="1"/>
  <c r="AU10" i="14"/>
  <c r="AV10" i="14" s="1"/>
  <c r="AU9" i="14"/>
  <c r="AV9" i="14" s="1"/>
  <c r="AU8" i="14"/>
  <c r="AV8" i="14" s="1"/>
  <c r="AU7" i="14"/>
  <c r="AV7" i="14" s="1"/>
  <c r="AU6" i="14"/>
  <c r="AV6" i="14" s="1"/>
  <c r="AU5" i="14"/>
  <c r="AV5" i="14" s="1"/>
  <c r="AU4" i="14"/>
  <c r="AV4" i="14" s="1"/>
  <c r="AU13" i="1"/>
  <c r="AV13" i="1" s="1"/>
  <c r="AU12" i="1"/>
  <c r="AV12" i="1" s="1"/>
  <c r="AU11" i="1"/>
  <c r="AV11" i="1" s="1"/>
  <c r="AU10" i="1"/>
  <c r="AV10" i="1" s="1"/>
  <c r="AU9" i="1"/>
  <c r="AV9" i="1" s="1"/>
  <c r="AU8" i="1"/>
  <c r="AV8" i="1" s="1"/>
  <c r="AU7" i="1"/>
  <c r="AV7" i="1" s="1"/>
  <c r="AU6" i="1"/>
  <c r="AV6" i="1" s="1"/>
  <c r="AU5" i="1"/>
  <c r="AV5" i="1" s="1"/>
  <c r="AU4" i="1"/>
  <c r="AV4" i="1" s="1"/>
  <c r="AX13" i="3"/>
  <c r="AX12" i="3"/>
  <c r="AY12" i="3" s="1"/>
  <c r="AX11" i="3"/>
  <c r="AY11" i="3" s="1"/>
  <c r="AX10" i="3"/>
  <c r="AY10" i="3" s="1"/>
  <c r="AX9" i="3"/>
  <c r="AY9" i="3" s="1"/>
  <c r="AX8" i="3"/>
  <c r="AY8" i="3" s="1"/>
  <c r="AX7" i="3"/>
  <c r="AY7" i="3" s="1"/>
  <c r="AX6" i="3"/>
  <c r="AY6" i="3" s="1"/>
  <c r="AX5" i="3"/>
  <c r="AY5" i="3" s="1"/>
  <c r="AX4" i="3"/>
  <c r="AY4" i="3" s="1"/>
  <c r="G13" i="14"/>
  <c r="G12" i="14"/>
  <c r="H12" i="14" s="1"/>
  <c r="G11" i="14"/>
  <c r="H11" i="14" s="1"/>
  <c r="G10" i="14"/>
  <c r="H10" i="14" s="1"/>
  <c r="G9" i="14"/>
  <c r="H9" i="14" s="1"/>
  <c r="G8" i="14"/>
  <c r="H8" i="14" s="1"/>
  <c r="G7" i="14"/>
  <c r="H7" i="14" s="1"/>
  <c r="G6" i="14"/>
  <c r="H6" i="14" s="1"/>
  <c r="G5" i="14"/>
  <c r="H5" i="14" s="1"/>
  <c r="G4" i="14"/>
  <c r="H4" i="14" s="1"/>
  <c r="DX14" i="1" l="1"/>
  <c r="AV14" i="1"/>
  <c r="AV14" i="14"/>
  <c r="AY14" i="3"/>
  <c r="H14" i="14"/>
  <c r="E24" i="35"/>
  <c r="E23" i="35"/>
  <c r="K21" i="35"/>
  <c r="K20" i="35"/>
  <c r="DN13" i="7" l="1"/>
  <c r="DN12" i="7"/>
  <c r="DO12" i="7" s="1"/>
  <c r="DN11" i="7"/>
  <c r="DO11" i="7" s="1"/>
  <c r="DN10" i="7"/>
  <c r="DO10" i="7" s="1"/>
  <c r="DN9" i="7"/>
  <c r="DO9" i="7" s="1"/>
  <c r="DN8" i="7"/>
  <c r="DO8" i="7" s="1"/>
  <c r="DN7" i="7"/>
  <c r="DO7" i="7" s="1"/>
  <c r="DN6" i="7"/>
  <c r="DO6" i="7" s="1"/>
  <c r="DN5" i="7"/>
  <c r="DO5" i="7" s="1"/>
  <c r="DN4" i="7"/>
  <c r="DO4" i="7" s="1"/>
  <c r="AR13" i="8"/>
  <c r="AR12" i="8"/>
  <c r="AS12" i="8" s="1"/>
  <c r="AR11" i="8"/>
  <c r="AS11" i="8" s="1"/>
  <c r="AR10" i="8"/>
  <c r="AS10" i="8" s="1"/>
  <c r="AR9" i="8"/>
  <c r="AS9" i="8" s="1"/>
  <c r="AR8" i="8"/>
  <c r="AS8" i="8" s="1"/>
  <c r="AR7" i="8"/>
  <c r="AS7" i="8" s="1"/>
  <c r="AR6" i="8"/>
  <c r="AS6" i="8" s="1"/>
  <c r="AR5" i="8"/>
  <c r="AS5" i="8" s="1"/>
  <c r="AR4" i="8"/>
  <c r="AS4" i="8" s="1"/>
  <c r="DO14" i="7" l="1"/>
  <c r="AS14" i="8"/>
  <c r="T45" i="35"/>
  <c r="T44" i="35"/>
  <c r="Q45" i="35"/>
  <c r="Q44" i="35"/>
  <c r="N45" i="35"/>
  <c r="N44" i="35"/>
  <c r="K45" i="35"/>
  <c r="K44" i="35"/>
  <c r="H45" i="35"/>
  <c r="H44" i="35"/>
  <c r="E45" i="35"/>
  <c r="E44" i="35"/>
  <c r="B45" i="35"/>
  <c r="B44" i="35"/>
  <c r="E42" i="35"/>
  <c r="E41" i="35"/>
  <c r="B42" i="35"/>
  <c r="B41" i="35"/>
  <c r="B39" i="35"/>
  <c r="B38" i="35"/>
  <c r="H36" i="35"/>
  <c r="H35" i="35"/>
  <c r="E36" i="35"/>
  <c r="E35" i="35"/>
  <c r="B36" i="35"/>
  <c r="H33" i="35"/>
  <c r="H32" i="35"/>
  <c r="E33" i="35"/>
  <c r="E32" i="35"/>
  <c r="B33" i="35"/>
  <c r="B32" i="35"/>
  <c r="K30" i="35"/>
  <c r="K29" i="35"/>
  <c r="H30" i="35"/>
  <c r="H29" i="35"/>
  <c r="E30" i="35"/>
  <c r="E29" i="35"/>
  <c r="B30" i="35"/>
  <c r="B29" i="35"/>
  <c r="E27" i="35"/>
  <c r="E26" i="35"/>
  <c r="B27" i="35"/>
  <c r="B26" i="35"/>
  <c r="H24" i="35"/>
  <c r="H23" i="35"/>
  <c r="B24" i="35"/>
  <c r="B23" i="35"/>
  <c r="H21" i="35"/>
  <c r="H20" i="35"/>
  <c r="E21" i="35"/>
  <c r="E20" i="35"/>
  <c r="B21" i="35"/>
  <c r="B20" i="35"/>
  <c r="H18" i="35"/>
  <c r="H17" i="35"/>
  <c r="E18" i="35"/>
  <c r="E17" i="35"/>
  <c r="B18" i="35"/>
  <c r="B17" i="35"/>
  <c r="H15" i="35"/>
  <c r="H14" i="35"/>
  <c r="E14" i="35"/>
  <c r="E15" i="35"/>
  <c r="B15" i="35"/>
  <c r="E11" i="35"/>
  <c r="B12" i="35"/>
  <c r="B9" i="35"/>
  <c r="B14" i="35"/>
  <c r="E12" i="35"/>
  <c r="B11" i="35"/>
  <c r="E9" i="35"/>
  <c r="E8" i="35"/>
  <c r="B8" i="35"/>
  <c r="E6" i="35"/>
  <c r="E5" i="35"/>
  <c r="B6" i="35"/>
  <c r="B5" i="35"/>
  <c r="K3" i="35"/>
  <c r="K2" i="35"/>
  <c r="H3" i="35"/>
  <c r="H2" i="35"/>
  <c r="E3" i="35"/>
  <c r="E2" i="35"/>
  <c r="B3" i="35"/>
  <c r="B2" i="35"/>
  <c r="AO4" i="8" l="1"/>
  <c r="AP4" i="8" s="1"/>
  <c r="AO5" i="8"/>
  <c r="AP5" i="8" s="1"/>
  <c r="AO6" i="8"/>
  <c r="AP6" i="8" s="1"/>
  <c r="AO7" i="8"/>
  <c r="AP7" i="8" s="1"/>
  <c r="AO8" i="8"/>
  <c r="AP8" i="8" s="1"/>
  <c r="AO9" i="8"/>
  <c r="AP9" i="8" s="1"/>
  <c r="AO10" i="8"/>
  <c r="AP10" i="8" s="1"/>
  <c r="AO11" i="8"/>
  <c r="AP11" i="8" s="1"/>
  <c r="AO12" i="8"/>
  <c r="AP12" i="8" s="1"/>
  <c r="AO13" i="8"/>
  <c r="BZ4" i="7"/>
  <c r="CA4" i="7" s="1"/>
  <c r="DK4" i="7"/>
  <c r="DL4" i="7" s="1"/>
  <c r="BZ5" i="7"/>
  <c r="CA5" i="7" s="1"/>
  <c r="DK5" i="7"/>
  <c r="DL5" i="7" s="1"/>
  <c r="BZ6" i="7"/>
  <c r="CA6" i="7" s="1"/>
  <c r="DK6" i="7"/>
  <c r="DL6" i="7" s="1"/>
  <c r="BZ7" i="7"/>
  <c r="CA7" i="7" s="1"/>
  <c r="DK7" i="7"/>
  <c r="DL7" i="7" s="1"/>
  <c r="BZ8" i="7"/>
  <c r="CA8" i="7" s="1"/>
  <c r="DK8" i="7"/>
  <c r="DL8" i="7" s="1"/>
  <c r="BZ9" i="7"/>
  <c r="CA9" i="7" s="1"/>
  <c r="DK9" i="7"/>
  <c r="DL9" i="7" s="1"/>
  <c r="BZ10" i="7"/>
  <c r="CA10" i="7" s="1"/>
  <c r="DK10" i="7"/>
  <c r="DL10" i="7" s="1"/>
  <c r="BZ11" i="7"/>
  <c r="CA11" i="7" s="1"/>
  <c r="DK11" i="7"/>
  <c r="DL11" i="7" s="1"/>
  <c r="BZ12" i="7"/>
  <c r="CA12" i="7" s="1"/>
  <c r="DK12" i="7"/>
  <c r="DL12" i="7" s="1"/>
  <c r="BZ13" i="7"/>
  <c r="DK13" i="7"/>
  <c r="C53" i="25"/>
  <c r="E53" i="25"/>
  <c r="AP14" i="8" l="1"/>
  <c r="DL14" i="7"/>
  <c r="CA14" i="7"/>
  <c r="AU13" i="6"/>
  <c r="AU12" i="6"/>
  <c r="AV12" i="6" s="1"/>
  <c r="AU11" i="6"/>
  <c r="AV11" i="6" s="1"/>
  <c r="AU10" i="6"/>
  <c r="AV10" i="6" s="1"/>
  <c r="AU9" i="6"/>
  <c r="AV9" i="6" s="1"/>
  <c r="AU8" i="6"/>
  <c r="AV8" i="6" s="1"/>
  <c r="AU7" i="6"/>
  <c r="AV7" i="6" s="1"/>
  <c r="AU6" i="6"/>
  <c r="AV6" i="6" s="1"/>
  <c r="AU5" i="6"/>
  <c r="AV5" i="6" s="1"/>
  <c r="AU4" i="6"/>
  <c r="AV4" i="6" s="1"/>
  <c r="AU13" i="2"/>
  <c r="AV13" i="2" s="1"/>
  <c r="AU12" i="2"/>
  <c r="AV12" i="2" s="1"/>
  <c r="AU11" i="2"/>
  <c r="AV11" i="2" s="1"/>
  <c r="AU10" i="2"/>
  <c r="AV10" i="2" s="1"/>
  <c r="AU9" i="2"/>
  <c r="AV9" i="2" s="1"/>
  <c r="AU8" i="2"/>
  <c r="AV8" i="2" s="1"/>
  <c r="AU7" i="2"/>
  <c r="AV7" i="2" s="1"/>
  <c r="AU6" i="2"/>
  <c r="AV6" i="2" s="1"/>
  <c r="AU5" i="2"/>
  <c r="AV5" i="2" s="1"/>
  <c r="AU4" i="2"/>
  <c r="AV4" i="2" s="1"/>
  <c r="AR13" i="14"/>
  <c r="AR12" i="14"/>
  <c r="AS12" i="14" s="1"/>
  <c r="AR11" i="14"/>
  <c r="AS11" i="14" s="1"/>
  <c r="AR10" i="14"/>
  <c r="AS10" i="14" s="1"/>
  <c r="AR9" i="14"/>
  <c r="AS9" i="14" s="1"/>
  <c r="AR8" i="14"/>
  <c r="AS8" i="14" s="1"/>
  <c r="AR7" i="14"/>
  <c r="AS7" i="14" s="1"/>
  <c r="AR6" i="14"/>
  <c r="AS6" i="14" s="1"/>
  <c r="AR5" i="14"/>
  <c r="AS5" i="14" s="1"/>
  <c r="AR4" i="14"/>
  <c r="AS4" i="14" s="1"/>
  <c r="AV14" i="6" l="1"/>
  <c r="AV14" i="2"/>
  <c r="AS14" i="14"/>
  <c r="C3" i="18"/>
  <c r="D13" i="32"/>
  <c r="D12" i="32"/>
  <c r="D11" i="32"/>
  <c r="D10" i="32"/>
  <c r="D9" i="32"/>
  <c r="D8" i="32"/>
  <c r="D7" i="32"/>
  <c r="D6" i="32"/>
  <c r="D5" i="32"/>
  <c r="D4" i="32"/>
  <c r="C3" i="17" l="1"/>
  <c r="E4" i="18"/>
  <c r="E5" i="18"/>
  <c r="E3" i="18"/>
  <c r="C8" i="18"/>
  <c r="C7" i="18"/>
  <c r="C6" i="18"/>
  <c r="C5" i="18"/>
  <c r="C4" i="18"/>
  <c r="AM13" i="32"/>
  <c r="AN13" i="32" s="1"/>
  <c r="AM12" i="32"/>
  <c r="AN12" i="32" s="1"/>
  <c r="AM11" i="32"/>
  <c r="AN11" i="32" s="1"/>
  <c r="AM10" i="32"/>
  <c r="AN10" i="32" s="1"/>
  <c r="AM9" i="32"/>
  <c r="AN9" i="32" s="1"/>
  <c r="AM8" i="32"/>
  <c r="AN8" i="32" s="1"/>
  <c r="AM7" i="32"/>
  <c r="AN7" i="32" s="1"/>
  <c r="AM6" i="32"/>
  <c r="AN6" i="32" s="1"/>
  <c r="AM5" i="32"/>
  <c r="AN5" i="32" s="1"/>
  <c r="AM4" i="32"/>
  <c r="AN4" i="32" s="1"/>
  <c r="AF13" i="32"/>
  <c r="AG13" i="32" s="1"/>
  <c r="AF12" i="32"/>
  <c r="AG12" i="32" s="1"/>
  <c r="AF11" i="32"/>
  <c r="AG11" i="32" s="1"/>
  <c r="AF10" i="32"/>
  <c r="AG10" i="32" s="1"/>
  <c r="AF9" i="32"/>
  <c r="AG9" i="32" s="1"/>
  <c r="AF8" i="32"/>
  <c r="AG8" i="32" s="1"/>
  <c r="AF7" i="32"/>
  <c r="AG7" i="32" s="1"/>
  <c r="AF6" i="32"/>
  <c r="AG6" i="32" s="1"/>
  <c r="AF5" i="32"/>
  <c r="AG5" i="32" s="1"/>
  <c r="AF4" i="32"/>
  <c r="AG4" i="32" s="1"/>
  <c r="Y13" i="32"/>
  <c r="Z13" i="32" s="1"/>
  <c r="Y12" i="32"/>
  <c r="Z12" i="32" s="1"/>
  <c r="Y11" i="32"/>
  <c r="Z11" i="32" s="1"/>
  <c r="Y10" i="32"/>
  <c r="Z10" i="32" s="1"/>
  <c r="Y9" i="32"/>
  <c r="Z9" i="32" s="1"/>
  <c r="Y8" i="32"/>
  <c r="Z8" i="32" s="1"/>
  <c r="Y7" i="32"/>
  <c r="Z7" i="32" s="1"/>
  <c r="Y6" i="32"/>
  <c r="Z6" i="32" s="1"/>
  <c r="Y5" i="32"/>
  <c r="Z5" i="32" s="1"/>
  <c r="Y4" i="32"/>
  <c r="Z4" i="32" s="1"/>
  <c r="R13" i="32"/>
  <c r="S13" i="32" s="1"/>
  <c r="R12" i="32"/>
  <c r="S12" i="32" s="1"/>
  <c r="R11" i="32"/>
  <c r="S11" i="32" s="1"/>
  <c r="R10" i="32"/>
  <c r="S10" i="32" s="1"/>
  <c r="R9" i="32"/>
  <c r="S9" i="32" s="1"/>
  <c r="R8" i="32"/>
  <c r="S8" i="32" s="1"/>
  <c r="R7" i="32"/>
  <c r="S7" i="32" s="1"/>
  <c r="R6" i="32"/>
  <c r="S6" i="32" s="1"/>
  <c r="R5" i="32"/>
  <c r="S5" i="32" s="1"/>
  <c r="R4" i="32"/>
  <c r="S4" i="32" s="1"/>
  <c r="K13" i="32"/>
  <c r="L13" i="32" s="1"/>
  <c r="K12" i="32"/>
  <c r="L12" i="32" s="1"/>
  <c r="K11" i="32"/>
  <c r="L11" i="32" s="1"/>
  <c r="K10" i="32"/>
  <c r="L10" i="32" s="1"/>
  <c r="K9" i="32"/>
  <c r="L9" i="32" s="1"/>
  <c r="K8" i="32"/>
  <c r="L8" i="32" s="1"/>
  <c r="K7" i="32"/>
  <c r="L7" i="32" s="1"/>
  <c r="K6" i="32"/>
  <c r="L6" i="32" s="1"/>
  <c r="K5" i="32"/>
  <c r="L5" i="32" s="1"/>
  <c r="K4" i="32"/>
  <c r="L4" i="32" s="1"/>
  <c r="E5" i="32"/>
  <c r="E12" i="32"/>
  <c r="E11" i="32"/>
  <c r="E10" i="32"/>
  <c r="E8" i="32"/>
  <c r="E6" i="32"/>
  <c r="E4" i="32"/>
  <c r="E13" i="32"/>
  <c r="E9" i="32"/>
  <c r="E7" i="32"/>
  <c r="H8" i="18"/>
  <c r="H7" i="18"/>
  <c r="H6" i="18"/>
  <c r="H5" i="18"/>
  <c r="H4" i="18"/>
  <c r="H3" i="18"/>
  <c r="E8" i="18"/>
  <c r="E7" i="18"/>
  <c r="E6" i="18"/>
  <c r="H3" i="17"/>
  <c r="E3" i="17"/>
  <c r="AN14" i="32" l="1"/>
  <c r="L14" i="32"/>
  <c r="AG14" i="32"/>
  <c r="Z14" i="32"/>
  <c r="S14" i="32"/>
  <c r="E14" i="32"/>
  <c r="CF13" i="6"/>
  <c r="CF12" i="6"/>
  <c r="CG12" i="6" s="1"/>
  <c r="CF11" i="6"/>
  <c r="CG11" i="6" s="1"/>
  <c r="CF10" i="6"/>
  <c r="CG10" i="6" s="1"/>
  <c r="CF9" i="6"/>
  <c r="CG9" i="6" s="1"/>
  <c r="CF8" i="6"/>
  <c r="CG8" i="6" s="1"/>
  <c r="CF7" i="6"/>
  <c r="CG7" i="6" s="1"/>
  <c r="CF6" i="6"/>
  <c r="CG6" i="6" s="1"/>
  <c r="CF5" i="6"/>
  <c r="CG5" i="6" s="1"/>
  <c r="CF4" i="6"/>
  <c r="CG4" i="6" s="1"/>
  <c r="CG14" i="6" l="1"/>
  <c r="H3" i="25"/>
  <c r="H4" i="25" l="1"/>
  <c r="AO5" i="1"/>
  <c r="J13" i="3" l="1"/>
  <c r="J12" i="3"/>
  <c r="K12" i="3" s="1"/>
  <c r="J11" i="3"/>
  <c r="K11" i="3" s="1"/>
  <c r="J10" i="3"/>
  <c r="K10" i="3" s="1"/>
  <c r="J9" i="3"/>
  <c r="K9" i="3" s="1"/>
  <c r="J8" i="3"/>
  <c r="K8" i="3" s="1"/>
  <c r="J7" i="3"/>
  <c r="K7" i="3" s="1"/>
  <c r="J6" i="3"/>
  <c r="K6" i="3" s="1"/>
  <c r="J5" i="3"/>
  <c r="K5" i="3" s="1"/>
  <c r="J4" i="3"/>
  <c r="K4" i="3" s="1"/>
  <c r="DT13" i="1"/>
  <c r="DU13" i="1" s="1"/>
  <c r="DU12" i="1"/>
  <c r="DT12" i="1"/>
  <c r="DT11" i="1"/>
  <c r="DU11" i="1" s="1"/>
  <c r="DT10" i="1"/>
  <c r="DU10" i="1" s="1"/>
  <c r="DT9" i="1"/>
  <c r="DU9" i="1" s="1"/>
  <c r="DT8" i="1"/>
  <c r="DU8" i="1" s="1"/>
  <c r="DT7" i="1"/>
  <c r="DU7" i="1" s="1"/>
  <c r="DT6" i="1"/>
  <c r="DU6" i="1" s="1"/>
  <c r="DT5" i="1"/>
  <c r="DU5" i="1" s="1"/>
  <c r="DT4" i="1"/>
  <c r="DU4" i="1" s="1"/>
  <c r="AR13" i="1"/>
  <c r="AS13" i="1" s="1"/>
  <c r="AR12" i="1"/>
  <c r="AS12" i="1" s="1"/>
  <c r="AR11" i="1"/>
  <c r="AS11" i="1" s="1"/>
  <c r="AR10" i="1"/>
  <c r="AS10" i="1" s="1"/>
  <c r="AR9" i="1"/>
  <c r="AS9" i="1" s="1"/>
  <c r="AR8" i="1"/>
  <c r="AS8" i="1" s="1"/>
  <c r="AR7" i="1"/>
  <c r="AS7" i="1" s="1"/>
  <c r="AR6" i="1"/>
  <c r="AS6" i="1" s="1"/>
  <c r="AR5" i="1"/>
  <c r="AS5" i="1" s="1"/>
  <c r="AR4" i="1"/>
  <c r="AS4" i="1" s="1"/>
  <c r="K14" i="3" l="1"/>
  <c r="DU14" i="1"/>
  <c r="AS14" i="1"/>
  <c r="M53" i="25"/>
  <c r="J53" i="25"/>
  <c r="M52" i="25"/>
  <c r="J52" i="25"/>
  <c r="M28" i="25"/>
  <c r="J28" i="25"/>
  <c r="M27" i="25"/>
  <c r="J27" i="25"/>
  <c r="M31" i="25"/>
  <c r="J31" i="25"/>
  <c r="M50" i="25"/>
  <c r="J50" i="25"/>
  <c r="M48" i="25"/>
  <c r="J48" i="25"/>
  <c r="M47" i="25"/>
  <c r="J47" i="25"/>
  <c r="M46" i="25"/>
  <c r="J46" i="25"/>
  <c r="M44" i="25"/>
  <c r="J44" i="25"/>
  <c r="M43" i="25"/>
  <c r="J43" i="25"/>
  <c r="M42" i="25"/>
  <c r="J42" i="25"/>
  <c r="M40" i="25"/>
  <c r="J40" i="25"/>
  <c r="M39" i="25"/>
  <c r="J39" i="25"/>
  <c r="M38" i="25"/>
  <c r="J38" i="25"/>
  <c r="M37" i="25"/>
  <c r="J37" i="25"/>
  <c r="M35" i="25"/>
  <c r="J35" i="25"/>
  <c r="M34" i="25"/>
  <c r="J34" i="25"/>
  <c r="M32" i="25"/>
  <c r="J32" i="25"/>
  <c r="M30" i="25"/>
  <c r="J30" i="25"/>
  <c r="M26" i="25"/>
  <c r="J26" i="25"/>
  <c r="M25" i="25"/>
  <c r="J25" i="25"/>
  <c r="M23" i="25"/>
  <c r="J23" i="25"/>
  <c r="M22" i="25"/>
  <c r="J22" i="25"/>
  <c r="M21" i="25"/>
  <c r="J21" i="25"/>
  <c r="M19" i="25"/>
  <c r="J19" i="25"/>
  <c r="M18" i="25"/>
  <c r="J18" i="25"/>
  <c r="M17" i="25"/>
  <c r="J17" i="25"/>
  <c r="M15" i="25"/>
  <c r="J15" i="25"/>
  <c r="M14" i="25"/>
  <c r="J14" i="25"/>
  <c r="M12" i="25"/>
  <c r="J12" i="25"/>
  <c r="M11" i="25"/>
  <c r="J11" i="25"/>
  <c r="M9" i="25"/>
  <c r="J9" i="25"/>
  <c r="M8" i="25"/>
  <c r="J8" i="25"/>
  <c r="M6" i="25"/>
  <c r="J6" i="25"/>
  <c r="M5" i="25"/>
  <c r="J5" i="25"/>
  <c r="M4" i="25"/>
  <c r="J4" i="25"/>
  <c r="M3" i="25"/>
  <c r="J3" i="25"/>
  <c r="D5" i="29" l="1"/>
  <c r="E5" i="29" s="1"/>
  <c r="D12" i="29"/>
  <c r="E12" i="29" s="1"/>
  <c r="D11" i="29"/>
  <c r="E11" i="29" s="1"/>
  <c r="D10" i="29"/>
  <c r="E10" i="29" s="1"/>
  <c r="D9" i="29"/>
  <c r="E9" i="29" s="1"/>
  <c r="D8" i="29"/>
  <c r="E8" i="29" s="1"/>
  <c r="D7" i="29"/>
  <c r="E7" i="29" s="1"/>
  <c r="D6" i="29"/>
  <c r="E6" i="29" s="1"/>
  <c r="D4" i="29"/>
  <c r="E4" i="29" s="1"/>
  <c r="E13" i="29" l="1"/>
  <c r="AR13" i="6"/>
  <c r="AR12" i="6"/>
  <c r="AS12" i="6" s="1"/>
  <c r="AR11" i="6"/>
  <c r="AS11" i="6" s="1"/>
  <c r="AR10" i="6"/>
  <c r="AS10" i="6" s="1"/>
  <c r="AR9" i="6"/>
  <c r="AS9" i="6" s="1"/>
  <c r="AR8" i="6"/>
  <c r="AS8" i="6" s="1"/>
  <c r="AR7" i="6"/>
  <c r="AS7" i="6" s="1"/>
  <c r="AR6" i="6"/>
  <c r="AS6" i="6" s="1"/>
  <c r="AR5" i="6"/>
  <c r="AS5" i="6" s="1"/>
  <c r="AR4" i="6"/>
  <c r="AS4" i="6" s="1"/>
  <c r="G13" i="3"/>
  <c r="G12" i="3"/>
  <c r="H12" i="3" s="1"/>
  <c r="G11" i="3"/>
  <c r="H11" i="3" s="1"/>
  <c r="G10" i="3"/>
  <c r="H10" i="3" s="1"/>
  <c r="G9" i="3"/>
  <c r="H9" i="3" s="1"/>
  <c r="G8" i="3"/>
  <c r="H8" i="3" s="1"/>
  <c r="G7" i="3"/>
  <c r="H7" i="3" s="1"/>
  <c r="G6" i="3"/>
  <c r="H6" i="3" s="1"/>
  <c r="G5" i="3"/>
  <c r="H5" i="3" s="1"/>
  <c r="G4" i="3"/>
  <c r="H4" i="3" s="1"/>
  <c r="AR13" i="2"/>
  <c r="AS13" i="2" s="1"/>
  <c r="AR12" i="2"/>
  <c r="AS12" i="2" s="1"/>
  <c r="AR11" i="2"/>
  <c r="AS11" i="2" s="1"/>
  <c r="AR10" i="2"/>
  <c r="AS10" i="2" s="1"/>
  <c r="AR9" i="2"/>
  <c r="AS9" i="2" s="1"/>
  <c r="AR8" i="2"/>
  <c r="AS8" i="2" s="1"/>
  <c r="AR7" i="2"/>
  <c r="AS7" i="2" s="1"/>
  <c r="AR6" i="2"/>
  <c r="AS6" i="2" s="1"/>
  <c r="AR5" i="2"/>
  <c r="AS5" i="2" s="1"/>
  <c r="AR4" i="2"/>
  <c r="AS4" i="2" s="1"/>
  <c r="AS14" i="6" l="1"/>
  <c r="H14" i="3"/>
  <c r="AS14" i="2"/>
  <c r="D13" i="13" l="1"/>
  <c r="D12" i="13"/>
  <c r="D11" i="13"/>
  <c r="D10" i="13"/>
  <c r="D9" i="13"/>
  <c r="D8" i="13"/>
  <c r="D7" i="13"/>
  <c r="D6" i="13"/>
  <c r="D5" i="13"/>
  <c r="D4" i="13"/>
  <c r="AO13" i="14"/>
  <c r="AO12" i="14"/>
  <c r="AO11" i="14"/>
  <c r="AO10" i="14"/>
  <c r="AO9" i="14"/>
  <c r="AO8" i="14"/>
  <c r="AO7" i="14"/>
  <c r="AO6" i="14"/>
  <c r="AO5" i="14"/>
  <c r="AO4" i="14"/>
  <c r="D13" i="14"/>
  <c r="D12" i="14"/>
  <c r="D11" i="14"/>
  <c r="D10" i="14"/>
  <c r="D9" i="14"/>
  <c r="E9" i="14" s="1"/>
  <c r="D8" i="14"/>
  <c r="D7" i="14"/>
  <c r="D6" i="14"/>
  <c r="D5" i="14"/>
  <c r="D4" i="14"/>
  <c r="BZ13" i="12"/>
  <c r="BZ12" i="12"/>
  <c r="BZ11" i="12"/>
  <c r="BZ10" i="12"/>
  <c r="BZ9" i="12"/>
  <c r="BZ8" i="12"/>
  <c r="BZ7" i="12"/>
  <c r="BZ6" i="12"/>
  <c r="BZ5" i="12"/>
  <c r="BZ4" i="12"/>
  <c r="AO13" i="12"/>
  <c r="AO12" i="12"/>
  <c r="AO11" i="12"/>
  <c r="AO10" i="12"/>
  <c r="AO9" i="12"/>
  <c r="AO8" i="12"/>
  <c r="AO7" i="12"/>
  <c r="AO6" i="12"/>
  <c r="AO5" i="12"/>
  <c r="AO4" i="12"/>
  <c r="D13" i="12"/>
  <c r="D12" i="12"/>
  <c r="D11" i="12"/>
  <c r="D10" i="12"/>
  <c r="D9" i="12"/>
  <c r="D8" i="12"/>
  <c r="D7" i="12"/>
  <c r="D6" i="12"/>
  <c r="D5" i="12"/>
  <c r="D4" i="12"/>
  <c r="BZ13" i="11"/>
  <c r="BZ12" i="11"/>
  <c r="BZ11" i="11"/>
  <c r="BZ10" i="11"/>
  <c r="BZ9" i="11"/>
  <c r="BZ8" i="11"/>
  <c r="BZ7" i="11"/>
  <c r="BZ6" i="11"/>
  <c r="BZ5" i="11"/>
  <c r="BZ4" i="11"/>
  <c r="DK13" i="10"/>
  <c r="DK12" i="10"/>
  <c r="DK11" i="10"/>
  <c r="DK10" i="10"/>
  <c r="DK9" i="10"/>
  <c r="DK8" i="10"/>
  <c r="DK7" i="10"/>
  <c r="DK6" i="10"/>
  <c r="DK5" i="10"/>
  <c r="DK4" i="10"/>
  <c r="BZ13" i="10"/>
  <c r="BZ12" i="10"/>
  <c r="BZ11" i="10"/>
  <c r="BZ10" i="10"/>
  <c r="BZ9" i="10"/>
  <c r="BZ8" i="10"/>
  <c r="BZ7" i="10"/>
  <c r="BZ6" i="10"/>
  <c r="BZ5" i="10"/>
  <c r="BZ4" i="10"/>
  <c r="AO13" i="10"/>
  <c r="AO12" i="10"/>
  <c r="AO11" i="10"/>
  <c r="AO10" i="10"/>
  <c r="AO9" i="10"/>
  <c r="AO8" i="10"/>
  <c r="AO7" i="10"/>
  <c r="AO6" i="10"/>
  <c r="AO5" i="10"/>
  <c r="AO4" i="10"/>
  <c r="D13" i="10"/>
  <c r="D12" i="10"/>
  <c r="D11" i="10"/>
  <c r="D10" i="10"/>
  <c r="D9" i="10"/>
  <c r="D8" i="10"/>
  <c r="D7" i="10"/>
  <c r="D6" i="10"/>
  <c r="D5" i="10"/>
  <c r="D4" i="10"/>
  <c r="AO13" i="9"/>
  <c r="AO12" i="9"/>
  <c r="AO11" i="9"/>
  <c r="AO10" i="9"/>
  <c r="AO9" i="9"/>
  <c r="AO8" i="9"/>
  <c r="AO7" i="9"/>
  <c r="AO6" i="9"/>
  <c r="AO5" i="9"/>
  <c r="AO4" i="9"/>
  <c r="D13" i="9"/>
  <c r="D12" i="9"/>
  <c r="D11" i="9"/>
  <c r="D10" i="9"/>
  <c r="D9" i="9"/>
  <c r="D8" i="9"/>
  <c r="D7" i="9"/>
  <c r="D6" i="9"/>
  <c r="D5" i="9"/>
  <c r="D4" i="9"/>
  <c r="BZ13" i="8"/>
  <c r="BZ12" i="8"/>
  <c r="BZ11" i="8"/>
  <c r="BZ10" i="8"/>
  <c r="BZ9" i="8"/>
  <c r="BZ8" i="8"/>
  <c r="BZ7" i="8"/>
  <c r="BZ6" i="8"/>
  <c r="BZ5" i="8"/>
  <c r="BZ4" i="8"/>
  <c r="D13" i="8"/>
  <c r="D12" i="8"/>
  <c r="D11" i="8"/>
  <c r="D10" i="8"/>
  <c r="D9" i="8"/>
  <c r="D8" i="8"/>
  <c r="D7" i="8"/>
  <c r="D6" i="8"/>
  <c r="D5" i="8"/>
  <c r="D4" i="8"/>
  <c r="AO13" i="7"/>
  <c r="AO12" i="7"/>
  <c r="AO11" i="7"/>
  <c r="AO10" i="7"/>
  <c r="AO9" i="7"/>
  <c r="AO8" i="7"/>
  <c r="AO7" i="7"/>
  <c r="AO6" i="7"/>
  <c r="AO5" i="7"/>
  <c r="AO4" i="7"/>
  <c r="D13" i="7"/>
  <c r="D12" i="7"/>
  <c r="D11" i="7"/>
  <c r="D10" i="7"/>
  <c r="D9" i="7"/>
  <c r="D8" i="7"/>
  <c r="D7" i="7"/>
  <c r="D6" i="7"/>
  <c r="D5" i="7"/>
  <c r="D4" i="7"/>
  <c r="AO13" i="6"/>
  <c r="AO12" i="6"/>
  <c r="AO11" i="6"/>
  <c r="AO10" i="6"/>
  <c r="AO9" i="6"/>
  <c r="AO8" i="6"/>
  <c r="AO7" i="6"/>
  <c r="AO6" i="6"/>
  <c r="AO5" i="6"/>
  <c r="AO4" i="6"/>
  <c r="D13" i="6"/>
  <c r="D12" i="6"/>
  <c r="D11" i="6"/>
  <c r="D10" i="6"/>
  <c r="D9" i="6"/>
  <c r="D8" i="6"/>
  <c r="D7" i="6"/>
  <c r="D6" i="6"/>
  <c r="D5" i="6"/>
  <c r="D4" i="6"/>
  <c r="BZ13" i="5"/>
  <c r="BZ12" i="5"/>
  <c r="BZ11" i="5"/>
  <c r="BZ10" i="5"/>
  <c r="BZ9" i="5"/>
  <c r="BZ8" i="5"/>
  <c r="BZ7" i="5"/>
  <c r="BZ6" i="5"/>
  <c r="BZ5" i="5"/>
  <c r="BZ4" i="5"/>
  <c r="AO13" i="5"/>
  <c r="AO12" i="5"/>
  <c r="AO11" i="5"/>
  <c r="AO10" i="5"/>
  <c r="AO9" i="5"/>
  <c r="AO8" i="5"/>
  <c r="AO7" i="5"/>
  <c r="AO6" i="5"/>
  <c r="AO5" i="5"/>
  <c r="AO4" i="5"/>
  <c r="D13" i="5"/>
  <c r="D12" i="5"/>
  <c r="D11" i="5"/>
  <c r="D10" i="5"/>
  <c r="D9" i="5"/>
  <c r="D8" i="5"/>
  <c r="D7" i="5"/>
  <c r="D6" i="5"/>
  <c r="D5" i="5"/>
  <c r="D4" i="5"/>
  <c r="AO13" i="4"/>
  <c r="AO12" i="4"/>
  <c r="AO11" i="4"/>
  <c r="AO10" i="4"/>
  <c r="AO9" i="4"/>
  <c r="AO8" i="4"/>
  <c r="AO7" i="4"/>
  <c r="AO6" i="4"/>
  <c r="AO5" i="4"/>
  <c r="AO4" i="4"/>
  <c r="D13" i="4"/>
  <c r="D12" i="4"/>
  <c r="D11" i="4"/>
  <c r="D10" i="4"/>
  <c r="D9" i="4"/>
  <c r="D8" i="4"/>
  <c r="D7" i="4"/>
  <c r="D6" i="4"/>
  <c r="D5" i="4"/>
  <c r="D4" i="4"/>
  <c r="D13" i="3"/>
  <c r="D12" i="3"/>
  <c r="D11" i="3"/>
  <c r="D10" i="3"/>
  <c r="D9" i="3"/>
  <c r="D8" i="3"/>
  <c r="D7" i="3"/>
  <c r="D6" i="3"/>
  <c r="D5" i="3"/>
  <c r="D4" i="3"/>
  <c r="AO13" i="2"/>
  <c r="AO12" i="2"/>
  <c r="AO11" i="2"/>
  <c r="AO10" i="2"/>
  <c r="AO9" i="2"/>
  <c r="AO8" i="2"/>
  <c r="AO7" i="2"/>
  <c r="AO6" i="2"/>
  <c r="AO5" i="2"/>
  <c r="AO4" i="2"/>
  <c r="D13" i="2"/>
  <c r="D12" i="2"/>
  <c r="D11" i="2"/>
  <c r="D10" i="2"/>
  <c r="D9" i="2"/>
  <c r="D8" i="2"/>
  <c r="D7" i="2"/>
  <c r="D6" i="2"/>
  <c r="D5" i="2"/>
  <c r="D4" i="2"/>
  <c r="DQ13" i="1"/>
  <c r="DQ12" i="1"/>
  <c r="DQ11" i="1"/>
  <c r="DQ10" i="1"/>
  <c r="DQ9" i="1"/>
  <c r="DQ8" i="1"/>
  <c r="DQ7" i="1"/>
  <c r="DQ6" i="1"/>
  <c r="DQ5" i="1"/>
  <c r="DQ4" i="1"/>
  <c r="AO12" i="1"/>
  <c r="AP12" i="1" s="1"/>
  <c r="AO13" i="1"/>
  <c r="AO11" i="1"/>
  <c r="AO10" i="1"/>
  <c r="AO9" i="1"/>
  <c r="AO8" i="1"/>
  <c r="AO7" i="1"/>
  <c r="AO6" i="1"/>
  <c r="AO4" i="1"/>
  <c r="D9" i="1"/>
  <c r="D10" i="1"/>
  <c r="D11" i="1"/>
  <c r="D12" i="1"/>
  <c r="D13" i="1"/>
  <c r="D7" i="1"/>
  <c r="D8" i="1"/>
  <c r="D6" i="1"/>
  <c r="D5" i="1"/>
  <c r="D4" i="1"/>
  <c r="AU5" i="3" l="1"/>
  <c r="E52" i="25"/>
  <c r="E28" i="25"/>
  <c r="E27" i="25"/>
  <c r="E31" i="25"/>
  <c r="E50" i="25"/>
  <c r="E48" i="25"/>
  <c r="E47" i="25"/>
  <c r="E46" i="25"/>
  <c r="E44" i="25"/>
  <c r="E43" i="25"/>
  <c r="E42" i="25"/>
  <c r="E40" i="25"/>
  <c r="E39" i="25"/>
  <c r="E38" i="25"/>
  <c r="E37" i="25"/>
  <c r="E35" i="25"/>
  <c r="E34" i="25"/>
  <c r="E32" i="25"/>
  <c r="E30" i="25"/>
  <c r="E26" i="25"/>
  <c r="E25" i="25"/>
  <c r="E23" i="25"/>
  <c r="E22" i="25"/>
  <c r="E21" i="25"/>
  <c r="E19" i="25"/>
  <c r="E18" i="25"/>
  <c r="E17" i="25"/>
  <c r="E15" i="25"/>
  <c r="E14" i="25"/>
  <c r="E12" i="25"/>
  <c r="E11" i="25"/>
  <c r="E8" i="25"/>
  <c r="E9" i="25"/>
  <c r="E6" i="25"/>
  <c r="E5" i="25"/>
  <c r="E4" i="25"/>
  <c r="H53" i="25" l="1"/>
  <c r="H52" i="25"/>
  <c r="H28" i="25"/>
  <c r="H27" i="25"/>
  <c r="H31" i="25"/>
  <c r="H50" i="25"/>
  <c r="H48" i="25"/>
  <c r="H47" i="25"/>
  <c r="H46" i="25"/>
  <c r="H44" i="25"/>
  <c r="H43" i="25"/>
  <c r="H42" i="25"/>
  <c r="H40" i="25"/>
  <c r="H39" i="25"/>
  <c r="H38" i="25"/>
  <c r="H37" i="25"/>
  <c r="H35" i="25"/>
  <c r="H34" i="25"/>
  <c r="H32" i="25"/>
  <c r="H30" i="25"/>
  <c r="H26" i="25"/>
  <c r="H25" i="25"/>
  <c r="H23" i="25"/>
  <c r="H22" i="25"/>
  <c r="H21" i="25"/>
  <c r="H19" i="25"/>
  <c r="H18" i="25"/>
  <c r="H17" i="25"/>
  <c r="H15" i="25"/>
  <c r="H14" i="25"/>
  <c r="H12" i="25"/>
  <c r="H11" i="25"/>
  <c r="H9" i="25"/>
  <c r="H8" i="25"/>
  <c r="H6" i="25"/>
  <c r="H5" i="25"/>
  <c r="C52" i="25"/>
  <c r="C28" i="25"/>
  <c r="C27" i="25"/>
  <c r="C31" i="25"/>
  <c r="C50" i="25"/>
  <c r="C48" i="25"/>
  <c r="C47" i="25"/>
  <c r="C46" i="25"/>
  <c r="C44" i="25"/>
  <c r="C43" i="25"/>
  <c r="C42" i="25"/>
  <c r="C40" i="25"/>
  <c r="C39" i="25"/>
  <c r="C38" i="25"/>
  <c r="C37" i="25"/>
  <c r="C35" i="25"/>
  <c r="C34" i="25"/>
  <c r="C32" i="25"/>
  <c r="C30" i="25"/>
  <c r="C26" i="25"/>
  <c r="C25" i="25"/>
  <c r="C23" i="25"/>
  <c r="C22" i="25"/>
  <c r="C21" i="25"/>
  <c r="C19" i="25"/>
  <c r="C18" i="25"/>
  <c r="C17" i="25"/>
  <c r="C15" i="25"/>
  <c r="C14" i="25"/>
  <c r="C12" i="25"/>
  <c r="C11" i="25"/>
  <c r="C9" i="25"/>
  <c r="C8" i="25"/>
  <c r="C6" i="25"/>
  <c r="C5" i="25"/>
  <c r="C4" i="25"/>
  <c r="C3" i="25"/>
  <c r="E12" i="3" l="1"/>
  <c r="E11" i="3"/>
  <c r="E10" i="3"/>
  <c r="E9" i="3"/>
  <c r="E8" i="3"/>
  <c r="E7" i="3"/>
  <c r="E6" i="3"/>
  <c r="E5" i="3"/>
  <c r="E4" i="3"/>
  <c r="E14" i="3" l="1"/>
  <c r="AP13" i="2"/>
  <c r="AP12" i="2"/>
  <c r="AP11" i="2"/>
  <c r="AP10" i="2"/>
  <c r="AP9" i="2"/>
  <c r="AP8" i="2"/>
  <c r="AP7" i="2"/>
  <c r="AP6" i="2"/>
  <c r="AP5" i="2"/>
  <c r="AP4" i="2"/>
  <c r="AP12" i="6"/>
  <c r="AP11" i="6"/>
  <c r="AP10" i="6"/>
  <c r="AP9" i="6"/>
  <c r="AP8" i="6"/>
  <c r="AP7" i="6"/>
  <c r="AP6" i="6"/>
  <c r="AP5" i="6"/>
  <c r="AP4" i="6"/>
  <c r="AP14" i="6" l="1"/>
  <c r="AP14" i="2"/>
  <c r="AO13" i="11" l="1"/>
  <c r="AO12" i="11"/>
  <c r="AO11" i="11"/>
  <c r="AO10" i="11"/>
  <c r="AO9" i="11"/>
  <c r="AO8" i="11"/>
  <c r="AO7" i="11"/>
  <c r="AO6" i="11"/>
  <c r="AO5" i="11"/>
  <c r="AO4" i="11"/>
  <c r="D13" i="11"/>
  <c r="D12" i="11"/>
  <c r="D11" i="11"/>
  <c r="D10" i="11"/>
  <c r="D9" i="11"/>
  <c r="D8" i="11"/>
  <c r="D7" i="11"/>
  <c r="D6" i="11"/>
  <c r="D5" i="11"/>
  <c r="D4" i="11"/>
  <c r="AU13" i="3"/>
  <c r="AU12" i="3"/>
  <c r="AU11" i="3"/>
  <c r="AU10" i="3"/>
  <c r="AU9" i="3"/>
  <c r="AU8" i="3"/>
  <c r="AU7" i="3"/>
  <c r="AU6" i="3"/>
  <c r="AU4" i="3"/>
  <c r="CF13" i="1"/>
  <c r="CF12" i="1"/>
  <c r="CF11" i="1"/>
  <c r="CF10" i="1"/>
  <c r="CF9" i="1"/>
  <c r="CF8" i="1"/>
  <c r="CF7" i="1"/>
  <c r="CF6" i="1"/>
  <c r="CF5" i="1"/>
  <c r="CF4" i="1"/>
  <c r="E5" i="1" l="1"/>
  <c r="AV12" i="3" l="1"/>
  <c r="AV11" i="3"/>
  <c r="AV9" i="3"/>
  <c r="AV8" i="3"/>
  <c r="AV7" i="3"/>
  <c r="AV5" i="3"/>
  <c r="AV4" i="3"/>
  <c r="AP13" i="1"/>
  <c r="CA12" i="12"/>
  <c r="CA11" i="12"/>
  <c r="CA9" i="12"/>
  <c r="CA8" i="12"/>
  <c r="CA7" i="12"/>
  <c r="CA5" i="12"/>
  <c r="CA4" i="12"/>
  <c r="E12" i="12"/>
  <c r="E11" i="12"/>
  <c r="E10" i="12"/>
  <c r="E8" i="12"/>
  <c r="E6" i="12"/>
  <c r="AP12" i="12"/>
  <c r="AP11" i="12"/>
  <c r="AP10" i="12"/>
  <c r="AP8" i="12"/>
  <c r="AP7" i="12"/>
  <c r="AP5" i="12"/>
  <c r="AP4" i="12"/>
  <c r="AP12" i="9"/>
  <c r="AP11" i="9"/>
  <c r="AP8" i="9"/>
  <c r="AP7" i="9"/>
  <c r="AP6" i="9"/>
  <c r="AP5" i="9"/>
  <c r="E12" i="9"/>
  <c r="E11" i="9"/>
  <c r="E9" i="9"/>
  <c r="E8" i="9"/>
  <c r="E5" i="9"/>
  <c r="E4" i="9"/>
  <c r="CA12" i="8"/>
  <c r="CA11" i="8"/>
  <c r="CA10" i="8"/>
  <c r="CA9" i="8"/>
  <c r="CA8" i="8"/>
  <c r="CA7" i="8"/>
  <c r="CA6" i="8"/>
  <c r="CA5" i="8"/>
  <c r="CA4" i="8"/>
  <c r="E12" i="8"/>
  <c r="E11" i="8"/>
  <c r="E10" i="8"/>
  <c r="E9" i="8"/>
  <c r="E8" i="8"/>
  <c r="E5" i="8"/>
  <c r="E4" i="8"/>
  <c r="AP12" i="7"/>
  <c r="E12" i="7"/>
  <c r="AP11" i="7"/>
  <c r="E11" i="7"/>
  <c r="AP10" i="7"/>
  <c r="AP8" i="7"/>
  <c r="E8" i="7"/>
  <c r="AP7" i="7"/>
  <c r="AP5" i="7"/>
  <c r="E5" i="7"/>
  <c r="AP4" i="7"/>
  <c r="E9" i="12" l="1"/>
  <c r="E5" i="12"/>
  <c r="AP10" i="9"/>
  <c r="E7" i="9"/>
  <c r="AV6" i="3"/>
  <c r="AV10" i="3"/>
  <c r="E13" i="2"/>
  <c r="DR13" i="1"/>
  <c r="CG13" i="1"/>
  <c r="E13" i="1"/>
  <c r="CA10" i="12"/>
  <c r="CA6" i="12"/>
  <c r="E4" i="12"/>
  <c r="E7" i="12"/>
  <c r="AP6" i="12"/>
  <c r="AP9" i="12"/>
  <c r="AP4" i="9"/>
  <c r="AP9" i="9"/>
  <c r="E10" i="9"/>
  <c r="E6" i="9"/>
  <c r="CA14" i="8"/>
  <c r="E7" i="8"/>
  <c r="E6" i="8"/>
  <c r="AP6" i="7"/>
  <c r="E10" i="7"/>
  <c r="E9" i="7"/>
  <c r="E4" i="7"/>
  <c r="E7" i="7"/>
  <c r="E6" i="7"/>
  <c r="AP9" i="7"/>
  <c r="E12" i="6"/>
  <c r="E11" i="6"/>
  <c r="E9" i="6"/>
  <c r="E8" i="6"/>
  <c r="E7" i="6"/>
  <c r="E5" i="6"/>
  <c r="E14" i="9" l="1"/>
  <c r="CA14" i="12"/>
  <c r="AV14" i="3"/>
  <c r="E14" i="12"/>
  <c r="AP14" i="12"/>
  <c r="AP14" i="9"/>
  <c r="E14" i="8"/>
  <c r="AP14" i="7"/>
  <c r="E14" i="7"/>
  <c r="E6" i="6"/>
  <c r="E10" i="6"/>
  <c r="E4" i="6"/>
  <c r="CA12" i="5"/>
  <c r="CA11" i="5"/>
  <c r="CA9" i="5"/>
  <c r="CA8" i="5"/>
  <c r="CA6" i="5"/>
  <c r="CA5" i="5"/>
  <c r="E12" i="5"/>
  <c r="E11" i="5"/>
  <c r="E10" i="5"/>
  <c r="E8" i="5"/>
  <c r="E5" i="5"/>
  <c r="E4" i="5"/>
  <c r="AP12" i="5"/>
  <c r="AP11" i="5"/>
  <c r="AP10" i="5"/>
  <c r="AP8" i="5"/>
  <c r="AP7" i="5"/>
  <c r="AP6" i="5"/>
  <c r="AP5" i="5"/>
  <c r="AP4" i="5"/>
  <c r="AP11" i="1"/>
  <c r="AP10" i="1"/>
  <c r="AP8" i="1"/>
  <c r="AP7" i="1"/>
  <c r="AP6" i="1"/>
  <c r="AP5" i="1"/>
  <c r="E7" i="5" l="1"/>
  <c r="CA10" i="5"/>
  <c r="AP9" i="1"/>
  <c r="AP4" i="1"/>
  <c r="E14" i="6"/>
  <c r="CA4" i="5"/>
  <c r="CA7" i="5"/>
  <c r="E9" i="5"/>
  <c r="E6" i="5"/>
  <c r="AP9" i="5"/>
  <c r="AP14" i="5" s="1"/>
  <c r="DR12" i="1"/>
  <c r="DR11" i="1"/>
  <c r="DR10" i="1"/>
  <c r="DR9" i="1"/>
  <c r="DR8" i="1"/>
  <c r="DR5" i="1"/>
  <c r="DR4" i="1"/>
  <c r="CG12" i="1"/>
  <c r="CG11" i="1"/>
  <c r="CG8" i="1"/>
  <c r="CG5" i="1"/>
  <c r="E12" i="1"/>
  <c r="E11" i="1"/>
  <c r="E10" i="1"/>
  <c r="E8" i="1"/>
  <c r="AP14" i="1" l="1"/>
  <c r="CG9" i="1"/>
  <c r="CA14" i="5"/>
  <c r="E14" i="5"/>
  <c r="DR7" i="1"/>
  <c r="DR6" i="1"/>
  <c r="CG10" i="1"/>
  <c r="CG4" i="1"/>
  <c r="CG6" i="1"/>
  <c r="CG7" i="1"/>
  <c r="E7" i="1"/>
  <c r="E9" i="1"/>
  <c r="E4" i="1"/>
  <c r="E6" i="1"/>
  <c r="E12" i="13"/>
  <c r="E11" i="13"/>
  <c r="E8" i="13"/>
  <c r="E5" i="13"/>
  <c r="E4" i="13"/>
  <c r="CA12" i="11"/>
  <c r="CA11" i="11"/>
  <c r="CA10" i="11"/>
  <c r="CA8" i="11"/>
  <c r="CA7" i="11"/>
  <c r="CA6" i="11"/>
  <c r="CA5" i="11"/>
  <c r="AP12" i="11"/>
  <c r="AP11" i="11"/>
  <c r="AP8" i="11"/>
  <c r="AP7" i="11"/>
  <c r="AP6" i="11"/>
  <c r="AP5" i="11"/>
  <c r="E12" i="11"/>
  <c r="E11" i="11"/>
  <c r="E10" i="11"/>
  <c r="E8" i="11"/>
  <c r="E6" i="11"/>
  <c r="E5" i="11"/>
  <c r="E4" i="11"/>
  <c r="E12" i="10"/>
  <c r="E11" i="10"/>
  <c r="E9" i="10"/>
  <c r="E8" i="10"/>
  <c r="E6" i="10"/>
  <c r="E5" i="10"/>
  <c r="E4" i="10"/>
  <c r="DL12" i="10"/>
  <c r="DL11" i="10"/>
  <c r="DL10" i="10"/>
  <c r="DL8" i="10"/>
  <c r="DL7" i="10"/>
  <c r="DL5" i="10"/>
  <c r="DL4" i="10"/>
  <c r="CA12" i="10"/>
  <c r="CA11" i="10"/>
  <c r="CA9" i="10"/>
  <c r="CA8" i="10"/>
  <c r="CA7" i="10"/>
  <c r="CA5" i="10"/>
  <c r="CA4" i="10"/>
  <c r="AP12" i="10"/>
  <c r="AP11" i="10"/>
  <c r="AP10" i="10"/>
  <c r="AP8" i="10"/>
  <c r="AP7" i="10"/>
  <c r="AP5" i="10"/>
  <c r="AP4" i="10"/>
  <c r="AP12" i="14"/>
  <c r="AP11" i="14"/>
  <c r="AP9" i="14"/>
  <c r="AP8" i="14"/>
  <c r="AP7" i="14"/>
  <c r="AP5" i="14"/>
  <c r="AP4" i="14"/>
  <c r="E12" i="14"/>
  <c r="E11" i="14"/>
  <c r="E10" i="14"/>
  <c r="E8" i="14"/>
  <c r="E6" i="14"/>
  <c r="E5" i="14"/>
  <c r="E12" i="4"/>
  <c r="E11" i="4"/>
  <c r="E8" i="4"/>
  <c r="E7" i="4"/>
  <c r="E5" i="4"/>
  <c r="E4" i="4"/>
  <c r="AP12" i="4"/>
  <c r="AP11" i="4"/>
  <c r="AP9" i="4"/>
  <c r="AP8" i="4"/>
  <c r="AP6" i="4"/>
  <c r="AP5" i="4"/>
  <c r="AP4" i="4"/>
  <c r="E12" i="2"/>
  <c r="E11" i="2"/>
  <c r="E10" i="2"/>
  <c r="E8" i="2"/>
  <c r="E6" i="2"/>
  <c r="E5" i="2"/>
  <c r="O5" i="15"/>
  <c r="N7" i="15"/>
  <c r="L12" i="15"/>
  <c r="N13" i="15"/>
  <c r="F3" i="15"/>
  <c r="G3" i="15"/>
  <c r="H3" i="15"/>
  <c r="J3" i="15"/>
  <c r="K3" i="15"/>
  <c r="L3" i="15"/>
  <c r="N3" i="15"/>
  <c r="O3" i="15"/>
  <c r="P3" i="15"/>
  <c r="F4" i="15"/>
  <c r="G4" i="15"/>
  <c r="H4" i="15"/>
  <c r="J4" i="15"/>
  <c r="K4" i="15"/>
  <c r="L4" i="15"/>
  <c r="N4" i="15"/>
  <c r="O4" i="15"/>
  <c r="P4" i="15"/>
  <c r="G5" i="15"/>
  <c r="J5" i="15"/>
  <c r="K5" i="15"/>
  <c r="L5" i="15"/>
  <c r="F7" i="15"/>
  <c r="J7" i="15"/>
  <c r="K7" i="15"/>
  <c r="L7" i="15"/>
  <c r="P7" i="15"/>
  <c r="F8" i="15"/>
  <c r="G8" i="15"/>
  <c r="H8" i="15"/>
  <c r="J8" i="15"/>
  <c r="K8" i="15"/>
  <c r="L8" i="15"/>
  <c r="N8" i="15"/>
  <c r="O8" i="15"/>
  <c r="P8" i="15"/>
  <c r="F9" i="15"/>
  <c r="G9" i="15"/>
  <c r="H9" i="15"/>
  <c r="J9" i="15"/>
  <c r="K9" i="15"/>
  <c r="L9" i="15"/>
  <c r="N9" i="15"/>
  <c r="O9" i="15"/>
  <c r="P9" i="15"/>
  <c r="F10" i="15"/>
  <c r="G10" i="15"/>
  <c r="H10" i="15"/>
  <c r="J10" i="15"/>
  <c r="K10" i="15"/>
  <c r="L10" i="15"/>
  <c r="N10" i="15"/>
  <c r="O10" i="15"/>
  <c r="P10" i="15"/>
  <c r="F11" i="15"/>
  <c r="G11" i="15"/>
  <c r="H11" i="15"/>
  <c r="J11" i="15"/>
  <c r="K11" i="15"/>
  <c r="L11" i="15"/>
  <c r="F12" i="15"/>
  <c r="G12" i="15"/>
  <c r="H12" i="15"/>
  <c r="N12" i="15"/>
  <c r="F13" i="15"/>
  <c r="G13" i="15"/>
  <c r="H13" i="15"/>
  <c r="L13" i="15"/>
  <c r="F14" i="15"/>
  <c r="G14" i="15"/>
  <c r="H14" i="15"/>
  <c r="J14" i="15"/>
  <c r="K14" i="15"/>
  <c r="L14" i="15"/>
  <c r="N14" i="15"/>
  <c r="O14" i="15"/>
  <c r="P14" i="15"/>
  <c r="F15" i="15"/>
  <c r="G15" i="15"/>
  <c r="H15" i="15"/>
  <c r="J15" i="15"/>
  <c r="K15" i="15"/>
  <c r="L15" i="15"/>
  <c r="AP6" i="14" l="1"/>
  <c r="AP10" i="11"/>
  <c r="AP9" i="11"/>
  <c r="CA9" i="11"/>
  <c r="CA6" i="10"/>
  <c r="E6" i="4"/>
  <c r="E4" i="2"/>
  <c r="E9" i="2"/>
  <c r="DR14" i="1"/>
  <c r="CG14" i="1"/>
  <c r="E14" i="1"/>
  <c r="E7" i="13"/>
  <c r="E10" i="13"/>
  <c r="E9" i="13"/>
  <c r="E6" i="13"/>
  <c r="CA4" i="11"/>
  <c r="AP4" i="11"/>
  <c r="E9" i="11"/>
  <c r="E7" i="11"/>
  <c r="E10" i="10"/>
  <c r="E7" i="10"/>
  <c r="DL6" i="10"/>
  <c r="DL9" i="10"/>
  <c r="CA10" i="10"/>
  <c r="AP9" i="10"/>
  <c r="AP6" i="10"/>
  <c r="AP10" i="14"/>
  <c r="E4" i="14"/>
  <c r="E7" i="14"/>
  <c r="E9" i="4"/>
  <c r="E10" i="4"/>
  <c r="AP7" i="4"/>
  <c r="AP10" i="4"/>
  <c r="E7" i="2"/>
  <c r="O7" i="15"/>
  <c r="P5" i="15"/>
  <c r="F5" i="15"/>
  <c r="H7" i="15"/>
  <c r="G7" i="15"/>
  <c r="N5" i="15"/>
  <c r="H5" i="15"/>
  <c r="P13" i="15"/>
  <c r="O13" i="15"/>
  <c r="J13" i="15"/>
  <c r="P12" i="15"/>
  <c r="K12" i="15"/>
  <c r="K13" i="15"/>
  <c r="O12" i="15"/>
  <c r="J12" i="15"/>
  <c r="AP14" i="14" l="1"/>
  <c r="CA14" i="11"/>
  <c r="E14" i="2"/>
  <c r="E14" i="11"/>
  <c r="AP14" i="11"/>
  <c r="E14" i="10"/>
  <c r="E14" i="13"/>
  <c r="DL14" i="10"/>
  <c r="CA14" i="10"/>
  <c r="AP14" i="10"/>
  <c r="E14" i="14"/>
  <c r="E14" i="4"/>
  <c r="AP14" i="4"/>
</calcChain>
</file>

<file path=xl/sharedStrings.xml><?xml version="1.0" encoding="utf-8"?>
<sst xmlns="http://schemas.openxmlformats.org/spreadsheetml/2006/main" count="5549" uniqueCount="270">
  <si>
    <t>Eléments à modifier</t>
  </si>
  <si>
    <t>Agents sortis de BSCC mais toujours affectés à une PA exceptionnelle</t>
  </si>
  <si>
    <t>Agents sortis de BSCC mais toujours affectés à une PA théorique</t>
  </si>
  <si>
    <t xml:space="preserve">8 bis </t>
  </si>
  <si>
    <t>Utilisation du planning</t>
  </si>
  <si>
    <t>Nb de journées moyen / agent</t>
  </si>
  <si>
    <t xml:space="preserve"> - </t>
  </si>
  <si>
    <t>Agents affectés à une PA MRP ou Cycleur n’ayant pas de PA exceptionnelle sur au moins une journée dans le mois (Cycleur)</t>
  </si>
  <si>
    <t>Agents affectés à une PA MRP ou Cycleur n’ayant pas de PA exceptionnelle sur au moins une journée dans le mois (MRP)</t>
  </si>
  <si>
    <t>PA Hors CREF intitulée « form », « visite médicale » ou « brief » correspondant à une absence</t>
  </si>
  <si>
    <t>Point de vigilance</t>
  </si>
  <si>
    <t>Agents affectés à une PA Non MRP ayant une DHT moyenne hebdomadaire de 35h (sans description des repos de cycle dans la PA)</t>
  </si>
  <si>
    <t>Agents affectés à une PA MRP ou Cycleur ayant une DHT moyenne hebdomadaire de 35h (sans description des repos de cycle dans la PA)</t>
  </si>
  <si>
    <t>Agents affectés à une PA PTR ayant une DHT moyenne hebdomadaire de 35h suite à la description des repos de cycle dans la PA</t>
  </si>
  <si>
    <t>Agents sans affectation théorique (pas de PA théorique)</t>
  </si>
  <si>
    <t xml:space="preserve">PA contenant des CAA non conformes au TCA  </t>
  </si>
  <si>
    <t>Présence et/ou absence à tort (journées entières)</t>
  </si>
  <si>
    <t xml:space="preserve">1.4 </t>
  </si>
  <si>
    <t>Présence et/ou absence à tort (agents quotité 0)</t>
  </si>
  <si>
    <t>1.3</t>
  </si>
  <si>
    <t>Présence et/ou absence à tort (agents temps partiel)</t>
  </si>
  <si>
    <t>1.2</t>
  </si>
  <si>
    <t>Présence et/ou absence à tort (agents temps plein)</t>
  </si>
  <si>
    <t>1.1</t>
  </si>
  <si>
    <t>Pourcentage le plus faible</t>
  </si>
  <si>
    <t>Pourcentage le plus elévé</t>
  </si>
  <si>
    <t>Moyenne - Pourcentages de départ</t>
  </si>
  <si>
    <t>% maximum accepté car potentiellement normal</t>
  </si>
  <si>
    <t>Degré d'importance selon impact Paie</t>
  </si>
  <si>
    <t>Modification/ vérification</t>
  </si>
  <si>
    <t>Sujets de fiabilisation</t>
  </si>
  <si>
    <t>N°</t>
  </si>
  <si>
    <t>Ensemble des vagues</t>
  </si>
  <si>
    <t>Vague 1</t>
  </si>
  <si>
    <t>Vagues Pilotes 1 &amp; 2</t>
  </si>
  <si>
    <t>Nombre total de PA</t>
  </si>
  <si>
    <t xml:space="preserve">Effectif total </t>
  </si>
  <si>
    <t>Suivi 2</t>
  </si>
  <si>
    <t>Suivi 1</t>
  </si>
  <si>
    <t>Suivi 3</t>
  </si>
  <si>
    <t>DROM 985</t>
  </si>
  <si>
    <t>DROM 974</t>
  </si>
  <si>
    <t>DROM 973</t>
  </si>
  <si>
    <t>DROM 972</t>
  </si>
  <si>
    <t>DROM 971</t>
  </si>
  <si>
    <t>DOCC 20</t>
  </si>
  <si>
    <t>DT 28</t>
  </si>
  <si>
    <t xml:space="preserve">XX TOTAL </t>
  </si>
  <si>
    <t>CALCUL INDICATEUR</t>
  </si>
  <si>
    <t>XX Agents temps plein avec GAT et/ou GPT liées à une PA 79</t>
  </si>
  <si>
    <t>Indicateur</t>
  </si>
  <si>
    <t>DROM 972 Martinique</t>
  </si>
  <si>
    <t>DOCC 20 Corse</t>
  </si>
  <si>
    <t xml:space="preserve"> </t>
  </si>
  <si>
    <t>pas_content</t>
  </si>
  <si>
    <t>content</t>
  </si>
  <si>
    <t>SIGNE</t>
  </si>
  <si>
    <t>DSCC 94</t>
  </si>
  <si>
    <t>DSCC 92</t>
  </si>
  <si>
    <t>DSCC 84</t>
  </si>
  <si>
    <t>DSCC 75</t>
  </si>
  <si>
    <t>DSCC 69</t>
  </si>
  <si>
    <t>DSCC 56</t>
  </si>
  <si>
    <t>DSCC 49</t>
  </si>
  <si>
    <t>DSCC 44</t>
  </si>
  <si>
    <t>DSCC 25</t>
  </si>
  <si>
    <t>DSCC 95</t>
  </si>
  <si>
    <t>DSCC 93</t>
  </si>
  <si>
    <t>DSCC 87</t>
  </si>
  <si>
    <t>DSCC 86</t>
  </si>
  <si>
    <t>DSCC 80</t>
  </si>
  <si>
    <t>DSCC 67</t>
  </si>
  <si>
    <t>DSCC 62</t>
  </si>
  <si>
    <t>DSCC 51</t>
  </si>
  <si>
    <t>DSCC 42</t>
  </si>
  <si>
    <t>DSCC 37</t>
  </si>
  <si>
    <t>DSCC 13</t>
  </si>
  <si>
    <t>DSCC 91</t>
  </si>
  <si>
    <t>DSCC 81</t>
  </si>
  <si>
    <t>DSCC 77</t>
  </si>
  <si>
    <t>DSCC 76</t>
  </si>
  <si>
    <t>DSCC 63</t>
  </si>
  <si>
    <t>DSCC 35</t>
  </si>
  <si>
    <t>DSCC 34</t>
  </si>
  <si>
    <t>DSCC 33</t>
  </si>
  <si>
    <t>DSCC 06</t>
  </si>
  <si>
    <t>DSCC 78</t>
  </si>
  <si>
    <t>DSCC 64</t>
  </si>
  <si>
    <t>DSCC 59</t>
  </si>
  <si>
    <t>DSCC 54</t>
  </si>
  <si>
    <t>DSCC 38</t>
  </si>
  <si>
    <t>DSCC 31</t>
  </si>
  <si>
    <t>DSCC 21</t>
  </si>
  <si>
    <t>SUIVI 2</t>
  </si>
  <si>
    <t>Nb total de PA</t>
  </si>
  <si>
    <t>Effectif total</t>
  </si>
  <si>
    <t>DSCC 45</t>
  </si>
  <si>
    <t>DSCC 14</t>
  </si>
  <si>
    <t>8ter</t>
  </si>
  <si>
    <t>PA avec plage horaire erronée</t>
  </si>
  <si>
    <t>Auvergne Rhône Alpes</t>
  </si>
  <si>
    <t>Bourgogne Franche-Comté</t>
  </si>
  <si>
    <t>Bretagne</t>
  </si>
  <si>
    <t>Centre Val de Loire</t>
  </si>
  <si>
    <t xml:space="preserve"> DSCC 37</t>
  </si>
  <si>
    <t>Grand Est</t>
  </si>
  <si>
    <t>Hauts de France</t>
  </si>
  <si>
    <t>IDF Est</t>
  </si>
  <si>
    <t>IDF Ouest</t>
  </si>
  <si>
    <t>Normandie</t>
  </si>
  <si>
    <t>Nouvelle Aquitaine</t>
  </si>
  <si>
    <t>Occitanie</t>
  </si>
  <si>
    <t>PACA Corse</t>
  </si>
  <si>
    <t>Paris</t>
  </si>
  <si>
    <t>Pays de la Loire</t>
  </si>
  <si>
    <t>SUIVI 1</t>
  </si>
  <si>
    <t>Non Cochée</t>
  </si>
  <si>
    <t>8bis.2</t>
  </si>
  <si>
    <t>1.4</t>
  </si>
  <si>
    <t>8bis.1</t>
  </si>
  <si>
    <t>CODEREGATE</t>
  </si>
  <si>
    <t>062570</t>
  </si>
  <si>
    <t xml:space="preserve">Les cases à cocher ne seront utilisées que pour les graphes.
Le code Regate est utilisé pour récupérer le total général du sujet 28 pour une DSCC dans le fichier Indicateur de François
</t>
  </si>
  <si>
    <t>Code pour nb agent et PA</t>
  </si>
  <si>
    <t>08/01 - Suivi 1</t>
  </si>
  <si>
    <t>14/01 - Suivi 1</t>
  </si>
  <si>
    <t>22/01 - Suivi 1</t>
  </si>
  <si>
    <t>29/01 - Suivi 1</t>
  </si>
  <si>
    <t>05/02 - Suivi 1</t>
  </si>
  <si>
    <t>05/02 - Suivi 2</t>
  </si>
  <si>
    <t>12/02 - Suivi 1</t>
  </si>
  <si>
    <t>133550</t>
  </si>
  <si>
    <t>DROM 985 Mayotte</t>
  </si>
  <si>
    <t>DROM 974 La Réunion</t>
  </si>
  <si>
    <t>DROM 971 Guadeloupe</t>
  </si>
  <si>
    <t>DROM 973 Guyane</t>
  </si>
  <si>
    <t>19/02 - Suivi 2</t>
  </si>
  <si>
    <t>19/02 - Suivi 3</t>
  </si>
  <si>
    <t>SUIVI 3</t>
  </si>
  <si>
    <t>Cochée</t>
  </si>
  <si>
    <t>Dernières données</t>
  </si>
  <si>
    <t>CONTENT</t>
  </si>
  <si>
    <t>NEUTRE</t>
  </si>
  <si>
    <t>PAS_CONTENT</t>
  </si>
  <si>
    <t>Nombre de PA total</t>
  </si>
  <si>
    <t>19/02 - Suivi 1</t>
  </si>
  <si>
    <t>985940</t>
  </si>
  <si>
    <t>141220</t>
  </si>
  <si>
    <t>210900</t>
  </si>
  <si>
    <t>311750</t>
  </si>
  <si>
    <t>334060</t>
  </si>
  <si>
    <t>342830</t>
  </si>
  <si>
    <t>353630</t>
  </si>
  <si>
    <t>372090</t>
  </si>
  <si>
    <t>381960</t>
  </si>
  <si>
    <t>421420</t>
  </si>
  <si>
    <t>451580</t>
  </si>
  <si>
    <t>510960</t>
  </si>
  <si>
    <t>540930</t>
  </si>
  <si>
    <t>594400</t>
  </si>
  <si>
    <t>621550</t>
  </si>
  <si>
    <t>633510</t>
  </si>
  <si>
    <t>640840</t>
  </si>
  <si>
    <t>672110</t>
  </si>
  <si>
    <t>761530</t>
  </si>
  <si>
    <t>772620</t>
  </si>
  <si>
    <t>781090</t>
  </si>
  <si>
    <t>800830</t>
  </si>
  <si>
    <t>810570</t>
  </si>
  <si>
    <t>862010</t>
  </si>
  <si>
    <t>872090</t>
  </si>
  <si>
    <t>910760</t>
  </si>
  <si>
    <t>931960</t>
  </si>
  <si>
    <t>951110</t>
  </si>
  <si>
    <t>250640</t>
  </si>
  <si>
    <t>443620</t>
  </si>
  <si>
    <t>492880</t>
  </si>
  <si>
    <t>562810</t>
  </si>
  <si>
    <t>694440</t>
  </si>
  <si>
    <t>755530</t>
  </si>
  <si>
    <t>841710</t>
  </si>
  <si>
    <t>923070</t>
  </si>
  <si>
    <t>942440</t>
  </si>
  <si>
    <t>203100</t>
  </si>
  <si>
    <t>281240</t>
  </si>
  <si>
    <t>971940</t>
  </si>
  <si>
    <t>972940</t>
  </si>
  <si>
    <t>973940</t>
  </si>
  <si>
    <t>974940</t>
  </si>
  <si>
    <t>DOM-TOM Corse</t>
  </si>
  <si>
    <t>DT</t>
  </si>
  <si>
    <t>25/02 - Suivi 2</t>
  </si>
  <si>
    <t>25/02 - Suivi 3</t>
  </si>
  <si>
    <t>checkbox 24</t>
  </si>
  <si>
    <t>checkbox 25</t>
  </si>
  <si>
    <t>checkbox 48</t>
  </si>
  <si>
    <t>checkbox 49</t>
  </si>
  <si>
    <t>checkbox 27</t>
  </si>
  <si>
    <t>checkbox 47</t>
  </si>
  <si>
    <t>checkbox 28</t>
  </si>
  <si>
    <t>checkbox 33</t>
  </si>
  <si>
    <t>checkbox 34</t>
  </si>
  <si>
    <t>checkbox 35</t>
  </si>
  <si>
    <t>checkbox 36</t>
  </si>
  <si>
    <t>25/02 - Suivi 1</t>
  </si>
  <si>
    <t>DOM-TOM Corse DT</t>
  </si>
  <si>
    <t>Nb PA</t>
  </si>
  <si>
    <t>05/03 - Suivi 2</t>
  </si>
  <si>
    <t>12/03 - Suivi 2</t>
  </si>
  <si>
    <t>12/03 - Suivi 3</t>
  </si>
  <si>
    <t>Suivi 4</t>
  </si>
  <si>
    <t>19/03 - Suivi 4</t>
  </si>
  <si>
    <t>SUIVI 4</t>
  </si>
  <si>
    <t>19/03 - Suivi 2</t>
  </si>
  <si>
    <t>02/04 - Suivi 3</t>
  </si>
  <si>
    <t>02/04 - Suivi 4</t>
  </si>
  <si>
    <t>Suivi 5</t>
  </si>
  <si>
    <t>02/04 - Suivi 5</t>
  </si>
  <si>
    <t>SUIVI 5</t>
  </si>
  <si>
    <t>09/04 - Suivi 3</t>
  </si>
  <si>
    <t>09/04 - Suivi 5</t>
  </si>
  <si>
    <t>16/04 - Suivi 4</t>
  </si>
  <si>
    <t>16/04 - Suivi 5</t>
  </si>
  <si>
    <t>03/05 - Suivi 4</t>
  </si>
  <si>
    <t>14/05 - Suivi 5</t>
  </si>
  <si>
    <t>Suivi 6</t>
  </si>
  <si>
    <t>14/05 - Suivi 6</t>
  </si>
  <si>
    <t>SUIVI 6</t>
  </si>
  <si>
    <t>Suivi 7</t>
  </si>
  <si>
    <t>14/05 - Suivi 7</t>
  </si>
  <si>
    <t>SUIVI 7</t>
  </si>
  <si>
    <t>21/05 - Suivi 5</t>
  </si>
  <si>
    <t>21/05 - Suivi 7</t>
  </si>
  <si>
    <t>03/06 - Suivi 6</t>
  </si>
  <si>
    <t>03/06 - Suivi 7</t>
  </si>
  <si>
    <t>Suivi 8</t>
  </si>
  <si>
    <t>03/06 - Suivi 8</t>
  </si>
  <si>
    <t>SUIVI 8</t>
  </si>
  <si>
    <t>10/06 - Suivi 6</t>
  </si>
  <si>
    <t>10/06 - Suivi 8</t>
  </si>
  <si>
    <t>25/06 - Suivi 7</t>
  </si>
  <si>
    <t>25/06 - Suivi 8</t>
  </si>
  <si>
    <t>Suivi 9</t>
  </si>
  <si>
    <t>25/06 - Suivi 9</t>
  </si>
  <si>
    <t>SUIVI 9</t>
  </si>
  <si>
    <t>16/07 - Suivi 8</t>
  </si>
  <si>
    <t>16/07 - Suivi 9</t>
  </si>
  <si>
    <t>Suivi 10</t>
  </si>
  <si>
    <t>16/07 - Suivi 10</t>
  </si>
  <si>
    <t>SUIVI 10</t>
  </si>
  <si>
    <t>06/08 - Suivi 10</t>
  </si>
  <si>
    <t>Suivi 11</t>
  </si>
  <si>
    <t>06/08 - Suivi 11</t>
  </si>
  <si>
    <t>SUIVI 11</t>
  </si>
  <si>
    <t>06/08 - Suivi 9</t>
  </si>
  <si>
    <t>29/08 - Suivi 10</t>
  </si>
  <si>
    <t>29/08 - Suivi 11</t>
  </si>
  <si>
    <t>Suivi 12</t>
  </si>
  <si>
    <t>29/08 - Suivi 12</t>
  </si>
  <si>
    <t>SUIVI 12</t>
  </si>
  <si>
    <t>17/09 - Suivi 11</t>
  </si>
  <si>
    <t>17/09 - Suivi 12</t>
  </si>
  <si>
    <t>Suivi 13</t>
  </si>
  <si>
    <t>17/09 - Suivi 13</t>
  </si>
  <si>
    <t>SUIVI 13</t>
  </si>
  <si>
    <t>08/10 - Suivi 12</t>
  </si>
  <si>
    <t>08/10 - Suivi 13</t>
  </si>
  <si>
    <t>Suivi 14</t>
  </si>
  <si>
    <t>08/10 - Suivi 14</t>
  </si>
  <si>
    <t>SUIVI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</si>
</sst>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0.0%"/>
    <numFmt numFmtId="166" formatCode="\(0.00%\)"/>
    <numFmt numFmtId="167" formatCode="0.0"/>
    <numFmt numFmtId="168" formatCode="0.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70C"/>
      <name val="Calibri"/>
      <family val="2"/>
      <scheme val="minor"/>
    </font>
    <font>
      <sz val="10"/>
      <color rgb="FF00070C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BDE3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2F2F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7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10" fontId="3" fillId="0" borderId="0" xfId="2" applyNumberFormat="1" applyFont="1"/>
    <xf numFmtId="10" fontId="3" fillId="0" borderId="0" xfId="0" applyNumberFormat="1" applyFont="1"/>
    <xf numFmtId="10" fontId="3" fillId="0" borderId="0" xfId="2" applyNumberFormat="1" applyFont="1" applyAlignment="1">
      <alignment horizontal="center"/>
    </xf>
    <xf numFmtId="10" fontId="3" fillId="0" borderId="0" xfId="0" applyNumberFormat="1" applyFont="1" applyAlignment="1">
      <alignment horizontal="center"/>
    </xf>
    <xf numFmtId="10" fontId="3" fillId="0" borderId="1" xfId="0" applyNumberFormat="1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10" fontId="3" fillId="0" borderId="1" xfId="0" applyNumberFormat="1" applyFont="1" applyBorder="1"/>
    <xf numFmtId="0" fontId="3" fillId="0" borderId="0" xfId="0" applyFont="1"/>
    <xf numFmtId="165" fontId="3" fillId="0" borderId="1" xfId="0" applyNumberFormat="1" applyFont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3" borderId="0" xfId="0" applyFill="1"/>
    <xf numFmtId="0" fontId="3" fillId="6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9" fontId="0" fillId="0" borderId="0" xfId="2" applyFont="1"/>
    <xf numFmtId="0" fontId="0" fillId="9" borderId="0" xfId="0" applyFill="1"/>
    <xf numFmtId="0" fontId="0" fillId="5" borderId="0" xfId="0" applyFill="1"/>
    <xf numFmtId="0" fontId="0" fillId="0" borderId="1" xfId="0" applyBorder="1" applyAlignment="1">
      <alignment horizontal="center"/>
    </xf>
    <xf numFmtId="0" fontId="0" fillId="10" borderId="1" xfId="0" applyFill="1" applyBorder="1" applyAlignment="1">
      <alignment horizontal="center" vertical="center"/>
    </xf>
    <xf numFmtId="10" fontId="0" fillId="5" borderId="1" xfId="0" applyNumberFormat="1" applyFill="1" applyBorder="1" applyAlignment="1">
      <alignment horizontal="center"/>
    </xf>
    <xf numFmtId="0" fontId="0" fillId="0" borderId="1" xfId="0" applyBorder="1"/>
    <xf numFmtId="10" fontId="0" fillId="9" borderId="1" xfId="0" applyNumberFormat="1" applyFill="1" applyBorder="1" applyAlignment="1">
      <alignment horizontal="center"/>
    </xf>
    <xf numFmtId="166" fontId="0" fillId="0" borderId="1" xfId="2" applyNumberFormat="1" applyFont="1" applyBorder="1" applyAlignment="1">
      <alignment horizontal="center"/>
    </xf>
    <xf numFmtId="10" fontId="0" fillId="5" borderId="1" xfId="2" applyNumberFormat="1" applyFont="1" applyFill="1" applyBorder="1" applyAlignment="1">
      <alignment horizontal="center"/>
    </xf>
    <xf numFmtId="9" fontId="0" fillId="5" borderId="1" xfId="2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4" fillId="5" borderId="1" xfId="0" applyFont="1" applyFill="1" applyBorder="1" applyAlignment="1">
      <alignment horizontal="left" vertical="center" wrapText="1" indent="1" readingOrder="1"/>
    </xf>
    <xf numFmtId="164" fontId="0" fillId="5" borderId="1" xfId="2" applyNumberFormat="1" applyFont="1" applyFill="1" applyBorder="1" applyAlignment="1">
      <alignment horizontal="center"/>
    </xf>
    <xf numFmtId="166" fontId="0" fillId="5" borderId="1" xfId="2" applyNumberFormat="1" applyFont="1" applyFill="1" applyBorder="1" applyAlignment="1">
      <alignment horizontal="center"/>
    </xf>
    <xf numFmtId="164" fontId="0" fillId="5" borderId="1" xfId="1" applyFont="1" applyFill="1" applyBorder="1" applyAlignment="1">
      <alignment horizontal="center"/>
    </xf>
    <xf numFmtId="0" fontId="4" fillId="11" borderId="1" xfId="0" applyFont="1" applyFill="1" applyBorder="1" applyAlignment="1">
      <alignment horizontal="left" vertical="center" wrapText="1" indent="1" readingOrder="1"/>
    </xf>
    <xf numFmtId="0" fontId="0" fillId="13" borderId="1" xfId="0" applyFill="1" applyBorder="1"/>
    <xf numFmtId="0" fontId="5" fillId="11" borderId="1" xfId="0" applyFont="1" applyFill="1" applyBorder="1" applyAlignment="1">
      <alignment horizontal="left" vertical="center" wrapText="1" indent="1" readingOrder="1"/>
    </xf>
    <xf numFmtId="0" fontId="5" fillId="11" borderId="1" xfId="0" applyFont="1" applyFill="1" applyBorder="1" applyAlignment="1">
      <alignment horizontal="center" vertical="center" wrapText="1" readingOrder="1"/>
    </xf>
    <xf numFmtId="9" fontId="0" fillId="7" borderId="1" xfId="2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4" fillId="7" borderId="1" xfId="0" applyFont="1" applyFill="1" applyBorder="1" applyAlignment="1">
      <alignment horizontal="left" vertical="center" wrapText="1" indent="1" readingOrder="1"/>
    </xf>
    <xf numFmtId="0" fontId="5" fillId="7" borderId="1" xfId="0" applyFont="1" applyFill="1" applyBorder="1" applyAlignment="1">
      <alignment horizontal="center" vertical="center" wrapText="1" readingOrder="1"/>
    </xf>
    <xf numFmtId="0" fontId="0" fillId="0" borderId="1" xfId="2" applyNumberFormat="1" applyFont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10" borderId="0" xfId="2" applyNumberFormat="1" applyFont="1" applyFill="1" applyAlignment="1">
      <alignment horizontal="center"/>
    </xf>
    <xf numFmtId="167" fontId="0" fillId="0" borderId="0" xfId="0" applyNumberFormat="1"/>
    <xf numFmtId="168" fontId="0" fillId="0" borderId="1" xfId="0" applyNumberFormat="1" applyBorder="1"/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7" borderId="1" xfId="0" applyFill="1" applyBorder="1" applyAlignment="1">
      <alignment wrapText="1"/>
    </xf>
    <xf numFmtId="2" fontId="0" fillId="16" borderId="1" xfId="0" applyNumberFormat="1" applyFill="1" applyBorder="1"/>
    <xf numFmtId="0" fontId="0" fillId="16" borderId="1" xfId="0" applyFill="1" applyBorder="1"/>
    <xf numFmtId="0" fontId="0" fillId="17" borderId="1" xfId="0" applyFill="1" applyBorder="1"/>
    <xf numFmtId="0" fontId="0" fillId="18" borderId="1" xfId="0" applyFill="1" applyBorder="1"/>
    <xf numFmtId="1" fontId="0" fillId="0" borderId="1" xfId="0" applyNumberFormat="1" applyBorder="1" applyAlignment="1">
      <alignment horizontal="center"/>
    </xf>
    <xf numFmtId="1" fontId="0" fillId="10" borderId="1" xfId="0" applyNumberFormat="1" applyFill="1" applyBorder="1"/>
    <xf numFmtId="166" fontId="0" fillId="0" borderId="0" xfId="0" applyNumberFormat="1"/>
    <xf numFmtId="0" fontId="0" fillId="5" borderId="0" xfId="0" applyFill="1" applyAlignment="1">
      <alignment horizontal="center"/>
    </xf>
    <xf numFmtId="9" fontId="0" fillId="0" borderId="0" xfId="2" applyFont="1" applyAlignment="1">
      <alignment horizontal="center"/>
    </xf>
    <xf numFmtId="1" fontId="0" fillId="19" borderId="1" xfId="0" applyNumberFormat="1" applyFill="1" applyBorder="1"/>
    <xf numFmtId="0" fontId="0" fillId="7" borderId="0" xfId="0" applyFill="1"/>
    <xf numFmtId="1" fontId="0" fillId="20" borderId="1" xfId="0" applyNumberFormat="1" applyFill="1" applyBorder="1"/>
    <xf numFmtId="0" fontId="0" fillId="9" borderId="5" xfId="0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1" xfId="0" applyNumberFormat="1" applyBorder="1"/>
    <xf numFmtId="1" fontId="0" fillId="21" borderId="1" xfId="0" applyNumberFormat="1" applyFill="1" applyBorder="1"/>
    <xf numFmtId="1" fontId="0" fillId="13" borderId="1" xfId="0" applyNumberFormat="1" applyFill="1" applyBorder="1"/>
    <xf numFmtId="0" fontId="4" fillId="11" borderId="1" xfId="0" applyFont="1" applyFill="1" applyBorder="1" applyAlignment="1">
      <alignment horizontal="center" vertical="center" wrapText="1" readingOrder="1"/>
    </xf>
    <xf numFmtId="0" fontId="4" fillId="7" borderId="1" xfId="0" applyFont="1" applyFill="1" applyBorder="1" applyAlignment="1">
      <alignment horizontal="center" vertical="center" wrapText="1" readingOrder="1"/>
    </xf>
    <xf numFmtId="0" fontId="0" fillId="21" borderId="0" xfId="0" applyFill="1" applyAlignment="1">
      <alignment horizontal="center"/>
    </xf>
    <xf numFmtId="0" fontId="0" fillId="10" borderId="0" xfId="2" applyNumberFormat="1" applyFont="1" applyFill="1" applyBorder="1" applyAlignment="1">
      <alignment horizontal="center"/>
    </xf>
    <xf numFmtId="0" fontId="0" fillId="21" borderId="0" xfId="0" applyFill="1" applyAlignment="1">
      <alignment horizontal="center"/>
    </xf>
    <xf numFmtId="0" fontId="0" fillId="21" borderId="0" xfId="0" applyFill="1" applyAlignment="1">
      <alignment horizontal="center"/>
    </xf>
    <xf numFmtId="0" fontId="5" fillId="11" borderId="8" xfId="0" applyFont="1" applyFill="1" applyBorder="1" applyAlignment="1">
      <alignment horizontal="center" vertical="center" wrapText="1" readingOrder="1"/>
    </xf>
    <xf numFmtId="0" fontId="4" fillId="5" borderId="1" xfId="0" applyFont="1" applyFill="1" applyBorder="1" applyAlignment="1">
      <alignment horizontal="center" vertical="center" wrapText="1" readingOrder="1"/>
    </xf>
    <xf numFmtId="0" fontId="0" fillId="5" borderId="9" xfId="0" applyFill="1" applyBorder="1"/>
    <xf numFmtId="0" fontId="0" fillId="2" borderId="0" xfId="0" applyFill="1" applyBorder="1" applyAlignment="1">
      <alignment horizontal="center"/>
    </xf>
    <xf numFmtId="0" fontId="0" fillId="0" borderId="2" xfId="0" applyFill="1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7" fillId="0" borderId="1" xfId="0" applyFont="1" applyFill="1" applyBorder="1"/>
    <xf numFmtId="0" fontId="0" fillId="5" borderId="0" xfId="0" applyFill="1" applyBorder="1"/>
    <xf numFmtId="0" fontId="6" fillId="0" borderId="0" xfId="0" applyFont="1"/>
    <xf numFmtId="0" fontId="0" fillId="12" borderId="1" xfId="0" applyFill="1" applyBorder="1"/>
    <xf numFmtId="0" fontId="6" fillId="0" borderId="0" xfId="0" applyFont="1" applyAlignment="1">
      <alignment horizontal="center" vertical="center"/>
    </xf>
    <xf numFmtId="0" fontId="0" fillId="21" borderId="0" xfId="0" applyFill="1" applyAlignment="1">
      <alignment horizontal="center"/>
    </xf>
    <xf numFmtId="0" fontId="0" fillId="21" borderId="0" xfId="0" applyFill="1" applyAlignment="1">
      <alignment horizontal="center"/>
    </xf>
    <xf numFmtId="0" fontId="0" fillId="2" borderId="9" xfId="0" applyFill="1" applyBorder="1" applyAlignment="1"/>
    <xf numFmtId="0" fontId="0" fillId="21" borderId="0" xfId="0" applyFill="1" applyAlignment="1"/>
    <xf numFmtId="0" fontId="0" fillId="2" borderId="0" xfId="0" applyFill="1" applyAlignment="1"/>
    <xf numFmtId="0" fontId="0" fillId="10" borderId="9" xfId="2" applyNumberFormat="1" applyFont="1" applyFill="1" applyBorder="1" applyAlignment="1"/>
    <xf numFmtId="0" fontId="0" fillId="21" borderId="0" xfId="0" applyFill="1" applyAlignment="1">
      <alignment horizontal="center"/>
    </xf>
    <xf numFmtId="0" fontId="6" fillId="13" borderId="1" xfId="0" applyFont="1" applyFill="1" applyBorder="1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Fill="1"/>
    <xf numFmtId="1" fontId="0" fillId="10" borderId="4" xfId="0" applyNumberFormat="1" applyFill="1" applyBorder="1"/>
    <xf numFmtId="1" fontId="0" fillId="0" borderId="4" xfId="0" applyNumberFormat="1" applyBorder="1" applyAlignment="1">
      <alignment horizontal="center"/>
    </xf>
    <xf numFmtId="10" fontId="0" fillId="9" borderId="8" xfId="0" applyNumberFormat="1" applyFill="1" applyBorder="1" applyAlignment="1">
      <alignment horizontal="center"/>
    </xf>
    <xf numFmtId="10" fontId="0" fillId="9" borderId="0" xfId="0" applyNumberFormat="1" applyFill="1" applyBorder="1" applyAlignment="1">
      <alignment horizontal="center"/>
    </xf>
    <xf numFmtId="10" fontId="0" fillId="9" borderId="12" xfId="0" applyNumberFormat="1" applyFill="1" applyBorder="1" applyAlignment="1">
      <alignment horizontal="center"/>
    </xf>
    <xf numFmtId="0" fontId="0" fillId="20" borderId="0" xfId="0" applyFill="1"/>
    <xf numFmtId="1" fontId="0" fillId="10" borderId="9" xfId="0" applyNumberFormat="1" applyFill="1" applyBorder="1"/>
    <xf numFmtId="0" fontId="0" fillId="0" borderId="0" xfId="0" applyAlignment="1">
      <alignment wrapText="1"/>
    </xf>
    <xf numFmtId="0" fontId="5" fillId="11" borderId="8" xfId="0" applyFont="1" applyFill="1" applyBorder="1" applyAlignment="1">
      <alignment horizontal="center" vertical="center" wrapText="1" readingOrder="1"/>
    </xf>
    <xf numFmtId="0" fontId="0" fillId="0" borderId="9" xfId="2" applyNumberFormat="1" applyFont="1" applyFill="1" applyBorder="1" applyAlignment="1"/>
    <xf numFmtId="0" fontId="0" fillId="0" borderId="1" xfId="0" applyNumberFormat="1" applyFont="1" applyBorder="1" applyAlignment="1">
      <alignment horizontal="center" vertical="center"/>
    </xf>
    <xf numFmtId="0" fontId="0" fillId="7" borderId="1" xfId="0" applyNumberFormat="1" applyFont="1" applyFill="1" applyBorder="1" applyAlignment="1">
      <alignment horizontal="center" vertical="center"/>
    </xf>
    <xf numFmtId="0" fontId="6" fillId="17" borderId="1" xfId="0" applyFont="1" applyFill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7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0" borderId="9" xfId="2" applyNumberFormat="1" applyFont="1" applyFill="1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7" borderId="1" xfId="2" applyNumberFormat="1" applyFont="1" applyFill="1" applyBorder="1" applyAlignment="1">
      <alignment horizontal="center"/>
    </xf>
    <xf numFmtId="0" fontId="0" fillId="10" borderId="9" xfId="2" applyNumberFormat="1" applyFont="1" applyFill="1" applyBorder="1"/>
    <xf numFmtId="0" fontId="0" fillId="10" borderId="10" xfId="2" applyNumberFormat="1" applyFont="1" applyFill="1" applyBorder="1"/>
    <xf numFmtId="0" fontId="6" fillId="16" borderId="0" xfId="0" applyFont="1" applyFill="1"/>
    <xf numFmtId="168" fontId="0" fillId="0" borderId="0" xfId="0" applyNumberFormat="1" applyBorder="1"/>
    <xf numFmtId="0" fontId="0" fillId="0" borderId="1" xfId="0" applyBorder="1" applyAlignment="1">
      <alignment horizontal="center" vertical="center"/>
    </xf>
    <xf numFmtId="0" fontId="0" fillId="0" borderId="0" xfId="0" applyBorder="1" applyAlignment="1"/>
    <xf numFmtId="0" fontId="6" fillId="7" borderId="8" xfId="0" applyFont="1" applyFill="1" applyBorder="1"/>
    <xf numFmtId="0" fontId="6" fillId="7" borderId="1" xfId="0" applyFont="1" applyFill="1" applyBorder="1"/>
    <xf numFmtId="0" fontId="6" fillId="7" borderId="1" xfId="0" applyFont="1" applyFill="1" applyBorder="1" applyAlignment="1">
      <alignment wrapText="1"/>
    </xf>
    <xf numFmtId="0" fontId="8" fillId="0" borderId="1" xfId="0" applyFont="1" applyBorder="1" applyAlignment="1">
      <alignment horizontal="center" wrapText="1"/>
    </xf>
    <xf numFmtId="164" fontId="7" fillId="0" borderId="1" xfId="0" applyNumberFormat="1" applyFont="1" applyBorder="1" applyAlignment="1">
      <alignment horizontal="center" vertical="center"/>
    </xf>
    <xf numFmtId="168" fontId="8" fillId="0" borderId="1" xfId="0" applyNumberFormat="1" applyFont="1" applyBorder="1"/>
    <xf numFmtId="0" fontId="8" fillId="0" borderId="1" xfId="0" applyFont="1" applyFill="1" applyBorder="1" applyAlignment="1">
      <alignment horizontal="center" wrapText="1"/>
    </xf>
    <xf numFmtId="168" fontId="9" fillId="0" borderId="1" xfId="0" applyNumberFormat="1" applyFont="1" applyBorder="1" applyAlignment="1">
      <alignment horizontal="center"/>
    </xf>
    <xf numFmtId="0" fontId="10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5" borderId="5" xfId="0" applyFill="1" applyBorder="1" applyAlignment="1">
      <alignment horizontal="center"/>
    </xf>
    <xf numFmtId="0" fontId="0" fillId="14" borderId="5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15" borderId="9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15" borderId="6" xfId="0" applyFill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14" borderId="6" xfId="0" applyFill="1" applyBorder="1" applyAlignment="1">
      <alignment horizontal="center"/>
    </xf>
    <xf numFmtId="0" fontId="0" fillId="15" borderId="4" xfId="0" applyFill="1" applyBorder="1" applyAlignment="1">
      <alignment horizontal="center"/>
    </xf>
    <xf numFmtId="0" fontId="0" fillId="7" borderId="6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2" fillId="22" borderId="6" xfId="0" applyFont="1" applyFill="1" applyBorder="1" applyAlignment="1">
      <alignment horizontal="center"/>
    </xf>
    <xf numFmtId="0" fontId="2" fillId="22" borderId="5" xfId="0" applyFont="1" applyFill="1" applyBorder="1" applyAlignment="1">
      <alignment horizontal="center"/>
    </xf>
    <xf numFmtId="0" fontId="2" fillId="22" borderId="4" xfId="0" applyFont="1" applyFill="1" applyBorder="1" applyAlignment="1">
      <alignment horizontal="center"/>
    </xf>
    <xf numFmtId="1" fontId="2" fillId="22" borderId="6" xfId="0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0" fillId="13" borderId="13" xfId="0" applyFill="1" applyBorder="1" applyAlignment="1">
      <alignment horizontal="left" vertical="top" wrapText="1"/>
    </xf>
    <xf numFmtId="0" fontId="0" fillId="13" borderId="12" xfId="0" applyFill="1" applyBorder="1" applyAlignment="1">
      <alignment horizontal="left" vertical="top" wrapText="1"/>
    </xf>
    <xf numFmtId="0" fontId="0" fillId="13" borderId="11" xfId="0" applyFill="1" applyBorder="1" applyAlignment="1">
      <alignment horizontal="left" vertical="top" wrapText="1"/>
    </xf>
    <xf numFmtId="0" fontId="0" fillId="13" borderId="14" xfId="0" applyFill="1" applyBorder="1" applyAlignment="1">
      <alignment horizontal="left" vertical="top" wrapText="1"/>
    </xf>
    <xf numFmtId="0" fontId="0" fillId="13" borderId="0" xfId="0" applyFill="1" applyBorder="1" applyAlignment="1">
      <alignment horizontal="left" vertical="top" wrapText="1"/>
    </xf>
    <xf numFmtId="0" fontId="0" fillId="13" borderId="3" xfId="0" applyFill="1" applyBorder="1" applyAlignment="1">
      <alignment horizontal="left" vertical="top" wrapText="1"/>
    </xf>
    <xf numFmtId="0" fontId="0" fillId="13" borderId="10" xfId="0" applyFill="1" applyBorder="1" applyAlignment="1">
      <alignment horizontal="left" vertical="top" wrapText="1"/>
    </xf>
    <xf numFmtId="0" fontId="0" fillId="13" borderId="9" xfId="0" applyFill="1" applyBorder="1" applyAlignment="1">
      <alignment horizontal="left" vertical="top" wrapText="1"/>
    </xf>
    <xf numFmtId="0" fontId="0" fillId="13" borderId="15" xfId="0" applyFill="1" applyBorder="1" applyAlignment="1">
      <alignment horizontal="left" vertical="top" wrapText="1"/>
    </xf>
  </cellXfs>
  <cellStyles count="3">
    <cellStyle name="Milliers" xfId="1" builtinId="3"/>
    <cellStyle name="Normal" xfId="0" builtinId="0"/>
    <cellStyle name="Pourcentage" xfId="2" builtinId="5"/>
  </cellStyles>
  <dxfs count="1989"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</font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0"/>
  </sheetPr>
  <dimension ref="A1:C27"/>
  <sheetViews>
    <sheetView zoomScale="85" zoomScaleNormal="85" workbookViewId="0">
      <pane xSplit="3" topLeftCell="D1" activePane="topRight" state="frozen"/>
      <selection pane="topRight" activeCell="C1" sqref="C1"/>
    </sheetView>
  </sheetViews>
  <sheetFormatPr baseColWidth="10" defaultRowHeight="15" x14ac:dyDescent="0.25"/>
  <cols>
    <col min="1" max="1" width="24.140625" bestFit="1" customWidth="1"/>
    <col min="3" max="3" width="22.7109375" customWidth="1"/>
  </cols>
  <sheetData>
    <row r="1" spans="1:3" x14ac:dyDescent="0.25">
      <c r="A1" s="48" t="s">
        <v>100</v>
      </c>
      <c r="C1" s="59" t="s">
        <v>114</v>
      </c>
    </row>
    <row r="2" spans="1:3" x14ac:dyDescent="0.25">
      <c r="A2" s="58" t="s">
        <v>90</v>
      </c>
      <c r="C2" s="58" t="s">
        <v>64</v>
      </c>
    </row>
    <row r="3" spans="1:3" x14ac:dyDescent="0.25">
      <c r="A3" s="58" t="s">
        <v>74</v>
      </c>
      <c r="C3" s="58" t="s">
        <v>63</v>
      </c>
    </row>
    <row r="4" spans="1:3" x14ac:dyDescent="0.25">
      <c r="A4" s="58" t="s">
        <v>81</v>
      </c>
      <c r="C4" s="59" t="s">
        <v>108</v>
      </c>
    </row>
    <row r="5" spans="1:3" x14ac:dyDescent="0.25">
      <c r="A5" s="58" t="s">
        <v>61</v>
      </c>
      <c r="C5" s="58" t="s">
        <v>86</v>
      </c>
    </row>
    <row r="6" spans="1:3" x14ac:dyDescent="0.25">
      <c r="A6" s="48" t="s">
        <v>101</v>
      </c>
      <c r="C6" s="58" t="s">
        <v>58</v>
      </c>
    </row>
    <row r="7" spans="1:3" x14ac:dyDescent="0.25">
      <c r="A7" s="58" t="s">
        <v>92</v>
      </c>
      <c r="C7" s="58" t="s">
        <v>66</v>
      </c>
    </row>
    <row r="8" spans="1:3" x14ac:dyDescent="0.25">
      <c r="A8" s="58" t="s">
        <v>65</v>
      </c>
      <c r="C8" s="59" t="s">
        <v>109</v>
      </c>
    </row>
    <row r="9" spans="1:3" x14ac:dyDescent="0.25">
      <c r="A9" s="48" t="s">
        <v>102</v>
      </c>
      <c r="C9" s="58" t="s">
        <v>97</v>
      </c>
    </row>
    <row r="10" spans="1:3" x14ac:dyDescent="0.25">
      <c r="A10" s="58" t="s">
        <v>82</v>
      </c>
      <c r="C10" s="58" t="s">
        <v>80</v>
      </c>
    </row>
    <row r="11" spans="1:3" x14ac:dyDescent="0.25">
      <c r="A11" s="58" t="s">
        <v>62</v>
      </c>
      <c r="C11" s="59" t="s">
        <v>110</v>
      </c>
    </row>
    <row r="12" spans="1:3" x14ac:dyDescent="0.25">
      <c r="A12" s="59" t="s">
        <v>103</v>
      </c>
      <c r="C12" s="58" t="s">
        <v>84</v>
      </c>
    </row>
    <row r="13" spans="1:3" x14ac:dyDescent="0.25">
      <c r="A13" s="58" t="s">
        <v>104</v>
      </c>
      <c r="C13" s="58" t="s">
        <v>87</v>
      </c>
    </row>
    <row r="14" spans="1:3" x14ac:dyDescent="0.25">
      <c r="A14" s="58" t="s">
        <v>96</v>
      </c>
      <c r="C14" s="58" t="s">
        <v>69</v>
      </c>
    </row>
    <row r="15" spans="1:3" x14ac:dyDescent="0.25">
      <c r="A15" s="59" t="s">
        <v>105</v>
      </c>
      <c r="C15" s="58" t="s">
        <v>68</v>
      </c>
    </row>
    <row r="16" spans="1:3" x14ac:dyDescent="0.25">
      <c r="A16" s="58" t="s">
        <v>73</v>
      </c>
      <c r="C16" s="59" t="s">
        <v>111</v>
      </c>
    </row>
    <row r="17" spans="1:3" x14ac:dyDescent="0.25">
      <c r="A17" s="58" t="s">
        <v>89</v>
      </c>
      <c r="C17" s="58" t="s">
        <v>91</v>
      </c>
    </row>
    <row r="18" spans="1:3" x14ac:dyDescent="0.25">
      <c r="A18" s="58" t="s">
        <v>71</v>
      </c>
      <c r="C18" s="58" t="s">
        <v>83</v>
      </c>
    </row>
    <row r="19" spans="1:3" x14ac:dyDescent="0.25">
      <c r="A19" s="59" t="s">
        <v>106</v>
      </c>
      <c r="C19" s="58" t="s">
        <v>78</v>
      </c>
    </row>
    <row r="20" spans="1:3" x14ac:dyDescent="0.25">
      <c r="A20" s="58" t="s">
        <v>88</v>
      </c>
      <c r="C20" s="59" t="s">
        <v>112</v>
      </c>
    </row>
    <row r="21" spans="1:3" x14ac:dyDescent="0.25">
      <c r="A21" s="58" t="s">
        <v>72</v>
      </c>
      <c r="C21" s="58" t="s">
        <v>85</v>
      </c>
    </row>
    <row r="22" spans="1:3" x14ac:dyDescent="0.25">
      <c r="A22" s="58" t="s">
        <v>70</v>
      </c>
      <c r="C22" s="58" t="s">
        <v>76</v>
      </c>
    </row>
    <row r="23" spans="1:3" x14ac:dyDescent="0.25">
      <c r="A23" s="59" t="s">
        <v>107</v>
      </c>
      <c r="C23" s="87" t="s">
        <v>59</v>
      </c>
    </row>
    <row r="24" spans="1:3" x14ac:dyDescent="0.25">
      <c r="A24" s="58" t="s">
        <v>79</v>
      </c>
      <c r="C24" s="59" t="s">
        <v>113</v>
      </c>
    </row>
    <row r="25" spans="1:3" x14ac:dyDescent="0.25">
      <c r="A25" s="58" t="s">
        <v>77</v>
      </c>
      <c r="C25" s="58" t="s">
        <v>60</v>
      </c>
    </row>
    <row r="26" spans="1:3" x14ac:dyDescent="0.25">
      <c r="A26" s="88" t="s">
        <v>67</v>
      </c>
    </row>
    <row r="27" spans="1:3" x14ac:dyDescent="0.25">
      <c r="A27" s="88" t="s">
        <v>57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FF24"/>
  <sheetViews>
    <sheetView tabSelected="1" topLeftCell="L1" zoomScale="70" zoomScaleNormal="70" workbookViewId="0">
      <selection activeCell="FC1" sqref="FC1:FC1048576"/>
    </sheetView>
  </sheetViews>
  <sheetFormatPr baseColWidth="10" defaultRowHeight="15" x14ac:dyDescent="0.25"/>
  <cols>
    <col min="1" max="1" width="20.85546875" bestFit="1" customWidth="1"/>
    <col min="2" max="2" width="67.28515625" bestFit="1" customWidth="1"/>
    <col min="3" max="3" width="14.7109375" bestFit="1" customWidth="1"/>
    <col min="4" max="4" width="14.7109375" style="25" bestFit="1" customWidth="1"/>
    <col min="5" max="5" width="10.7109375" bestFit="1" customWidth="1"/>
    <col min="6" max="6" width="14.7109375" bestFit="1" customWidth="1"/>
    <col min="7" max="7" width="14.7109375" style="25" bestFit="1" customWidth="1"/>
    <col min="8" max="8" width="10.7109375" bestFit="1" customWidth="1"/>
    <col min="9" max="9" width="14.7109375" bestFit="1" customWidth="1"/>
    <col min="10" max="10" width="14.7109375" style="25" bestFit="1" customWidth="1"/>
    <col min="11" max="11" width="10.7109375" bestFit="1" customWidth="1"/>
    <col min="12" max="12" width="14.7109375" bestFit="1" customWidth="1"/>
    <col min="13" max="13" width="14.7109375" style="25" bestFit="1" customWidth="1"/>
    <col min="14" max="14" width="10.7109375" bestFit="1" customWidth="1"/>
    <col min="15" max="15" width="14.7109375" bestFit="1" customWidth="1"/>
    <col min="16" max="16" width="14.7109375" style="25" bestFit="1" customWidth="1"/>
    <col min="17" max="17" width="10.7109375" bestFit="1" customWidth="1"/>
    <col min="18" max="18" width="14.7109375" bestFit="1" customWidth="1"/>
    <col min="19" max="19" width="14.7109375" style="25" bestFit="1" customWidth="1"/>
    <col min="20" max="20" width="10.7109375" bestFit="1" customWidth="1"/>
    <col min="21" max="21" width="14.7109375" bestFit="1" customWidth="1"/>
    <col min="22" max="22" width="14.7109375" style="25" bestFit="1" customWidth="1"/>
    <col min="23" max="23" width="10.7109375" bestFit="1" customWidth="1"/>
    <col min="24" max="24" width="14.7109375" bestFit="1" customWidth="1"/>
    <col min="25" max="25" width="14.7109375" style="25" bestFit="1" customWidth="1"/>
    <col min="26" max="26" width="10.7109375" bestFit="1" customWidth="1"/>
    <col min="27" max="27" width="14.7109375" bestFit="1" customWidth="1"/>
    <col min="28" max="28" width="14.7109375" style="25" bestFit="1" customWidth="1"/>
    <col min="29" max="29" width="10.7109375" bestFit="1" customWidth="1"/>
    <col min="30" max="30" width="14.7109375" bestFit="1" customWidth="1"/>
    <col min="31" max="31" width="14.7109375" style="25" bestFit="1" customWidth="1"/>
    <col min="32" max="32" width="10.7109375" bestFit="1" customWidth="1"/>
    <col min="33" max="33" width="14.7109375" bestFit="1" customWidth="1"/>
    <col min="34" max="34" width="14.7109375" style="25" bestFit="1" customWidth="1"/>
    <col min="35" max="35" width="10.7109375" bestFit="1" customWidth="1"/>
    <col min="36" max="36" width="14.7109375" bestFit="1" customWidth="1"/>
    <col min="37" max="37" width="14.7109375" style="25" bestFit="1" customWidth="1"/>
    <col min="38" max="38" width="10.7109375" bestFit="1" customWidth="1"/>
    <col min="39" max="39" width="10.85546875" style="106" customWidth="1"/>
    <col min="40" max="40" width="19.140625" bestFit="1" customWidth="1"/>
    <col min="41" max="41" width="14.28515625" style="25" bestFit="1" customWidth="1"/>
    <col min="42" max="42" width="10.7109375" bestFit="1" customWidth="1"/>
    <col min="43" max="43" width="19.140625" bestFit="1" customWidth="1"/>
    <col min="44" max="44" width="14.28515625" style="25" bestFit="1" customWidth="1"/>
    <col min="45" max="45" width="10.7109375" bestFit="1" customWidth="1"/>
    <col min="46" max="46" width="19.140625" bestFit="1" customWidth="1"/>
    <col min="47" max="47" width="14.28515625" style="25" bestFit="1" customWidth="1"/>
    <col min="48" max="48" width="10.7109375" bestFit="1" customWidth="1"/>
    <col min="49" max="49" width="19.140625" bestFit="1" customWidth="1"/>
    <col min="50" max="50" width="14.28515625" style="25" bestFit="1" customWidth="1"/>
    <col min="51" max="51" width="10.7109375" bestFit="1" customWidth="1"/>
    <col min="52" max="52" width="19.140625" bestFit="1" customWidth="1"/>
    <col min="53" max="53" width="14.28515625" style="25" bestFit="1" customWidth="1"/>
    <col min="54" max="54" width="10.7109375" bestFit="1" customWidth="1"/>
    <col min="55" max="55" width="19.140625" bestFit="1" customWidth="1"/>
    <col min="56" max="56" width="14.28515625" style="25" bestFit="1" customWidth="1"/>
    <col min="57" max="57" width="10.7109375" bestFit="1" customWidth="1"/>
    <col min="58" max="58" width="19.140625" bestFit="1" customWidth="1"/>
    <col min="59" max="59" width="14.28515625" style="25" bestFit="1" customWidth="1"/>
    <col min="60" max="60" width="10.7109375" bestFit="1" customWidth="1"/>
    <col min="61" max="61" width="19.140625" bestFit="1" customWidth="1"/>
    <col min="62" max="62" width="14.28515625" style="25" bestFit="1" customWidth="1"/>
    <col min="63" max="63" width="10.7109375" bestFit="1" customWidth="1"/>
    <col min="64" max="64" width="19.140625" bestFit="1" customWidth="1"/>
    <col min="65" max="65" width="14.28515625" style="25" bestFit="1" customWidth="1"/>
    <col min="66" max="66" width="10.7109375" bestFit="1" customWidth="1"/>
    <col min="67" max="67" width="19.140625" bestFit="1" customWidth="1"/>
    <col min="68" max="68" width="14.28515625" style="25" bestFit="1" customWidth="1"/>
    <col min="69" max="69" width="10.7109375" bestFit="1" customWidth="1"/>
    <col min="70" max="70" width="19.140625" bestFit="1" customWidth="1"/>
    <col min="71" max="71" width="14.28515625" style="25" bestFit="1" customWidth="1"/>
    <col min="72" max="72" width="10.7109375" bestFit="1" customWidth="1"/>
    <col min="73" max="73" width="19.140625" bestFit="1" customWidth="1"/>
    <col min="74" max="74" width="14.28515625" style="25" bestFit="1" customWidth="1"/>
    <col min="75" max="75" width="10.7109375" bestFit="1" customWidth="1"/>
    <col min="76" max="76" width="19.140625" bestFit="1" customWidth="1"/>
    <col min="77" max="77" width="14.28515625" style="25" bestFit="1" customWidth="1"/>
    <col min="78" max="78" width="10.7109375" bestFit="1" customWidth="1"/>
    <col min="79" max="79" width="19.140625" bestFit="1" customWidth="1"/>
    <col min="80" max="80" width="14.28515625" style="25" bestFit="1" customWidth="1"/>
    <col min="81" max="81" width="10.7109375" bestFit="1" customWidth="1"/>
    <col min="82" max="82" width="11.5703125" style="106"/>
    <col min="83" max="83" width="19.140625" bestFit="1" customWidth="1"/>
    <col min="84" max="84" width="13.42578125" style="25" bestFit="1" customWidth="1"/>
    <col min="85" max="85" width="10.7109375" bestFit="1" customWidth="1"/>
    <col min="86" max="86" width="19.140625" bestFit="1" customWidth="1"/>
    <col min="87" max="87" width="13.42578125" style="25" bestFit="1" customWidth="1"/>
    <col min="88" max="88" width="10.7109375" bestFit="1" customWidth="1"/>
    <col min="89" max="89" width="19.140625" bestFit="1" customWidth="1"/>
    <col min="90" max="90" width="13.42578125" style="25" bestFit="1" customWidth="1"/>
    <col min="91" max="91" width="10.7109375" bestFit="1" customWidth="1"/>
    <col min="92" max="92" width="19.140625" bestFit="1" customWidth="1"/>
    <col min="93" max="93" width="13.42578125" style="25" bestFit="1" customWidth="1"/>
    <col min="94" max="94" width="10.7109375" bestFit="1" customWidth="1"/>
    <col min="95" max="95" width="19.140625" bestFit="1" customWidth="1"/>
    <col min="96" max="96" width="13.42578125" style="25" bestFit="1" customWidth="1"/>
    <col min="97" max="97" width="10.7109375" bestFit="1" customWidth="1"/>
    <col min="98" max="98" width="19.140625" bestFit="1" customWidth="1"/>
    <col min="99" max="99" width="13.42578125" style="25" bestFit="1" customWidth="1"/>
    <col min="100" max="100" width="10.7109375" bestFit="1" customWidth="1"/>
    <col min="101" max="101" width="19.140625" bestFit="1" customWidth="1"/>
    <col min="102" max="102" width="13.42578125" style="25" bestFit="1" customWidth="1"/>
    <col min="103" max="103" width="10.7109375" bestFit="1" customWidth="1"/>
    <col min="104" max="104" width="19.140625" bestFit="1" customWidth="1"/>
    <col min="105" max="105" width="13.42578125" style="25" bestFit="1" customWidth="1"/>
    <col min="106" max="106" width="10.7109375" bestFit="1" customWidth="1"/>
    <col min="107" max="107" width="19.140625" bestFit="1" customWidth="1"/>
    <col min="108" max="108" width="13.42578125" style="25" bestFit="1" customWidth="1"/>
    <col min="109" max="109" width="10.7109375" bestFit="1" customWidth="1"/>
    <col min="110" max="110" width="19.140625" bestFit="1" customWidth="1"/>
    <col min="111" max="111" width="13.42578125" style="25" bestFit="1" customWidth="1"/>
    <col min="112" max="112" width="10.7109375" bestFit="1" customWidth="1"/>
    <col min="113" max="113" width="19.140625" bestFit="1" customWidth="1"/>
    <col min="114" max="114" width="13.42578125" style="25" bestFit="1" customWidth="1"/>
    <col min="115" max="115" width="10.7109375" bestFit="1" customWidth="1"/>
    <col min="116" max="116" width="19.140625" bestFit="1" customWidth="1"/>
    <col min="117" max="117" width="13.42578125" style="25" bestFit="1" customWidth="1"/>
    <col min="118" max="118" width="10.7109375" bestFit="1" customWidth="1"/>
    <col min="119" max="119" width="11.5703125" style="106"/>
    <col min="120" max="120" width="19.140625" bestFit="1" customWidth="1"/>
    <col min="121" max="121" width="14.7109375" style="25" bestFit="1" customWidth="1"/>
    <col min="122" max="122" width="10.7109375" bestFit="1" customWidth="1"/>
    <col min="123" max="123" width="19.140625" bestFit="1" customWidth="1"/>
    <col min="124" max="124" width="14.7109375" style="25" bestFit="1" customWidth="1"/>
    <col min="125" max="125" width="10.7109375" bestFit="1" customWidth="1"/>
    <col min="126" max="126" width="19.140625" bestFit="1" customWidth="1"/>
    <col min="127" max="127" width="14.7109375" style="25" bestFit="1" customWidth="1"/>
    <col min="128" max="128" width="10.7109375" bestFit="1" customWidth="1"/>
    <col min="129" max="129" width="19.140625" bestFit="1" customWidth="1"/>
    <col min="130" max="130" width="14.7109375" style="25" bestFit="1" customWidth="1"/>
    <col min="131" max="131" width="10.7109375" bestFit="1" customWidth="1"/>
    <col min="132" max="132" width="19.140625" bestFit="1" customWidth="1"/>
    <col min="133" max="133" width="14.7109375" style="25" bestFit="1" customWidth="1"/>
    <col min="134" max="134" width="10.7109375" bestFit="1" customWidth="1"/>
    <col min="135" max="135" width="19.140625" bestFit="1" customWidth="1"/>
    <col min="136" max="136" width="14.7109375" style="25" bestFit="1" customWidth="1"/>
    <col min="137" max="137" width="10.7109375" bestFit="1" customWidth="1"/>
    <col min="138" max="138" width="19.140625" bestFit="1" customWidth="1"/>
    <col min="139" max="139" width="14.7109375" style="25" bestFit="1" customWidth="1"/>
    <col min="140" max="140" width="10.7109375" bestFit="1" customWidth="1"/>
    <col min="141" max="141" width="19.140625" bestFit="1" customWidth="1"/>
    <col min="142" max="142" width="14.7109375" style="25" bestFit="1" customWidth="1"/>
    <col min="143" max="143" width="10.7109375" bestFit="1" customWidth="1"/>
    <col min="144" max="144" width="19.140625" bestFit="1" customWidth="1"/>
    <col min="145" max="145" width="14.7109375" style="25" bestFit="1" customWidth="1"/>
    <col min="146" max="146" width="10.7109375" bestFit="1" customWidth="1"/>
    <col min="147" max="147" width="19.140625" bestFit="1" customWidth="1"/>
    <col min="148" max="148" width="14.7109375" style="25" bestFit="1" customWidth="1"/>
    <col min="149" max="149" width="10.7109375" bestFit="1" customWidth="1"/>
    <col min="150" max="150" width="19.140625" bestFit="1" customWidth="1"/>
    <col min="151" max="151" width="14.7109375" style="25" bestFit="1" customWidth="1"/>
    <col min="152" max="152" width="10.7109375" bestFit="1" customWidth="1"/>
    <col min="153" max="153" width="19.140625" bestFit="1" customWidth="1"/>
    <col min="154" max="154" width="14.7109375" style="25" bestFit="1" customWidth="1"/>
    <col min="155" max="155" width="10.7109375" bestFit="1" customWidth="1"/>
    <col min="156" max="156" width="19.140625" bestFit="1" customWidth="1"/>
    <col min="157" max="157" width="14.7109375" style="25" bestFit="1" customWidth="1"/>
    <col min="158" max="158" width="10.7109375" bestFit="1" customWidth="1"/>
    <col min="159" max="159" width="19.140625" bestFit="1" customWidth="1"/>
    <col min="160" max="160" width="14.7109375" style="25" bestFit="1" customWidth="1"/>
    <col min="161" max="161" width="10.7109375" bestFit="1" customWidth="1"/>
    <col min="162" max="162" width="11.5703125" style="106"/>
  </cols>
  <sheetData>
    <row r="1" spans="1:162" x14ac:dyDescent="0.25">
      <c r="A1" s="145" t="s">
        <v>31</v>
      </c>
      <c r="B1" s="146" t="s">
        <v>30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98"/>
      <c r="AO1" s="98"/>
      <c r="AP1" s="98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0"/>
      <c r="CE1" s="98"/>
      <c r="CF1" s="98"/>
      <c r="CG1" s="98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0"/>
      <c r="DP1" s="98"/>
      <c r="DQ1" s="98"/>
      <c r="DR1" s="98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  <c r="EL1" s="103"/>
      <c r="EM1" s="103"/>
      <c r="EN1" s="103"/>
      <c r="EO1" s="103"/>
      <c r="EP1" s="103"/>
      <c r="EQ1" s="103"/>
      <c r="ER1" s="103"/>
      <c r="ES1" s="103"/>
      <c r="ET1" s="103"/>
      <c r="EU1" s="103"/>
      <c r="EV1" s="103"/>
      <c r="EW1" s="103"/>
      <c r="EX1" s="103"/>
      <c r="EY1" s="103"/>
      <c r="EZ1" s="103"/>
      <c r="FA1" s="103"/>
      <c r="FB1" s="103"/>
      <c r="FC1" s="103"/>
      <c r="FD1" s="103"/>
      <c r="FE1" s="103"/>
      <c r="FF1" s="100"/>
    </row>
    <row r="2" spans="1:162" x14ac:dyDescent="0.25">
      <c r="A2" s="145"/>
      <c r="B2" s="147"/>
      <c r="C2" s="144" t="s">
        <v>90</v>
      </c>
      <c r="D2" s="144"/>
      <c r="E2" s="144"/>
      <c r="F2" s="144" t="s">
        <v>90</v>
      </c>
      <c r="G2" s="144"/>
      <c r="H2" s="144"/>
      <c r="I2" s="144" t="s">
        <v>90</v>
      </c>
      <c r="J2" s="144"/>
      <c r="K2" s="144"/>
      <c r="L2" s="144" t="s">
        <v>90</v>
      </c>
      <c r="M2" s="144"/>
      <c r="N2" s="144"/>
      <c r="O2" s="144" t="s">
        <v>90</v>
      </c>
      <c r="P2" s="144"/>
      <c r="Q2" s="144"/>
      <c r="R2" s="144" t="s">
        <v>90</v>
      </c>
      <c r="S2" s="144"/>
      <c r="T2" s="144"/>
      <c r="U2" s="144" t="s">
        <v>90</v>
      </c>
      <c r="V2" s="144"/>
      <c r="W2" s="144"/>
      <c r="X2" s="144" t="s">
        <v>90</v>
      </c>
      <c r="Y2" s="144"/>
      <c r="Z2" s="144"/>
      <c r="AA2" s="144" t="s">
        <v>90</v>
      </c>
      <c r="AB2" s="144"/>
      <c r="AC2" s="144"/>
      <c r="AD2" s="144" t="s">
        <v>90</v>
      </c>
      <c r="AE2" s="144"/>
      <c r="AF2" s="144"/>
      <c r="AG2" s="144" t="s">
        <v>90</v>
      </c>
      <c r="AH2" s="144"/>
      <c r="AI2" s="144"/>
      <c r="AJ2" s="144" t="s">
        <v>90</v>
      </c>
      <c r="AK2" s="144"/>
      <c r="AL2" s="144"/>
      <c r="AM2" s="72"/>
      <c r="AN2" s="143" t="s">
        <v>74</v>
      </c>
      <c r="AO2" s="143"/>
      <c r="AP2" s="143"/>
      <c r="AQ2" s="143" t="s">
        <v>74</v>
      </c>
      <c r="AR2" s="143"/>
      <c r="AS2" s="143"/>
      <c r="AT2" s="143" t="s">
        <v>74</v>
      </c>
      <c r="AU2" s="143"/>
      <c r="AV2" s="143"/>
      <c r="AW2" s="143" t="s">
        <v>74</v>
      </c>
      <c r="AX2" s="143"/>
      <c r="AY2" s="143"/>
      <c r="AZ2" s="143" t="s">
        <v>74</v>
      </c>
      <c r="BA2" s="143"/>
      <c r="BB2" s="143"/>
      <c r="BC2" s="143" t="s">
        <v>74</v>
      </c>
      <c r="BD2" s="143"/>
      <c r="BE2" s="143"/>
      <c r="BF2" s="143" t="s">
        <v>74</v>
      </c>
      <c r="BG2" s="143"/>
      <c r="BH2" s="143"/>
      <c r="BI2" s="143" t="s">
        <v>74</v>
      </c>
      <c r="BJ2" s="143"/>
      <c r="BK2" s="143"/>
      <c r="BL2" s="143" t="s">
        <v>74</v>
      </c>
      <c r="BM2" s="143"/>
      <c r="BN2" s="143"/>
      <c r="BO2" s="143" t="s">
        <v>74</v>
      </c>
      <c r="BP2" s="143"/>
      <c r="BQ2" s="143"/>
      <c r="BR2" s="143" t="s">
        <v>74</v>
      </c>
      <c r="BS2" s="143"/>
      <c r="BT2" s="143"/>
      <c r="BU2" s="143" t="s">
        <v>74</v>
      </c>
      <c r="BV2" s="143"/>
      <c r="BW2" s="143"/>
      <c r="BX2" s="143" t="s">
        <v>74</v>
      </c>
      <c r="BY2" s="143"/>
      <c r="BZ2" s="143"/>
      <c r="CA2" s="143" t="s">
        <v>74</v>
      </c>
      <c r="CB2" s="143"/>
      <c r="CC2" s="143"/>
      <c r="CD2" s="72"/>
      <c r="CE2" s="143" t="s">
        <v>81</v>
      </c>
      <c r="CF2" s="143"/>
      <c r="CG2" s="143"/>
      <c r="CH2" s="143" t="s">
        <v>81</v>
      </c>
      <c r="CI2" s="143"/>
      <c r="CJ2" s="143"/>
      <c r="CK2" s="143" t="s">
        <v>81</v>
      </c>
      <c r="CL2" s="143"/>
      <c r="CM2" s="143"/>
      <c r="CN2" s="143" t="s">
        <v>81</v>
      </c>
      <c r="CO2" s="143"/>
      <c r="CP2" s="143"/>
      <c r="CQ2" s="143" t="s">
        <v>81</v>
      </c>
      <c r="CR2" s="143"/>
      <c r="CS2" s="143"/>
      <c r="CT2" s="143" t="s">
        <v>81</v>
      </c>
      <c r="CU2" s="143"/>
      <c r="CV2" s="143"/>
      <c r="CW2" s="143" t="s">
        <v>81</v>
      </c>
      <c r="CX2" s="143"/>
      <c r="CY2" s="143"/>
      <c r="CZ2" s="143" t="s">
        <v>81</v>
      </c>
      <c r="DA2" s="143"/>
      <c r="DB2" s="143"/>
      <c r="DC2" s="143" t="s">
        <v>81</v>
      </c>
      <c r="DD2" s="143"/>
      <c r="DE2" s="143"/>
      <c r="DF2" s="143" t="s">
        <v>81</v>
      </c>
      <c r="DG2" s="143"/>
      <c r="DH2" s="143"/>
      <c r="DI2" s="143" t="s">
        <v>81</v>
      </c>
      <c r="DJ2" s="143"/>
      <c r="DK2" s="143"/>
      <c r="DL2" s="143" t="s">
        <v>81</v>
      </c>
      <c r="DM2" s="143"/>
      <c r="DN2" s="143"/>
      <c r="DO2" s="72"/>
      <c r="DP2" s="143" t="s">
        <v>61</v>
      </c>
      <c r="DQ2" s="143"/>
      <c r="DR2" s="143"/>
      <c r="DS2" s="143" t="s">
        <v>61</v>
      </c>
      <c r="DT2" s="143"/>
      <c r="DU2" s="143"/>
      <c r="DV2" s="143" t="s">
        <v>61</v>
      </c>
      <c r="DW2" s="143"/>
      <c r="DX2" s="143"/>
      <c r="DY2" s="143" t="s">
        <v>61</v>
      </c>
      <c r="DZ2" s="143"/>
      <c r="EA2" s="143"/>
      <c r="EB2" s="143" t="s">
        <v>61</v>
      </c>
      <c r="EC2" s="143"/>
      <c r="ED2" s="143"/>
      <c r="EE2" s="143" t="s">
        <v>61</v>
      </c>
      <c r="EF2" s="143"/>
      <c r="EG2" s="143"/>
      <c r="EH2" s="143" t="s">
        <v>61</v>
      </c>
      <c r="EI2" s="143"/>
      <c r="EJ2" s="143"/>
      <c r="EK2" s="143" t="s">
        <v>61</v>
      </c>
      <c r="EL2" s="143"/>
      <c r="EM2" s="143"/>
      <c r="EN2" s="143" t="s">
        <v>61</v>
      </c>
      <c r="EO2" s="143"/>
      <c r="EP2" s="143"/>
      <c r="EQ2" s="143" t="s">
        <v>61</v>
      </c>
      <c r="ER2" s="143"/>
      <c r="ES2" s="143"/>
      <c r="ET2" s="143" t="s">
        <v>61</v>
      </c>
      <c r="EU2" s="143"/>
      <c r="EV2" s="143"/>
      <c r="EW2" s="143" t="s">
        <v>61</v>
      </c>
      <c r="EX2" s="143"/>
      <c r="EY2" s="143"/>
      <c r="EZ2" s="143" t="s">
        <v>61</v>
      </c>
      <c r="FA2" s="143"/>
      <c r="FB2" s="143"/>
      <c r="FC2" s="143" t="s">
        <v>61</v>
      </c>
      <c r="FD2" s="143"/>
      <c r="FE2" s="143"/>
      <c r="FF2" s="72"/>
    </row>
    <row r="3" spans="1:162" x14ac:dyDescent="0.25">
      <c r="A3" s="145"/>
      <c r="B3" s="147"/>
      <c r="C3" s="28" t="s">
        <v>38</v>
      </c>
      <c r="D3" s="51" t="s">
        <v>204</v>
      </c>
      <c r="E3" s="36" t="s">
        <v>50</v>
      </c>
      <c r="F3" s="28" t="s">
        <v>37</v>
      </c>
      <c r="G3" s="51" t="s">
        <v>213</v>
      </c>
      <c r="H3" s="36" t="s">
        <v>50</v>
      </c>
      <c r="I3" s="28" t="s">
        <v>39</v>
      </c>
      <c r="J3" s="51" t="s">
        <v>219</v>
      </c>
      <c r="K3" s="36" t="s">
        <v>50</v>
      </c>
      <c r="L3" s="28" t="s">
        <v>210</v>
      </c>
      <c r="M3" s="51" t="s">
        <v>223</v>
      </c>
      <c r="N3" s="36" t="s">
        <v>50</v>
      </c>
      <c r="O3" s="28" t="s">
        <v>216</v>
      </c>
      <c r="P3" s="51" t="s">
        <v>231</v>
      </c>
      <c r="Q3" s="36" t="s">
        <v>50</v>
      </c>
      <c r="R3" s="28" t="s">
        <v>225</v>
      </c>
      <c r="S3" s="51" t="s">
        <v>238</v>
      </c>
      <c r="T3" s="36" t="s">
        <v>50</v>
      </c>
      <c r="U3" s="28" t="s">
        <v>228</v>
      </c>
      <c r="V3" s="51" t="s">
        <v>240</v>
      </c>
      <c r="W3" s="36" t="s">
        <v>50</v>
      </c>
      <c r="X3" s="28" t="s">
        <v>235</v>
      </c>
      <c r="Y3" s="51" t="s">
        <v>245</v>
      </c>
      <c r="Z3" s="36" t="s">
        <v>50</v>
      </c>
      <c r="AA3" s="28" t="s">
        <v>242</v>
      </c>
      <c r="AB3" s="51" t="s">
        <v>254</v>
      </c>
      <c r="AC3" s="36" t="s">
        <v>50</v>
      </c>
      <c r="AD3" s="28" t="s">
        <v>247</v>
      </c>
      <c r="AE3" s="51" t="s">
        <v>255</v>
      </c>
      <c r="AF3" s="36" t="s">
        <v>50</v>
      </c>
      <c r="AG3" s="28" t="s">
        <v>251</v>
      </c>
      <c r="AH3" s="51" t="s">
        <v>260</v>
      </c>
      <c r="AI3" s="36" t="s">
        <v>50</v>
      </c>
      <c r="AJ3" s="28" t="s">
        <v>257</v>
      </c>
      <c r="AK3" s="51" t="s">
        <v>265</v>
      </c>
      <c r="AL3" s="36" t="s">
        <v>50</v>
      </c>
      <c r="AM3" s="52"/>
      <c r="AN3" s="28" t="s">
        <v>38</v>
      </c>
      <c r="AO3" s="51" t="s">
        <v>127</v>
      </c>
      <c r="AP3" s="36" t="s">
        <v>50</v>
      </c>
      <c r="AQ3" s="28" t="s">
        <v>37</v>
      </c>
      <c r="AR3" s="51" t="s">
        <v>136</v>
      </c>
      <c r="AS3" s="36" t="s">
        <v>50</v>
      </c>
      <c r="AT3" s="28" t="s">
        <v>39</v>
      </c>
      <c r="AU3" s="51" t="s">
        <v>209</v>
      </c>
      <c r="AV3" s="36" t="s">
        <v>50</v>
      </c>
      <c r="AW3" s="28" t="s">
        <v>210</v>
      </c>
      <c r="AX3" s="51" t="s">
        <v>215</v>
      </c>
      <c r="AY3" s="36" t="s">
        <v>50</v>
      </c>
      <c r="AZ3" s="28" t="s">
        <v>216</v>
      </c>
      <c r="BA3" s="51" t="s">
        <v>220</v>
      </c>
      <c r="BB3" s="36" t="s">
        <v>50</v>
      </c>
      <c r="BC3" s="28" t="s">
        <v>225</v>
      </c>
      <c r="BD3" s="51" t="s">
        <v>223</v>
      </c>
      <c r="BE3" s="36" t="s">
        <v>50</v>
      </c>
      <c r="BF3" s="28" t="s">
        <v>228</v>
      </c>
      <c r="BG3" s="51" t="s">
        <v>232</v>
      </c>
      <c r="BH3" s="36" t="s">
        <v>50</v>
      </c>
      <c r="BI3" s="28" t="s">
        <v>235</v>
      </c>
      <c r="BJ3" s="51" t="s">
        <v>239</v>
      </c>
      <c r="BK3" s="36" t="s">
        <v>50</v>
      </c>
      <c r="BL3" s="28" t="s">
        <v>242</v>
      </c>
      <c r="BM3" s="51" t="s">
        <v>243</v>
      </c>
      <c r="BN3" s="36" t="s">
        <v>50</v>
      </c>
      <c r="BO3" s="28" t="s">
        <v>247</v>
      </c>
      <c r="BP3" s="51" t="s">
        <v>248</v>
      </c>
      <c r="BQ3" s="36" t="s">
        <v>50</v>
      </c>
      <c r="BR3" s="28" t="s">
        <v>251</v>
      </c>
      <c r="BS3" s="51" t="s">
        <v>252</v>
      </c>
      <c r="BT3" s="36" t="s">
        <v>50</v>
      </c>
      <c r="BU3" s="28" t="s">
        <v>257</v>
      </c>
      <c r="BV3" s="51" t="s">
        <v>258</v>
      </c>
      <c r="BW3" s="36" t="s">
        <v>50</v>
      </c>
      <c r="BX3" s="28" t="s">
        <v>262</v>
      </c>
      <c r="BY3" s="51" t="s">
        <v>263</v>
      </c>
      <c r="BZ3" s="36" t="s">
        <v>50</v>
      </c>
      <c r="CA3" s="28" t="s">
        <v>267</v>
      </c>
      <c r="CB3" s="51" t="s">
        <v>268</v>
      </c>
      <c r="CC3" s="36" t="s">
        <v>50</v>
      </c>
      <c r="CD3" s="52"/>
      <c r="CE3" s="28" t="s">
        <v>38</v>
      </c>
      <c r="CF3" s="51" t="s">
        <v>204</v>
      </c>
      <c r="CG3" s="36" t="s">
        <v>50</v>
      </c>
      <c r="CH3" s="28" t="s">
        <v>37</v>
      </c>
      <c r="CI3" s="51" t="s">
        <v>213</v>
      </c>
      <c r="CJ3" s="36" t="s">
        <v>50</v>
      </c>
      <c r="CK3" s="28" t="s">
        <v>39</v>
      </c>
      <c r="CL3" s="51" t="s">
        <v>219</v>
      </c>
      <c r="CM3" s="36" t="s">
        <v>50</v>
      </c>
      <c r="CN3" s="28" t="s">
        <v>210</v>
      </c>
      <c r="CO3" s="51" t="s">
        <v>223</v>
      </c>
      <c r="CP3" s="36" t="s">
        <v>50</v>
      </c>
      <c r="CQ3" s="28" t="s">
        <v>216</v>
      </c>
      <c r="CR3" s="51" t="s">
        <v>231</v>
      </c>
      <c r="CS3" s="36" t="s">
        <v>50</v>
      </c>
      <c r="CT3" s="28" t="s">
        <v>225</v>
      </c>
      <c r="CU3" s="51" t="s">
        <v>238</v>
      </c>
      <c r="CV3" s="36" t="s">
        <v>50</v>
      </c>
      <c r="CW3" s="28" t="s">
        <v>228</v>
      </c>
      <c r="CX3" s="51" t="s">
        <v>240</v>
      </c>
      <c r="CY3" s="36" t="s">
        <v>50</v>
      </c>
      <c r="CZ3" s="28" t="s">
        <v>235</v>
      </c>
      <c r="DA3" s="51" t="s">
        <v>245</v>
      </c>
      <c r="DB3" s="36" t="s">
        <v>50</v>
      </c>
      <c r="DC3" s="28" t="s">
        <v>242</v>
      </c>
      <c r="DD3" s="51" t="s">
        <v>254</v>
      </c>
      <c r="DE3" s="36" t="s">
        <v>50</v>
      </c>
      <c r="DF3" s="28" t="s">
        <v>247</v>
      </c>
      <c r="DG3" s="51" t="s">
        <v>255</v>
      </c>
      <c r="DH3" s="36" t="s">
        <v>50</v>
      </c>
      <c r="DI3" s="28" t="s">
        <v>251</v>
      </c>
      <c r="DJ3" s="51" t="s">
        <v>260</v>
      </c>
      <c r="DK3" s="36" t="s">
        <v>50</v>
      </c>
      <c r="DL3" s="28" t="s">
        <v>257</v>
      </c>
      <c r="DM3" s="51" t="s">
        <v>265</v>
      </c>
      <c r="DN3" s="36" t="s">
        <v>50</v>
      </c>
      <c r="DO3" s="52"/>
      <c r="DP3" s="28" t="s">
        <v>38</v>
      </c>
      <c r="DQ3" s="51" t="s">
        <v>127</v>
      </c>
      <c r="DR3" s="36" t="s">
        <v>50</v>
      </c>
      <c r="DS3" s="28" t="s">
        <v>37</v>
      </c>
      <c r="DT3" s="51" t="s">
        <v>136</v>
      </c>
      <c r="DU3" s="36" t="s">
        <v>50</v>
      </c>
      <c r="DV3" s="28" t="s">
        <v>39</v>
      </c>
      <c r="DW3" s="51" t="s">
        <v>209</v>
      </c>
      <c r="DX3" s="36" t="s">
        <v>50</v>
      </c>
      <c r="DY3" s="28" t="s">
        <v>210</v>
      </c>
      <c r="DZ3" s="51" t="s">
        <v>215</v>
      </c>
      <c r="EA3" s="36" t="s">
        <v>50</v>
      </c>
      <c r="EB3" s="28" t="s">
        <v>216</v>
      </c>
      <c r="EC3" s="51" t="s">
        <v>220</v>
      </c>
      <c r="ED3" s="36" t="s">
        <v>50</v>
      </c>
      <c r="EE3" s="28" t="s">
        <v>225</v>
      </c>
      <c r="EF3" s="51" t="s">
        <v>223</v>
      </c>
      <c r="EG3" s="36" t="s">
        <v>50</v>
      </c>
      <c r="EH3" s="28" t="s">
        <v>228</v>
      </c>
      <c r="EI3" s="51" t="s">
        <v>232</v>
      </c>
      <c r="EJ3" s="36" t="s">
        <v>50</v>
      </c>
      <c r="EK3" s="28" t="s">
        <v>235</v>
      </c>
      <c r="EL3" s="51" t="s">
        <v>239</v>
      </c>
      <c r="EM3" s="36" t="s">
        <v>50</v>
      </c>
      <c r="EN3" s="28" t="s">
        <v>242</v>
      </c>
      <c r="EO3" s="51" t="s">
        <v>243</v>
      </c>
      <c r="EP3" s="36" t="s">
        <v>50</v>
      </c>
      <c r="EQ3" s="28" t="s">
        <v>247</v>
      </c>
      <c r="ER3" s="51" t="s">
        <v>248</v>
      </c>
      <c r="ES3" s="36" t="s">
        <v>50</v>
      </c>
      <c r="ET3" s="28" t="s">
        <v>251</v>
      </c>
      <c r="EU3" s="51" t="s">
        <v>252</v>
      </c>
      <c r="EV3" s="36" t="s">
        <v>50</v>
      </c>
      <c r="EW3" s="28" t="s">
        <v>257</v>
      </c>
      <c r="EX3" s="51" t="s">
        <v>258</v>
      </c>
      <c r="EY3" s="36" t="s">
        <v>50</v>
      </c>
      <c r="EZ3" s="28" t="s">
        <v>262</v>
      </c>
      <c r="FA3" s="51" t="s">
        <v>263</v>
      </c>
      <c r="FB3" s="36" t="s">
        <v>50</v>
      </c>
      <c r="FC3" s="28" t="s">
        <v>267</v>
      </c>
      <c r="FD3" s="51" t="s">
        <v>268</v>
      </c>
      <c r="FE3" s="36" t="s">
        <v>50</v>
      </c>
      <c r="FF3" s="52"/>
    </row>
    <row r="4" spans="1:162" x14ac:dyDescent="0.25">
      <c r="A4" s="77" t="s">
        <v>23</v>
      </c>
      <c r="B4" s="42" t="s">
        <v>22</v>
      </c>
      <c r="C4" s="31">
        <v>1254</v>
      </c>
      <c r="D4" s="125">
        <f>C4/C$19</f>
        <v>0.28467650397275823</v>
      </c>
      <c r="E4" s="41">
        <f>D4*'Pondération des sujets'!$D3</f>
        <v>0.28467650397275823</v>
      </c>
      <c r="F4" s="31">
        <v>1247</v>
      </c>
      <c r="G4" s="125">
        <f>F4/F$19</f>
        <v>0.28548534798534797</v>
      </c>
      <c r="H4" s="41">
        <f>G4*'Pondération des sujets'!$D3</f>
        <v>0.28548534798534797</v>
      </c>
      <c r="I4" s="31">
        <v>1260</v>
      </c>
      <c r="J4" s="125">
        <f>I4/I$19</f>
        <v>0.29079159935379645</v>
      </c>
      <c r="K4" s="41">
        <f>J4*'Pondération des sujets'!$D3</f>
        <v>0.29079159935379645</v>
      </c>
      <c r="L4" s="31">
        <v>1292</v>
      </c>
      <c r="M4" s="125">
        <f>L4/L$19</f>
        <v>0.2996984458362329</v>
      </c>
      <c r="N4" s="41">
        <f>M4*'Pondération des sujets'!$D3</f>
        <v>0.2996984458362329</v>
      </c>
      <c r="O4" s="31">
        <v>1371</v>
      </c>
      <c r="P4" s="125">
        <f>O4/O$19</f>
        <v>0.31772885283893393</v>
      </c>
      <c r="Q4" s="41">
        <f>P4*'Pondération des sujets'!$D3</f>
        <v>0.31772885283893393</v>
      </c>
      <c r="R4" s="31">
        <v>1276</v>
      </c>
      <c r="S4" s="125">
        <f>R4/R$19</f>
        <v>0.29571263035921203</v>
      </c>
      <c r="T4" s="41">
        <f>S4*'Pondération des sujets'!$D3</f>
        <v>0.29571263035921203</v>
      </c>
      <c r="U4" s="31">
        <v>1284</v>
      </c>
      <c r="V4" s="125">
        <f>U4/U$19</f>
        <v>0.29043202895272563</v>
      </c>
      <c r="W4" s="41">
        <f>V4*'Pondération des sujets'!$D3</f>
        <v>0.29043202895272563</v>
      </c>
      <c r="X4" s="31">
        <v>1264</v>
      </c>
      <c r="Y4" s="125">
        <f>X4/X$19</f>
        <v>0.28347163041040591</v>
      </c>
      <c r="Z4" s="41">
        <f>Y4*'Pondération des sujets'!$D3</f>
        <v>0.28347163041040591</v>
      </c>
      <c r="AA4" s="31">
        <v>1199</v>
      </c>
      <c r="AB4" s="125">
        <f>AA4/AA$19</f>
        <v>0.27010587970263572</v>
      </c>
      <c r="AC4" s="41">
        <f>AB4*'Pondération des sujets'!$D3</f>
        <v>0.27010587970263572</v>
      </c>
      <c r="AD4" s="31">
        <v>1112</v>
      </c>
      <c r="AE4" s="125">
        <f>AD4/AD$19</f>
        <v>0.24667258207630879</v>
      </c>
      <c r="AF4" s="41">
        <f>AE4*'Pondération des sujets'!$D3</f>
        <v>0.24667258207630879</v>
      </c>
      <c r="AG4" s="31">
        <v>1082</v>
      </c>
      <c r="AH4" s="125">
        <f>AG4/AG$19</f>
        <v>0.24759725400457666</v>
      </c>
      <c r="AI4" s="41">
        <f>AH4*'Pondération des sujets'!$D3</f>
        <v>0.24759725400457666</v>
      </c>
      <c r="AJ4" s="31">
        <v>1185</v>
      </c>
      <c r="AK4" s="125">
        <f>AJ4/AJ$19</f>
        <v>0.27430555555555558</v>
      </c>
      <c r="AL4" s="41">
        <f>AK4*'Pondération des sujets'!$D3</f>
        <v>0.27430555555555558</v>
      </c>
      <c r="AM4" s="32"/>
      <c r="AN4" s="31">
        <v>737</v>
      </c>
      <c r="AO4" s="125">
        <f>AN4/AN$19</f>
        <v>0.24339498018494055</v>
      </c>
      <c r="AP4" s="41">
        <f>AO4*'Pondération des sujets'!$D3</f>
        <v>0.24339498018494055</v>
      </c>
      <c r="AQ4" s="31">
        <v>744</v>
      </c>
      <c r="AR4" s="125">
        <f>AQ4/AQ$19</f>
        <v>0.24266144814090018</v>
      </c>
      <c r="AS4" s="41">
        <f>AR4*'Pondération des sujets'!$D3</f>
        <v>0.24266144814090018</v>
      </c>
      <c r="AT4" s="31">
        <v>575</v>
      </c>
      <c r="AU4" s="125">
        <f>AT4/AT$19</f>
        <v>0.1881544502617801</v>
      </c>
      <c r="AV4" s="41">
        <f>AU4*'Pondération des sujets'!$D3</f>
        <v>0.1881544502617801</v>
      </c>
      <c r="AW4" s="31">
        <v>579</v>
      </c>
      <c r="AX4" s="125">
        <f>AW4/AW$19</f>
        <v>0.1895253682487725</v>
      </c>
      <c r="AY4" s="41">
        <f>AX4*'Pondération des sujets'!$D3</f>
        <v>0.1895253682487725</v>
      </c>
      <c r="AZ4" s="31">
        <v>555</v>
      </c>
      <c r="BA4" s="125">
        <f>AZ4/AZ$19</f>
        <v>0.1811949069539667</v>
      </c>
      <c r="BB4" s="41">
        <f>BA4*'Pondération des sujets'!$D3</f>
        <v>0.1811949069539667</v>
      </c>
      <c r="BC4" s="31">
        <v>498</v>
      </c>
      <c r="BD4" s="125">
        <f>BC4/BC$19</f>
        <v>0.16381578947368422</v>
      </c>
      <c r="BE4" s="41">
        <f>BD4*'Pondération des sujets'!$D3</f>
        <v>0.16381578947368422</v>
      </c>
      <c r="BF4" s="31">
        <v>543</v>
      </c>
      <c r="BG4" s="125">
        <f>BF4/BF$19</f>
        <v>0.1787948633519921</v>
      </c>
      <c r="BH4" s="41">
        <f>BG4*'Pondération des sujets'!$D3</f>
        <v>0.1787948633519921</v>
      </c>
      <c r="BI4" s="31">
        <v>541</v>
      </c>
      <c r="BJ4" s="125">
        <f>BI4/BI$19</f>
        <v>0.17843007915567283</v>
      </c>
      <c r="BK4" s="41">
        <f>BJ4*'Pondération des sujets'!$D3</f>
        <v>0.17843007915567283</v>
      </c>
      <c r="BL4" s="31">
        <v>549</v>
      </c>
      <c r="BM4" s="125">
        <f>BL4/BL$19</f>
        <v>0.177900194426442</v>
      </c>
      <c r="BN4" s="41">
        <f>BM4*'Pondération des sujets'!$D3</f>
        <v>0.177900194426442</v>
      </c>
      <c r="BO4" s="31">
        <v>462</v>
      </c>
      <c r="BP4" s="125">
        <f>BO4/BO$19</f>
        <v>0.14784</v>
      </c>
      <c r="BQ4" s="41">
        <f>BP4*'Pondération des sujets'!$D3</f>
        <v>0.14784</v>
      </c>
      <c r="BR4" s="31">
        <v>427</v>
      </c>
      <c r="BS4" s="125">
        <f>BR4/BR$19</f>
        <v>0.13765312701482915</v>
      </c>
      <c r="BT4" s="41">
        <f>BS4*'Pondération des sujets'!$D3</f>
        <v>0.13765312701482915</v>
      </c>
      <c r="BU4" s="31">
        <v>430</v>
      </c>
      <c r="BV4" s="125">
        <f>BU4/BU$19</f>
        <v>0.1371173469387755</v>
      </c>
      <c r="BW4" s="41">
        <f>BV4*'Pondération des sujets'!$D3</f>
        <v>0.1371173469387755</v>
      </c>
      <c r="BX4" s="31">
        <v>500</v>
      </c>
      <c r="BY4" s="125">
        <f>BX4/BX$19</f>
        <v>0.16286644951140064</v>
      </c>
      <c r="BZ4" s="41">
        <f>BY4*'Pondération des sujets'!$D3</f>
        <v>0.16286644951140064</v>
      </c>
      <c r="CA4" s="31">
        <v>552</v>
      </c>
      <c r="CB4" s="125">
        <f>CA4/CA$19</f>
        <v>0.18351063829787234</v>
      </c>
      <c r="CC4" s="41">
        <f>CB4*'Pondération des sujets'!$D3</f>
        <v>0.18351063829787234</v>
      </c>
      <c r="CD4" s="32"/>
      <c r="CE4" s="31">
        <v>818</v>
      </c>
      <c r="CF4" s="125">
        <f t="shared" ref="CF4:CF12" si="0">CE4/CE$19</f>
        <v>0.28452173913043477</v>
      </c>
      <c r="CG4" s="41">
        <f>CF4*'Pondération des sujets'!$D3</f>
        <v>0.28452173913043477</v>
      </c>
      <c r="CH4" s="31">
        <v>817</v>
      </c>
      <c r="CI4" s="125">
        <f t="shared" ref="CI4:CI12" si="1">CH4/CH$19</f>
        <v>0.28397636426833506</v>
      </c>
      <c r="CJ4" s="41">
        <f>CI4*'Pondération des sujets'!$D3</f>
        <v>0.28397636426833506</v>
      </c>
      <c r="CK4" s="31">
        <v>827</v>
      </c>
      <c r="CL4" s="125">
        <f t="shared" ref="CL4:CL12" si="2">CK4/CK$19</f>
        <v>0.28606018678657902</v>
      </c>
      <c r="CM4" s="41">
        <f>CL4*'Pondération des sujets'!$D3</f>
        <v>0.28606018678657902</v>
      </c>
      <c r="CN4" s="31">
        <v>778</v>
      </c>
      <c r="CO4" s="125">
        <f t="shared" ref="CO4:CO12" si="3">CN4/CN$19</f>
        <v>0.2693905817174515</v>
      </c>
      <c r="CP4" s="41">
        <f>CO4*'Pondération des sujets'!$D3</f>
        <v>0.2693905817174515</v>
      </c>
      <c r="CQ4" s="31">
        <v>814</v>
      </c>
      <c r="CR4" s="125">
        <f t="shared" ref="CR4:CR12" si="4">CQ4/CQ$19</f>
        <v>0.28392047436344608</v>
      </c>
      <c r="CS4" s="41">
        <f>CR4*'Pondération des sujets'!$D3</f>
        <v>0.28392047436344608</v>
      </c>
      <c r="CT4" s="31">
        <v>881</v>
      </c>
      <c r="CU4" s="125">
        <f t="shared" ref="CU4:CU12" si="5">CT4/CT$19</f>
        <v>0.30654140570633265</v>
      </c>
      <c r="CV4" s="41">
        <f>CU4*'Pondération des sujets'!$D3</f>
        <v>0.30654140570633265</v>
      </c>
      <c r="CW4" s="31">
        <v>861</v>
      </c>
      <c r="CX4" s="125">
        <f t="shared" ref="CX4:CX12" si="6">CW4/CW$19</f>
        <v>0.2935560859188544</v>
      </c>
      <c r="CY4" s="41">
        <f>CX4*'Pondération des sujets'!$D3</f>
        <v>0.2935560859188544</v>
      </c>
      <c r="CZ4" s="31">
        <v>835</v>
      </c>
      <c r="DA4" s="125">
        <f t="shared" ref="DA4:DA12" si="7">CZ4/CZ$19</f>
        <v>0.28276329156789703</v>
      </c>
      <c r="DB4" s="41">
        <f>DA4*'Pondération des sujets'!$D3</f>
        <v>0.28276329156789703</v>
      </c>
      <c r="DC4" s="31">
        <v>864</v>
      </c>
      <c r="DD4" s="125">
        <f t="shared" ref="DD4:DD12" si="8">DC4/DC$19</f>
        <v>0.29327902240325865</v>
      </c>
      <c r="DE4" s="41">
        <f>DD4*'Pondération des sujets'!$D3</f>
        <v>0.29327902240325865</v>
      </c>
      <c r="DF4" s="31">
        <v>812</v>
      </c>
      <c r="DG4" s="125">
        <f t="shared" ref="DG4:DG12" si="9">DF4/DF$19</f>
        <v>0.27284946236559138</v>
      </c>
      <c r="DH4" s="41">
        <f>DG4*'Pondération des sujets'!$D3</f>
        <v>0.27284946236559138</v>
      </c>
      <c r="DI4" s="31">
        <v>811</v>
      </c>
      <c r="DJ4" s="125">
        <f t="shared" ref="DJ4:DJ12" si="10">DI4/DI$19</f>
        <v>0.28130419701699616</v>
      </c>
      <c r="DK4" s="41">
        <f>DJ4*'Pondération des sujets'!$D3</f>
        <v>0.28130419701699616</v>
      </c>
      <c r="DL4" s="31">
        <v>905</v>
      </c>
      <c r="DM4" s="125">
        <f t="shared" ref="DM4:DM12" si="11">DL4/DL$19</f>
        <v>0.32001414427156999</v>
      </c>
      <c r="DN4" s="41">
        <f>DM4*'Pondération des sujets'!$D3</f>
        <v>0.32001414427156999</v>
      </c>
      <c r="DO4" s="32"/>
      <c r="DP4" s="31">
        <v>552</v>
      </c>
      <c r="DQ4" s="125">
        <f>DP4/DP$19</f>
        <v>0.13855421686746988</v>
      </c>
      <c r="DR4" s="41">
        <f>DQ4*'Pondération des sujets'!$D3</f>
        <v>0.13855421686746988</v>
      </c>
      <c r="DS4" s="31">
        <v>624</v>
      </c>
      <c r="DT4" s="125">
        <f>DS4/DS$19</f>
        <v>0.15717884130982368</v>
      </c>
      <c r="DU4" s="41">
        <f>DT4*'Pondération des sujets'!$D3</f>
        <v>0.15717884130982368</v>
      </c>
      <c r="DV4" s="31">
        <v>579</v>
      </c>
      <c r="DW4" s="125">
        <f>DV4/DV$19</f>
        <v>0.14695431472081219</v>
      </c>
      <c r="DX4" s="41">
        <f>DW4*'Pondération des sujets'!$D3</f>
        <v>0.14695431472081219</v>
      </c>
      <c r="DY4" s="31">
        <v>611</v>
      </c>
      <c r="DZ4" s="125">
        <f>DY4/DY$19</f>
        <v>0.15626598465473146</v>
      </c>
      <c r="EA4" s="41">
        <f>DZ4*'Pondération des sujets'!$D3</f>
        <v>0.15626598465473146</v>
      </c>
      <c r="EB4" s="31">
        <v>617</v>
      </c>
      <c r="EC4" s="125">
        <f>EB4/EB$19</f>
        <v>0.15755873340143003</v>
      </c>
      <c r="ED4" s="41">
        <f>EC4*'Pondération des sujets'!$D3</f>
        <v>0.15755873340143003</v>
      </c>
      <c r="EE4" s="31">
        <v>562</v>
      </c>
      <c r="EF4" s="125">
        <f>EE4/EE$19</f>
        <v>0.14384438187867929</v>
      </c>
      <c r="EG4" s="41">
        <f>EF4*'Pondération des sujets'!$D3</f>
        <v>0.14384438187867929</v>
      </c>
      <c r="EH4" s="31">
        <v>578</v>
      </c>
      <c r="EI4" s="125">
        <f>EH4/EH$19</f>
        <v>0.14658889170682221</v>
      </c>
      <c r="EJ4" s="41">
        <f>EI4*'Pondération des sujets'!$D3</f>
        <v>0.14658889170682221</v>
      </c>
      <c r="EK4" s="31">
        <v>579</v>
      </c>
      <c r="EL4" s="125">
        <f>EK4/EK$19</f>
        <v>0.1476664116296863</v>
      </c>
      <c r="EM4" s="41">
        <f>EL4*'Pondération des sujets'!$D3</f>
        <v>0.1476664116296863</v>
      </c>
      <c r="EN4" s="31">
        <v>629</v>
      </c>
      <c r="EO4" s="125">
        <f>EN4/EN$19</f>
        <v>0.1574468085106383</v>
      </c>
      <c r="EP4" s="41">
        <f>EO4*'Pondération des sujets'!$D3</f>
        <v>0.1574468085106383</v>
      </c>
      <c r="EQ4" s="31">
        <v>575</v>
      </c>
      <c r="ER4" s="125">
        <f>EQ4/EQ$19</f>
        <v>0.14152104356386908</v>
      </c>
      <c r="ES4" s="41">
        <f>ER4*'Pondération des sujets'!$D3</f>
        <v>0.14152104356386908</v>
      </c>
      <c r="ET4" s="31">
        <v>561</v>
      </c>
      <c r="EU4" s="125">
        <f>ET4/ET$19</f>
        <v>0.13979566409170197</v>
      </c>
      <c r="EV4" s="41">
        <f>EU4*'Pondération des sujets'!$D3</f>
        <v>0.13979566409170197</v>
      </c>
      <c r="EW4" s="31">
        <v>523</v>
      </c>
      <c r="EX4" s="125">
        <f>EW4/EW$19</f>
        <v>0.12932739861523243</v>
      </c>
      <c r="EY4" s="41">
        <f>EX4*'Pondération des sujets'!$D3</f>
        <v>0.12932739861523243</v>
      </c>
      <c r="EZ4" s="31">
        <v>500</v>
      </c>
      <c r="FA4" s="125">
        <f>EZ4/EZ$19</f>
        <v>0.12696800406297612</v>
      </c>
      <c r="FB4" s="41">
        <f>FA4*'Pondération des sujets'!$D3</f>
        <v>0.12696800406297612</v>
      </c>
      <c r="FC4" s="31">
        <v>607</v>
      </c>
      <c r="FD4" s="125">
        <f>FC4/FC$19</f>
        <v>0.15544174135723432</v>
      </c>
      <c r="FE4" s="41">
        <f>FD4*'Pondération des sujets'!$D3</f>
        <v>0.15544174135723432</v>
      </c>
      <c r="FF4" s="32"/>
    </row>
    <row r="5" spans="1:162" s="70" customFormat="1" x14ac:dyDescent="0.25">
      <c r="A5" s="78"/>
      <c r="B5" s="49" t="s">
        <v>49</v>
      </c>
      <c r="C5" s="48">
        <v>295</v>
      </c>
      <c r="D5" s="126">
        <f>C5/C$19</f>
        <v>6.6969353007945515E-2</v>
      </c>
      <c r="E5" s="41">
        <f>-D5*'Pondération des sujets'!$D$3</f>
        <v>-6.6969353007945515E-2</v>
      </c>
      <c r="F5" s="48">
        <v>288</v>
      </c>
      <c r="G5" s="126">
        <f>F5/F$19</f>
        <v>6.5934065934065936E-2</v>
      </c>
      <c r="H5" s="41">
        <f>-G5*'Pondération des sujets'!$D$3</f>
        <v>-6.5934065934065936E-2</v>
      </c>
      <c r="I5" s="48">
        <v>232</v>
      </c>
      <c r="J5" s="126">
        <f>I5/I$19</f>
        <v>5.3542580198476804E-2</v>
      </c>
      <c r="K5" s="41">
        <f>-J5*'Pondération des sujets'!$D$3</f>
        <v>-5.3542580198476804E-2</v>
      </c>
      <c r="L5" s="48">
        <v>400</v>
      </c>
      <c r="M5" s="126">
        <f>L5/L$19</f>
        <v>9.2785896543725349E-2</v>
      </c>
      <c r="N5" s="41">
        <f>-M5*'Pondération des sujets'!$D$3</f>
        <v>-9.2785896543725349E-2</v>
      </c>
      <c r="O5" s="48">
        <v>393</v>
      </c>
      <c r="P5" s="126">
        <f>O5/O$19</f>
        <v>9.1077636152954805E-2</v>
      </c>
      <c r="Q5" s="41">
        <f>-P5*'Pondération des sujets'!$D$3</f>
        <v>-9.1077636152954805E-2</v>
      </c>
      <c r="R5" s="48">
        <v>348</v>
      </c>
      <c r="S5" s="126">
        <f>R5/R$19</f>
        <v>8.0648899188876008E-2</v>
      </c>
      <c r="T5" s="41">
        <f>-S5*'Pondération des sujets'!$D$3</f>
        <v>-8.0648899188876008E-2</v>
      </c>
      <c r="U5" s="48">
        <v>337</v>
      </c>
      <c r="V5" s="126">
        <f>U5/U$19</f>
        <v>7.6227097941642161E-2</v>
      </c>
      <c r="W5" s="41">
        <f>-V5*'Pondération des sujets'!$D$3</f>
        <v>-7.6227097941642161E-2</v>
      </c>
      <c r="X5" s="48">
        <v>372</v>
      </c>
      <c r="Y5" s="126">
        <f>X5/X$19</f>
        <v>8.342677730432832E-2</v>
      </c>
      <c r="Z5" s="41">
        <f>-Y5*'Pondération des sujets'!$D$3</f>
        <v>-8.342677730432832E-2</v>
      </c>
      <c r="AA5" s="48">
        <v>362</v>
      </c>
      <c r="AB5" s="126">
        <f>AA5/AA$19</f>
        <v>8.154989862581663E-2</v>
      </c>
      <c r="AC5" s="41">
        <f>-AB5*'Pondération des sujets'!$D$3</f>
        <v>-8.154989862581663E-2</v>
      </c>
      <c r="AD5" s="48">
        <v>330</v>
      </c>
      <c r="AE5" s="126">
        <f>AD5/AD$19</f>
        <v>7.3203194321206741E-2</v>
      </c>
      <c r="AF5" s="41">
        <f>-AE5*'Pondération des sujets'!$D$3</f>
        <v>-7.3203194321206741E-2</v>
      </c>
      <c r="AG5" s="48">
        <v>314</v>
      </c>
      <c r="AH5" s="126">
        <f>AG5/AG$19</f>
        <v>7.1853546910755142E-2</v>
      </c>
      <c r="AI5" s="41">
        <f>-AH5*'Pondération des sujets'!$D$3</f>
        <v>-7.1853546910755142E-2</v>
      </c>
      <c r="AJ5" s="48">
        <v>374</v>
      </c>
      <c r="AK5" s="126">
        <f>AJ5/AJ$19</f>
        <v>8.6574074074074067E-2</v>
      </c>
      <c r="AL5" s="41">
        <f>-AK5*'Pondération des sujets'!$D$3</f>
        <v>-8.6574074074074067E-2</v>
      </c>
      <c r="AM5" s="32"/>
      <c r="AN5" s="48">
        <v>269</v>
      </c>
      <c r="AO5" s="126">
        <f>AN5/AN$19</f>
        <v>8.8837516512549536E-2</v>
      </c>
      <c r="AP5" s="41">
        <f>-AO5*'Pondération des sujets'!$D$3</f>
        <v>-8.8837516512549536E-2</v>
      </c>
      <c r="AQ5" s="48">
        <v>310</v>
      </c>
      <c r="AR5" s="126">
        <f>AQ5/AQ$19</f>
        <v>0.10110893672537508</v>
      </c>
      <c r="AS5" s="41">
        <f>-AR5*'Pondération des sujets'!$D$3</f>
        <v>-0.10110893672537508</v>
      </c>
      <c r="AT5" s="48">
        <v>273</v>
      </c>
      <c r="AU5" s="126">
        <f>AT5/AT$19</f>
        <v>8.9332460732984287E-2</v>
      </c>
      <c r="AV5" s="41">
        <f>-AU5*'Pondération des sujets'!$D$3</f>
        <v>-8.9332460732984287E-2</v>
      </c>
      <c r="AW5" s="48">
        <v>307</v>
      </c>
      <c r="AX5" s="126">
        <f>AW5/AW$19</f>
        <v>0.10049099836333879</v>
      </c>
      <c r="AY5" s="41">
        <f>-AX5*'Pondération des sujets'!$D$3</f>
        <v>-0.10049099836333879</v>
      </c>
      <c r="AZ5" s="48">
        <v>224</v>
      </c>
      <c r="BA5" s="126">
        <f>AZ5/AZ$19</f>
        <v>7.3130917401240614E-2</v>
      </c>
      <c r="BB5" s="41">
        <f>-BA5*'Pondération des sujets'!$D$3</f>
        <v>-7.3130917401240614E-2</v>
      </c>
      <c r="BC5" s="48">
        <v>303</v>
      </c>
      <c r="BD5" s="126">
        <f>BC5/BC$19</f>
        <v>9.9671052631578952E-2</v>
      </c>
      <c r="BE5" s="41">
        <f>-BD5*'Pondération des sujets'!$D$3</f>
        <v>-9.9671052631578952E-2</v>
      </c>
      <c r="BF5" s="48">
        <v>297</v>
      </c>
      <c r="BG5" s="126">
        <f>BF5/BF$19</f>
        <v>9.7793875535067507E-2</v>
      </c>
      <c r="BH5" s="41">
        <f>-BG5*'Pondération des sujets'!$D$3</f>
        <v>-9.7793875535067507E-2</v>
      </c>
      <c r="BI5" s="48">
        <v>292</v>
      </c>
      <c r="BJ5" s="126">
        <f>BI5/BI$19</f>
        <v>9.6306068601583111E-2</v>
      </c>
      <c r="BK5" s="41">
        <f>-BJ5*'Pondération des sujets'!$D$3</f>
        <v>-9.6306068601583111E-2</v>
      </c>
      <c r="BL5" s="48">
        <v>312</v>
      </c>
      <c r="BM5" s="126">
        <f>BL5/BL$19</f>
        <v>0.10110174983797797</v>
      </c>
      <c r="BN5" s="41">
        <f>-BM5*'Pondération des sujets'!$D$3</f>
        <v>-0.10110174983797797</v>
      </c>
      <c r="BO5" s="48">
        <v>282</v>
      </c>
      <c r="BP5" s="126">
        <f>BO5/BO$19</f>
        <v>9.0240000000000001E-2</v>
      </c>
      <c r="BQ5" s="41">
        <f>-BP5*'Pondération des sujets'!$D$3</f>
        <v>-9.0240000000000001E-2</v>
      </c>
      <c r="BR5" s="48">
        <v>271</v>
      </c>
      <c r="BS5" s="126">
        <f>BR5/BR$19</f>
        <v>8.7362991618310765E-2</v>
      </c>
      <c r="BT5" s="41">
        <f>-BS5*'Pondération des sujets'!$D$3</f>
        <v>-8.7362991618310765E-2</v>
      </c>
      <c r="BU5" s="48">
        <v>272</v>
      </c>
      <c r="BV5" s="126">
        <f>BU5/BU$19</f>
        <v>8.673469387755102E-2</v>
      </c>
      <c r="BW5" s="41">
        <f>-BV5*'Pondération des sujets'!$D$3</f>
        <v>-8.673469387755102E-2</v>
      </c>
      <c r="BX5" s="48">
        <v>309</v>
      </c>
      <c r="BY5" s="126">
        <f>BX5/BX$19</f>
        <v>0.1006514657980456</v>
      </c>
      <c r="BZ5" s="41">
        <f>-BY5*'Pondération des sujets'!$D$3</f>
        <v>-0.1006514657980456</v>
      </c>
      <c r="CA5" s="48">
        <v>325</v>
      </c>
      <c r="CB5" s="126">
        <f>CA5/CA$19</f>
        <v>0.10804521276595745</v>
      </c>
      <c r="CC5" s="41">
        <f>-CB5*'Pondération des sujets'!$D$3</f>
        <v>-0.10804521276595745</v>
      </c>
      <c r="CD5" s="32"/>
      <c r="CE5" s="48">
        <v>341</v>
      </c>
      <c r="CF5" s="126">
        <f t="shared" si="0"/>
        <v>0.11860869565217391</v>
      </c>
      <c r="CG5" s="41">
        <f>-CF5*'Pondération des sujets'!$D$3</f>
        <v>-0.11860869565217391</v>
      </c>
      <c r="CH5" s="48">
        <v>347</v>
      </c>
      <c r="CI5" s="126">
        <f t="shared" si="1"/>
        <v>0.12061174834897463</v>
      </c>
      <c r="CJ5" s="41">
        <f>-CI5*'Pondération des sujets'!$D$3</f>
        <v>-0.12061174834897463</v>
      </c>
      <c r="CK5" s="48">
        <v>264</v>
      </c>
      <c r="CL5" s="126">
        <f t="shared" si="2"/>
        <v>9.1317883085437562E-2</v>
      </c>
      <c r="CM5" s="41">
        <f>-CL5*'Pondération des sujets'!$D$3</f>
        <v>-9.1317883085437562E-2</v>
      </c>
      <c r="CN5" s="48">
        <v>388</v>
      </c>
      <c r="CO5" s="126">
        <f t="shared" si="3"/>
        <v>0.13434903047091412</v>
      </c>
      <c r="CP5" s="41">
        <f>-CO5*'Pondération des sujets'!$D$3</f>
        <v>-0.13434903047091412</v>
      </c>
      <c r="CQ5" s="48">
        <v>363</v>
      </c>
      <c r="CR5" s="126">
        <f t="shared" si="4"/>
        <v>0.12661318451342868</v>
      </c>
      <c r="CS5" s="41">
        <f>-CR5*'Pondération des sujets'!$D$3</f>
        <v>-0.12661318451342868</v>
      </c>
      <c r="CT5" s="48">
        <v>368</v>
      </c>
      <c r="CU5" s="126">
        <f t="shared" si="5"/>
        <v>0.12804453723034098</v>
      </c>
      <c r="CV5" s="41">
        <f>-CU5*'Pondération des sujets'!$D$3</f>
        <v>-0.12804453723034098</v>
      </c>
      <c r="CW5" s="48">
        <v>374</v>
      </c>
      <c r="CX5" s="126">
        <f t="shared" si="6"/>
        <v>0.1275144902829867</v>
      </c>
      <c r="CY5" s="41">
        <f>-CX5*'Pondération des sujets'!$D$3</f>
        <v>-0.1275144902829867</v>
      </c>
      <c r="CZ5" s="48">
        <v>356</v>
      </c>
      <c r="DA5" s="126">
        <f t="shared" si="7"/>
        <v>0.12055536742295971</v>
      </c>
      <c r="DB5" s="41">
        <f>-DA5*'Pondération des sujets'!$D$3</f>
        <v>-0.12055536742295971</v>
      </c>
      <c r="DC5" s="48">
        <v>349</v>
      </c>
      <c r="DD5" s="126">
        <f t="shared" si="8"/>
        <v>0.11846571622539036</v>
      </c>
      <c r="DE5" s="41">
        <f>-DD5*'Pondération des sujets'!$D$3</f>
        <v>-0.11846571622539036</v>
      </c>
      <c r="DF5" s="48">
        <v>352</v>
      </c>
      <c r="DG5" s="126">
        <f t="shared" si="9"/>
        <v>0.11827956989247312</v>
      </c>
      <c r="DH5" s="41">
        <f>-DG5*'Pondération des sujets'!$D$3</f>
        <v>-0.11827956989247312</v>
      </c>
      <c r="DI5" s="48">
        <v>302</v>
      </c>
      <c r="DJ5" s="126">
        <f t="shared" si="10"/>
        <v>0.10475199445022546</v>
      </c>
      <c r="DK5" s="41">
        <f>-DJ5*'Pondération des sujets'!$D$3</f>
        <v>-0.10475199445022546</v>
      </c>
      <c r="DL5" s="48">
        <v>358</v>
      </c>
      <c r="DM5" s="126">
        <f t="shared" si="11"/>
        <v>0.1265912305516266</v>
      </c>
      <c r="DN5" s="41">
        <f>-DM5*'Pondération des sujets'!$D$3</f>
        <v>-0.1265912305516266</v>
      </c>
      <c r="DO5" s="32"/>
      <c r="DP5" s="48">
        <v>87</v>
      </c>
      <c r="DQ5" s="126">
        <f>DP5/DP$19</f>
        <v>2.1837349397590362E-2</v>
      </c>
      <c r="DR5" s="41">
        <f>-DQ5*'Pondération des sujets'!$D$3</f>
        <v>-2.1837349397590362E-2</v>
      </c>
      <c r="DS5" s="48">
        <v>106</v>
      </c>
      <c r="DT5" s="126">
        <f>DS5/DS$19</f>
        <v>2.6700251889168764E-2</v>
      </c>
      <c r="DU5" s="41">
        <f>-DT5*'Pondération des sujets'!$D$3</f>
        <v>-2.6700251889168764E-2</v>
      </c>
      <c r="DV5" s="48">
        <v>162</v>
      </c>
      <c r="DW5" s="126">
        <f>DV5/DV$19</f>
        <v>4.111675126903553E-2</v>
      </c>
      <c r="DX5" s="41">
        <f>-DW5*'Pondération des sujets'!$D$3</f>
        <v>-4.111675126903553E-2</v>
      </c>
      <c r="DY5" s="48">
        <v>203</v>
      </c>
      <c r="DZ5" s="126">
        <f>DY5/DY$19</f>
        <v>5.1918158567774937E-2</v>
      </c>
      <c r="EA5" s="41">
        <f>-DZ5*'Pondération des sujets'!$D$3</f>
        <v>-5.1918158567774937E-2</v>
      </c>
      <c r="EB5" s="48">
        <v>186</v>
      </c>
      <c r="EC5" s="126">
        <f>EB5/EB$19</f>
        <v>4.7497446373850866E-2</v>
      </c>
      <c r="ED5" s="41">
        <f>-EC5*'Pondération des sujets'!$D$3</f>
        <v>-4.7497446373850866E-2</v>
      </c>
      <c r="EE5" s="48">
        <v>263</v>
      </c>
      <c r="EF5" s="126">
        <f>EE5/EE$19</f>
        <v>6.7315075505502947E-2</v>
      </c>
      <c r="EG5" s="41">
        <f>-EF5*'Pondération des sujets'!$D$3</f>
        <v>-6.7315075505502947E-2</v>
      </c>
      <c r="EH5" s="48">
        <v>208</v>
      </c>
      <c r="EI5" s="126">
        <f>EH5/EH$19</f>
        <v>5.2751711894496574E-2</v>
      </c>
      <c r="EJ5" s="41">
        <f>-EI5*'Pondération des sujets'!$D$3</f>
        <v>-5.2751711894496574E-2</v>
      </c>
      <c r="EK5" s="48">
        <v>209</v>
      </c>
      <c r="EL5" s="126">
        <f>EK5/EK$19</f>
        <v>5.3302728895689877E-2</v>
      </c>
      <c r="EM5" s="41">
        <f>-EL5*'Pondération des sujets'!$D$3</f>
        <v>-5.3302728895689877E-2</v>
      </c>
      <c r="EN5" s="48">
        <v>210</v>
      </c>
      <c r="EO5" s="126">
        <f>EN5/EN$19</f>
        <v>5.2565707133917394E-2</v>
      </c>
      <c r="EP5" s="41">
        <f>-EO5*'Pondération des sujets'!$D$3</f>
        <v>-5.2565707133917394E-2</v>
      </c>
      <c r="EQ5" s="48">
        <v>220</v>
      </c>
      <c r="ER5" s="126">
        <f>EQ5/EQ$19</f>
        <v>5.4147181885306421E-2</v>
      </c>
      <c r="ES5" s="41">
        <f>-ER5*'Pondération des sujets'!$D$3</f>
        <v>-5.4147181885306421E-2</v>
      </c>
      <c r="ET5" s="48">
        <v>195</v>
      </c>
      <c r="EU5" s="126">
        <f>ET5/ET$19</f>
        <v>4.8592075753800153E-2</v>
      </c>
      <c r="EV5" s="41">
        <f>-EU5*'Pondération des sujets'!$D$3</f>
        <v>-4.8592075753800153E-2</v>
      </c>
      <c r="EW5" s="48">
        <v>190</v>
      </c>
      <c r="EX5" s="126">
        <f>EW5/EW$19</f>
        <v>4.6983184965380814E-2</v>
      </c>
      <c r="EY5" s="41">
        <f>-EX5*'Pondération des sujets'!$D$3</f>
        <v>-4.6983184965380814E-2</v>
      </c>
      <c r="EZ5" s="48">
        <v>168</v>
      </c>
      <c r="FA5" s="126">
        <f>EZ5/EZ$19</f>
        <v>4.2661249365159977E-2</v>
      </c>
      <c r="FB5" s="41">
        <f>-FA5*'Pondération des sujets'!$D$3</f>
        <v>-4.2661249365159977E-2</v>
      </c>
      <c r="FC5" s="48">
        <v>192</v>
      </c>
      <c r="FD5" s="126">
        <f>FC5/FC$19</f>
        <v>4.9167733674775928E-2</v>
      </c>
      <c r="FE5" s="41">
        <f>-FD5*'Pondération des sujets'!$D$3</f>
        <v>-4.9167733674775928E-2</v>
      </c>
      <c r="FF5" s="32"/>
    </row>
    <row r="6" spans="1:162" x14ac:dyDescent="0.25">
      <c r="A6" s="77" t="s">
        <v>21</v>
      </c>
      <c r="B6" s="42" t="s">
        <v>20</v>
      </c>
      <c r="C6" s="31">
        <v>184</v>
      </c>
      <c r="D6" s="125">
        <f>C6/C$19</f>
        <v>4.1770715096481274E-2</v>
      </c>
      <c r="E6" s="41">
        <f>D6*'Pondération des sujets'!$D4</f>
        <v>4.1770715096481274E-2</v>
      </c>
      <c r="F6" s="31">
        <v>187</v>
      </c>
      <c r="G6" s="125">
        <f>F6/F$19</f>
        <v>4.2811355311355312E-2</v>
      </c>
      <c r="H6" s="41">
        <f>G6*'Pondération des sujets'!$D4</f>
        <v>4.2811355311355312E-2</v>
      </c>
      <c r="I6" s="31">
        <v>189</v>
      </c>
      <c r="J6" s="125">
        <f>I6/I$19</f>
        <v>4.361873990306947E-2</v>
      </c>
      <c r="K6" s="41">
        <f>J6*'Pondération des sujets'!$D4</f>
        <v>4.361873990306947E-2</v>
      </c>
      <c r="L6" s="31">
        <v>167</v>
      </c>
      <c r="M6" s="125">
        <f>L6/L$19</f>
        <v>3.8738111807005336E-2</v>
      </c>
      <c r="N6" s="41">
        <f>M6*'Pondération des sujets'!$D4</f>
        <v>3.8738111807005336E-2</v>
      </c>
      <c r="O6" s="31">
        <v>185</v>
      </c>
      <c r="P6" s="125">
        <f>O6/O$19</f>
        <v>4.287369640787949E-2</v>
      </c>
      <c r="Q6" s="41">
        <f>P6*'Pondération des sujets'!$D4</f>
        <v>4.287369640787949E-2</v>
      </c>
      <c r="R6" s="31">
        <v>164</v>
      </c>
      <c r="S6" s="125">
        <f>R6/R$19</f>
        <v>3.8006952491309386E-2</v>
      </c>
      <c r="T6" s="41">
        <f>S6*'Pondération des sujets'!$D4</f>
        <v>3.8006952491309386E-2</v>
      </c>
      <c r="U6" s="31">
        <v>167</v>
      </c>
      <c r="V6" s="125">
        <f>U6/U$19</f>
        <v>3.7774259217371632E-2</v>
      </c>
      <c r="W6" s="41">
        <f>V6*'Pondération des sujets'!$D4</f>
        <v>3.7774259217371632E-2</v>
      </c>
      <c r="X6" s="31">
        <v>158</v>
      </c>
      <c r="Y6" s="125">
        <f>X6/X$19</f>
        <v>3.5433953801300738E-2</v>
      </c>
      <c r="Z6" s="41">
        <f>Y6*'Pondération des sujets'!$D4</f>
        <v>3.5433953801300738E-2</v>
      </c>
      <c r="AA6" s="31">
        <v>140</v>
      </c>
      <c r="AB6" s="125">
        <f>AA6/AA$19</f>
        <v>3.1538634827663892E-2</v>
      </c>
      <c r="AC6" s="41">
        <f>AB6*'Pondération des sujets'!$D4</f>
        <v>3.1538634827663892E-2</v>
      </c>
      <c r="AD6" s="31">
        <v>133</v>
      </c>
      <c r="AE6" s="125">
        <f>AD6/AD$19</f>
        <v>2.9503105590062112E-2</v>
      </c>
      <c r="AF6" s="41">
        <f>AE6*'Pondération des sujets'!$D4</f>
        <v>2.9503105590062112E-2</v>
      </c>
      <c r="AG6" s="31">
        <v>153</v>
      </c>
      <c r="AH6" s="125">
        <f>AG6/AG$19</f>
        <v>3.5011441647597251E-2</v>
      </c>
      <c r="AI6" s="41">
        <f>AH6*'Pondération des sujets'!$D4</f>
        <v>3.5011441647597251E-2</v>
      </c>
      <c r="AJ6" s="31">
        <v>163</v>
      </c>
      <c r="AK6" s="125">
        <f>AJ6/AJ$19</f>
        <v>3.7731481481481484E-2</v>
      </c>
      <c r="AL6" s="41">
        <f>AK6*'Pondération des sujets'!$D4</f>
        <v>3.7731481481481484E-2</v>
      </c>
      <c r="AM6" s="32"/>
      <c r="AN6" s="31">
        <v>110</v>
      </c>
      <c r="AO6" s="125">
        <f>AN6/AN$19</f>
        <v>3.6327608982826949E-2</v>
      </c>
      <c r="AP6" s="41">
        <f>AO6*'Pondération des sujets'!$D4</f>
        <v>3.6327608982826949E-2</v>
      </c>
      <c r="AQ6" s="31">
        <v>107</v>
      </c>
      <c r="AR6" s="125">
        <f>AQ6/AQ$19</f>
        <v>3.4898891063274623E-2</v>
      </c>
      <c r="AS6" s="41">
        <f>AR6*'Pondération des sujets'!$D4</f>
        <v>3.4898891063274623E-2</v>
      </c>
      <c r="AT6" s="31">
        <v>76</v>
      </c>
      <c r="AU6" s="125">
        <f>AT6/AT$19</f>
        <v>2.4869109947643978E-2</v>
      </c>
      <c r="AV6" s="41">
        <f>AU6*'Pondération des sujets'!$D4</f>
        <v>2.4869109947643978E-2</v>
      </c>
      <c r="AW6" s="31">
        <v>71</v>
      </c>
      <c r="AX6" s="125">
        <f>AW6/AW$19</f>
        <v>2.3240589198036007E-2</v>
      </c>
      <c r="AY6" s="41">
        <f>AX6*'Pondération des sujets'!$D4</f>
        <v>2.3240589198036007E-2</v>
      </c>
      <c r="AZ6" s="31">
        <v>63</v>
      </c>
      <c r="BA6" s="125">
        <f>AZ6/AZ$19</f>
        <v>2.0568070519098921E-2</v>
      </c>
      <c r="BB6" s="41">
        <f>BA6*'Pondération des sujets'!$D4</f>
        <v>2.0568070519098921E-2</v>
      </c>
      <c r="BC6" s="31">
        <v>59</v>
      </c>
      <c r="BD6" s="125">
        <f>BC6/BC$19</f>
        <v>1.9407894736842107E-2</v>
      </c>
      <c r="BE6" s="41">
        <f>BD6*'Pondération des sujets'!$D4</f>
        <v>1.9407894736842107E-2</v>
      </c>
      <c r="BF6" s="31">
        <v>73</v>
      </c>
      <c r="BG6" s="125">
        <f>BF6/BF$19</f>
        <v>2.4036878498518273E-2</v>
      </c>
      <c r="BH6" s="41">
        <f>BG6*'Pondération des sujets'!$D4</f>
        <v>2.4036878498518273E-2</v>
      </c>
      <c r="BI6" s="31">
        <v>71</v>
      </c>
      <c r="BJ6" s="125">
        <f>BI6/BI$19</f>
        <v>2.3416886543535621E-2</v>
      </c>
      <c r="BK6" s="41">
        <f>BJ6*'Pondération des sujets'!$D4</f>
        <v>2.3416886543535621E-2</v>
      </c>
      <c r="BL6" s="31">
        <v>67</v>
      </c>
      <c r="BM6" s="125">
        <f>BL6/BL$19</f>
        <v>2.1710952689565782E-2</v>
      </c>
      <c r="BN6" s="41">
        <f>BM6*'Pondération des sujets'!$D4</f>
        <v>2.1710952689565782E-2</v>
      </c>
      <c r="BO6" s="31">
        <v>49</v>
      </c>
      <c r="BP6" s="125">
        <f>BO6/BO$19</f>
        <v>1.5679999999999999E-2</v>
      </c>
      <c r="BQ6" s="41">
        <f>BP6*'Pondération des sujets'!$D4</f>
        <v>1.5679999999999999E-2</v>
      </c>
      <c r="BR6" s="31">
        <v>44</v>
      </c>
      <c r="BS6" s="125">
        <f>BR6/BR$19</f>
        <v>1.4184397163120567E-2</v>
      </c>
      <c r="BT6" s="41">
        <f>BS6*'Pondération des sujets'!$D4</f>
        <v>1.4184397163120567E-2</v>
      </c>
      <c r="BU6" s="31">
        <v>48</v>
      </c>
      <c r="BV6" s="125">
        <f>BU6/BU$19</f>
        <v>1.5306122448979591E-2</v>
      </c>
      <c r="BW6" s="41">
        <f>BV6*'Pondération des sujets'!$D4</f>
        <v>1.5306122448979591E-2</v>
      </c>
      <c r="BX6" s="31">
        <v>50</v>
      </c>
      <c r="BY6" s="125">
        <f>BX6/BX$19</f>
        <v>1.6286644951140065E-2</v>
      </c>
      <c r="BZ6" s="41">
        <f>BY6*'Pondération des sujets'!$D4</f>
        <v>1.6286644951140065E-2</v>
      </c>
      <c r="CA6" s="31">
        <v>58</v>
      </c>
      <c r="CB6" s="125">
        <f>CA6/CA$19</f>
        <v>1.9281914893617021E-2</v>
      </c>
      <c r="CC6" s="41">
        <f>CB6*'Pondération des sujets'!$D4</f>
        <v>1.9281914893617021E-2</v>
      </c>
      <c r="CD6" s="32"/>
      <c r="CE6" s="31">
        <v>84</v>
      </c>
      <c r="CF6" s="125">
        <f t="shared" si="0"/>
        <v>2.9217391304347827E-2</v>
      </c>
      <c r="CG6" s="41">
        <f>CF6*'Pondération des sujets'!$D4</f>
        <v>2.9217391304347827E-2</v>
      </c>
      <c r="CH6" s="31">
        <v>97</v>
      </c>
      <c r="CI6" s="125">
        <f t="shared" si="1"/>
        <v>3.3715676051442475E-2</v>
      </c>
      <c r="CJ6" s="41">
        <f>CI6*'Pondération des sujets'!$D4</f>
        <v>3.3715676051442475E-2</v>
      </c>
      <c r="CK6" s="31">
        <v>97</v>
      </c>
      <c r="CL6" s="125">
        <f t="shared" si="2"/>
        <v>3.3552404012452436E-2</v>
      </c>
      <c r="CM6" s="41">
        <f>CL6*'Pondération des sujets'!$D4</f>
        <v>3.3552404012452436E-2</v>
      </c>
      <c r="CN6" s="31">
        <v>92</v>
      </c>
      <c r="CO6" s="125">
        <f t="shared" si="3"/>
        <v>3.1855955678670361E-2</v>
      </c>
      <c r="CP6" s="41">
        <f>CO6*'Pondération des sujets'!$D4</f>
        <v>3.1855955678670361E-2</v>
      </c>
      <c r="CQ6" s="31">
        <v>92</v>
      </c>
      <c r="CR6" s="125">
        <f t="shared" si="4"/>
        <v>3.2089291942797346E-2</v>
      </c>
      <c r="CS6" s="41">
        <f>CR6*'Pondération des sujets'!$D4</f>
        <v>3.2089291942797346E-2</v>
      </c>
      <c r="CT6" s="31">
        <v>101</v>
      </c>
      <c r="CU6" s="125">
        <f t="shared" si="5"/>
        <v>3.5142658315935979E-2</v>
      </c>
      <c r="CV6" s="41">
        <f>CU6*'Pondération des sujets'!$D4</f>
        <v>3.5142658315935979E-2</v>
      </c>
      <c r="CW6" s="31">
        <v>100</v>
      </c>
      <c r="CX6" s="125">
        <f t="shared" si="6"/>
        <v>3.4094783498124788E-2</v>
      </c>
      <c r="CY6" s="41">
        <f>CX6*'Pondération des sujets'!$D4</f>
        <v>3.4094783498124788E-2</v>
      </c>
      <c r="CZ6" s="31">
        <v>90</v>
      </c>
      <c r="DA6" s="125">
        <f t="shared" si="7"/>
        <v>3.047748052827633E-2</v>
      </c>
      <c r="DB6" s="41">
        <f>DA6*'Pondération des sujets'!$D4</f>
        <v>3.047748052827633E-2</v>
      </c>
      <c r="DC6" s="31">
        <v>95</v>
      </c>
      <c r="DD6" s="125">
        <f t="shared" si="8"/>
        <v>3.2247114731839784E-2</v>
      </c>
      <c r="DE6" s="41">
        <f>DD6*'Pondération des sujets'!$D4</f>
        <v>3.2247114731839784E-2</v>
      </c>
      <c r="DF6" s="31">
        <v>75</v>
      </c>
      <c r="DG6" s="125">
        <f t="shared" si="9"/>
        <v>2.5201612903225805E-2</v>
      </c>
      <c r="DH6" s="41">
        <f>DG6*'Pondération des sujets'!$D4</f>
        <v>2.5201612903225805E-2</v>
      </c>
      <c r="DI6" s="31">
        <v>78</v>
      </c>
      <c r="DJ6" s="125">
        <f t="shared" si="10"/>
        <v>2.7055150884495317E-2</v>
      </c>
      <c r="DK6" s="41">
        <f>DJ6*'Pondération des sujets'!$D4</f>
        <v>2.7055150884495317E-2</v>
      </c>
      <c r="DL6" s="31">
        <v>73</v>
      </c>
      <c r="DM6" s="125">
        <f t="shared" si="11"/>
        <v>2.5813295615275813E-2</v>
      </c>
      <c r="DN6" s="41">
        <f>DM6*'Pondération des sujets'!$D4</f>
        <v>2.5813295615275813E-2</v>
      </c>
      <c r="DO6" s="32"/>
      <c r="DP6" s="31">
        <v>97</v>
      </c>
      <c r="DQ6" s="125">
        <f>DP6/DP$19</f>
        <v>2.4347389558232933E-2</v>
      </c>
      <c r="DR6" s="41">
        <f>DQ6*'Pondération des sujets'!$D4</f>
        <v>2.4347389558232933E-2</v>
      </c>
      <c r="DS6" s="31">
        <v>106</v>
      </c>
      <c r="DT6" s="125">
        <f>DS6/DS$19</f>
        <v>2.6700251889168764E-2</v>
      </c>
      <c r="DU6" s="41">
        <f>DT6*'Pondération des sujets'!$D4</f>
        <v>2.6700251889168764E-2</v>
      </c>
      <c r="DV6" s="31">
        <v>97</v>
      </c>
      <c r="DW6" s="125">
        <f>DV6/DV$19</f>
        <v>2.4619289340101522E-2</v>
      </c>
      <c r="DX6" s="41">
        <f>DW6*'Pondération des sujets'!$D4</f>
        <v>2.4619289340101522E-2</v>
      </c>
      <c r="DY6" s="31">
        <v>94</v>
      </c>
      <c r="DZ6" s="125">
        <f>DY6/DY$19</f>
        <v>2.4040920716112531E-2</v>
      </c>
      <c r="EA6" s="41">
        <f>DZ6*'Pondération des sujets'!$D4</f>
        <v>2.4040920716112531E-2</v>
      </c>
      <c r="EB6" s="31">
        <v>113</v>
      </c>
      <c r="EC6" s="125">
        <f>EB6/EB$19</f>
        <v>2.8855975485188968E-2</v>
      </c>
      <c r="ED6" s="41">
        <f>EC6*'Pondération des sujets'!$D4</f>
        <v>2.8855975485188968E-2</v>
      </c>
      <c r="EE6" s="31">
        <v>91</v>
      </c>
      <c r="EF6" s="125">
        <f>EE6/EE$19</f>
        <v>2.329152802661889E-2</v>
      </c>
      <c r="EG6" s="41">
        <f>EF6*'Pondération des sujets'!$D4</f>
        <v>2.329152802661889E-2</v>
      </c>
      <c r="EH6" s="31">
        <v>96</v>
      </c>
      <c r="EI6" s="125">
        <f>EH6/EH$19</f>
        <v>2.4346943951306113E-2</v>
      </c>
      <c r="EJ6" s="41">
        <f>EI6*'Pondération des sujets'!$D4</f>
        <v>2.4346943951306113E-2</v>
      </c>
      <c r="EK6" s="31">
        <v>105</v>
      </c>
      <c r="EL6" s="125">
        <f>EK6/EK$19</f>
        <v>2.6778882938026015E-2</v>
      </c>
      <c r="EM6" s="41">
        <f>EL6*'Pondération des sujets'!$D4</f>
        <v>2.6778882938026015E-2</v>
      </c>
      <c r="EN6" s="31">
        <v>110</v>
      </c>
      <c r="EO6" s="125">
        <f>EN6/EN$19</f>
        <v>2.7534418022528161E-2</v>
      </c>
      <c r="EP6" s="41">
        <f>EO6*'Pondération des sujets'!$D4</f>
        <v>2.7534418022528161E-2</v>
      </c>
      <c r="EQ6" s="31">
        <v>90</v>
      </c>
      <c r="ER6" s="125">
        <f>EQ6/EQ$19</f>
        <v>2.2151119862170811E-2</v>
      </c>
      <c r="ES6" s="41">
        <f>ER6*'Pondération des sujets'!$D4</f>
        <v>2.2151119862170811E-2</v>
      </c>
      <c r="ET6" s="31">
        <v>86</v>
      </c>
      <c r="EU6" s="125">
        <f>ET6/ET$19</f>
        <v>2.1430351358086221E-2</v>
      </c>
      <c r="EV6" s="41">
        <f>EU6*'Pondération des sujets'!$D4</f>
        <v>2.1430351358086221E-2</v>
      </c>
      <c r="EW6" s="31">
        <v>76</v>
      </c>
      <c r="EX6" s="125">
        <f>EW6/EW$19</f>
        <v>1.8793273986152326E-2</v>
      </c>
      <c r="EY6" s="41">
        <f>EX6*'Pondération des sujets'!$D4</f>
        <v>1.8793273986152326E-2</v>
      </c>
      <c r="EZ6" s="31">
        <v>96</v>
      </c>
      <c r="FA6" s="125">
        <f>EZ6/EZ$19</f>
        <v>2.4377856780091418E-2</v>
      </c>
      <c r="FB6" s="41">
        <f>FA6*'Pondération des sujets'!$D4</f>
        <v>2.4377856780091418E-2</v>
      </c>
      <c r="FC6" s="31">
        <v>109</v>
      </c>
      <c r="FD6" s="125">
        <f>FC6/FC$19</f>
        <v>2.791293213828425E-2</v>
      </c>
      <c r="FE6" s="41">
        <f>FD6*'Pondération des sujets'!$D4</f>
        <v>2.791293213828425E-2</v>
      </c>
      <c r="FF6" s="32"/>
    </row>
    <row r="7" spans="1:162" x14ac:dyDescent="0.25">
      <c r="A7" s="77" t="s">
        <v>19</v>
      </c>
      <c r="B7" s="42" t="s">
        <v>18</v>
      </c>
      <c r="C7" s="31">
        <v>5</v>
      </c>
      <c r="D7" s="125">
        <f>C7/C19</f>
        <v>1.1350737797956867E-3</v>
      </c>
      <c r="E7" s="41">
        <f>D7*'Pondération des sujets'!$D5</f>
        <v>1.1350737797956867E-3</v>
      </c>
      <c r="F7" s="31">
        <v>14</v>
      </c>
      <c r="G7" s="125">
        <f>F7/F19</f>
        <v>3.205128205128205E-3</v>
      </c>
      <c r="H7" s="41">
        <f>G7*'Pondération des sujets'!$D5</f>
        <v>3.205128205128205E-3</v>
      </c>
      <c r="I7" s="31">
        <v>21</v>
      </c>
      <c r="J7" s="125">
        <f>I7/I19</f>
        <v>4.8465266558966073E-3</v>
      </c>
      <c r="K7" s="41">
        <f>J7*'Pondération des sujets'!$D5</f>
        <v>4.8465266558966073E-3</v>
      </c>
      <c r="L7" s="31">
        <v>34</v>
      </c>
      <c r="M7" s="125">
        <f>L7/L19</f>
        <v>7.8868012062166554E-3</v>
      </c>
      <c r="N7" s="41">
        <f>M7*'Pondération des sujets'!$D5</f>
        <v>7.8868012062166554E-3</v>
      </c>
      <c r="O7" s="31">
        <v>8</v>
      </c>
      <c r="P7" s="125">
        <f>O7/O19</f>
        <v>1.8539976825028969E-3</v>
      </c>
      <c r="Q7" s="41">
        <f>P7*'Pondération des sujets'!$D5</f>
        <v>1.8539976825028969E-3</v>
      </c>
      <c r="R7" s="31">
        <v>8</v>
      </c>
      <c r="S7" s="125">
        <f>R7/R19</f>
        <v>1.8539976825028969E-3</v>
      </c>
      <c r="T7" s="41">
        <f>S7*'Pondération des sujets'!$D5</f>
        <v>1.8539976825028969E-3</v>
      </c>
      <c r="U7" s="31">
        <v>7</v>
      </c>
      <c r="V7" s="125">
        <f>U7/U19</f>
        <v>1.5833521827640805E-3</v>
      </c>
      <c r="W7" s="41">
        <f>V7*'Pondération des sujets'!$D5</f>
        <v>1.5833521827640805E-3</v>
      </c>
      <c r="X7" s="31">
        <v>19</v>
      </c>
      <c r="Y7" s="125">
        <f>X7/X19</f>
        <v>4.261045077371608E-3</v>
      </c>
      <c r="Z7" s="41">
        <f>Y7*'Pondération des sujets'!$D5</f>
        <v>4.261045077371608E-3</v>
      </c>
      <c r="AA7" s="31">
        <v>33</v>
      </c>
      <c r="AB7" s="125">
        <f>AA7/AA19</f>
        <v>7.4341067808064883E-3</v>
      </c>
      <c r="AC7" s="41">
        <f>AB7*'Pondération des sujets'!$D5</f>
        <v>7.4341067808064883E-3</v>
      </c>
      <c r="AD7" s="31">
        <v>4</v>
      </c>
      <c r="AE7" s="125">
        <f>AD7/AD19</f>
        <v>8.8731144631765753E-4</v>
      </c>
      <c r="AF7" s="41">
        <f>AE7*'Pondération des sujets'!$D5</f>
        <v>8.8731144631765753E-4</v>
      </c>
      <c r="AG7" s="31">
        <v>16</v>
      </c>
      <c r="AH7" s="125">
        <f>AG7/AG19</f>
        <v>3.6613272311212816E-3</v>
      </c>
      <c r="AI7" s="41">
        <f>AH7*'Pondération des sujets'!$D5</f>
        <v>3.6613272311212816E-3</v>
      </c>
      <c r="AJ7" s="31">
        <v>43</v>
      </c>
      <c r="AK7" s="125">
        <f>AJ7/AJ19</f>
        <v>9.9537037037037042E-3</v>
      </c>
      <c r="AL7" s="41">
        <f>AK7*'Pondération des sujets'!$D5</f>
        <v>9.9537037037037042E-3</v>
      </c>
      <c r="AM7" s="32"/>
      <c r="AN7" s="31">
        <v>12</v>
      </c>
      <c r="AO7" s="125">
        <f>AN7/AN19</f>
        <v>3.9630118890356669E-3</v>
      </c>
      <c r="AP7" s="41">
        <f>AO7*'Pondération des sujets'!$D5</f>
        <v>3.9630118890356669E-3</v>
      </c>
      <c r="AQ7" s="31">
        <v>10</v>
      </c>
      <c r="AR7" s="125">
        <f>AQ7/AQ19</f>
        <v>3.2615786040443573E-3</v>
      </c>
      <c r="AS7" s="41">
        <f>AR7*'Pondération des sujets'!$D5</f>
        <v>3.2615786040443573E-3</v>
      </c>
      <c r="AT7" s="31">
        <v>4</v>
      </c>
      <c r="AU7" s="125">
        <f>AT7/AT19</f>
        <v>1.3089005235602095E-3</v>
      </c>
      <c r="AV7" s="41">
        <f>AU7*'Pondération des sujets'!$D5</f>
        <v>1.3089005235602095E-3</v>
      </c>
      <c r="AW7" s="31">
        <v>11</v>
      </c>
      <c r="AX7" s="125">
        <f>AW7/AW19</f>
        <v>3.6006546644844518E-3</v>
      </c>
      <c r="AY7" s="41">
        <f>AX7*'Pondération des sujets'!$D5</f>
        <v>3.6006546644844518E-3</v>
      </c>
      <c r="AZ7" s="31">
        <v>5</v>
      </c>
      <c r="BA7" s="125">
        <f>AZ7/AZ19</f>
        <v>1.632386549134835E-3</v>
      </c>
      <c r="BB7" s="41">
        <f>BA7*'Pondération des sujets'!$D5</f>
        <v>1.632386549134835E-3</v>
      </c>
      <c r="BC7" s="31">
        <v>12</v>
      </c>
      <c r="BD7" s="125">
        <f>BC7/BC19</f>
        <v>3.9473684210526317E-3</v>
      </c>
      <c r="BE7" s="41">
        <f>BD7*'Pondération des sujets'!$D5</f>
        <v>3.9473684210526317E-3</v>
      </c>
      <c r="BF7" s="31">
        <v>5</v>
      </c>
      <c r="BG7" s="125">
        <f>BF7/BF19</f>
        <v>1.6463615409944023E-3</v>
      </c>
      <c r="BH7" s="41">
        <f>BG7*'Pondération des sujets'!$D5</f>
        <v>1.6463615409944023E-3</v>
      </c>
      <c r="BI7" s="31">
        <v>0</v>
      </c>
      <c r="BJ7" s="125">
        <f>BI7/BI19</f>
        <v>0</v>
      </c>
      <c r="BK7" s="41">
        <f>BJ7*'Pondération des sujets'!$D5</f>
        <v>0</v>
      </c>
      <c r="BL7" s="31">
        <v>4</v>
      </c>
      <c r="BM7" s="125">
        <f>BL7/BL19</f>
        <v>1.2961762799740765E-3</v>
      </c>
      <c r="BN7" s="41">
        <f>BM7*'Pondération des sujets'!$D5</f>
        <v>1.2961762799740765E-3</v>
      </c>
      <c r="BO7" s="31">
        <v>4</v>
      </c>
      <c r="BP7" s="125">
        <f>BO7/BO19</f>
        <v>1.2800000000000001E-3</v>
      </c>
      <c r="BQ7" s="41">
        <f>BP7*'Pondération des sujets'!$D5</f>
        <v>1.2800000000000001E-3</v>
      </c>
      <c r="BR7" s="31">
        <v>11</v>
      </c>
      <c r="BS7" s="125">
        <f>BR7/BR19</f>
        <v>3.5460992907801418E-3</v>
      </c>
      <c r="BT7" s="41">
        <f>BS7*'Pondération des sujets'!$D5</f>
        <v>3.5460992907801418E-3</v>
      </c>
      <c r="BU7" s="31">
        <v>0</v>
      </c>
      <c r="BV7" s="125">
        <f>BU7/BU19</f>
        <v>0</v>
      </c>
      <c r="BW7" s="41">
        <f>BV7*'Pondération des sujets'!$D5</f>
        <v>0</v>
      </c>
      <c r="BX7" s="31">
        <v>6</v>
      </c>
      <c r="BY7" s="125">
        <f>BX7/BX19</f>
        <v>1.9543973941368079E-3</v>
      </c>
      <c r="BZ7" s="41">
        <f>BY7*'Pondération des sujets'!$D5</f>
        <v>1.9543973941368079E-3</v>
      </c>
      <c r="CA7" s="31">
        <v>12</v>
      </c>
      <c r="CB7" s="125">
        <f>CA7/CA19</f>
        <v>3.9893617021276593E-3</v>
      </c>
      <c r="CC7" s="41">
        <f>CB7*'Pondération des sujets'!$D5</f>
        <v>3.9893617021276593E-3</v>
      </c>
      <c r="CD7" s="32"/>
      <c r="CE7" s="31">
        <v>1</v>
      </c>
      <c r="CF7" s="125">
        <f t="shared" si="0"/>
        <v>3.4782608695652176E-4</v>
      </c>
      <c r="CG7" s="41">
        <f>CF7*'Pondération des sujets'!$D5</f>
        <v>3.4782608695652176E-4</v>
      </c>
      <c r="CH7" s="31">
        <v>10</v>
      </c>
      <c r="CI7" s="125">
        <f t="shared" si="1"/>
        <v>3.4758428919012862E-3</v>
      </c>
      <c r="CJ7" s="41">
        <f>CI7*'Pondération des sujets'!$D5</f>
        <v>3.4758428919012862E-3</v>
      </c>
      <c r="CK7" s="31">
        <v>9</v>
      </c>
      <c r="CL7" s="125">
        <f t="shared" si="2"/>
        <v>3.1131096506399171E-3</v>
      </c>
      <c r="CM7" s="41">
        <f>CL7*'Pondération des sujets'!$D5</f>
        <v>3.1131096506399171E-3</v>
      </c>
      <c r="CN7" s="31">
        <v>23</v>
      </c>
      <c r="CO7" s="125">
        <f t="shared" si="3"/>
        <v>7.9639889196675903E-3</v>
      </c>
      <c r="CP7" s="41">
        <f>CO7*'Pondération des sujets'!$D5</f>
        <v>7.9639889196675903E-3</v>
      </c>
      <c r="CQ7" s="31">
        <v>15</v>
      </c>
      <c r="CR7" s="125">
        <f t="shared" si="4"/>
        <v>5.2319497732821766E-3</v>
      </c>
      <c r="CS7" s="41">
        <f>CR7*'Pondération des sujets'!$D5</f>
        <v>5.2319497732821766E-3</v>
      </c>
      <c r="CT7" s="31">
        <v>2</v>
      </c>
      <c r="CU7" s="125">
        <f t="shared" si="5"/>
        <v>6.9589422407794019E-4</v>
      </c>
      <c r="CV7" s="41">
        <f>CU7*'Pondération des sujets'!$D5</f>
        <v>6.9589422407794019E-4</v>
      </c>
      <c r="CW7" s="31">
        <v>7</v>
      </c>
      <c r="CX7" s="125">
        <f t="shared" si="6"/>
        <v>2.3866348448687352E-3</v>
      </c>
      <c r="CY7" s="41">
        <f>CX7*'Pondération des sujets'!$D5</f>
        <v>2.3866348448687352E-3</v>
      </c>
      <c r="CZ7" s="31">
        <v>12</v>
      </c>
      <c r="DA7" s="125">
        <f t="shared" si="7"/>
        <v>4.0636640704368437E-3</v>
      </c>
      <c r="DB7" s="41">
        <f>DA7*'Pondération des sujets'!$D5</f>
        <v>4.0636640704368437E-3</v>
      </c>
      <c r="DC7" s="31">
        <v>20</v>
      </c>
      <c r="DD7" s="125">
        <f t="shared" si="8"/>
        <v>6.788866259334691E-3</v>
      </c>
      <c r="DE7" s="41">
        <f>DD7*'Pondération des sujets'!$D5</f>
        <v>6.788866259334691E-3</v>
      </c>
      <c r="DF7" s="31">
        <v>2</v>
      </c>
      <c r="DG7" s="125">
        <f t="shared" si="9"/>
        <v>6.7204301075268823E-4</v>
      </c>
      <c r="DH7" s="41">
        <f>DG7*'Pondération des sujets'!$D5</f>
        <v>6.7204301075268823E-4</v>
      </c>
      <c r="DI7" s="31">
        <v>13</v>
      </c>
      <c r="DJ7" s="125">
        <f t="shared" si="10"/>
        <v>4.5091918140825532E-3</v>
      </c>
      <c r="DK7" s="41">
        <f>DJ7*'Pondération des sujets'!$D5</f>
        <v>4.5091918140825532E-3</v>
      </c>
      <c r="DL7" s="31">
        <v>26</v>
      </c>
      <c r="DM7" s="125">
        <f t="shared" si="11"/>
        <v>9.1937765205091938E-3</v>
      </c>
      <c r="DN7" s="41">
        <f>DM7*'Pondération des sujets'!$D5</f>
        <v>9.1937765205091938E-3</v>
      </c>
      <c r="DO7" s="32"/>
      <c r="DP7" s="31">
        <v>5</v>
      </c>
      <c r="DQ7" s="125">
        <f>DP7/DP19</f>
        <v>1.2550200803212851E-3</v>
      </c>
      <c r="DR7" s="41">
        <f>DQ7*'Pondération des sujets'!$D5</f>
        <v>1.2550200803212851E-3</v>
      </c>
      <c r="DS7" s="31">
        <v>6</v>
      </c>
      <c r="DT7" s="125">
        <f>DS7/DS19</f>
        <v>1.5113350125944584E-3</v>
      </c>
      <c r="DU7" s="41">
        <f>DT7*'Pondération des sujets'!$D5</f>
        <v>1.5113350125944584E-3</v>
      </c>
      <c r="DV7" s="31">
        <v>7</v>
      </c>
      <c r="DW7" s="125">
        <f>DV7/DV19</f>
        <v>1.7766497461928934E-3</v>
      </c>
      <c r="DX7" s="41">
        <f>DW7*'Pondération des sujets'!$D5</f>
        <v>1.7766497461928934E-3</v>
      </c>
      <c r="DY7" s="31">
        <v>10</v>
      </c>
      <c r="DZ7" s="125">
        <f>DY7/DY19</f>
        <v>2.5575447570332483E-3</v>
      </c>
      <c r="EA7" s="41">
        <f>DZ7*'Pondération des sujets'!$D5</f>
        <v>2.5575447570332483E-3</v>
      </c>
      <c r="EB7" s="31">
        <v>7</v>
      </c>
      <c r="EC7" s="125">
        <f>EB7/EB19</f>
        <v>1.7875383043922371E-3</v>
      </c>
      <c r="ED7" s="41">
        <f>EC7*'Pondération des sujets'!$D5</f>
        <v>1.7875383043922371E-3</v>
      </c>
      <c r="EE7" s="31">
        <v>17</v>
      </c>
      <c r="EF7" s="125">
        <f>EE7/EE19</f>
        <v>4.3511645764013306E-3</v>
      </c>
      <c r="EG7" s="41">
        <f>EF7*'Pondération des sujets'!$D5</f>
        <v>4.3511645764013306E-3</v>
      </c>
      <c r="EH7" s="31">
        <v>9</v>
      </c>
      <c r="EI7" s="125">
        <f>EH7/EH19</f>
        <v>2.2825259954349481E-3</v>
      </c>
      <c r="EJ7" s="41">
        <f>EI7*'Pondération des sujets'!$D5</f>
        <v>2.2825259954349481E-3</v>
      </c>
      <c r="EK7" s="31">
        <v>0</v>
      </c>
      <c r="EL7" s="125">
        <f>EK7/EK19</f>
        <v>0</v>
      </c>
      <c r="EM7" s="41">
        <f>EL7*'Pondération des sujets'!$D5</f>
        <v>0</v>
      </c>
      <c r="EN7" s="31">
        <v>9</v>
      </c>
      <c r="EO7" s="125">
        <f>EN7/EN19</f>
        <v>2.2528160200250315E-3</v>
      </c>
      <c r="EP7" s="41">
        <f>EO7*'Pondération des sujets'!$D5</f>
        <v>2.2528160200250315E-3</v>
      </c>
      <c r="EQ7" s="31">
        <v>3</v>
      </c>
      <c r="ER7" s="125">
        <f>EQ7/EQ19</f>
        <v>7.3837066207236028E-4</v>
      </c>
      <c r="ES7" s="41">
        <f>ER7*'Pondération des sujets'!$D5</f>
        <v>7.3837066207236028E-4</v>
      </c>
      <c r="ET7" s="31">
        <v>20</v>
      </c>
      <c r="EU7" s="125">
        <f>ET7/ET19</f>
        <v>4.9838026414153998E-3</v>
      </c>
      <c r="EV7" s="41">
        <f>EU7*'Pondération des sujets'!$D5</f>
        <v>4.9838026414153998E-3</v>
      </c>
      <c r="EW7" s="31">
        <v>0</v>
      </c>
      <c r="EX7" s="125">
        <f>EW7/EW19</f>
        <v>0</v>
      </c>
      <c r="EY7" s="41">
        <f>EX7*'Pondération des sujets'!$D5</f>
        <v>0</v>
      </c>
      <c r="EZ7" s="31">
        <v>6</v>
      </c>
      <c r="FA7" s="125">
        <f>EZ7/EZ19</f>
        <v>1.5236160487557136E-3</v>
      </c>
      <c r="FB7" s="41">
        <f>FA7*'Pondération des sujets'!$D5</f>
        <v>1.5236160487557136E-3</v>
      </c>
      <c r="FC7" s="31">
        <v>12</v>
      </c>
      <c r="FD7" s="125">
        <f>FC7/FC19</f>
        <v>3.0729833546734955E-3</v>
      </c>
      <c r="FE7" s="41">
        <f>FD7*'Pondération des sujets'!$D5</f>
        <v>3.0729833546734955E-3</v>
      </c>
      <c r="FF7" s="32"/>
    </row>
    <row r="8" spans="1:162" s="70" customFormat="1" x14ac:dyDescent="0.25">
      <c r="A8" s="77" t="s">
        <v>118</v>
      </c>
      <c r="B8" s="42" t="s">
        <v>16</v>
      </c>
      <c r="C8" s="28">
        <v>284</v>
      </c>
      <c r="D8" s="125">
        <f>C8/C$19</f>
        <v>6.4472190692395001E-2</v>
      </c>
      <c r="E8" s="41">
        <f>D8*'Pondération des sujets'!$D6</f>
        <v>6.4472190692395001E-2</v>
      </c>
      <c r="F8" s="28">
        <v>408</v>
      </c>
      <c r="G8" s="125">
        <f>F8/F$19</f>
        <v>9.3406593406593408E-2</v>
      </c>
      <c r="H8" s="41">
        <f>G8*'Pondération des sujets'!$D6</f>
        <v>9.3406593406593408E-2</v>
      </c>
      <c r="I8" s="28">
        <v>501</v>
      </c>
      <c r="J8" s="125">
        <f>I8/I$19</f>
        <v>0.1156242787906762</v>
      </c>
      <c r="K8" s="41">
        <f>J8*'Pondération des sujets'!$D6</f>
        <v>0.1156242787906762</v>
      </c>
      <c r="L8" s="28">
        <v>346</v>
      </c>
      <c r="M8" s="125">
        <f>L8/L$19</f>
        <v>8.0259800510322429E-2</v>
      </c>
      <c r="N8" s="41">
        <f>M8*'Pondération des sujets'!$D6</f>
        <v>8.0259800510322429E-2</v>
      </c>
      <c r="O8" s="28">
        <v>368</v>
      </c>
      <c r="P8" s="125">
        <f>O8/O$19</f>
        <v>8.5283893395133259E-2</v>
      </c>
      <c r="Q8" s="41">
        <f>P8*'Pondération des sujets'!$D6</f>
        <v>8.5283893395133259E-2</v>
      </c>
      <c r="R8" s="28">
        <v>300</v>
      </c>
      <c r="S8" s="125">
        <f>R8/R$19</f>
        <v>6.9524913093858637E-2</v>
      </c>
      <c r="T8" s="41">
        <f>S8*'Pondération des sujets'!$D6</f>
        <v>6.9524913093858637E-2</v>
      </c>
      <c r="U8" s="28">
        <v>310</v>
      </c>
      <c r="V8" s="125">
        <f>U8/U$19</f>
        <v>7.0119882379552134E-2</v>
      </c>
      <c r="W8" s="41">
        <f>V8*'Pondération des sujets'!$D6</f>
        <v>7.0119882379552134E-2</v>
      </c>
      <c r="X8" s="28">
        <v>313</v>
      </c>
      <c r="Y8" s="125">
        <f>X8/X$19</f>
        <v>7.0195111011437536E-2</v>
      </c>
      <c r="Z8" s="41">
        <f>Y8*'Pondération des sujets'!$D6</f>
        <v>7.0195111011437536E-2</v>
      </c>
      <c r="AA8" s="28">
        <v>299</v>
      </c>
      <c r="AB8" s="125">
        <f>AA8/AA$19</f>
        <v>6.7357512953367879E-2</v>
      </c>
      <c r="AC8" s="41">
        <f>AB8*'Pondération des sujets'!$D6</f>
        <v>6.7357512953367879E-2</v>
      </c>
      <c r="AD8" s="28">
        <v>319</v>
      </c>
      <c r="AE8" s="125">
        <f>AD8/AD$19</f>
        <v>7.0763087843833186E-2</v>
      </c>
      <c r="AF8" s="41">
        <f>AE8*'Pondération des sujets'!$D6</f>
        <v>7.0763087843833186E-2</v>
      </c>
      <c r="AG8" s="28">
        <v>401</v>
      </c>
      <c r="AH8" s="125">
        <f>AG8/AG$19</f>
        <v>9.176201372997711E-2</v>
      </c>
      <c r="AI8" s="41">
        <f>AH8*'Pondération des sujets'!$D6</f>
        <v>9.176201372997711E-2</v>
      </c>
      <c r="AJ8" s="28">
        <v>413</v>
      </c>
      <c r="AK8" s="125">
        <f>AJ8/AJ$19</f>
        <v>9.5601851851851855E-2</v>
      </c>
      <c r="AL8" s="41">
        <f>AK8*'Pondération des sujets'!$D6</f>
        <v>9.5601851851851855E-2</v>
      </c>
      <c r="AM8" s="32"/>
      <c r="AN8" s="31">
        <v>173</v>
      </c>
      <c r="AO8" s="125">
        <f>AN8/AN$19</f>
        <v>5.71334214002642E-2</v>
      </c>
      <c r="AP8" s="41">
        <f>AO8*'Pondération des sujets'!$D6</f>
        <v>5.71334214002642E-2</v>
      </c>
      <c r="AQ8" s="31">
        <v>141</v>
      </c>
      <c r="AR8" s="125">
        <f>AQ8/AQ$19</f>
        <v>4.5988258317025438E-2</v>
      </c>
      <c r="AS8" s="41">
        <f>AR8*'Pondération des sujets'!$D6</f>
        <v>4.5988258317025438E-2</v>
      </c>
      <c r="AT8" s="31">
        <v>86</v>
      </c>
      <c r="AU8" s="125">
        <f>AT8/AT$19</f>
        <v>2.8141361256544501E-2</v>
      </c>
      <c r="AV8" s="41">
        <f>AU8*'Pondération des sujets'!$D6</f>
        <v>2.8141361256544501E-2</v>
      </c>
      <c r="AW8" s="31">
        <v>185</v>
      </c>
      <c r="AX8" s="125">
        <f>AW8/AW$19</f>
        <v>6.0556464811783964E-2</v>
      </c>
      <c r="AY8" s="41">
        <f>AX8*'Pondération des sujets'!$D6</f>
        <v>6.0556464811783964E-2</v>
      </c>
      <c r="AZ8" s="31">
        <v>268</v>
      </c>
      <c r="BA8" s="125">
        <f>AZ8/AZ$19</f>
        <v>8.7495919033627162E-2</v>
      </c>
      <c r="BB8" s="41">
        <f>BA8*'Pondération des sujets'!$D6</f>
        <v>8.7495919033627162E-2</v>
      </c>
      <c r="BC8" s="31">
        <v>117</v>
      </c>
      <c r="BD8" s="125">
        <f>BC8/BC$19</f>
        <v>3.848684210526316E-2</v>
      </c>
      <c r="BE8" s="41">
        <f>BD8*'Pondération des sujets'!$D6</f>
        <v>3.848684210526316E-2</v>
      </c>
      <c r="BF8" s="31">
        <v>146</v>
      </c>
      <c r="BG8" s="125">
        <f>BF8/BF$19</f>
        <v>4.8073756997036546E-2</v>
      </c>
      <c r="BH8" s="41">
        <f>BG8*'Pondération des sujets'!$D6</f>
        <v>4.8073756997036546E-2</v>
      </c>
      <c r="BI8" s="31">
        <v>127</v>
      </c>
      <c r="BJ8" s="125">
        <f>BI8/BI$19</f>
        <v>4.1886543535620054E-2</v>
      </c>
      <c r="BK8" s="41">
        <f>BJ8*'Pondération des sujets'!$D6</f>
        <v>4.1886543535620054E-2</v>
      </c>
      <c r="BL8" s="31">
        <v>130</v>
      </c>
      <c r="BM8" s="125">
        <f>BL8/BL$19</f>
        <v>4.2125729099157488E-2</v>
      </c>
      <c r="BN8" s="41">
        <f>BM8*'Pondération des sujets'!$D6</f>
        <v>4.2125729099157488E-2</v>
      </c>
      <c r="BO8" s="31">
        <v>129</v>
      </c>
      <c r="BP8" s="125">
        <f>BO8/BO$19</f>
        <v>4.1279999999999997E-2</v>
      </c>
      <c r="BQ8" s="41">
        <f>BP8*'Pondération des sujets'!$D6</f>
        <v>4.1279999999999997E-2</v>
      </c>
      <c r="BR8" s="31">
        <v>164</v>
      </c>
      <c r="BS8" s="125">
        <f>BR8/BR$19</f>
        <v>5.2869116698903935E-2</v>
      </c>
      <c r="BT8" s="41">
        <f>BS8*'Pondération des sujets'!$D6</f>
        <v>5.2869116698903935E-2</v>
      </c>
      <c r="BU8" s="31">
        <v>200</v>
      </c>
      <c r="BV8" s="125">
        <f>BU8/BU$19</f>
        <v>6.3775510204081634E-2</v>
      </c>
      <c r="BW8" s="41">
        <f>BV8*'Pondération des sujets'!$D6</f>
        <v>6.3775510204081634E-2</v>
      </c>
      <c r="BX8" s="31">
        <v>185</v>
      </c>
      <c r="BY8" s="125">
        <f>BX8/BX$19</f>
        <v>6.026058631921824E-2</v>
      </c>
      <c r="BZ8" s="41">
        <f>BY8*'Pondération des sujets'!$D6</f>
        <v>6.026058631921824E-2</v>
      </c>
      <c r="CA8" s="31">
        <v>154</v>
      </c>
      <c r="CB8" s="125">
        <f>CA8/CA$19</f>
        <v>5.1196808510638299E-2</v>
      </c>
      <c r="CC8" s="41">
        <f>CB8*'Pondération des sujets'!$D6</f>
        <v>5.1196808510638299E-2</v>
      </c>
      <c r="CD8" s="32"/>
      <c r="CE8" s="31">
        <v>118</v>
      </c>
      <c r="CF8" s="125">
        <f t="shared" si="0"/>
        <v>4.1043478260869563E-2</v>
      </c>
      <c r="CG8" s="41">
        <f>CF8*'Pondération des sujets'!$D6</f>
        <v>4.1043478260869563E-2</v>
      </c>
      <c r="CH8" s="31">
        <v>200</v>
      </c>
      <c r="CI8" s="125">
        <f t="shared" si="1"/>
        <v>6.951685783802572E-2</v>
      </c>
      <c r="CJ8" s="41">
        <f>CI8*'Pondération des sujets'!$D6</f>
        <v>6.951685783802572E-2</v>
      </c>
      <c r="CK8" s="31">
        <v>284</v>
      </c>
      <c r="CL8" s="125">
        <f t="shared" si="2"/>
        <v>9.8235904531304041E-2</v>
      </c>
      <c r="CM8" s="41">
        <f>CL8*'Pondération des sujets'!$D6</f>
        <v>9.8235904531304041E-2</v>
      </c>
      <c r="CN8" s="31">
        <v>161</v>
      </c>
      <c r="CO8" s="125">
        <f t="shared" si="3"/>
        <v>5.5747922437673132E-2</v>
      </c>
      <c r="CP8" s="41">
        <f>CO8*'Pondération des sujets'!$D6</f>
        <v>5.5747922437673132E-2</v>
      </c>
      <c r="CQ8" s="31">
        <v>182</v>
      </c>
      <c r="CR8" s="125">
        <f t="shared" si="4"/>
        <v>6.3480990582490404E-2</v>
      </c>
      <c r="CS8" s="41">
        <f>CR8*'Pondération des sujets'!$D6</f>
        <v>6.3480990582490404E-2</v>
      </c>
      <c r="CT8" s="31">
        <v>193</v>
      </c>
      <c r="CU8" s="125">
        <f t="shared" si="5"/>
        <v>6.7153792623521225E-2</v>
      </c>
      <c r="CV8" s="41">
        <f>CU8*'Pondération des sujets'!$D6</f>
        <v>6.7153792623521225E-2</v>
      </c>
      <c r="CW8" s="31">
        <v>191</v>
      </c>
      <c r="CX8" s="125">
        <f t="shared" si="6"/>
        <v>6.5121036481418343E-2</v>
      </c>
      <c r="CY8" s="41">
        <f>CX8*'Pondération des sujets'!$D6</f>
        <v>6.5121036481418343E-2</v>
      </c>
      <c r="CZ8" s="31">
        <v>244</v>
      </c>
      <c r="DA8" s="125">
        <f t="shared" si="7"/>
        <v>8.2627836098882496E-2</v>
      </c>
      <c r="DB8" s="41">
        <f>DA8*'Pondération des sujets'!$D6</f>
        <v>8.2627836098882496E-2</v>
      </c>
      <c r="DC8" s="31">
        <v>230</v>
      </c>
      <c r="DD8" s="125">
        <f t="shared" si="8"/>
        <v>7.8071961982348947E-2</v>
      </c>
      <c r="DE8" s="41">
        <f>DD8*'Pondération des sujets'!$D6</f>
        <v>7.8071961982348947E-2</v>
      </c>
      <c r="DF8" s="31">
        <v>244</v>
      </c>
      <c r="DG8" s="125">
        <f t="shared" si="9"/>
        <v>8.1989247311827954E-2</v>
      </c>
      <c r="DH8" s="41">
        <f>DG8*'Pondération des sujets'!$D6</f>
        <v>8.1989247311827954E-2</v>
      </c>
      <c r="DI8" s="31">
        <v>265</v>
      </c>
      <c r="DJ8" s="125">
        <f t="shared" si="10"/>
        <v>9.191814082552896E-2</v>
      </c>
      <c r="DK8" s="41">
        <f>DJ8*'Pondération des sujets'!$D6</f>
        <v>9.191814082552896E-2</v>
      </c>
      <c r="DL8" s="31">
        <v>228</v>
      </c>
      <c r="DM8" s="125">
        <f t="shared" si="11"/>
        <v>8.0622347949080617E-2</v>
      </c>
      <c r="DN8" s="41">
        <f>DM8*'Pondération des sujets'!$D6</f>
        <v>8.0622347949080617E-2</v>
      </c>
      <c r="DO8" s="32"/>
      <c r="DP8" s="31">
        <v>234</v>
      </c>
      <c r="DQ8" s="125">
        <f>DP8/DP$19</f>
        <v>5.8734939759036146E-2</v>
      </c>
      <c r="DR8" s="41">
        <f>DQ8*'Pondération des sujets'!$D6</f>
        <v>5.8734939759036146E-2</v>
      </c>
      <c r="DS8" s="31">
        <v>262</v>
      </c>
      <c r="DT8" s="125">
        <f>DS8/DS$19</f>
        <v>6.5994962216624681E-2</v>
      </c>
      <c r="DU8" s="41">
        <f>DT8*'Pondération des sujets'!$D6</f>
        <v>6.5994962216624681E-2</v>
      </c>
      <c r="DV8" s="31">
        <v>253</v>
      </c>
      <c r="DW8" s="125">
        <f>DV8/DV$19</f>
        <v>6.4213197969543154E-2</v>
      </c>
      <c r="DX8" s="41">
        <f>DW8*'Pondération des sujets'!$D6</f>
        <v>6.4213197969543154E-2</v>
      </c>
      <c r="DY8" s="31">
        <v>453</v>
      </c>
      <c r="DZ8" s="125">
        <f>DY8/DY$19</f>
        <v>0.11585677749360614</v>
      </c>
      <c r="EA8" s="41">
        <f>DZ8*'Pondération des sujets'!$D6</f>
        <v>0.11585677749360614</v>
      </c>
      <c r="EB8" s="31">
        <v>576</v>
      </c>
      <c r="EC8" s="125">
        <f>EB8/EB$19</f>
        <v>0.14708886618998979</v>
      </c>
      <c r="ED8" s="41">
        <f>EC8*'Pondération des sujets'!$D6</f>
        <v>0.14708886618998979</v>
      </c>
      <c r="EE8" s="31">
        <v>301</v>
      </c>
      <c r="EF8" s="125">
        <f>EE8/EE$19</f>
        <v>7.7041208088047097E-2</v>
      </c>
      <c r="EG8" s="41">
        <f>EF8*'Pondération des sujets'!$D6</f>
        <v>7.7041208088047097E-2</v>
      </c>
      <c r="EH8" s="31">
        <v>324</v>
      </c>
      <c r="EI8" s="125">
        <f>EH8/EH$19</f>
        <v>8.2170935835658127E-2</v>
      </c>
      <c r="EJ8" s="41">
        <f>EI8*'Pondération des sujets'!$D6</f>
        <v>8.2170935835658127E-2</v>
      </c>
      <c r="EK8" s="31">
        <v>320</v>
      </c>
      <c r="EL8" s="125">
        <f>EK8/EK$19</f>
        <v>8.1611833715888801E-2</v>
      </c>
      <c r="EM8" s="41">
        <f>EL8*'Pondération des sujets'!$D6</f>
        <v>8.1611833715888801E-2</v>
      </c>
      <c r="EN8" s="31">
        <v>355</v>
      </c>
      <c r="EO8" s="125">
        <f>EN8/EN$19</f>
        <v>8.8861076345431791E-2</v>
      </c>
      <c r="EP8" s="41">
        <f>EO8*'Pondération des sujets'!$D6</f>
        <v>8.8861076345431791E-2</v>
      </c>
      <c r="EQ8" s="31">
        <v>367</v>
      </c>
      <c r="ER8" s="125">
        <f>EQ8/EQ$19</f>
        <v>9.0327344326852077E-2</v>
      </c>
      <c r="ES8" s="41">
        <f>ER8*'Pondération des sujets'!$D6</f>
        <v>9.0327344326852077E-2</v>
      </c>
      <c r="ET8" s="31">
        <v>308</v>
      </c>
      <c r="EU8" s="125">
        <f>ET8/ET$19</f>
        <v>7.6750560677797161E-2</v>
      </c>
      <c r="EV8" s="41">
        <f>EU8*'Pondération des sujets'!$D6</f>
        <v>7.6750560677797161E-2</v>
      </c>
      <c r="EW8" s="31">
        <v>346</v>
      </c>
      <c r="EX8" s="125">
        <f>EW8/EW$19</f>
        <v>8.5558852621167164E-2</v>
      </c>
      <c r="EY8" s="41">
        <f>EX8*'Pondération des sujets'!$D6</f>
        <v>8.5558852621167164E-2</v>
      </c>
      <c r="EZ8" s="31">
        <v>421</v>
      </c>
      <c r="FA8" s="125">
        <f>EZ8/EZ$19</f>
        <v>0.10690705942102591</v>
      </c>
      <c r="FB8" s="41">
        <f>FA8*'Pondération des sujets'!$D6</f>
        <v>0.10690705942102591</v>
      </c>
      <c r="FC8" s="31">
        <v>367</v>
      </c>
      <c r="FD8" s="125">
        <f>FC8/FC$19</f>
        <v>9.3982074263764398E-2</v>
      </c>
      <c r="FE8" s="41">
        <f>FD8*'Pondération des sujets'!$D6</f>
        <v>9.3982074263764398E-2</v>
      </c>
      <c r="FF8" s="32"/>
    </row>
    <row r="9" spans="1:162" x14ac:dyDescent="0.25">
      <c r="A9" s="77">
        <v>3</v>
      </c>
      <c r="B9" s="42" t="s">
        <v>14</v>
      </c>
      <c r="C9" s="31">
        <v>351</v>
      </c>
      <c r="D9" s="125">
        <f t="shared" ref="D9:D12" si="12">C9/C$19</f>
        <v>7.9682179341657208E-2</v>
      </c>
      <c r="E9" s="41">
        <f>D9*'Pondération des sujets'!$D8</f>
        <v>7.9682179341657208E-2</v>
      </c>
      <c r="F9" s="31">
        <v>160</v>
      </c>
      <c r="G9" s="125">
        <f t="shared" ref="G9:G12" si="13">F9/F$19</f>
        <v>3.6630036630036632E-2</v>
      </c>
      <c r="H9" s="41">
        <f>G9*'Pondération des sujets'!$D8</f>
        <v>3.6630036630036632E-2</v>
      </c>
      <c r="I9" s="31">
        <v>106</v>
      </c>
      <c r="J9" s="125">
        <f t="shared" ref="J9:J12" si="14">I9/I$19</f>
        <v>2.4463420263097162E-2</v>
      </c>
      <c r="K9" s="41">
        <f>J9*'Pondération des sujets'!$D8</f>
        <v>2.4463420263097162E-2</v>
      </c>
      <c r="L9" s="31">
        <v>398</v>
      </c>
      <c r="M9" s="125">
        <f t="shared" ref="M9:M12" si="15">L9/L$19</f>
        <v>9.2321967061006732E-2</v>
      </c>
      <c r="N9" s="41">
        <f>M9*'Pondération des sujets'!$D8</f>
        <v>9.2321967061006732E-2</v>
      </c>
      <c r="O9" s="31">
        <v>363</v>
      </c>
      <c r="P9" s="125">
        <f t="shared" ref="P9:P12" si="16">O9/O$19</f>
        <v>8.412514484356895E-2</v>
      </c>
      <c r="Q9" s="41">
        <f>P9*'Pondération des sujets'!$D8</f>
        <v>8.412514484356895E-2</v>
      </c>
      <c r="R9" s="31">
        <v>468</v>
      </c>
      <c r="S9" s="125">
        <f t="shared" ref="S9:S12" si="17">R9/R$19</f>
        <v>0.10845886442641947</v>
      </c>
      <c r="T9" s="41">
        <f>S9*'Pondération des sujets'!$D8</f>
        <v>0.10845886442641947</v>
      </c>
      <c r="U9" s="31">
        <v>536</v>
      </c>
      <c r="V9" s="125">
        <f t="shared" ref="V9:V12" si="18">U9/U$19</f>
        <v>0.12123953856593531</v>
      </c>
      <c r="W9" s="41">
        <f>V9*'Pondération des sujets'!$D8</f>
        <v>0.12123953856593531</v>
      </c>
      <c r="X9" s="31">
        <v>601</v>
      </c>
      <c r="Y9" s="125">
        <f t="shared" ref="Y9:Y12" si="19">X9/X$19</f>
        <v>0.13478358376317559</v>
      </c>
      <c r="Z9" s="41">
        <f>Y9*'Pondération des sujets'!$D8</f>
        <v>0.13478358376317559</v>
      </c>
      <c r="AA9" s="31">
        <v>585</v>
      </c>
      <c r="AB9" s="125">
        <f t="shared" ref="AB9:AB12" si="20">AA9/AA$19</f>
        <v>0.13178643838702411</v>
      </c>
      <c r="AC9" s="41">
        <f>AB9*'Pondération des sujets'!$D8</f>
        <v>0.13178643838702411</v>
      </c>
      <c r="AD9" s="31">
        <v>533</v>
      </c>
      <c r="AE9" s="125">
        <f t="shared" ref="AE9:AE12" si="21">AD9/AD$19</f>
        <v>0.11823425022182786</v>
      </c>
      <c r="AF9" s="41">
        <f>AE9*'Pondération des sujets'!$D8</f>
        <v>0.11823425022182786</v>
      </c>
      <c r="AG9" s="31">
        <v>616</v>
      </c>
      <c r="AH9" s="125">
        <f t="shared" ref="AH9:AH12" si="22">AG9/AG$19</f>
        <v>0.14096109839816934</v>
      </c>
      <c r="AI9" s="41">
        <f>AH9*'Pondération des sujets'!$D8</f>
        <v>0.14096109839816934</v>
      </c>
      <c r="AJ9" s="31">
        <v>553</v>
      </c>
      <c r="AK9" s="125">
        <f t="shared" ref="AK9:AK12" si="23">AJ9/AJ$19</f>
        <v>0.12800925925925927</v>
      </c>
      <c r="AL9" s="41">
        <f>AK9*'Pondération des sujets'!$D8</f>
        <v>0.12800925925925927</v>
      </c>
      <c r="AM9" s="32"/>
      <c r="AN9" s="31">
        <v>409</v>
      </c>
      <c r="AO9" s="125">
        <f t="shared" ref="AO9:AO11" si="24">AN9/AN$19</f>
        <v>0.13507265521796566</v>
      </c>
      <c r="AP9" s="41">
        <f>AO9*'Pondération des sujets'!$D8</f>
        <v>0.13507265521796566</v>
      </c>
      <c r="AQ9" s="31">
        <v>321</v>
      </c>
      <c r="AR9" s="125">
        <f t="shared" ref="AR9:AR11" si="25">AQ9/AQ$19</f>
        <v>0.10469667318982387</v>
      </c>
      <c r="AS9" s="41">
        <f>AR9*'Pondération des sujets'!$D8</f>
        <v>0.10469667318982387</v>
      </c>
      <c r="AT9" s="31">
        <v>331</v>
      </c>
      <c r="AU9" s="125">
        <f t="shared" ref="AU9:AU11" si="26">AT9/AT$19</f>
        <v>0.10831151832460734</v>
      </c>
      <c r="AV9" s="41">
        <f>AU9*'Pondération des sujets'!$D8</f>
        <v>0.10831151832460734</v>
      </c>
      <c r="AW9" s="31">
        <v>255</v>
      </c>
      <c r="AX9" s="125">
        <f t="shared" ref="AX9:AX11" si="27">AW9/AW$19</f>
        <v>8.346972176759411E-2</v>
      </c>
      <c r="AY9" s="41">
        <f>AX9*'Pondération des sujets'!$D8</f>
        <v>8.346972176759411E-2</v>
      </c>
      <c r="AZ9" s="31">
        <v>70</v>
      </c>
      <c r="BA9" s="125">
        <f t="shared" ref="BA9:BA11" si="28">AZ9/AZ$19</f>
        <v>2.2853411687887692E-2</v>
      </c>
      <c r="BB9" s="41">
        <f>BA9*'Pondération des sujets'!$D8</f>
        <v>2.2853411687887692E-2</v>
      </c>
      <c r="BC9" s="31">
        <v>355</v>
      </c>
      <c r="BD9" s="125">
        <f t="shared" ref="BD9:BD11" si="29">BC9/BC$19</f>
        <v>0.11677631578947369</v>
      </c>
      <c r="BE9" s="41">
        <f>BD9*'Pondération des sujets'!$D8</f>
        <v>0.11677631578947369</v>
      </c>
      <c r="BF9" s="31">
        <v>318</v>
      </c>
      <c r="BG9" s="125">
        <f t="shared" ref="BG9:BG11" si="30">BF9/BF$19</f>
        <v>0.10470859400724399</v>
      </c>
      <c r="BH9" s="41">
        <f>BG9*'Pondération des sujets'!$D8</f>
        <v>0.10470859400724399</v>
      </c>
      <c r="BI9" s="31">
        <v>332</v>
      </c>
      <c r="BJ9" s="125">
        <f t="shared" ref="BJ9:BJ11" si="31">BI9/BI$19</f>
        <v>0.10949868073878628</v>
      </c>
      <c r="BK9" s="41">
        <f>BJ9*'Pondération des sujets'!$D8</f>
        <v>0.10949868073878628</v>
      </c>
      <c r="BL9" s="31">
        <v>343</v>
      </c>
      <c r="BM9" s="125">
        <f t="shared" ref="BM9:BM11" si="32">BL9/BL$19</f>
        <v>0.11114711600777706</v>
      </c>
      <c r="BN9" s="41">
        <f>BM9*'Pondération des sujets'!$D8</f>
        <v>0.11114711600777706</v>
      </c>
      <c r="BO9" s="31">
        <v>391</v>
      </c>
      <c r="BP9" s="125">
        <f t="shared" ref="BP9:BP11" si="33">BO9/BO$19</f>
        <v>0.12512000000000001</v>
      </c>
      <c r="BQ9" s="41">
        <f>BP9*'Pondération des sujets'!$D8</f>
        <v>0.12512000000000001</v>
      </c>
      <c r="BR9" s="31">
        <v>401</v>
      </c>
      <c r="BS9" s="125">
        <f t="shared" ref="BS9:BS11" si="34">BR9/BR$19</f>
        <v>0.12927143778207609</v>
      </c>
      <c r="BT9" s="41">
        <f>BS9*'Pondération des sujets'!$D8</f>
        <v>0.12927143778207609</v>
      </c>
      <c r="BU9" s="31">
        <v>385</v>
      </c>
      <c r="BV9" s="125">
        <f t="shared" ref="BV9:BV11" si="35">BU9/BU$19</f>
        <v>0.12276785714285714</v>
      </c>
      <c r="BW9" s="41">
        <f>BV9*'Pondération des sujets'!$D8</f>
        <v>0.12276785714285714</v>
      </c>
      <c r="BX9" s="31">
        <v>377</v>
      </c>
      <c r="BY9" s="125">
        <f t="shared" ref="BY9:BY11" si="36">BX9/BX$19</f>
        <v>0.12280130293159609</v>
      </c>
      <c r="BZ9" s="41">
        <f>BY9*'Pondération des sujets'!$D8</f>
        <v>0.12280130293159609</v>
      </c>
      <c r="CA9" s="31">
        <v>346</v>
      </c>
      <c r="CB9" s="125">
        <f t="shared" ref="CB9:CB11" si="37">CA9/CA$19</f>
        <v>0.11502659574468085</v>
      </c>
      <c r="CC9" s="41">
        <f>CB9*'Pondération des sujets'!$D8</f>
        <v>0.11502659574468085</v>
      </c>
      <c r="CD9" s="32"/>
      <c r="CE9" s="31">
        <v>252</v>
      </c>
      <c r="CF9" s="125">
        <f t="shared" si="0"/>
        <v>8.7652173913043474E-2</v>
      </c>
      <c r="CG9" s="41">
        <f>CF9*'Pondération des sujets'!$D8</f>
        <v>8.7652173913043474E-2</v>
      </c>
      <c r="CH9" s="31">
        <v>213</v>
      </c>
      <c r="CI9" s="125">
        <f t="shared" si="1"/>
        <v>7.40354535974974E-2</v>
      </c>
      <c r="CJ9" s="41">
        <f>CI9*'Pondération des sujets'!$D8</f>
        <v>7.40354535974974E-2</v>
      </c>
      <c r="CK9" s="31">
        <v>68</v>
      </c>
      <c r="CL9" s="125">
        <f t="shared" si="2"/>
        <v>2.3521272915946041E-2</v>
      </c>
      <c r="CM9" s="41">
        <f>CL9*'Pondération des sujets'!$D8</f>
        <v>2.3521272915946041E-2</v>
      </c>
      <c r="CN9" s="31">
        <v>297</v>
      </c>
      <c r="CO9" s="125">
        <f t="shared" si="3"/>
        <v>0.10283933518005541</v>
      </c>
      <c r="CP9" s="41">
        <f>CO9*'Pondération des sujets'!$D8</f>
        <v>0.10283933518005541</v>
      </c>
      <c r="CQ9" s="31">
        <v>279</v>
      </c>
      <c r="CR9" s="125">
        <f t="shared" si="4"/>
        <v>9.7314265783048484E-2</v>
      </c>
      <c r="CS9" s="41">
        <f>CR9*'Pondération des sujets'!$D8</f>
        <v>9.7314265783048484E-2</v>
      </c>
      <c r="CT9" s="31">
        <v>370</v>
      </c>
      <c r="CU9" s="125">
        <f t="shared" si="5"/>
        <v>0.12874043145441894</v>
      </c>
      <c r="CV9" s="41">
        <f>CU9*'Pondération des sujets'!$D8</f>
        <v>0.12874043145441894</v>
      </c>
      <c r="CW9" s="31">
        <v>390</v>
      </c>
      <c r="CX9" s="125">
        <f t="shared" si="6"/>
        <v>0.13296965564268667</v>
      </c>
      <c r="CY9" s="41">
        <f>CX9*'Pondération des sujets'!$D8</f>
        <v>0.13296965564268667</v>
      </c>
      <c r="CZ9" s="31">
        <v>357</v>
      </c>
      <c r="DA9" s="125">
        <f t="shared" si="7"/>
        <v>0.12089400609549611</v>
      </c>
      <c r="DB9" s="41">
        <f>DA9*'Pondération des sujets'!$D8</f>
        <v>0.12089400609549611</v>
      </c>
      <c r="DC9" s="31">
        <v>318</v>
      </c>
      <c r="DD9" s="125">
        <f t="shared" si="8"/>
        <v>0.1079429735234216</v>
      </c>
      <c r="DE9" s="41">
        <f>DD9*'Pondération des sujets'!$D8</f>
        <v>0.1079429735234216</v>
      </c>
      <c r="DF9" s="31">
        <v>339</v>
      </c>
      <c r="DG9" s="125">
        <f t="shared" si="9"/>
        <v>0.11391129032258064</v>
      </c>
      <c r="DH9" s="41">
        <f>DG9*'Pondération des sujets'!$D8</f>
        <v>0.11391129032258064</v>
      </c>
      <c r="DI9" s="31">
        <v>305</v>
      </c>
      <c r="DJ9" s="125">
        <f t="shared" si="10"/>
        <v>0.1057925771765522</v>
      </c>
      <c r="DK9" s="41">
        <f>DJ9*'Pondération des sujets'!$D8</f>
        <v>0.1057925771765522</v>
      </c>
      <c r="DL9" s="31">
        <v>288</v>
      </c>
      <c r="DM9" s="125">
        <f t="shared" si="11"/>
        <v>0.10183875530410184</v>
      </c>
      <c r="DN9" s="41">
        <f>DM9*'Pondération des sujets'!$D8</f>
        <v>0.10183875530410184</v>
      </c>
      <c r="DO9" s="32"/>
      <c r="DP9" s="31">
        <v>1445</v>
      </c>
      <c r="DQ9" s="125">
        <f t="shared" ref="DQ9:DQ11" si="38">DP9/DP$19</f>
        <v>0.36270080321285142</v>
      </c>
      <c r="DR9" s="41">
        <f>DQ9*'Pondération des sujets'!$D8</f>
        <v>0.36270080321285142</v>
      </c>
      <c r="DS9" s="31">
        <v>889</v>
      </c>
      <c r="DT9" s="125">
        <f t="shared" ref="DT9:DT11" si="39">DS9/DS$19</f>
        <v>0.2239294710327456</v>
      </c>
      <c r="DU9" s="41">
        <f>DT9*'Pondération des sujets'!$D8</f>
        <v>0.2239294710327456</v>
      </c>
      <c r="DV9" s="31">
        <v>348</v>
      </c>
      <c r="DW9" s="125">
        <f t="shared" ref="DW9:DW11" si="40">DV9/DV$19</f>
        <v>8.8324873096446696E-2</v>
      </c>
      <c r="DX9" s="41">
        <f>DW9*'Pondération des sujets'!$D8</f>
        <v>8.8324873096446696E-2</v>
      </c>
      <c r="DY9" s="31">
        <v>153</v>
      </c>
      <c r="DZ9" s="125">
        <f t="shared" ref="DZ9:DZ11" si="41">DY9/DY$19</f>
        <v>3.9130434782608699E-2</v>
      </c>
      <c r="EA9" s="41">
        <f>DZ9*'Pondération des sujets'!$D8</f>
        <v>3.9130434782608699E-2</v>
      </c>
      <c r="EB9" s="31">
        <v>22</v>
      </c>
      <c r="EC9" s="125">
        <f t="shared" ref="EC9:EC11" si="42">EB9/EB$19</f>
        <v>5.6179775280898875E-3</v>
      </c>
      <c r="ED9" s="41">
        <f>EC9*'Pondération des sujets'!$D8</f>
        <v>5.6179775280898875E-3</v>
      </c>
      <c r="EE9" s="31">
        <v>324</v>
      </c>
      <c r="EF9" s="125">
        <f t="shared" ref="EF9:EF11" si="43">EE9/EE$19</f>
        <v>8.2928077809060655E-2</v>
      </c>
      <c r="EG9" s="41">
        <f>EF9*'Pondération des sujets'!$D8</f>
        <v>8.2928077809060655E-2</v>
      </c>
      <c r="EH9" s="31">
        <v>378</v>
      </c>
      <c r="EI9" s="125">
        <f t="shared" ref="EI9:EI11" si="44">EH9/EH$19</f>
        <v>9.5866091808267814E-2</v>
      </c>
      <c r="EJ9" s="41">
        <f>EI9*'Pondération des sujets'!$D8</f>
        <v>9.5866091808267814E-2</v>
      </c>
      <c r="EK9" s="31">
        <v>420</v>
      </c>
      <c r="EL9" s="125">
        <f t="shared" ref="EL9:EL11" si="45">EK9/EK$19</f>
        <v>0.10711553175210406</v>
      </c>
      <c r="EM9" s="41">
        <f>EL9*'Pondération des sujets'!$D8</f>
        <v>0.10711553175210406</v>
      </c>
      <c r="EN9" s="31">
        <v>454</v>
      </c>
      <c r="EO9" s="125">
        <f t="shared" ref="EO9:EO11" si="46">EN9/EN$19</f>
        <v>0.11364205256570713</v>
      </c>
      <c r="EP9" s="41">
        <f>EO9*'Pondération des sujets'!$D8</f>
        <v>0.11364205256570713</v>
      </c>
      <c r="EQ9" s="31">
        <v>491</v>
      </c>
      <c r="ER9" s="125">
        <f t="shared" ref="ER9:ER11" si="47">EQ9/EQ$19</f>
        <v>0.12084666502584297</v>
      </c>
      <c r="ES9" s="41">
        <f>ER9*'Pondération des sujets'!$D8</f>
        <v>0.12084666502584297</v>
      </c>
      <c r="ET9" s="31">
        <v>444</v>
      </c>
      <c r="EU9" s="125">
        <f t="shared" ref="EU9:EU11" si="48">ET9/ET$19</f>
        <v>0.11064041863942188</v>
      </c>
      <c r="EV9" s="41">
        <f>EU9*'Pondération des sujets'!$D8</f>
        <v>0.11064041863942188</v>
      </c>
      <c r="EW9" s="31">
        <v>441</v>
      </c>
      <c r="EX9" s="125">
        <f t="shared" ref="EX9:EX11" si="49">EW9/EW$19</f>
        <v>0.10905044510385757</v>
      </c>
      <c r="EY9" s="41">
        <f>EX9*'Pondération des sujets'!$D8</f>
        <v>0.10905044510385757</v>
      </c>
      <c r="EZ9" s="31">
        <v>492</v>
      </c>
      <c r="FA9" s="125">
        <f t="shared" ref="FA9:FA11" si="50">EZ9/EZ$19</f>
        <v>0.12493651599796851</v>
      </c>
      <c r="FB9" s="41">
        <f>FA9*'Pondération des sujets'!$D8</f>
        <v>0.12493651599796851</v>
      </c>
      <c r="FC9" s="31">
        <v>485</v>
      </c>
      <c r="FD9" s="125">
        <f t="shared" ref="FD9:FD11" si="51">FC9/FC$19</f>
        <v>0.12419974391805377</v>
      </c>
      <c r="FE9" s="41">
        <f>FD9*'Pondération des sujets'!$D8</f>
        <v>0.12419974391805377</v>
      </c>
      <c r="FF9" s="32"/>
    </row>
    <row r="10" spans="1:162" ht="25.5" x14ac:dyDescent="0.25">
      <c r="A10" s="77">
        <v>5</v>
      </c>
      <c r="B10" s="42" t="s">
        <v>12</v>
      </c>
      <c r="C10" s="31">
        <v>9</v>
      </c>
      <c r="D10" s="125">
        <f t="shared" si="12"/>
        <v>2.0431328036322363E-3</v>
      </c>
      <c r="E10" s="41">
        <f>D10*'Pondération des sujets'!$D10</f>
        <v>2.0431328036322363E-3</v>
      </c>
      <c r="F10" s="31">
        <v>9</v>
      </c>
      <c r="G10" s="125">
        <f t="shared" si="13"/>
        <v>2.0604395604395605E-3</v>
      </c>
      <c r="H10" s="41">
        <f>G10*'Pondération des sujets'!$D10</f>
        <v>2.0604395604395605E-3</v>
      </c>
      <c r="I10" s="31">
        <v>11</v>
      </c>
      <c r="J10" s="125">
        <f t="shared" si="14"/>
        <v>2.5386568197553658E-3</v>
      </c>
      <c r="K10" s="41">
        <f>J10*'Pondération des sujets'!$D10</f>
        <v>2.5386568197553658E-3</v>
      </c>
      <c r="L10" s="31">
        <v>10</v>
      </c>
      <c r="M10" s="125">
        <f t="shared" si="15"/>
        <v>2.3196474135931339E-3</v>
      </c>
      <c r="N10" s="41">
        <f>M10*'Pondération des sujets'!$D10</f>
        <v>2.3196474135931339E-3</v>
      </c>
      <c r="O10" s="31">
        <v>9</v>
      </c>
      <c r="P10" s="125">
        <f t="shared" si="16"/>
        <v>2.0857473928157589E-3</v>
      </c>
      <c r="Q10" s="41">
        <f>P10*'Pondération des sujets'!$D10</f>
        <v>2.0857473928157589E-3</v>
      </c>
      <c r="R10" s="31">
        <v>7</v>
      </c>
      <c r="S10" s="125">
        <f t="shared" si="17"/>
        <v>1.6222479721900347E-3</v>
      </c>
      <c r="T10" s="41">
        <f>S10*'Pondération des sujets'!$D10</f>
        <v>1.6222479721900347E-3</v>
      </c>
      <c r="U10" s="31">
        <v>11</v>
      </c>
      <c r="V10" s="125">
        <f t="shared" si="18"/>
        <v>2.4881248586292692E-3</v>
      </c>
      <c r="W10" s="41">
        <f>V10*'Pondération des sujets'!$D10</f>
        <v>2.4881248586292692E-3</v>
      </c>
      <c r="X10" s="31">
        <v>9</v>
      </c>
      <c r="Y10" s="125">
        <f t="shared" si="19"/>
        <v>2.0183897734918142E-3</v>
      </c>
      <c r="Z10" s="41">
        <f>Y10*'Pondération des sujets'!$D10</f>
        <v>2.0183897734918142E-3</v>
      </c>
      <c r="AA10" s="31">
        <v>9</v>
      </c>
      <c r="AB10" s="125">
        <f t="shared" si="20"/>
        <v>2.0274836674926784E-3</v>
      </c>
      <c r="AC10" s="41">
        <f>AB10*'Pondération des sujets'!$D10</f>
        <v>2.0274836674926784E-3</v>
      </c>
      <c r="AD10" s="31">
        <v>8</v>
      </c>
      <c r="AE10" s="125">
        <f t="shared" si="21"/>
        <v>1.7746228926353151E-3</v>
      </c>
      <c r="AF10" s="41">
        <f>AE10*'Pondération des sujets'!$D10</f>
        <v>1.7746228926353151E-3</v>
      </c>
      <c r="AG10" s="31">
        <v>6</v>
      </c>
      <c r="AH10" s="125">
        <f t="shared" si="22"/>
        <v>1.3729977116704805E-3</v>
      </c>
      <c r="AI10" s="41">
        <f>AH10*'Pondération des sujets'!$D10</f>
        <v>1.3729977116704805E-3</v>
      </c>
      <c r="AJ10" s="31">
        <v>7</v>
      </c>
      <c r="AK10" s="125">
        <f t="shared" si="23"/>
        <v>1.6203703703703703E-3</v>
      </c>
      <c r="AL10" s="41">
        <f>AK10*'Pondération des sujets'!$D10</f>
        <v>1.6203703703703703E-3</v>
      </c>
      <c r="AM10" s="32"/>
      <c r="AN10" s="31">
        <v>45</v>
      </c>
      <c r="AO10" s="125">
        <f t="shared" si="24"/>
        <v>1.4861294583883751E-2</v>
      </c>
      <c r="AP10" s="41">
        <f>AO10*'Pondération des sujets'!$D10</f>
        <v>1.4861294583883751E-2</v>
      </c>
      <c r="AQ10" s="31">
        <v>39</v>
      </c>
      <c r="AR10" s="125">
        <f t="shared" si="25"/>
        <v>1.2720156555772993E-2</v>
      </c>
      <c r="AS10" s="41">
        <f>AR10*'Pondération des sujets'!$D10</f>
        <v>1.2720156555772993E-2</v>
      </c>
      <c r="AT10" s="31">
        <v>29</v>
      </c>
      <c r="AU10" s="125">
        <f t="shared" si="26"/>
        <v>9.4895287958115179E-3</v>
      </c>
      <c r="AV10" s="41">
        <f>AU10*'Pondération des sujets'!$D10</f>
        <v>9.4895287958115179E-3</v>
      </c>
      <c r="AW10" s="31">
        <v>27</v>
      </c>
      <c r="AX10" s="125">
        <f t="shared" si="27"/>
        <v>8.8379705400981994E-3</v>
      </c>
      <c r="AY10" s="41">
        <f>AX10*'Pondération des sujets'!$D10</f>
        <v>8.8379705400981994E-3</v>
      </c>
      <c r="AZ10" s="31">
        <v>28</v>
      </c>
      <c r="BA10" s="125">
        <f t="shared" si="28"/>
        <v>9.1413646751550767E-3</v>
      </c>
      <c r="BB10" s="41">
        <f>BA10*'Pondération des sujets'!$D10</f>
        <v>9.1413646751550767E-3</v>
      </c>
      <c r="BC10" s="31">
        <v>31</v>
      </c>
      <c r="BD10" s="125">
        <f t="shared" si="29"/>
        <v>1.0197368421052632E-2</v>
      </c>
      <c r="BE10" s="41">
        <f>BD10*'Pondération des sujets'!$D10</f>
        <v>1.0197368421052632E-2</v>
      </c>
      <c r="BF10" s="31">
        <v>33</v>
      </c>
      <c r="BG10" s="125">
        <f t="shared" si="30"/>
        <v>1.0865986170563056E-2</v>
      </c>
      <c r="BH10" s="41">
        <f>BG10*'Pondération des sujets'!$D10</f>
        <v>1.0865986170563056E-2</v>
      </c>
      <c r="BI10" s="31">
        <v>35</v>
      </c>
      <c r="BJ10" s="125">
        <f t="shared" si="31"/>
        <v>1.154353562005277E-2</v>
      </c>
      <c r="BK10" s="41">
        <f>BJ10*'Pondération des sujets'!$D10</f>
        <v>1.154353562005277E-2</v>
      </c>
      <c r="BL10" s="31">
        <v>34</v>
      </c>
      <c r="BM10" s="125">
        <f t="shared" si="32"/>
        <v>1.1017498379779649E-2</v>
      </c>
      <c r="BN10" s="41">
        <f>BM10*'Pondération des sujets'!$D10</f>
        <v>1.1017498379779649E-2</v>
      </c>
      <c r="BO10" s="31">
        <v>37</v>
      </c>
      <c r="BP10" s="125">
        <f t="shared" si="33"/>
        <v>1.184E-2</v>
      </c>
      <c r="BQ10" s="41">
        <f>BP10*'Pondération des sujets'!$D10</f>
        <v>1.184E-2</v>
      </c>
      <c r="BR10" s="31">
        <v>35</v>
      </c>
      <c r="BS10" s="125">
        <f t="shared" si="34"/>
        <v>1.1283043197936816E-2</v>
      </c>
      <c r="BT10" s="41">
        <f>BS10*'Pondération des sujets'!$D10</f>
        <v>1.1283043197936816E-2</v>
      </c>
      <c r="BU10" s="31">
        <v>32</v>
      </c>
      <c r="BV10" s="125">
        <f t="shared" si="35"/>
        <v>1.020408163265306E-2</v>
      </c>
      <c r="BW10" s="41">
        <f>BV10*'Pondération des sujets'!$D10</f>
        <v>1.020408163265306E-2</v>
      </c>
      <c r="BX10" s="31">
        <v>27</v>
      </c>
      <c r="BY10" s="125">
        <f t="shared" si="36"/>
        <v>8.7947882736156349E-3</v>
      </c>
      <c r="BZ10" s="41">
        <f>BY10*'Pondération des sujets'!$D10</f>
        <v>8.7947882736156349E-3</v>
      </c>
      <c r="CA10" s="31">
        <v>27</v>
      </c>
      <c r="CB10" s="125">
        <f t="shared" si="37"/>
        <v>8.9760638297872349E-3</v>
      </c>
      <c r="CC10" s="41">
        <f>CB10*'Pondération des sujets'!$D10</f>
        <v>8.9760638297872349E-3</v>
      </c>
      <c r="CD10" s="32"/>
      <c r="CE10" s="31">
        <v>12</v>
      </c>
      <c r="CF10" s="125">
        <f t="shared" si="0"/>
        <v>4.1739130434782605E-3</v>
      </c>
      <c r="CG10" s="41">
        <f>CF10*'Pondération des sujets'!$D10</f>
        <v>4.1739130434782605E-3</v>
      </c>
      <c r="CH10" s="31">
        <v>10</v>
      </c>
      <c r="CI10" s="125">
        <f t="shared" si="1"/>
        <v>3.4758428919012862E-3</v>
      </c>
      <c r="CJ10" s="41">
        <f>CI10*'Pondération des sujets'!$D10</f>
        <v>3.4758428919012862E-3</v>
      </c>
      <c r="CK10" s="31">
        <v>7</v>
      </c>
      <c r="CL10" s="125">
        <f t="shared" si="2"/>
        <v>2.4213075060532689E-3</v>
      </c>
      <c r="CM10" s="41">
        <f>CL10*'Pondération des sujets'!$D10</f>
        <v>2.4213075060532689E-3</v>
      </c>
      <c r="CN10" s="31">
        <v>7</v>
      </c>
      <c r="CO10" s="125">
        <f t="shared" si="3"/>
        <v>2.4238227146814403E-3</v>
      </c>
      <c r="CP10" s="41">
        <f>CO10*'Pondération des sujets'!$D10</f>
        <v>2.4238227146814403E-3</v>
      </c>
      <c r="CQ10" s="31">
        <v>6</v>
      </c>
      <c r="CR10" s="125">
        <f t="shared" si="4"/>
        <v>2.0927799093128706E-3</v>
      </c>
      <c r="CS10" s="41">
        <f>CR10*'Pondération des sujets'!$D10</f>
        <v>2.0927799093128706E-3</v>
      </c>
      <c r="CT10" s="31">
        <v>6</v>
      </c>
      <c r="CU10" s="125">
        <f t="shared" si="5"/>
        <v>2.0876826722338203E-3</v>
      </c>
      <c r="CV10" s="41">
        <f>CU10*'Pondération des sujets'!$D10</f>
        <v>2.0876826722338203E-3</v>
      </c>
      <c r="CW10" s="31">
        <v>6</v>
      </c>
      <c r="CX10" s="125">
        <f t="shared" si="6"/>
        <v>2.0456870098874871E-3</v>
      </c>
      <c r="CY10" s="41">
        <f>CX10*'Pondération des sujets'!$D10</f>
        <v>2.0456870098874871E-3</v>
      </c>
      <c r="CZ10" s="31">
        <v>6</v>
      </c>
      <c r="DA10" s="125">
        <f t="shared" si="7"/>
        <v>2.0318320352184218E-3</v>
      </c>
      <c r="DB10" s="41">
        <f>DA10*'Pondération des sujets'!$D10</f>
        <v>2.0318320352184218E-3</v>
      </c>
      <c r="DC10" s="31">
        <v>6</v>
      </c>
      <c r="DD10" s="125">
        <f t="shared" si="8"/>
        <v>2.0366598778004071E-3</v>
      </c>
      <c r="DE10" s="41">
        <f>DD10*'Pondération des sujets'!$D10</f>
        <v>2.0366598778004071E-3</v>
      </c>
      <c r="DF10" s="31">
        <v>5</v>
      </c>
      <c r="DG10" s="125">
        <f t="shared" si="9"/>
        <v>1.6801075268817205E-3</v>
      </c>
      <c r="DH10" s="41">
        <f>DG10*'Pondération des sujets'!$D10</f>
        <v>1.6801075268817205E-3</v>
      </c>
      <c r="DI10" s="31">
        <v>5</v>
      </c>
      <c r="DJ10" s="125">
        <f t="shared" si="10"/>
        <v>1.734304543877905E-3</v>
      </c>
      <c r="DK10" s="41">
        <f>DJ10*'Pondération des sujets'!$D10</f>
        <v>1.734304543877905E-3</v>
      </c>
      <c r="DL10" s="31">
        <v>5</v>
      </c>
      <c r="DM10" s="125">
        <f t="shared" si="11"/>
        <v>1.7680339462517679E-3</v>
      </c>
      <c r="DN10" s="41">
        <f>DM10*'Pondération des sujets'!$D10</f>
        <v>1.7680339462517679E-3</v>
      </c>
      <c r="DO10" s="32"/>
      <c r="DP10" s="31">
        <v>43</v>
      </c>
      <c r="DQ10" s="125">
        <f t="shared" si="38"/>
        <v>1.0793172690763053E-2</v>
      </c>
      <c r="DR10" s="41">
        <f>DQ10*'Pondération des sujets'!$D10</f>
        <v>1.0793172690763053E-2</v>
      </c>
      <c r="DS10" s="31">
        <v>43</v>
      </c>
      <c r="DT10" s="125">
        <f t="shared" si="39"/>
        <v>1.0831234256926952E-2</v>
      </c>
      <c r="DU10" s="41">
        <f>DT10*'Pondération des sujets'!$D10</f>
        <v>1.0831234256926952E-2</v>
      </c>
      <c r="DV10" s="31">
        <v>38</v>
      </c>
      <c r="DW10" s="125">
        <f t="shared" si="40"/>
        <v>9.6446700507614221E-3</v>
      </c>
      <c r="DX10" s="41">
        <f>DW10*'Pondération des sujets'!$D10</f>
        <v>9.6446700507614221E-3</v>
      </c>
      <c r="DY10" s="31">
        <v>42</v>
      </c>
      <c r="DZ10" s="125">
        <f t="shared" si="41"/>
        <v>1.0741687979539642E-2</v>
      </c>
      <c r="EA10" s="41">
        <f>DZ10*'Pondération des sujets'!$D10</f>
        <v>1.0741687979539642E-2</v>
      </c>
      <c r="EB10" s="31">
        <v>43</v>
      </c>
      <c r="EC10" s="125">
        <f t="shared" si="42"/>
        <v>1.0980592441266599E-2</v>
      </c>
      <c r="ED10" s="41">
        <f>EC10*'Pondération des sujets'!$D10</f>
        <v>1.0980592441266599E-2</v>
      </c>
      <c r="EE10" s="31">
        <v>38</v>
      </c>
      <c r="EF10" s="125">
        <f t="shared" si="43"/>
        <v>9.726132582544152E-3</v>
      </c>
      <c r="EG10" s="41">
        <f>EF10*'Pondération des sujets'!$D10</f>
        <v>9.726132582544152E-3</v>
      </c>
      <c r="EH10" s="31">
        <v>39</v>
      </c>
      <c r="EI10" s="125">
        <f t="shared" si="44"/>
        <v>9.890945980218108E-3</v>
      </c>
      <c r="EJ10" s="41">
        <f>EI10*'Pondération des sujets'!$D10</f>
        <v>9.890945980218108E-3</v>
      </c>
      <c r="EK10" s="31">
        <v>29</v>
      </c>
      <c r="EL10" s="125">
        <f t="shared" si="45"/>
        <v>7.3960724305024228E-3</v>
      </c>
      <c r="EM10" s="41">
        <f>EL10*'Pondération des sujets'!$D10</f>
        <v>7.3960724305024228E-3</v>
      </c>
      <c r="EN10" s="31">
        <v>21</v>
      </c>
      <c r="EO10" s="125">
        <f t="shared" si="46"/>
        <v>5.2565707133917393E-3</v>
      </c>
      <c r="EP10" s="41">
        <f>EO10*'Pondération des sujets'!$D10</f>
        <v>5.2565707133917393E-3</v>
      </c>
      <c r="EQ10" s="31">
        <v>20</v>
      </c>
      <c r="ER10" s="125">
        <f t="shared" si="47"/>
        <v>4.9224710804824023E-3</v>
      </c>
      <c r="ES10" s="41">
        <f>ER10*'Pondération des sujets'!$D10</f>
        <v>4.9224710804824023E-3</v>
      </c>
      <c r="ET10" s="31">
        <v>10</v>
      </c>
      <c r="EU10" s="125">
        <f t="shared" si="48"/>
        <v>2.4919013207076999E-3</v>
      </c>
      <c r="EV10" s="41">
        <f>EU10*'Pondération des sujets'!$D10</f>
        <v>2.4919013207076999E-3</v>
      </c>
      <c r="EW10" s="31">
        <v>10</v>
      </c>
      <c r="EX10" s="125">
        <f t="shared" si="49"/>
        <v>2.472799208704253E-3</v>
      </c>
      <c r="EY10" s="41">
        <f>EX10*'Pondération des sujets'!$D10</f>
        <v>2.472799208704253E-3</v>
      </c>
      <c r="EZ10" s="31">
        <v>13</v>
      </c>
      <c r="FA10" s="125">
        <f t="shared" si="50"/>
        <v>3.3011681056373792E-3</v>
      </c>
      <c r="FB10" s="41">
        <f>FA10*'Pondération des sujets'!$D10</f>
        <v>3.3011681056373792E-3</v>
      </c>
      <c r="FC10" s="31">
        <v>13</v>
      </c>
      <c r="FD10" s="125">
        <f t="shared" si="51"/>
        <v>3.3290653008962866E-3</v>
      </c>
      <c r="FE10" s="41">
        <f>FD10*'Pondération des sujets'!$D10</f>
        <v>3.3290653008962866E-3</v>
      </c>
      <c r="FF10" s="32"/>
    </row>
    <row r="11" spans="1:162" x14ac:dyDescent="0.25">
      <c r="A11" s="83" t="s">
        <v>119</v>
      </c>
      <c r="B11" s="42" t="s">
        <v>2</v>
      </c>
      <c r="C11" s="28">
        <v>6</v>
      </c>
      <c r="D11" s="125">
        <f t="shared" si="12"/>
        <v>1.362088535754824E-3</v>
      </c>
      <c r="E11" s="41">
        <f>D11*'Pondération des sujets'!$D16</f>
        <v>1.362088535754824E-3</v>
      </c>
      <c r="F11" s="28">
        <v>4</v>
      </c>
      <c r="G11" s="125">
        <f t="shared" si="13"/>
        <v>9.1575091575091575E-4</v>
      </c>
      <c r="H11" s="41">
        <f>G11*'Pondération des sujets'!$D16</f>
        <v>9.1575091575091575E-4</v>
      </c>
      <c r="I11" s="28">
        <v>1</v>
      </c>
      <c r="J11" s="125">
        <f t="shared" si="14"/>
        <v>2.3078698361412417E-4</v>
      </c>
      <c r="K11" s="41">
        <f>J11*'Pondération des sujets'!$D16</f>
        <v>2.3078698361412417E-4</v>
      </c>
      <c r="L11" s="28">
        <v>1</v>
      </c>
      <c r="M11" s="125">
        <f t="shared" si="15"/>
        <v>2.3196474135931338E-4</v>
      </c>
      <c r="N11" s="41">
        <f>M11*'Pondération des sujets'!$D16</f>
        <v>2.3196474135931338E-4</v>
      </c>
      <c r="O11" s="28">
        <v>1</v>
      </c>
      <c r="P11" s="125">
        <f t="shared" si="16"/>
        <v>2.3174971031286211E-4</v>
      </c>
      <c r="Q11" s="41">
        <f>P11*'Pondération des sujets'!$D16</f>
        <v>2.3174971031286211E-4</v>
      </c>
      <c r="R11" s="28">
        <v>1</v>
      </c>
      <c r="S11" s="125">
        <f t="shared" si="17"/>
        <v>2.3174971031286211E-4</v>
      </c>
      <c r="T11" s="41">
        <f>S11*'Pondération des sujets'!$D16</f>
        <v>2.3174971031286211E-4</v>
      </c>
      <c r="U11" s="28">
        <v>4</v>
      </c>
      <c r="V11" s="125">
        <f t="shared" si="18"/>
        <v>9.0477267586518888E-4</v>
      </c>
      <c r="W11" s="41">
        <f>V11*'Pondération des sujets'!$D16</f>
        <v>9.0477267586518888E-4</v>
      </c>
      <c r="X11" s="28">
        <v>4</v>
      </c>
      <c r="Y11" s="125">
        <f t="shared" si="19"/>
        <v>8.9706212155191752E-4</v>
      </c>
      <c r="Z11" s="41">
        <f>Y11*'Pondération des sujets'!$D16</f>
        <v>8.9706212155191752E-4</v>
      </c>
      <c r="AA11" s="28">
        <v>4</v>
      </c>
      <c r="AB11" s="125">
        <f t="shared" si="20"/>
        <v>9.0110385221896824E-4</v>
      </c>
      <c r="AC11" s="41">
        <f>AB11*'Pondération des sujets'!$D16</f>
        <v>9.0110385221896824E-4</v>
      </c>
      <c r="AD11" s="28">
        <v>4</v>
      </c>
      <c r="AE11" s="125">
        <f t="shared" si="21"/>
        <v>8.8731144631765753E-4</v>
      </c>
      <c r="AF11" s="41">
        <f>AE11*'Pondération des sujets'!$D16</f>
        <v>8.8731144631765753E-4</v>
      </c>
      <c r="AG11" s="28">
        <v>5</v>
      </c>
      <c r="AH11" s="125">
        <f t="shared" si="22"/>
        <v>1.1441647597254005E-3</v>
      </c>
      <c r="AI11" s="41">
        <f>AH11*'Pondération des sujets'!$D16</f>
        <v>1.1441647597254005E-3</v>
      </c>
      <c r="AJ11" s="28">
        <v>6</v>
      </c>
      <c r="AK11" s="125">
        <f t="shared" si="23"/>
        <v>1.3888888888888889E-3</v>
      </c>
      <c r="AL11" s="41">
        <f>AK11*'Pondération des sujets'!$D16</f>
        <v>1.3888888888888889E-3</v>
      </c>
      <c r="AM11" s="32"/>
      <c r="AN11" s="28">
        <v>1</v>
      </c>
      <c r="AO11" s="125">
        <f t="shared" si="24"/>
        <v>3.3025099075297226E-4</v>
      </c>
      <c r="AP11" s="41">
        <f>AO11*'Pondération des sujets'!$D16</f>
        <v>3.3025099075297226E-4</v>
      </c>
      <c r="AQ11" s="28">
        <v>1</v>
      </c>
      <c r="AR11" s="125">
        <f t="shared" si="25"/>
        <v>3.2615786040443573E-4</v>
      </c>
      <c r="AS11" s="41">
        <f>AR11*'Pondération des sujets'!$D16</f>
        <v>3.2615786040443573E-4</v>
      </c>
      <c r="AT11" s="28">
        <v>2</v>
      </c>
      <c r="AU11" s="125">
        <f t="shared" si="26"/>
        <v>6.5445026178010475E-4</v>
      </c>
      <c r="AV11" s="41">
        <f>AU11*'Pondération des sujets'!$D16</f>
        <v>6.5445026178010475E-4</v>
      </c>
      <c r="AW11" s="28">
        <v>2</v>
      </c>
      <c r="AX11" s="125">
        <f t="shared" si="27"/>
        <v>6.5466448445171855E-4</v>
      </c>
      <c r="AY11" s="41">
        <f>AX11*'Pondération des sujets'!$D16</f>
        <v>6.5466448445171855E-4</v>
      </c>
      <c r="AZ11" s="28">
        <v>1</v>
      </c>
      <c r="BA11" s="125">
        <f t="shared" si="28"/>
        <v>3.2647730982696702E-4</v>
      </c>
      <c r="BB11" s="41">
        <f>BA11*'Pondération des sujets'!$D16</f>
        <v>3.2647730982696702E-4</v>
      </c>
      <c r="BC11" s="28">
        <v>1</v>
      </c>
      <c r="BD11" s="125">
        <f t="shared" si="29"/>
        <v>3.2894736842105262E-4</v>
      </c>
      <c r="BE11" s="41">
        <f>BD11*'Pondération des sujets'!$D16</f>
        <v>3.2894736842105262E-4</v>
      </c>
      <c r="BF11" s="28">
        <v>0</v>
      </c>
      <c r="BG11" s="125">
        <f t="shared" si="30"/>
        <v>0</v>
      </c>
      <c r="BH11" s="41">
        <f>BG11*'Pondération des sujets'!$D16</f>
        <v>0</v>
      </c>
      <c r="BI11" s="28">
        <v>0</v>
      </c>
      <c r="BJ11" s="125">
        <f t="shared" si="31"/>
        <v>0</v>
      </c>
      <c r="BK11" s="41">
        <f>BJ11*'Pondération des sujets'!$D16</f>
        <v>0</v>
      </c>
      <c r="BL11" s="28">
        <v>0</v>
      </c>
      <c r="BM11" s="125">
        <f t="shared" si="32"/>
        <v>0</v>
      </c>
      <c r="BN11" s="41">
        <f>BM11*'Pondération des sujets'!$D16</f>
        <v>0</v>
      </c>
      <c r="BO11" s="28">
        <v>0</v>
      </c>
      <c r="BP11" s="125">
        <f t="shared" si="33"/>
        <v>0</v>
      </c>
      <c r="BQ11" s="41">
        <f>BP11*'Pondération des sujets'!$D16</f>
        <v>0</v>
      </c>
      <c r="BR11" s="28">
        <v>1</v>
      </c>
      <c r="BS11" s="125">
        <f t="shared" si="34"/>
        <v>3.2237266279819472E-4</v>
      </c>
      <c r="BT11" s="41">
        <f>BS11*'Pondération des sujets'!$D16</f>
        <v>3.2237266279819472E-4</v>
      </c>
      <c r="BU11" s="28">
        <v>1</v>
      </c>
      <c r="BV11" s="125">
        <f t="shared" si="35"/>
        <v>3.1887755102040814E-4</v>
      </c>
      <c r="BW11" s="41">
        <f>BV11*'Pondération des sujets'!$D16</f>
        <v>3.1887755102040814E-4</v>
      </c>
      <c r="BX11" s="28">
        <v>2</v>
      </c>
      <c r="BY11" s="125">
        <f t="shared" si="36"/>
        <v>6.5146579804560263E-4</v>
      </c>
      <c r="BZ11" s="41">
        <f>BY11*'Pondération des sujets'!$D16</f>
        <v>6.5146579804560263E-4</v>
      </c>
      <c r="CA11" s="28">
        <v>2</v>
      </c>
      <c r="CB11" s="125">
        <f t="shared" si="37"/>
        <v>6.6489361702127658E-4</v>
      </c>
      <c r="CC11" s="41">
        <f>CB11*'Pondération des sujets'!$D16</f>
        <v>6.6489361702127658E-4</v>
      </c>
      <c r="CD11" s="32"/>
      <c r="CE11" s="28">
        <v>0</v>
      </c>
      <c r="CF11" s="125">
        <f t="shared" si="0"/>
        <v>0</v>
      </c>
      <c r="CG11" s="41">
        <f>CF11*'Pondération des sujets'!$D16</f>
        <v>0</v>
      </c>
      <c r="CH11" s="28">
        <v>0</v>
      </c>
      <c r="CI11" s="125">
        <f t="shared" si="1"/>
        <v>0</v>
      </c>
      <c r="CJ11" s="41">
        <f>CI11*'Pondération des sujets'!$D16</f>
        <v>0</v>
      </c>
      <c r="CK11" s="28">
        <v>2</v>
      </c>
      <c r="CL11" s="125">
        <f t="shared" si="2"/>
        <v>6.9180214458664825E-4</v>
      </c>
      <c r="CM11" s="41">
        <f>CL11*'Pondération des sujets'!$D16</f>
        <v>6.9180214458664825E-4</v>
      </c>
      <c r="CN11" s="28">
        <v>1</v>
      </c>
      <c r="CO11" s="125">
        <f t="shared" si="3"/>
        <v>3.4626038781163435E-4</v>
      </c>
      <c r="CP11" s="41">
        <f>CO11*'Pondération des sujets'!$D16</f>
        <v>3.4626038781163435E-4</v>
      </c>
      <c r="CQ11" s="28">
        <v>1</v>
      </c>
      <c r="CR11" s="125">
        <f t="shared" si="4"/>
        <v>3.4879665155214509E-4</v>
      </c>
      <c r="CS11" s="41">
        <f>CR11*'Pondération des sujets'!$D16</f>
        <v>3.4879665155214509E-4</v>
      </c>
      <c r="CT11" s="28">
        <v>0</v>
      </c>
      <c r="CU11" s="125">
        <f t="shared" si="5"/>
        <v>0</v>
      </c>
      <c r="CV11" s="41">
        <f>CU11*'Pondération des sujets'!$D16</f>
        <v>0</v>
      </c>
      <c r="CW11" s="28">
        <v>0</v>
      </c>
      <c r="CX11" s="125">
        <f t="shared" si="6"/>
        <v>0</v>
      </c>
      <c r="CY11" s="41">
        <f>CX11*'Pondération des sujets'!$D16</f>
        <v>0</v>
      </c>
      <c r="CZ11" s="28">
        <v>0</v>
      </c>
      <c r="DA11" s="125">
        <f t="shared" si="7"/>
        <v>0</v>
      </c>
      <c r="DB11" s="41">
        <f>DA11*'Pondération des sujets'!$D16</f>
        <v>0</v>
      </c>
      <c r="DC11" s="28">
        <v>0</v>
      </c>
      <c r="DD11" s="125">
        <f t="shared" si="8"/>
        <v>0</v>
      </c>
      <c r="DE11" s="41">
        <f>DD11*'Pondération des sujets'!$D16</f>
        <v>0</v>
      </c>
      <c r="DF11" s="28">
        <v>0</v>
      </c>
      <c r="DG11" s="125">
        <f t="shared" si="9"/>
        <v>0</v>
      </c>
      <c r="DH11" s="41">
        <f>DG11*'Pondération des sujets'!$D16</f>
        <v>0</v>
      </c>
      <c r="DI11" s="28">
        <v>2</v>
      </c>
      <c r="DJ11" s="125">
        <f t="shared" si="10"/>
        <v>6.9372181755116198E-4</v>
      </c>
      <c r="DK11" s="41">
        <f>DJ11*'Pondération des sujets'!$D16</f>
        <v>6.9372181755116198E-4</v>
      </c>
      <c r="DL11" s="28">
        <v>3</v>
      </c>
      <c r="DM11" s="125">
        <f t="shared" si="11"/>
        <v>1.0608203677510608E-3</v>
      </c>
      <c r="DN11" s="41">
        <f>DM11*'Pondération des sujets'!$D16</f>
        <v>1.0608203677510608E-3</v>
      </c>
      <c r="DO11" s="32"/>
      <c r="DP11" s="28">
        <v>1</v>
      </c>
      <c r="DQ11" s="125">
        <f t="shared" si="38"/>
        <v>2.5100401606425701E-4</v>
      </c>
      <c r="DR11" s="41">
        <f>DQ11*'Pondération des sujets'!$D16</f>
        <v>2.5100401606425701E-4</v>
      </c>
      <c r="DS11" s="28">
        <v>2</v>
      </c>
      <c r="DT11" s="125">
        <f t="shared" si="39"/>
        <v>5.0377833753148613E-4</v>
      </c>
      <c r="DU11" s="41">
        <f>DT11*'Pondération des sujets'!$D16</f>
        <v>5.0377833753148613E-4</v>
      </c>
      <c r="DV11" s="28">
        <v>1</v>
      </c>
      <c r="DW11" s="125">
        <f t="shared" si="40"/>
        <v>2.5380710659898478E-4</v>
      </c>
      <c r="DX11" s="41">
        <f>DW11*'Pondération des sujets'!$D16</f>
        <v>2.5380710659898478E-4</v>
      </c>
      <c r="DY11" s="28">
        <v>2</v>
      </c>
      <c r="DZ11" s="125">
        <f t="shared" si="41"/>
        <v>5.1150895140664957E-4</v>
      </c>
      <c r="EA11" s="41">
        <f>DZ11*'Pondération des sujets'!$D16</f>
        <v>5.1150895140664957E-4</v>
      </c>
      <c r="EB11" s="28">
        <v>0</v>
      </c>
      <c r="EC11" s="125">
        <f t="shared" si="42"/>
        <v>0</v>
      </c>
      <c r="ED11" s="41">
        <f>EC11*'Pondération des sujets'!$D16</f>
        <v>0</v>
      </c>
      <c r="EE11" s="28">
        <v>1</v>
      </c>
      <c r="EF11" s="125">
        <f t="shared" si="43"/>
        <v>2.5595085743537239E-4</v>
      </c>
      <c r="EG11" s="41">
        <f>EF11*'Pondération des sujets'!$D16</f>
        <v>2.5595085743537239E-4</v>
      </c>
      <c r="EH11" s="28">
        <v>2</v>
      </c>
      <c r="EI11" s="125">
        <f t="shared" si="44"/>
        <v>5.0722799898554399E-4</v>
      </c>
      <c r="EJ11" s="41">
        <f>EI11*'Pondération des sujets'!$D16</f>
        <v>5.0722799898554399E-4</v>
      </c>
      <c r="EK11" s="28">
        <v>2</v>
      </c>
      <c r="EL11" s="125">
        <f t="shared" si="45"/>
        <v>5.1007396072430501E-4</v>
      </c>
      <c r="EM11" s="41">
        <f>EL11*'Pondération des sujets'!$D16</f>
        <v>5.1007396072430501E-4</v>
      </c>
      <c r="EN11" s="28">
        <v>2</v>
      </c>
      <c r="EO11" s="125">
        <f t="shared" si="46"/>
        <v>5.006257822277847E-4</v>
      </c>
      <c r="EP11" s="41">
        <f>EO11*'Pondération des sujets'!$D16</f>
        <v>5.006257822277847E-4</v>
      </c>
      <c r="EQ11" s="28">
        <v>4</v>
      </c>
      <c r="ER11" s="125">
        <f t="shared" si="47"/>
        <v>9.8449421609648037E-4</v>
      </c>
      <c r="ES11" s="41">
        <f>ER11*'Pondération des sujets'!$D16</f>
        <v>9.8449421609648037E-4</v>
      </c>
      <c r="ET11" s="28">
        <v>5</v>
      </c>
      <c r="EU11" s="125">
        <f t="shared" si="48"/>
        <v>1.24595066035385E-3</v>
      </c>
      <c r="EV11" s="41">
        <f>EU11*'Pondération des sujets'!$D16</f>
        <v>1.24595066035385E-3</v>
      </c>
      <c r="EW11" s="28">
        <v>5</v>
      </c>
      <c r="EX11" s="125">
        <f t="shared" si="49"/>
        <v>1.2363996043521265E-3</v>
      </c>
      <c r="EY11" s="41">
        <f>EX11*'Pondération des sujets'!$D16</f>
        <v>1.2363996043521265E-3</v>
      </c>
      <c r="EZ11" s="28">
        <v>7</v>
      </c>
      <c r="FA11" s="125">
        <f t="shared" si="50"/>
        <v>1.7775520568816658E-3</v>
      </c>
      <c r="FB11" s="41">
        <f>FA11*'Pondération des sujets'!$D16</f>
        <v>1.7775520568816658E-3</v>
      </c>
      <c r="FC11" s="28">
        <v>8</v>
      </c>
      <c r="FD11" s="125">
        <f t="shared" si="51"/>
        <v>2.0486555697823302E-3</v>
      </c>
      <c r="FE11" s="41">
        <f>FD11*'Pondération des sujets'!$D16</f>
        <v>2.0486555697823302E-3</v>
      </c>
      <c r="FF11" s="32"/>
    </row>
    <row r="12" spans="1:162" x14ac:dyDescent="0.25">
      <c r="A12" s="83" t="s">
        <v>117</v>
      </c>
      <c r="B12" s="42" t="s">
        <v>1</v>
      </c>
      <c r="C12" s="28">
        <v>0</v>
      </c>
      <c r="D12" s="125">
        <f t="shared" si="12"/>
        <v>0</v>
      </c>
      <c r="E12" s="41">
        <f>D12*'Pondération des sujets'!$D17</f>
        <v>0</v>
      </c>
      <c r="F12" s="28">
        <v>0</v>
      </c>
      <c r="G12" s="125">
        <f t="shared" si="13"/>
        <v>0</v>
      </c>
      <c r="H12" s="41">
        <f>G12*'Pondération des sujets'!$D17</f>
        <v>0</v>
      </c>
      <c r="I12" s="28">
        <v>0</v>
      </c>
      <c r="J12" s="125">
        <f t="shared" si="14"/>
        <v>0</v>
      </c>
      <c r="K12" s="41">
        <f>J12*'Pondération des sujets'!$D17</f>
        <v>0</v>
      </c>
      <c r="L12" s="28">
        <v>0</v>
      </c>
      <c r="M12" s="125">
        <f t="shared" si="15"/>
        <v>0</v>
      </c>
      <c r="N12" s="41">
        <f>M12*'Pondération des sujets'!$D17</f>
        <v>0</v>
      </c>
      <c r="O12" s="28">
        <v>0</v>
      </c>
      <c r="P12" s="125">
        <f t="shared" si="16"/>
        <v>0</v>
      </c>
      <c r="Q12" s="41">
        <f>P12*'Pondération des sujets'!$D17</f>
        <v>0</v>
      </c>
      <c r="R12" s="28">
        <v>0</v>
      </c>
      <c r="S12" s="125">
        <f t="shared" si="17"/>
        <v>0</v>
      </c>
      <c r="T12" s="41">
        <f>S12*'Pondération des sujets'!$D17</f>
        <v>0</v>
      </c>
      <c r="U12" s="28">
        <v>0</v>
      </c>
      <c r="V12" s="125">
        <f t="shared" si="18"/>
        <v>0</v>
      </c>
      <c r="W12" s="41">
        <f>V12*'Pondération des sujets'!$D17</f>
        <v>0</v>
      </c>
      <c r="X12" s="28">
        <v>0</v>
      </c>
      <c r="Y12" s="125">
        <f t="shared" si="19"/>
        <v>0</v>
      </c>
      <c r="Z12" s="41">
        <f>Y12*'Pondération des sujets'!$D17</f>
        <v>0</v>
      </c>
      <c r="AA12" s="28">
        <v>0</v>
      </c>
      <c r="AB12" s="125">
        <f t="shared" si="20"/>
        <v>0</v>
      </c>
      <c r="AC12" s="41">
        <f>AB12*'Pondération des sujets'!$D17</f>
        <v>0</v>
      </c>
      <c r="AD12" s="28">
        <v>0</v>
      </c>
      <c r="AE12" s="125">
        <f t="shared" si="21"/>
        <v>0</v>
      </c>
      <c r="AF12" s="41">
        <f>AE12*'Pondération des sujets'!$D17</f>
        <v>0</v>
      </c>
      <c r="AG12" s="28">
        <v>0</v>
      </c>
      <c r="AH12" s="125">
        <f t="shared" si="22"/>
        <v>0</v>
      </c>
      <c r="AI12" s="41">
        <f>AH12*'Pondération des sujets'!$D17</f>
        <v>0</v>
      </c>
      <c r="AJ12" s="28">
        <v>0</v>
      </c>
      <c r="AK12" s="125">
        <f t="shared" si="23"/>
        <v>0</v>
      </c>
      <c r="AL12" s="41">
        <f>AK12*'Pondération des sujets'!$D17</f>
        <v>0</v>
      </c>
      <c r="AM12" s="32"/>
      <c r="AN12" s="28">
        <v>0</v>
      </c>
      <c r="AO12" s="125">
        <f>AN12/AN$19</f>
        <v>0</v>
      </c>
      <c r="AP12" s="41">
        <f>AO12*'Pondération des sujets'!$D17</f>
        <v>0</v>
      </c>
      <c r="AQ12" s="28">
        <v>1</v>
      </c>
      <c r="AR12" s="125">
        <f>AQ12/AQ$19</f>
        <v>3.2615786040443573E-4</v>
      </c>
      <c r="AS12" s="41">
        <f>AR12*'Pondération des sujets'!$D17</f>
        <v>3.2615786040443573E-4</v>
      </c>
      <c r="AT12" s="28">
        <v>1</v>
      </c>
      <c r="AU12" s="125">
        <f>AT12/AT$19</f>
        <v>3.2722513089005238E-4</v>
      </c>
      <c r="AV12" s="41">
        <f>AU12*'Pondération des sujets'!$D17</f>
        <v>3.2722513089005238E-4</v>
      </c>
      <c r="AW12" s="28">
        <v>1</v>
      </c>
      <c r="AX12" s="125">
        <f>AW12/AW$19</f>
        <v>3.2733224222585927E-4</v>
      </c>
      <c r="AY12" s="41">
        <f>AX12*'Pondération des sujets'!$D17</f>
        <v>3.2733224222585927E-4</v>
      </c>
      <c r="AZ12" s="28">
        <v>0</v>
      </c>
      <c r="BA12" s="125">
        <f>AZ12/AZ$19</f>
        <v>0</v>
      </c>
      <c r="BB12" s="41">
        <f>BA12*'Pondération des sujets'!$D17</f>
        <v>0</v>
      </c>
      <c r="BC12" s="28">
        <v>0</v>
      </c>
      <c r="BD12" s="125">
        <f>BC12/BC$19</f>
        <v>0</v>
      </c>
      <c r="BE12" s="41">
        <f>BD12*'Pondération des sujets'!$D17</f>
        <v>0</v>
      </c>
      <c r="BF12" s="28">
        <v>0</v>
      </c>
      <c r="BG12" s="125">
        <f>BF12/BF$19</f>
        <v>0</v>
      </c>
      <c r="BH12" s="41">
        <f>BG12*'Pondération des sujets'!$D17</f>
        <v>0</v>
      </c>
      <c r="BI12" s="28">
        <v>0</v>
      </c>
      <c r="BJ12" s="125">
        <f>BI12/BI$19</f>
        <v>0</v>
      </c>
      <c r="BK12" s="41">
        <f>BJ12*'Pondération des sujets'!$D17</f>
        <v>0</v>
      </c>
      <c r="BL12" s="28">
        <v>0</v>
      </c>
      <c r="BM12" s="125">
        <f>BL12/BL$19</f>
        <v>0</v>
      </c>
      <c r="BN12" s="41">
        <f>BM12*'Pondération des sujets'!$D17</f>
        <v>0</v>
      </c>
      <c r="BO12" s="28">
        <v>0</v>
      </c>
      <c r="BP12" s="125">
        <f>BO12/BO$19</f>
        <v>0</v>
      </c>
      <c r="BQ12" s="41">
        <f>BP12*'Pondération des sujets'!$D17</f>
        <v>0</v>
      </c>
      <c r="BR12" s="28">
        <v>0</v>
      </c>
      <c r="BS12" s="125">
        <f>BR12/BR$19</f>
        <v>0</v>
      </c>
      <c r="BT12" s="41">
        <f>BS12*'Pondération des sujets'!$D17</f>
        <v>0</v>
      </c>
      <c r="BU12" s="28">
        <v>0</v>
      </c>
      <c r="BV12" s="125">
        <f>BU12/BU$19</f>
        <v>0</v>
      </c>
      <c r="BW12" s="41">
        <f>BV12*'Pondération des sujets'!$D17</f>
        <v>0</v>
      </c>
      <c r="BX12" s="28">
        <v>0</v>
      </c>
      <c r="BY12" s="125">
        <f>BX12/BX$19</f>
        <v>0</v>
      </c>
      <c r="BZ12" s="41">
        <f>BY12*'Pondération des sujets'!$D17</f>
        <v>0</v>
      </c>
      <c r="CA12" s="28">
        <v>0</v>
      </c>
      <c r="CB12" s="125">
        <f>CA12/CA$19</f>
        <v>0</v>
      </c>
      <c r="CC12" s="41">
        <f>CB12*'Pondération des sujets'!$D17</f>
        <v>0</v>
      </c>
      <c r="CD12" s="32"/>
      <c r="CE12" s="28">
        <v>0</v>
      </c>
      <c r="CF12" s="125">
        <f t="shared" si="0"/>
        <v>0</v>
      </c>
      <c r="CG12" s="41">
        <f>CF12*'Pondération des sujets'!$D17</f>
        <v>0</v>
      </c>
      <c r="CH12" s="28">
        <v>0</v>
      </c>
      <c r="CI12" s="125">
        <f t="shared" si="1"/>
        <v>0</v>
      </c>
      <c r="CJ12" s="41">
        <f>CI12*'Pondération des sujets'!$D17</f>
        <v>0</v>
      </c>
      <c r="CK12" s="28">
        <v>0</v>
      </c>
      <c r="CL12" s="125">
        <f t="shared" si="2"/>
        <v>0</v>
      </c>
      <c r="CM12" s="41">
        <f>CL12*'Pondération des sujets'!$D17</f>
        <v>0</v>
      </c>
      <c r="CN12" s="28">
        <v>0</v>
      </c>
      <c r="CO12" s="125">
        <f t="shared" si="3"/>
        <v>0</v>
      </c>
      <c r="CP12" s="41">
        <f>CO12*'Pondération des sujets'!$D17</f>
        <v>0</v>
      </c>
      <c r="CQ12" s="28">
        <v>0</v>
      </c>
      <c r="CR12" s="125">
        <f t="shared" si="4"/>
        <v>0</v>
      </c>
      <c r="CS12" s="41">
        <f>CR12*'Pondération des sujets'!$D17</f>
        <v>0</v>
      </c>
      <c r="CT12" s="28">
        <v>0</v>
      </c>
      <c r="CU12" s="125">
        <f t="shared" si="5"/>
        <v>0</v>
      </c>
      <c r="CV12" s="41">
        <f>CU12*'Pondération des sujets'!$D17</f>
        <v>0</v>
      </c>
      <c r="CW12" s="28">
        <v>0</v>
      </c>
      <c r="CX12" s="125">
        <f t="shared" si="6"/>
        <v>0</v>
      </c>
      <c r="CY12" s="41">
        <f>CX12*'Pondération des sujets'!$D17</f>
        <v>0</v>
      </c>
      <c r="CZ12" s="28">
        <v>0</v>
      </c>
      <c r="DA12" s="125">
        <f t="shared" si="7"/>
        <v>0</v>
      </c>
      <c r="DB12" s="41">
        <f>DA12*'Pondération des sujets'!$D17</f>
        <v>0</v>
      </c>
      <c r="DC12" s="28">
        <v>0</v>
      </c>
      <c r="DD12" s="125">
        <f t="shared" si="8"/>
        <v>0</v>
      </c>
      <c r="DE12" s="41">
        <f>DD12*'Pondération des sujets'!$D17</f>
        <v>0</v>
      </c>
      <c r="DF12" s="28">
        <v>0</v>
      </c>
      <c r="DG12" s="125">
        <f t="shared" si="9"/>
        <v>0</v>
      </c>
      <c r="DH12" s="41">
        <f>DG12*'Pondération des sujets'!$D17</f>
        <v>0</v>
      </c>
      <c r="DI12" s="28">
        <v>1</v>
      </c>
      <c r="DJ12" s="125">
        <f t="shared" si="10"/>
        <v>3.4686090877558099E-4</v>
      </c>
      <c r="DK12" s="41">
        <f>DJ12*'Pondération des sujets'!$D17</f>
        <v>3.4686090877558099E-4</v>
      </c>
      <c r="DL12" s="28">
        <v>1</v>
      </c>
      <c r="DM12" s="125">
        <f t="shared" si="11"/>
        <v>3.5360678925035362E-4</v>
      </c>
      <c r="DN12" s="41">
        <f>DM12*'Pondération des sujets'!$D17</f>
        <v>3.5360678925035362E-4</v>
      </c>
      <c r="DO12" s="32"/>
      <c r="DP12" s="28">
        <v>0</v>
      </c>
      <c r="DQ12" s="125">
        <f>DP12/DP$19</f>
        <v>0</v>
      </c>
      <c r="DR12" s="41">
        <f>DQ12*'Pondération des sujets'!$D17</f>
        <v>0</v>
      </c>
      <c r="DS12" s="28">
        <v>0</v>
      </c>
      <c r="DT12" s="125">
        <f>DS12/DS$19</f>
        <v>0</v>
      </c>
      <c r="DU12" s="41">
        <f>DT12*'Pondération des sujets'!$D17</f>
        <v>0</v>
      </c>
      <c r="DV12" s="28">
        <v>0</v>
      </c>
      <c r="DW12" s="125">
        <f>DV12/DV$19</f>
        <v>0</v>
      </c>
      <c r="DX12" s="41">
        <f>DW12*'Pondération des sujets'!$D17</f>
        <v>0</v>
      </c>
      <c r="DY12" s="28">
        <v>0</v>
      </c>
      <c r="DZ12" s="125">
        <f>DY12/DY$19</f>
        <v>0</v>
      </c>
      <c r="EA12" s="41">
        <f>DZ12*'Pondération des sujets'!$D17</f>
        <v>0</v>
      </c>
      <c r="EB12" s="28">
        <v>0</v>
      </c>
      <c r="EC12" s="125">
        <f>EB12/EB$19</f>
        <v>0</v>
      </c>
      <c r="ED12" s="41">
        <f>EC12*'Pondération des sujets'!$D17</f>
        <v>0</v>
      </c>
      <c r="EE12" s="28">
        <v>0</v>
      </c>
      <c r="EF12" s="125">
        <f>EE12/EE$19</f>
        <v>0</v>
      </c>
      <c r="EG12" s="41">
        <f>EF12*'Pondération des sujets'!$D17</f>
        <v>0</v>
      </c>
      <c r="EH12" s="28">
        <v>0</v>
      </c>
      <c r="EI12" s="125">
        <f>EH12/EH$19</f>
        <v>0</v>
      </c>
      <c r="EJ12" s="41">
        <f>EI12*'Pondération des sujets'!$D17</f>
        <v>0</v>
      </c>
      <c r="EK12" s="28">
        <v>0</v>
      </c>
      <c r="EL12" s="125">
        <f>EK12/EK$19</f>
        <v>0</v>
      </c>
      <c r="EM12" s="41">
        <f>EL12*'Pondération des sujets'!$D17</f>
        <v>0</v>
      </c>
      <c r="EN12" s="28">
        <v>0</v>
      </c>
      <c r="EO12" s="125">
        <f>EN12/EN$19</f>
        <v>0</v>
      </c>
      <c r="EP12" s="41">
        <f>EO12*'Pondération des sujets'!$D17</f>
        <v>0</v>
      </c>
      <c r="EQ12" s="28">
        <v>0</v>
      </c>
      <c r="ER12" s="125">
        <f>EQ12/EQ$19</f>
        <v>0</v>
      </c>
      <c r="ES12" s="41">
        <f>ER12*'Pondération des sujets'!$D17</f>
        <v>0</v>
      </c>
      <c r="ET12" s="28">
        <v>0</v>
      </c>
      <c r="EU12" s="125">
        <f>ET12/ET$19</f>
        <v>0</v>
      </c>
      <c r="EV12" s="41">
        <f>EU12*'Pondération des sujets'!$D17</f>
        <v>0</v>
      </c>
      <c r="EW12" s="28">
        <v>0</v>
      </c>
      <c r="EX12" s="125">
        <f>EW12/EW$19</f>
        <v>0</v>
      </c>
      <c r="EY12" s="41">
        <f>EX12*'Pondération des sujets'!$D17</f>
        <v>0</v>
      </c>
      <c r="EZ12" s="28">
        <v>1</v>
      </c>
      <c r="FA12" s="125">
        <f>EZ12/EZ$19</f>
        <v>2.5393600812595224E-4</v>
      </c>
      <c r="FB12" s="41">
        <f>FA12*'Pondération des sujets'!$D17</f>
        <v>2.5393600812595224E-4</v>
      </c>
      <c r="FC12" s="28">
        <v>1</v>
      </c>
      <c r="FD12" s="125">
        <f>FC12/FC$19</f>
        <v>2.5608194622279127E-4</v>
      </c>
      <c r="FE12" s="41">
        <f>FD12*'Pondération des sujets'!$D17</f>
        <v>2.5608194622279127E-4</v>
      </c>
      <c r="FF12" s="32"/>
    </row>
    <row r="13" spans="1:162" x14ac:dyDescent="0.25">
      <c r="A13" s="77" t="s">
        <v>98</v>
      </c>
      <c r="B13" s="42" t="s">
        <v>99</v>
      </c>
      <c r="C13" s="31">
        <v>0</v>
      </c>
      <c r="D13" s="125">
        <f>C13/C$21</f>
        <v>0</v>
      </c>
      <c r="E13" s="41">
        <f>D13*'Pondération des sujets'!$D12</f>
        <v>0</v>
      </c>
      <c r="F13" s="31">
        <v>0</v>
      </c>
      <c r="G13" s="125">
        <f>F13/F$21</f>
        <v>0</v>
      </c>
      <c r="H13" s="41">
        <f>G13*'Pondération des sujets'!$D12</f>
        <v>0</v>
      </c>
      <c r="I13" s="31">
        <v>0</v>
      </c>
      <c r="J13" s="125">
        <f>I13/I$21</f>
        <v>0</v>
      </c>
      <c r="K13" s="41">
        <f>J13*'Pondération des sujets'!$D12</f>
        <v>0</v>
      </c>
      <c r="L13" s="31">
        <v>0</v>
      </c>
      <c r="M13" s="125">
        <f>L13/L$21</f>
        <v>0</v>
      </c>
      <c r="N13" s="41">
        <f>M13*'Pondération des sujets'!$D12</f>
        <v>0</v>
      </c>
      <c r="O13" s="31">
        <v>0</v>
      </c>
      <c r="P13" s="125">
        <f>O13/O$21</f>
        <v>0</v>
      </c>
      <c r="Q13" s="41">
        <f>P13*'Pondération des sujets'!$D12</f>
        <v>0</v>
      </c>
      <c r="R13" s="31">
        <v>0</v>
      </c>
      <c r="S13" s="125">
        <f>R13/R$21</f>
        <v>0</v>
      </c>
      <c r="T13" s="41">
        <f>S13*'Pondération des sujets'!$D12</f>
        <v>0</v>
      </c>
      <c r="U13" s="31">
        <v>0</v>
      </c>
      <c r="V13" s="125">
        <f>U13/U$21</f>
        <v>0</v>
      </c>
      <c r="W13" s="41">
        <f>V13*'Pondération des sujets'!$D12</f>
        <v>0</v>
      </c>
      <c r="X13" s="31">
        <v>0</v>
      </c>
      <c r="Y13" s="125">
        <f>X13/X$21</f>
        <v>0</v>
      </c>
      <c r="Z13" s="41">
        <f>Y13*'Pondération des sujets'!$D12</f>
        <v>0</v>
      </c>
      <c r="AA13" s="31">
        <v>0</v>
      </c>
      <c r="AB13" s="125">
        <f>AA13/AA$21</f>
        <v>0</v>
      </c>
      <c r="AC13" s="41">
        <f>AB13*'Pondération des sujets'!$D12</f>
        <v>0</v>
      </c>
      <c r="AD13" s="31">
        <v>0</v>
      </c>
      <c r="AE13" s="125">
        <f>AD13/AD$21</f>
        <v>0</v>
      </c>
      <c r="AF13" s="41">
        <f>AE13*'Pondération des sujets'!$D12</f>
        <v>0</v>
      </c>
      <c r="AG13" s="31">
        <v>0</v>
      </c>
      <c r="AH13" s="125">
        <f>AG13/AG$21</f>
        <v>0</v>
      </c>
      <c r="AI13" s="41">
        <f>AH13*'Pondération des sujets'!$D12</f>
        <v>0</v>
      </c>
      <c r="AJ13" s="31">
        <v>0</v>
      </c>
      <c r="AK13" s="125">
        <f>AJ13/AJ$21</f>
        <v>0</v>
      </c>
      <c r="AL13" s="41">
        <f>AK13*'Pondération des sujets'!$D12</f>
        <v>0</v>
      </c>
      <c r="AM13" s="32"/>
      <c r="AN13" s="31">
        <v>0</v>
      </c>
      <c r="AO13" s="125">
        <f>AN13/AN$21</f>
        <v>0</v>
      </c>
      <c r="AP13" s="41">
        <f>AO13*'Pondération des sujets'!$D12</f>
        <v>0</v>
      </c>
      <c r="AQ13" s="31">
        <v>0</v>
      </c>
      <c r="AR13" s="125">
        <f>AQ13/AQ$21</f>
        <v>0</v>
      </c>
      <c r="AS13" s="41">
        <f>AR13*'Pondération des sujets'!$D12</f>
        <v>0</v>
      </c>
      <c r="AT13" s="31">
        <v>0</v>
      </c>
      <c r="AU13" s="125">
        <f>AT13/AT$21</f>
        <v>0</v>
      </c>
      <c r="AV13" s="41">
        <f>AU13*'Pondération des sujets'!$D12</f>
        <v>0</v>
      </c>
      <c r="AW13" s="31">
        <v>0</v>
      </c>
      <c r="AX13" s="125">
        <f>AW13/AW$21</f>
        <v>0</v>
      </c>
      <c r="AY13" s="41">
        <f>AX13*'Pondération des sujets'!$D12</f>
        <v>0</v>
      </c>
      <c r="AZ13" s="31">
        <v>0</v>
      </c>
      <c r="BA13" s="125">
        <f>AZ13/AZ$21</f>
        <v>0</v>
      </c>
      <c r="BB13" s="41">
        <f>BA13*'Pondération des sujets'!$D12</f>
        <v>0</v>
      </c>
      <c r="BC13" s="31">
        <v>0</v>
      </c>
      <c r="BD13" s="125">
        <f>BC13/BC$21</f>
        <v>0</v>
      </c>
      <c r="BE13" s="41">
        <f>BD13*'Pondération des sujets'!$D12</f>
        <v>0</v>
      </c>
      <c r="BF13" s="31">
        <v>0</v>
      </c>
      <c r="BG13" s="125">
        <f>BF13/BF$21</f>
        <v>0</v>
      </c>
      <c r="BH13" s="41">
        <f>BG13*'Pondération des sujets'!$D12</f>
        <v>0</v>
      </c>
      <c r="BI13" s="31">
        <v>0</v>
      </c>
      <c r="BJ13" s="125">
        <f>BI13/BI$21</f>
        <v>0</v>
      </c>
      <c r="BK13" s="41">
        <f>BJ13*'Pondération des sujets'!$D12</f>
        <v>0</v>
      </c>
      <c r="BL13" s="31">
        <v>0</v>
      </c>
      <c r="BM13" s="125">
        <f>BL13/BL$21</f>
        <v>0</v>
      </c>
      <c r="BN13" s="41">
        <f>BM13*'Pondération des sujets'!$D12</f>
        <v>0</v>
      </c>
      <c r="BO13" s="31">
        <v>0</v>
      </c>
      <c r="BP13" s="125">
        <f>BO13/BO$21</f>
        <v>0</v>
      </c>
      <c r="BQ13" s="41">
        <f>BP13*'Pondération des sujets'!$D12</f>
        <v>0</v>
      </c>
      <c r="BR13" s="31">
        <v>0</v>
      </c>
      <c r="BS13" s="125">
        <f>BR13/BR$21</f>
        <v>0</v>
      </c>
      <c r="BT13" s="41">
        <f>BS13*'Pondération des sujets'!$D12</f>
        <v>0</v>
      </c>
      <c r="BU13" s="31">
        <v>0</v>
      </c>
      <c r="BV13" s="125">
        <f>BU13/BU$21</f>
        <v>0</v>
      </c>
      <c r="BW13" s="41">
        <f>BV13*'Pondération des sujets'!$D12</f>
        <v>0</v>
      </c>
      <c r="BX13" s="31">
        <v>0</v>
      </c>
      <c r="BY13" s="125">
        <f>BX13/BX$21</f>
        <v>0</v>
      </c>
      <c r="BZ13" s="41">
        <f>BY13*'Pondération des sujets'!$D12</f>
        <v>0</v>
      </c>
      <c r="CA13" s="31">
        <v>0</v>
      </c>
      <c r="CB13" s="125">
        <f>CA13/CA$21</f>
        <v>0</v>
      </c>
      <c r="CC13" s="41">
        <f>CB13*'Pondération des sujets'!$D12</f>
        <v>0</v>
      </c>
      <c r="CD13" s="32"/>
      <c r="CE13" s="31">
        <v>0</v>
      </c>
      <c r="CF13" s="125">
        <f>CE13/CE$21</f>
        <v>0</v>
      </c>
      <c r="CG13" s="41">
        <f>CF13*'Pondération des sujets'!$D12</f>
        <v>0</v>
      </c>
      <c r="CH13" s="31">
        <v>0</v>
      </c>
      <c r="CI13" s="125">
        <f>CH13/CH$21</f>
        <v>0</v>
      </c>
      <c r="CJ13" s="41">
        <f>CI13*'Pondération des sujets'!$D12</f>
        <v>0</v>
      </c>
      <c r="CK13" s="31">
        <v>0</v>
      </c>
      <c r="CL13" s="125">
        <f>CK13/CK$21</f>
        <v>0</v>
      </c>
      <c r="CM13" s="41">
        <f>CL13*'Pondération des sujets'!$D12</f>
        <v>0</v>
      </c>
      <c r="CN13" s="31">
        <v>0</v>
      </c>
      <c r="CO13" s="125">
        <f>CN13/CN$21</f>
        <v>0</v>
      </c>
      <c r="CP13" s="41">
        <f>CO13*'Pondération des sujets'!$D12</f>
        <v>0</v>
      </c>
      <c r="CQ13" s="31">
        <v>0</v>
      </c>
      <c r="CR13" s="125">
        <f>CQ13/CQ$21</f>
        <v>0</v>
      </c>
      <c r="CS13" s="41">
        <f>CR13*'Pondération des sujets'!$D12</f>
        <v>0</v>
      </c>
      <c r="CT13" s="31">
        <v>0</v>
      </c>
      <c r="CU13" s="125">
        <f>CT13/CT$21</f>
        <v>0</v>
      </c>
      <c r="CV13" s="41">
        <f>CU13*'Pondération des sujets'!$D12</f>
        <v>0</v>
      </c>
      <c r="CW13" s="31">
        <v>0</v>
      </c>
      <c r="CX13" s="125">
        <f>CW13/CW$21</f>
        <v>0</v>
      </c>
      <c r="CY13" s="41">
        <f>CX13*'Pondération des sujets'!$D12</f>
        <v>0</v>
      </c>
      <c r="CZ13" s="31">
        <v>0</v>
      </c>
      <c r="DA13" s="125">
        <f>CZ13/CZ$21</f>
        <v>0</v>
      </c>
      <c r="DB13" s="41">
        <f>DA13*'Pondération des sujets'!$D12</f>
        <v>0</v>
      </c>
      <c r="DC13" s="31">
        <v>0</v>
      </c>
      <c r="DD13" s="125">
        <f>DC13/DC$21</f>
        <v>0</v>
      </c>
      <c r="DE13" s="41">
        <f>DD13*'Pondération des sujets'!$D12</f>
        <v>0</v>
      </c>
      <c r="DF13" s="31">
        <v>0</v>
      </c>
      <c r="DG13" s="125">
        <f>DF13/DF$21</f>
        <v>0</v>
      </c>
      <c r="DH13" s="41">
        <f>DG13*'Pondération des sujets'!$D12</f>
        <v>0</v>
      </c>
      <c r="DI13" s="31">
        <v>0</v>
      </c>
      <c r="DJ13" s="125">
        <f>DI13/DI$21</f>
        <v>0</v>
      </c>
      <c r="DK13" s="41">
        <f>DJ13*'Pondération des sujets'!$D12</f>
        <v>0</v>
      </c>
      <c r="DL13" s="31">
        <v>0</v>
      </c>
      <c r="DM13" s="125">
        <f>DL13/DL$21</f>
        <v>0</v>
      </c>
      <c r="DN13" s="41">
        <f>DM13*'Pondération des sujets'!$D12</f>
        <v>0</v>
      </c>
      <c r="DO13" s="32"/>
      <c r="DP13" s="31">
        <v>0</v>
      </c>
      <c r="DQ13" s="125">
        <f>DP13/DP$21</f>
        <v>0</v>
      </c>
      <c r="DR13" s="41">
        <f>DQ13*'Pondération des sujets'!$D12</f>
        <v>0</v>
      </c>
      <c r="DS13" s="31">
        <v>0</v>
      </c>
      <c r="DT13" s="125">
        <f>DS13/DS$21</f>
        <v>0</v>
      </c>
      <c r="DU13" s="41">
        <f>DT13*'Pondération des sujets'!$D12</f>
        <v>0</v>
      </c>
      <c r="DV13" s="31">
        <v>0</v>
      </c>
      <c r="DW13" s="125">
        <f>DV13/DV$21</f>
        <v>0</v>
      </c>
      <c r="DX13" s="41">
        <f>DW13*'Pondération des sujets'!$D12</f>
        <v>0</v>
      </c>
      <c r="DY13" s="31">
        <v>0</v>
      </c>
      <c r="DZ13" s="125">
        <f>DY13/DY$21</f>
        <v>0</v>
      </c>
      <c r="EA13" s="41">
        <f>DZ13*'Pondération des sujets'!$D12</f>
        <v>0</v>
      </c>
      <c r="EB13" s="31">
        <v>0</v>
      </c>
      <c r="EC13" s="125">
        <f>EB13/EB$21</f>
        <v>0</v>
      </c>
      <c r="ED13" s="41">
        <f>EC13*'Pondération des sujets'!$D12</f>
        <v>0</v>
      </c>
      <c r="EE13" s="31">
        <v>0</v>
      </c>
      <c r="EF13" s="125">
        <f>EE13/EE$21</f>
        <v>0</v>
      </c>
      <c r="EG13" s="41">
        <f>EF13*'Pondération des sujets'!$D12</f>
        <v>0</v>
      </c>
      <c r="EH13" s="31">
        <v>0</v>
      </c>
      <c r="EI13" s="125">
        <f>EH13/EH$21</f>
        <v>0</v>
      </c>
      <c r="EJ13" s="41">
        <f>EI13*'Pondération des sujets'!$D12</f>
        <v>0</v>
      </c>
      <c r="EK13" s="31">
        <v>0</v>
      </c>
      <c r="EL13" s="125">
        <f>EK13/EK$21</f>
        <v>0</v>
      </c>
      <c r="EM13" s="41">
        <f>EL13*'Pondération des sujets'!$D12</f>
        <v>0</v>
      </c>
      <c r="EN13" s="31">
        <v>0</v>
      </c>
      <c r="EO13" s="125">
        <f>EN13/EN$21</f>
        <v>0</v>
      </c>
      <c r="EP13" s="41">
        <f>EO13*'Pondération des sujets'!$D12</f>
        <v>0</v>
      </c>
      <c r="EQ13" s="31">
        <v>0</v>
      </c>
      <c r="ER13" s="125">
        <f>EQ13/EQ$21</f>
        <v>0</v>
      </c>
      <c r="ES13" s="41">
        <f>ER13*'Pondération des sujets'!$D12</f>
        <v>0</v>
      </c>
      <c r="ET13" s="31">
        <v>0</v>
      </c>
      <c r="EU13" s="125">
        <f>ET13/ET$21</f>
        <v>0</v>
      </c>
      <c r="EV13" s="41">
        <f>EU13*'Pondération des sujets'!$D12</f>
        <v>0</v>
      </c>
      <c r="EW13" s="31">
        <v>0</v>
      </c>
      <c r="EX13" s="125">
        <f>EW13/EW$21</f>
        <v>0</v>
      </c>
      <c r="EY13" s="41">
        <f>EX13*'Pondération des sujets'!$D12</f>
        <v>0</v>
      </c>
      <c r="EZ13" s="31">
        <v>0</v>
      </c>
      <c r="FA13" s="125">
        <f>EZ13/EZ$21</f>
        <v>0</v>
      </c>
      <c r="FB13" s="41">
        <f>FA13*'Pondération des sujets'!$D12</f>
        <v>0</v>
      </c>
      <c r="FC13" s="31">
        <v>0</v>
      </c>
      <c r="FD13" s="125">
        <f>FC13/FC$21</f>
        <v>0</v>
      </c>
      <c r="FE13" s="41">
        <f>FD13*'Pondération des sujets'!$D12</f>
        <v>0</v>
      </c>
      <c r="FF13" s="32"/>
    </row>
    <row r="14" spans="1:162" s="27" customFormat="1" x14ac:dyDescent="0.25">
      <c r="A14" s="84" t="s">
        <v>48</v>
      </c>
      <c r="B14" s="38" t="s">
        <v>47</v>
      </c>
      <c r="C14" s="37"/>
      <c r="D14" s="35"/>
      <c r="E14" s="39">
        <f>SUM(E4:E12)</f>
        <v>0.40817253121452896</v>
      </c>
      <c r="F14" s="37"/>
      <c r="G14" s="35"/>
      <c r="H14" s="39">
        <f>SUM(H4:H12)</f>
        <v>0.39858058608058605</v>
      </c>
      <c r="I14" s="37"/>
      <c r="J14" s="35"/>
      <c r="K14" s="39">
        <f>SUM(K4:K12)</f>
        <v>0.4285714285714286</v>
      </c>
      <c r="L14" s="37"/>
      <c r="M14" s="35"/>
      <c r="N14" s="39">
        <f>SUM(N4:N12)</f>
        <v>0.42867084203201122</v>
      </c>
      <c r="O14" s="37"/>
      <c r="P14" s="35"/>
      <c r="Q14" s="39">
        <f>SUM(Q4:Q12)</f>
        <v>0.4431054461181923</v>
      </c>
      <c r="R14" s="37"/>
      <c r="S14" s="35"/>
      <c r="T14" s="39">
        <f>SUM(T4:T12)</f>
        <v>0.4347624565469293</v>
      </c>
      <c r="U14" s="37"/>
      <c r="V14" s="35"/>
      <c r="W14" s="39">
        <f>SUM(W4:W12)</f>
        <v>0.44831486089120109</v>
      </c>
      <c r="X14" s="37"/>
      <c r="Y14" s="35"/>
      <c r="Z14" s="39">
        <f>SUM(Z4:Z12)</f>
        <v>0.44763399865440684</v>
      </c>
      <c r="AA14" s="37"/>
      <c r="AB14" s="35"/>
      <c r="AC14" s="39">
        <f>SUM(AC4:AC12)</f>
        <v>0.42960126154539308</v>
      </c>
      <c r="AD14" s="37"/>
      <c r="AE14" s="35"/>
      <c r="AF14" s="39">
        <f>SUM(AF4:AF12)</f>
        <v>0.39551907719609586</v>
      </c>
      <c r="AG14" s="37"/>
      <c r="AH14" s="35"/>
      <c r="AI14" s="39">
        <f>SUM(AI4:AI12)</f>
        <v>0.44965675057208238</v>
      </c>
      <c r="AJ14" s="37"/>
      <c r="AK14" s="35"/>
      <c r="AL14" s="39">
        <f>SUM(AL4:AL12)</f>
        <v>0.46203703703703708</v>
      </c>
      <c r="AM14" s="109"/>
      <c r="AN14" s="37"/>
      <c r="AO14" s="35"/>
      <c r="AP14" s="39">
        <f>SUM(AP4:AP12)</f>
        <v>0.40224570673712018</v>
      </c>
      <c r="AQ14" s="37"/>
      <c r="AR14" s="35"/>
      <c r="AS14" s="39">
        <f>SUM(AS4:AS12)</f>
        <v>0.34377038486627531</v>
      </c>
      <c r="AT14" s="37"/>
      <c r="AU14" s="35"/>
      <c r="AV14" s="39">
        <f>SUM(AV4:AV12)</f>
        <v>0.27192408376963351</v>
      </c>
      <c r="AW14" s="37"/>
      <c r="AX14" s="35"/>
      <c r="AY14" s="39">
        <f>SUM(AY4:AY12)</f>
        <v>0.26972176759410804</v>
      </c>
      <c r="AZ14" s="37"/>
      <c r="BA14" s="35"/>
      <c r="BB14" s="39">
        <f>SUM(BB4:BB12)</f>
        <v>0.25008161932745676</v>
      </c>
      <c r="BC14" s="37"/>
      <c r="BD14" s="35"/>
      <c r="BE14" s="39">
        <f>SUM(BE4:BE12)</f>
        <v>0.25328947368421051</v>
      </c>
      <c r="BF14" s="37"/>
      <c r="BG14" s="35"/>
      <c r="BH14" s="39">
        <f>SUM(BH4:BH12)</f>
        <v>0.27033256503128084</v>
      </c>
      <c r="BI14" s="37"/>
      <c r="BJ14" s="35"/>
      <c r="BK14" s="39">
        <f>SUM(BK4:BK12)</f>
        <v>0.26846965699208447</v>
      </c>
      <c r="BL14" s="37"/>
      <c r="BM14" s="35"/>
      <c r="BN14" s="39">
        <f>SUM(BN4:BN12)</f>
        <v>0.26409591704471813</v>
      </c>
      <c r="BO14" s="37"/>
      <c r="BP14" s="35"/>
      <c r="BQ14" s="39">
        <f>SUM(BQ4:BQ12)</f>
        <v>0.25280000000000002</v>
      </c>
      <c r="BR14" s="37"/>
      <c r="BS14" s="35"/>
      <c r="BT14" s="39">
        <f>SUM(BT4:BT12)</f>
        <v>0.26176660219213416</v>
      </c>
      <c r="BU14" s="37"/>
      <c r="BV14" s="35"/>
      <c r="BW14" s="39">
        <f>SUM(BW4:BW12)</f>
        <v>0.26275510204081631</v>
      </c>
      <c r="BX14" s="37"/>
      <c r="BY14" s="35"/>
      <c r="BZ14" s="39">
        <f>SUM(BZ4:BZ12)</f>
        <v>0.27296416938110746</v>
      </c>
      <c r="CA14" s="37"/>
      <c r="CB14" s="35"/>
      <c r="CC14" s="39">
        <f>SUM(CC4:CC12)</f>
        <v>0.27460106382978722</v>
      </c>
      <c r="CD14" s="109"/>
      <c r="CE14" s="37"/>
      <c r="CF14" s="35"/>
      <c r="CG14" s="39">
        <f>SUM(CG4:CG12)</f>
        <v>0.32834782608695651</v>
      </c>
      <c r="CH14" s="37"/>
      <c r="CI14" s="35"/>
      <c r="CJ14" s="39">
        <f>SUM(CJ4:CJ12)</f>
        <v>0.34758428919012863</v>
      </c>
      <c r="CK14" s="37"/>
      <c r="CL14" s="35"/>
      <c r="CM14" s="39">
        <f>SUM(CM4:CM12)</f>
        <v>0.35627810446212377</v>
      </c>
      <c r="CN14" s="37"/>
      <c r="CO14" s="35"/>
      <c r="CP14" s="39">
        <f>SUM(CP4:CP12)</f>
        <v>0.33621883656509699</v>
      </c>
      <c r="CQ14" s="37"/>
      <c r="CR14" s="35"/>
      <c r="CS14" s="39">
        <f>SUM(CS4:CS12)</f>
        <v>0.35786536449250084</v>
      </c>
      <c r="CT14" s="37"/>
      <c r="CU14" s="35"/>
      <c r="CV14" s="39">
        <f>SUM(CV4:CV12)</f>
        <v>0.41231732776617958</v>
      </c>
      <c r="CW14" s="37"/>
      <c r="CX14" s="35"/>
      <c r="CY14" s="39">
        <f>SUM(CY4:CY12)</f>
        <v>0.4026593931128537</v>
      </c>
      <c r="CZ14" s="37"/>
      <c r="DA14" s="35"/>
      <c r="DB14" s="39">
        <f>SUM(DB4:DB12)</f>
        <v>0.40230274297324753</v>
      </c>
      <c r="DC14" s="37"/>
      <c r="DD14" s="35"/>
      <c r="DE14" s="39">
        <f>SUM(DE4:DE12)</f>
        <v>0.40190088255261369</v>
      </c>
      <c r="DF14" s="37"/>
      <c r="DG14" s="35"/>
      <c r="DH14" s="39">
        <f>SUM(DH4:DH12)</f>
        <v>0.37802419354838707</v>
      </c>
      <c r="DI14" s="37"/>
      <c r="DJ14" s="35"/>
      <c r="DK14" s="39">
        <f>SUM(DK4:DK12)</f>
        <v>0.40860215053763438</v>
      </c>
      <c r="DL14" s="37"/>
      <c r="DM14" s="35"/>
      <c r="DN14" s="39">
        <f>SUM(DN4:DN12)</f>
        <v>0.41407355021216402</v>
      </c>
      <c r="DO14" s="109"/>
      <c r="DP14" s="37"/>
      <c r="DQ14" s="35"/>
      <c r="DR14" s="39">
        <f>SUM(DR4:DR12)</f>
        <v>0.57479919678714864</v>
      </c>
      <c r="DS14" s="37"/>
      <c r="DT14" s="35"/>
      <c r="DU14" s="39">
        <f>SUM(DU4:DU12)</f>
        <v>0.45994962216624691</v>
      </c>
      <c r="DV14" s="37"/>
      <c r="DW14" s="35"/>
      <c r="DX14" s="39">
        <f>SUM(DX4:DX12)</f>
        <v>0.29467005076142139</v>
      </c>
      <c r="DY14" s="37"/>
      <c r="DZ14" s="35"/>
      <c r="EA14" s="39">
        <f>SUM(EA4:EA12)</f>
        <v>0.29718670076726339</v>
      </c>
      <c r="EB14" s="37"/>
      <c r="EC14" s="35"/>
      <c r="ED14" s="39">
        <f>SUM(ED4:ED12)</f>
        <v>0.30439223697650664</v>
      </c>
      <c r="EE14" s="37"/>
      <c r="EF14" s="35"/>
      <c r="EG14" s="39">
        <f>SUM(EG4:EG12)</f>
        <v>0.27412336831328382</v>
      </c>
      <c r="EH14" s="37"/>
      <c r="EI14" s="35"/>
      <c r="EJ14" s="39">
        <f>SUM(EJ4:EJ12)</f>
        <v>0.30890185138219634</v>
      </c>
      <c r="EK14" s="37"/>
      <c r="EL14" s="35"/>
      <c r="EM14" s="39">
        <f>SUM(EM4:EM12)</f>
        <v>0.31777607753124198</v>
      </c>
      <c r="EN14" s="37"/>
      <c r="EO14" s="35"/>
      <c r="EP14" s="39">
        <f>SUM(EP4:EP12)</f>
        <v>0.34292866082603252</v>
      </c>
      <c r="EQ14" s="37"/>
      <c r="ER14" s="35"/>
      <c r="ES14" s="39">
        <f>SUM(ES4:ES12)</f>
        <v>0.3273443268520797</v>
      </c>
      <c r="ET14" s="37"/>
      <c r="EU14" s="35"/>
      <c r="EV14" s="39">
        <f>SUM(EV4:EV12)</f>
        <v>0.30874657363568397</v>
      </c>
      <c r="EW14" s="37"/>
      <c r="EX14" s="35"/>
      <c r="EY14" s="39">
        <f>SUM(EY4:EY12)</f>
        <v>0.29945598417408503</v>
      </c>
      <c r="EZ14" s="37"/>
      <c r="FA14" s="35"/>
      <c r="FB14" s="39">
        <f>SUM(FB4:FB12)</f>
        <v>0.34738445911630267</v>
      </c>
      <c r="FC14" s="37"/>
      <c r="FD14" s="35"/>
      <c r="FE14" s="39">
        <f>SUM(FE4:FE12)</f>
        <v>0.36107554417413568</v>
      </c>
      <c r="FF14" s="109"/>
    </row>
    <row r="15" spans="1:162" x14ac:dyDescent="0.25">
      <c r="E15" s="27"/>
      <c r="H15" s="27"/>
      <c r="K15" s="27"/>
      <c r="N15" s="27"/>
      <c r="Q15" s="27"/>
      <c r="T15" s="27"/>
      <c r="W15" s="27"/>
      <c r="Z15" s="27"/>
      <c r="AC15" s="27"/>
      <c r="AF15" s="27"/>
      <c r="AI15" s="27"/>
      <c r="AL15" s="27"/>
      <c r="AM15" s="111"/>
      <c r="AP15" s="30"/>
      <c r="AS15" s="30"/>
      <c r="AV15" s="30"/>
      <c r="AY15" s="30"/>
      <c r="BB15" s="30"/>
      <c r="BE15" s="30"/>
      <c r="BH15" s="30"/>
      <c r="BK15" s="30"/>
      <c r="BN15" s="30"/>
      <c r="BQ15" s="30"/>
      <c r="BT15" s="30"/>
      <c r="BW15" s="30"/>
      <c r="BZ15" s="30"/>
      <c r="CC15" s="30"/>
      <c r="CD15" s="111"/>
      <c r="CG15" s="27"/>
      <c r="CJ15" s="27"/>
      <c r="CM15" s="27"/>
      <c r="CP15" s="27"/>
      <c r="CS15" s="27"/>
      <c r="CV15" s="27"/>
      <c r="CY15" s="27"/>
      <c r="DB15" s="27"/>
      <c r="DE15" s="27"/>
      <c r="DH15" s="27"/>
      <c r="DK15" s="27"/>
      <c r="DN15" s="27"/>
      <c r="DO15" s="111"/>
      <c r="DR15" s="30"/>
      <c r="DU15" s="30"/>
      <c r="DX15" s="30"/>
      <c r="EA15" s="30"/>
      <c r="ED15" s="30"/>
      <c r="EG15" s="30"/>
      <c r="EJ15" s="30"/>
      <c r="EM15" s="30"/>
      <c r="EP15" s="30"/>
      <c r="ES15" s="30"/>
      <c r="EV15" s="30"/>
      <c r="EY15" s="30"/>
      <c r="FB15" s="30"/>
      <c r="FE15" s="30"/>
      <c r="FF15" s="111"/>
    </row>
    <row r="16" spans="1:162" x14ac:dyDescent="0.25">
      <c r="C16" s="75" t="s">
        <v>90</v>
      </c>
      <c r="E16" s="27"/>
      <c r="F16" s="75" t="s">
        <v>90</v>
      </c>
      <c r="H16" s="27"/>
      <c r="I16" s="75" t="s">
        <v>90</v>
      </c>
      <c r="K16" s="27"/>
      <c r="L16" s="75" t="s">
        <v>90</v>
      </c>
      <c r="N16" s="27"/>
      <c r="O16" s="75" t="s">
        <v>90</v>
      </c>
      <c r="Q16" s="27"/>
      <c r="R16" s="75" t="s">
        <v>90</v>
      </c>
      <c r="T16" s="27"/>
      <c r="U16" s="75" t="s">
        <v>90</v>
      </c>
      <c r="W16" s="27"/>
      <c r="X16" s="75" t="s">
        <v>90</v>
      </c>
      <c r="Z16" s="27"/>
      <c r="AA16" s="75" t="s">
        <v>90</v>
      </c>
      <c r="AC16" s="27"/>
      <c r="AD16" s="75" t="s">
        <v>90</v>
      </c>
      <c r="AF16" s="27"/>
      <c r="AG16" s="75" t="s">
        <v>90</v>
      </c>
      <c r="AI16" s="27"/>
      <c r="AJ16" s="75" t="s">
        <v>90</v>
      </c>
      <c r="AL16" s="27"/>
      <c r="AM16" s="110"/>
      <c r="AN16" s="69" t="s">
        <v>74</v>
      </c>
      <c r="AP16" s="27"/>
      <c r="AQ16" s="69" t="s">
        <v>74</v>
      </c>
      <c r="AS16" s="27"/>
      <c r="AT16" s="69" t="s">
        <v>74</v>
      </c>
      <c r="AV16" s="27"/>
      <c r="AW16" s="69" t="s">
        <v>74</v>
      </c>
      <c r="AY16" s="27"/>
      <c r="AZ16" s="69" t="s">
        <v>74</v>
      </c>
      <c r="BB16" s="27"/>
      <c r="BC16" s="69" t="s">
        <v>74</v>
      </c>
      <c r="BE16" s="27"/>
      <c r="BF16" s="69" t="s">
        <v>74</v>
      </c>
      <c r="BH16" s="27"/>
      <c r="BI16" s="69" t="s">
        <v>74</v>
      </c>
      <c r="BK16" s="27"/>
      <c r="BL16" s="69" t="s">
        <v>74</v>
      </c>
      <c r="BN16" s="27"/>
      <c r="BO16" s="69" t="s">
        <v>74</v>
      </c>
      <c r="BQ16" s="27"/>
      <c r="BR16" s="69" t="s">
        <v>74</v>
      </c>
      <c r="BT16" s="27"/>
      <c r="BU16" s="69" t="s">
        <v>74</v>
      </c>
      <c r="BW16" s="27"/>
      <c r="BX16" s="69" t="s">
        <v>74</v>
      </c>
      <c r="BZ16" s="27"/>
      <c r="CA16" s="69" t="s">
        <v>74</v>
      </c>
      <c r="CC16" s="27"/>
      <c r="CD16" s="110"/>
      <c r="CE16" s="71" t="s">
        <v>81</v>
      </c>
      <c r="CG16" s="27"/>
      <c r="CH16" s="71" t="s">
        <v>81</v>
      </c>
      <c r="CJ16" s="27"/>
      <c r="CK16" s="71" t="s">
        <v>81</v>
      </c>
      <c r="CM16" s="27"/>
      <c r="CN16" s="71" t="s">
        <v>81</v>
      </c>
      <c r="CP16" s="27"/>
      <c r="CQ16" s="71" t="s">
        <v>81</v>
      </c>
      <c r="CS16" s="27"/>
      <c r="CT16" s="71" t="s">
        <v>81</v>
      </c>
      <c r="CV16" s="27"/>
      <c r="CW16" s="71" t="s">
        <v>81</v>
      </c>
      <c r="CY16" s="27"/>
      <c r="CZ16" s="71" t="s">
        <v>81</v>
      </c>
      <c r="DB16" s="27"/>
      <c r="DC16" s="71" t="s">
        <v>81</v>
      </c>
      <c r="DE16" s="27"/>
      <c r="DF16" s="71" t="s">
        <v>81</v>
      </c>
      <c r="DH16" s="27"/>
      <c r="DI16" s="71" t="s">
        <v>81</v>
      </c>
      <c r="DK16" s="27"/>
      <c r="DL16" s="71" t="s">
        <v>81</v>
      </c>
      <c r="DN16" s="27"/>
      <c r="DO16" s="110"/>
      <c r="DP16" s="65" t="s">
        <v>61</v>
      </c>
      <c r="DS16" s="65" t="s">
        <v>61</v>
      </c>
      <c r="DV16" s="65" t="s">
        <v>61</v>
      </c>
      <c r="DY16" s="65" t="s">
        <v>61</v>
      </c>
      <c r="EB16" s="65" t="s">
        <v>61</v>
      </c>
      <c r="EE16" s="65" t="s">
        <v>61</v>
      </c>
      <c r="EH16" s="65" t="s">
        <v>61</v>
      </c>
      <c r="EK16" s="65" t="s">
        <v>61</v>
      </c>
      <c r="EN16" s="65" t="s">
        <v>61</v>
      </c>
      <c r="EQ16" s="65" t="s">
        <v>61</v>
      </c>
      <c r="ET16" s="65" t="s">
        <v>61</v>
      </c>
      <c r="EW16" s="65" t="s">
        <v>61</v>
      </c>
      <c r="EZ16" s="65" t="s">
        <v>61</v>
      </c>
      <c r="FC16" s="65" t="s">
        <v>61</v>
      </c>
      <c r="FF16" s="110"/>
    </row>
    <row r="17" spans="3:162" x14ac:dyDescent="0.25">
      <c r="C17" s="74" t="s">
        <v>38</v>
      </c>
      <c r="E17" s="27"/>
      <c r="F17" s="74" t="s">
        <v>37</v>
      </c>
      <c r="H17" s="27"/>
      <c r="I17" s="74" t="s">
        <v>39</v>
      </c>
      <c r="K17" s="27"/>
      <c r="L17" s="74" t="s">
        <v>210</v>
      </c>
      <c r="N17" s="27"/>
      <c r="O17" s="74" t="s">
        <v>216</v>
      </c>
      <c r="Q17" s="27"/>
      <c r="R17" s="74" t="s">
        <v>225</v>
      </c>
      <c r="T17" s="27"/>
      <c r="U17" s="74" t="s">
        <v>228</v>
      </c>
      <c r="W17" s="27"/>
      <c r="X17" s="74" t="s">
        <v>235</v>
      </c>
      <c r="Z17" s="27"/>
      <c r="AA17" s="74" t="s">
        <v>242</v>
      </c>
      <c r="AC17" s="27"/>
      <c r="AD17" s="74" t="s">
        <v>247</v>
      </c>
      <c r="AF17" s="27"/>
      <c r="AG17" s="74" t="s">
        <v>251</v>
      </c>
      <c r="AI17" s="27"/>
      <c r="AJ17" s="74" t="s">
        <v>257</v>
      </c>
      <c r="AL17" s="27"/>
      <c r="AM17" s="110"/>
      <c r="AN17" s="64" t="s">
        <v>38</v>
      </c>
      <c r="AP17" s="27"/>
      <c r="AQ17" s="64" t="s">
        <v>37</v>
      </c>
      <c r="AS17" s="27"/>
      <c r="AT17" s="64" t="s">
        <v>39</v>
      </c>
      <c r="AV17" s="27"/>
      <c r="AW17" s="64" t="s">
        <v>210</v>
      </c>
      <c r="AY17" s="27"/>
      <c r="AZ17" s="64" t="s">
        <v>216</v>
      </c>
      <c r="BB17" s="27"/>
      <c r="BC17" s="64" t="s">
        <v>210</v>
      </c>
      <c r="BE17" s="27"/>
      <c r="BF17" s="64" t="s">
        <v>228</v>
      </c>
      <c r="BH17" s="27"/>
      <c r="BI17" s="64" t="s">
        <v>235</v>
      </c>
      <c r="BK17" s="27"/>
      <c r="BL17" s="64" t="s">
        <v>242</v>
      </c>
      <c r="BN17" s="27"/>
      <c r="BO17" s="64" t="s">
        <v>247</v>
      </c>
      <c r="BQ17" s="27"/>
      <c r="BR17" s="64" t="s">
        <v>251</v>
      </c>
      <c r="BT17" s="27"/>
      <c r="BU17" s="64" t="s">
        <v>257</v>
      </c>
      <c r="BW17" s="27"/>
      <c r="BX17" s="64" t="s">
        <v>262</v>
      </c>
      <c r="BZ17" s="27"/>
      <c r="CA17" s="64" t="s">
        <v>267</v>
      </c>
      <c r="CC17" s="27"/>
      <c r="CD17" s="110"/>
      <c r="CE17" s="64" t="s">
        <v>38</v>
      </c>
      <c r="CG17" s="27"/>
      <c r="CH17" s="64" t="s">
        <v>37</v>
      </c>
      <c r="CJ17" s="27"/>
      <c r="CK17" s="64" t="s">
        <v>39</v>
      </c>
      <c r="CM17" s="27"/>
      <c r="CN17" s="64" t="s">
        <v>210</v>
      </c>
      <c r="CP17" s="27"/>
      <c r="CQ17" s="64" t="s">
        <v>216</v>
      </c>
      <c r="CS17" s="27"/>
      <c r="CT17" s="64" t="s">
        <v>225</v>
      </c>
      <c r="CV17" s="27"/>
      <c r="CW17" s="64" t="s">
        <v>228</v>
      </c>
      <c r="CY17" s="27"/>
      <c r="CZ17" s="64" t="s">
        <v>235</v>
      </c>
      <c r="DB17" s="27"/>
      <c r="DC17" s="64" t="s">
        <v>242</v>
      </c>
      <c r="DE17" s="27"/>
      <c r="DF17" s="64" t="s">
        <v>247</v>
      </c>
      <c r="DH17" s="27"/>
      <c r="DI17" s="64" t="s">
        <v>251</v>
      </c>
      <c r="DK17" s="27"/>
      <c r="DL17" s="64" t="s">
        <v>257</v>
      </c>
      <c r="DN17" s="27"/>
      <c r="DO17" s="110"/>
      <c r="DP17" s="64" t="s">
        <v>38</v>
      </c>
      <c r="DS17" s="64" t="s">
        <v>37</v>
      </c>
      <c r="DV17" s="64" t="s">
        <v>39</v>
      </c>
      <c r="DY17" s="64" t="s">
        <v>210</v>
      </c>
      <c r="EB17" s="64" t="s">
        <v>216</v>
      </c>
      <c r="EE17" s="64" t="s">
        <v>210</v>
      </c>
      <c r="EH17" s="64" t="s">
        <v>228</v>
      </c>
      <c r="EK17" s="64" t="s">
        <v>235</v>
      </c>
      <c r="EN17" s="64" t="s">
        <v>242</v>
      </c>
      <c r="EQ17" s="64" t="s">
        <v>247</v>
      </c>
      <c r="ET17" s="64" t="s">
        <v>251</v>
      </c>
      <c r="EW17" s="64" t="s">
        <v>257</v>
      </c>
      <c r="EZ17" s="64" t="s">
        <v>262</v>
      </c>
      <c r="FC17" s="64" t="s">
        <v>267</v>
      </c>
      <c r="FF17" s="110"/>
    </row>
    <row r="18" spans="3:162" x14ac:dyDescent="0.25">
      <c r="C18" s="74" t="s">
        <v>95</v>
      </c>
      <c r="E18" s="27"/>
      <c r="F18" s="74" t="s">
        <v>95</v>
      </c>
      <c r="H18" s="27"/>
      <c r="I18" s="74" t="s">
        <v>95</v>
      </c>
      <c r="K18" s="27"/>
      <c r="L18" s="74" t="s">
        <v>95</v>
      </c>
      <c r="N18" s="27"/>
      <c r="O18" s="74" t="s">
        <v>95</v>
      </c>
      <c r="Q18" s="27"/>
      <c r="R18" s="74" t="s">
        <v>95</v>
      </c>
      <c r="T18" s="27"/>
      <c r="U18" s="74" t="s">
        <v>95</v>
      </c>
      <c r="W18" s="27"/>
      <c r="X18" s="74" t="s">
        <v>95</v>
      </c>
      <c r="Z18" s="27"/>
      <c r="AA18" s="74" t="s">
        <v>95</v>
      </c>
      <c r="AC18" s="27"/>
      <c r="AD18" s="74" t="s">
        <v>95</v>
      </c>
      <c r="AF18" s="27"/>
      <c r="AG18" s="74" t="s">
        <v>95</v>
      </c>
      <c r="AI18" s="27"/>
      <c r="AJ18" s="74" t="s">
        <v>95</v>
      </c>
      <c r="AL18" s="27"/>
      <c r="AM18" s="110"/>
      <c r="AN18" s="64" t="s">
        <v>95</v>
      </c>
      <c r="AP18" s="27"/>
      <c r="AQ18" s="64" t="s">
        <v>95</v>
      </c>
      <c r="AS18" s="27"/>
      <c r="AT18" s="64" t="s">
        <v>95</v>
      </c>
      <c r="AV18" s="27"/>
      <c r="AW18" s="64" t="s">
        <v>95</v>
      </c>
      <c r="AY18" s="27"/>
      <c r="AZ18" s="64" t="s">
        <v>95</v>
      </c>
      <c r="BB18" s="27"/>
      <c r="BC18" s="64" t="s">
        <v>95</v>
      </c>
      <c r="BE18" s="27"/>
      <c r="BF18" s="64" t="s">
        <v>95</v>
      </c>
      <c r="BH18" s="27"/>
      <c r="BI18" s="64" t="s">
        <v>95</v>
      </c>
      <c r="BK18" s="27"/>
      <c r="BL18" s="64" t="s">
        <v>95</v>
      </c>
      <c r="BN18" s="27"/>
      <c r="BO18" s="64" t="s">
        <v>95</v>
      </c>
      <c r="BQ18" s="27"/>
      <c r="BR18" s="64" t="s">
        <v>95</v>
      </c>
      <c r="BT18" s="27"/>
      <c r="BU18" s="64" t="s">
        <v>95</v>
      </c>
      <c r="BW18" s="27"/>
      <c r="BX18" s="64" t="s">
        <v>95</v>
      </c>
      <c r="BZ18" s="27"/>
      <c r="CA18" s="64" t="s">
        <v>95</v>
      </c>
      <c r="CC18" s="27"/>
      <c r="CD18" s="110"/>
      <c r="CE18" s="64" t="s">
        <v>95</v>
      </c>
      <c r="CG18" s="27"/>
      <c r="CH18" s="64" t="s">
        <v>95</v>
      </c>
      <c r="CJ18" s="27"/>
      <c r="CK18" s="64" t="s">
        <v>95</v>
      </c>
      <c r="CM18" s="27"/>
      <c r="CN18" s="64" t="s">
        <v>95</v>
      </c>
      <c r="CP18" s="27"/>
      <c r="CQ18" s="64" t="s">
        <v>95</v>
      </c>
      <c r="CS18" s="27"/>
      <c r="CT18" s="64" t="s">
        <v>95</v>
      </c>
      <c r="CV18" s="27"/>
      <c r="CW18" s="64" t="s">
        <v>95</v>
      </c>
      <c r="CY18" s="27"/>
      <c r="CZ18" s="64" t="s">
        <v>95</v>
      </c>
      <c r="DB18" s="27"/>
      <c r="DC18" s="64" t="s">
        <v>95</v>
      </c>
      <c r="DE18" s="27"/>
      <c r="DF18" s="64" t="s">
        <v>95</v>
      </c>
      <c r="DH18" s="27"/>
      <c r="DI18" s="64" t="s">
        <v>95</v>
      </c>
      <c r="DK18" s="27"/>
      <c r="DL18" s="64" t="s">
        <v>95</v>
      </c>
      <c r="DN18" s="27"/>
      <c r="DO18" s="110"/>
      <c r="DP18" s="64" t="s">
        <v>95</v>
      </c>
      <c r="DS18" s="64" t="s">
        <v>95</v>
      </c>
      <c r="DV18" s="64" t="s">
        <v>95</v>
      </c>
      <c r="DY18" s="64" t="s">
        <v>95</v>
      </c>
      <c r="EB18" s="64" t="s">
        <v>95</v>
      </c>
      <c r="EE18" s="64" t="s">
        <v>95</v>
      </c>
      <c r="EH18" s="64" t="s">
        <v>95</v>
      </c>
      <c r="EK18" s="64" t="s">
        <v>95</v>
      </c>
      <c r="EN18" s="64" t="s">
        <v>95</v>
      </c>
      <c r="EQ18" s="64" t="s">
        <v>95</v>
      </c>
      <c r="ET18" s="64" t="s">
        <v>95</v>
      </c>
      <c r="EW18" s="64" t="s">
        <v>95</v>
      </c>
      <c r="EZ18" s="64" t="s">
        <v>95</v>
      </c>
      <c r="FC18" s="64" t="s">
        <v>95</v>
      </c>
      <c r="FF18" s="110"/>
    </row>
    <row r="19" spans="3:162" x14ac:dyDescent="0.25">
      <c r="C19" s="74">
        <v>4405</v>
      </c>
      <c r="E19" s="27"/>
      <c r="F19" s="74">
        <v>4368</v>
      </c>
      <c r="H19" s="27"/>
      <c r="I19" s="74">
        <v>4333</v>
      </c>
      <c r="K19" s="27"/>
      <c r="L19" s="74">
        <v>4311</v>
      </c>
      <c r="N19" s="27"/>
      <c r="O19" s="74">
        <v>4315</v>
      </c>
      <c r="Q19" s="27"/>
      <c r="R19" s="74">
        <v>4315</v>
      </c>
      <c r="T19" s="27"/>
      <c r="U19" s="74">
        <v>4421</v>
      </c>
      <c r="W19" s="27"/>
      <c r="X19" s="74">
        <v>4459</v>
      </c>
      <c r="Z19" s="27"/>
      <c r="AA19" s="74">
        <v>4439</v>
      </c>
      <c r="AC19" s="27"/>
      <c r="AD19" s="74">
        <v>4508</v>
      </c>
      <c r="AF19" s="27"/>
      <c r="AG19" s="74">
        <v>4370</v>
      </c>
      <c r="AI19" s="27"/>
      <c r="AJ19" s="74">
        <v>4320</v>
      </c>
      <c r="AL19" s="27"/>
      <c r="AM19" s="110"/>
      <c r="AN19" s="64">
        <v>3028</v>
      </c>
      <c r="AP19" s="27"/>
      <c r="AQ19" s="64">
        <v>3066</v>
      </c>
      <c r="AS19" s="27"/>
      <c r="AT19" s="64">
        <v>3056</v>
      </c>
      <c r="AV19" s="27"/>
      <c r="AW19" s="64">
        <v>3055</v>
      </c>
      <c r="AY19" s="27"/>
      <c r="AZ19" s="64">
        <v>3063</v>
      </c>
      <c r="BB19" s="27"/>
      <c r="BC19" s="64">
        <v>3040</v>
      </c>
      <c r="BE19" s="27"/>
      <c r="BF19" s="64">
        <v>3037</v>
      </c>
      <c r="BH19" s="27"/>
      <c r="BI19" s="64">
        <v>3032</v>
      </c>
      <c r="BK19" s="27"/>
      <c r="BL19" s="64">
        <v>3086</v>
      </c>
      <c r="BN19" s="27"/>
      <c r="BO19" s="64">
        <v>3125</v>
      </c>
      <c r="BQ19" s="27"/>
      <c r="BR19" s="64">
        <v>3102</v>
      </c>
      <c r="BT19" s="27"/>
      <c r="BU19" s="64">
        <v>3136</v>
      </c>
      <c r="BW19" s="27"/>
      <c r="BX19" s="64">
        <v>3070</v>
      </c>
      <c r="BZ19" s="27"/>
      <c r="CA19" s="64">
        <v>3008</v>
      </c>
      <c r="CC19" s="27"/>
      <c r="CD19" s="110"/>
      <c r="CE19" s="64">
        <v>2875</v>
      </c>
      <c r="CG19" s="27"/>
      <c r="CH19" s="64">
        <v>2877</v>
      </c>
      <c r="CJ19" s="27"/>
      <c r="CK19" s="64">
        <v>2891</v>
      </c>
      <c r="CM19" s="27"/>
      <c r="CN19" s="64">
        <v>2888</v>
      </c>
      <c r="CP19" s="27"/>
      <c r="CQ19" s="64">
        <v>2867</v>
      </c>
      <c r="CS19" s="27"/>
      <c r="CT19" s="64">
        <v>2874</v>
      </c>
      <c r="CV19" s="27"/>
      <c r="CW19" s="64">
        <v>2933</v>
      </c>
      <c r="CY19" s="27"/>
      <c r="CZ19" s="64">
        <v>2953</v>
      </c>
      <c r="DB19" s="27"/>
      <c r="DC19" s="64">
        <v>2946</v>
      </c>
      <c r="DE19" s="27"/>
      <c r="DF19" s="64">
        <v>2976</v>
      </c>
      <c r="DH19" s="27"/>
      <c r="DI19" s="64">
        <v>2883</v>
      </c>
      <c r="DK19" s="27"/>
      <c r="DL19" s="64">
        <v>2828</v>
      </c>
      <c r="DN19" s="27"/>
      <c r="DO19" s="110"/>
      <c r="DP19" s="64">
        <v>3984</v>
      </c>
      <c r="DS19" s="64">
        <v>3970</v>
      </c>
      <c r="DV19" s="64">
        <v>3940</v>
      </c>
      <c r="DY19" s="64">
        <v>3910</v>
      </c>
      <c r="EB19" s="64">
        <v>3916</v>
      </c>
      <c r="EE19" s="64">
        <v>3907</v>
      </c>
      <c r="EH19" s="64">
        <v>3943</v>
      </c>
      <c r="EK19" s="64">
        <v>3921</v>
      </c>
      <c r="EN19" s="64">
        <v>3995</v>
      </c>
      <c r="EQ19" s="64">
        <v>4063</v>
      </c>
      <c r="ET19" s="64">
        <v>4013</v>
      </c>
      <c r="EW19" s="64">
        <v>4044</v>
      </c>
      <c r="EZ19" s="64">
        <v>3938</v>
      </c>
      <c r="FC19" s="64">
        <v>3905</v>
      </c>
      <c r="FF19" s="110"/>
    </row>
    <row r="20" spans="3:162" x14ac:dyDescent="0.25">
      <c r="C20" s="74" t="s">
        <v>94</v>
      </c>
      <c r="E20" s="27"/>
      <c r="F20" s="74" t="s">
        <v>94</v>
      </c>
      <c r="H20" s="27"/>
      <c r="I20" s="74" t="s">
        <v>94</v>
      </c>
      <c r="K20" s="27"/>
      <c r="L20" s="74" t="s">
        <v>94</v>
      </c>
      <c r="N20" s="27"/>
      <c r="O20" s="74" t="s">
        <v>94</v>
      </c>
      <c r="Q20" s="27"/>
      <c r="R20" s="74" t="s">
        <v>94</v>
      </c>
      <c r="T20" s="27"/>
      <c r="U20" s="74" t="s">
        <v>94</v>
      </c>
      <c r="W20" s="27"/>
      <c r="X20" s="74" t="s">
        <v>94</v>
      </c>
      <c r="Z20" s="27"/>
      <c r="AA20" s="74" t="s">
        <v>94</v>
      </c>
      <c r="AC20" s="27"/>
      <c r="AD20" s="74" t="s">
        <v>94</v>
      </c>
      <c r="AF20" s="27"/>
      <c r="AG20" s="74" t="s">
        <v>94</v>
      </c>
      <c r="AI20" s="27"/>
      <c r="AJ20" s="74" t="s">
        <v>94</v>
      </c>
      <c r="AL20" s="27"/>
      <c r="AM20" s="110"/>
      <c r="AN20" s="64" t="s">
        <v>35</v>
      </c>
      <c r="AP20" s="27"/>
      <c r="AQ20" s="64" t="s">
        <v>35</v>
      </c>
      <c r="AS20" s="27"/>
      <c r="AT20" s="64" t="s">
        <v>35</v>
      </c>
      <c r="AV20" s="27"/>
      <c r="AW20" s="64" t="s">
        <v>35</v>
      </c>
      <c r="AY20" s="27"/>
      <c r="AZ20" s="64" t="s">
        <v>35</v>
      </c>
      <c r="BB20" s="27"/>
      <c r="BC20" s="64" t="s">
        <v>35</v>
      </c>
      <c r="BE20" s="27"/>
      <c r="BF20" s="64" t="s">
        <v>35</v>
      </c>
      <c r="BH20" s="27"/>
      <c r="BI20" s="64" t="s">
        <v>35</v>
      </c>
      <c r="BK20" s="27"/>
      <c r="BL20" s="64" t="s">
        <v>35</v>
      </c>
      <c r="BN20" s="27"/>
      <c r="BO20" s="64" t="s">
        <v>35</v>
      </c>
      <c r="BQ20" s="27"/>
      <c r="BR20" s="64" t="s">
        <v>35</v>
      </c>
      <c r="BT20" s="27"/>
      <c r="BU20" s="64" t="s">
        <v>35</v>
      </c>
      <c r="BW20" s="27"/>
      <c r="BX20" s="64" t="s">
        <v>35</v>
      </c>
      <c r="BZ20" s="27"/>
      <c r="CA20" s="64" t="s">
        <v>35</v>
      </c>
      <c r="CC20" s="27"/>
      <c r="CD20" s="110"/>
      <c r="CE20" s="64" t="s">
        <v>35</v>
      </c>
      <c r="CG20" s="27"/>
      <c r="CH20" s="64" t="s">
        <v>35</v>
      </c>
      <c r="CJ20" s="27"/>
      <c r="CK20" s="64" t="s">
        <v>35</v>
      </c>
      <c r="CM20" s="27"/>
      <c r="CN20" s="64" t="s">
        <v>35</v>
      </c>
      <c r="CP20" s="27"/>
      <c r="CQ20" s="64" t="s">
        <v>35</v>
      </c>
      <c r="CS20" s="27"/>
      <c r="CT20" s="64" t="s">
        <v>35</v>
      </c>
      <c r="CV20" s="27"/>
      <c r="CW20" s="64" t="s">
        <v>35</v>
      </c>
      <c r="CY20" s="27"/>
      <c r="CZ20" s="64" t="s">
        <v>35</v>
      </c>
      <c r="DB20" s="27"/>
      <c r="DC20" s="64" t="s">
        <v>35</v>
      </c>
      <c r="DE20" s="27"/>
      <c r="DF20" s="64" t="s">
        <v>35</v>
      </c>
      <c r="DH20" s="27"/>
      <c r="DI20" s="64" t="s">
        <v>35</v>
      </c>
      <c r="DK20" s="27"/>
      <c r="DL20" s="64" t="s">
        <v>35</v>
      </c>
      <c r="DN20" s="27"/>
      <c r="DO20" s="110"/>
      <c r="DP20" s="64" t="s">
        <v>35</v>
      </c>
      <c r="DS20" s="64" t="s">
        <v>35</v>
      </c>
      <c r="DV20" s="64" t="s">
        <v>35</v>
      </c>
      <c r="DY20" s="64" t="s">
        <v>35</v>
      </c>
      <c r="EB20" s="64" t="s">
        <v>35</v>
      </c>
      <c r="EE20" s="64" t="s">
        <v>35</v>
      </c>
      <c r="EH20" s="64" t="s">
        <v>35</v>
      </c>
      <c r="EK20" s="64" t="s">
        <v>35</v>
      </c>
      <c r="EN20" s="64" t="s">
        <v>35</v>
      </c>
      <c r="EQ20" s="64" t="s">
        <v>35</v>
      </c>
      <c r="ET20" s="64" t="s">
        <v>35</v>
      </c>
      <c r="EW20" s="64" t="s">
        <v>35</v>
      </c>
      <c r="EZ20" s="64" t="s">
        <v>35</v>
      </c>
      <c r="FC20" s="64" t="s">
        <v>35</v>
      </c>
      <c r="FF20" s="110"/>
    </row>
    <row r="21" spans="3:162" x14ac:dyDescent="0.25">
      <c r="C21" s="74">
        <v>4771</v>
      </c>
      <c r="E21" s="27"/>
      <c r="F21" s="74">
        <v>4684</v>
      </c>
      <c r="H21" s="27"/>
      <c r="I21" s="74">
        <v>4673</v>
      </c>
      <c r="K21" s="27"/>
      <c r="L21" s="74">
        <v>4616</v>
      </c>
      <c r="N21" s="27"/>
      <c r="O21" s="74">
        <v>4615</v>
      </c>
      <c r="Q21" s="27"/>
      <c r="R21" s="74">
        <v>4694</v>
      </c>
      <c r="T21" s="27"/>
      <c r="U21" s="74">
        <v>4897</v>
      </c>
      <c r="W21" s="27"/>
      <c r="X21" s="74">
        <v>4753</v>
      </c>
      <c r="Z21" s="27"/>
      <c r="AA21" s="74">
        <v>4576</v>
      </c>
      <c r="AC21" s="27"/>
      <c r="AD21" s="74">
        <v>4609</v>
      </c>
      <c r="AF21" s="27"/>
      <c r="AG21" s="74">
        <v>4523</v>
      </c>
      <c r="AI21" s="27"/>
      <c r="AJ21" s="74">
        <v>4572</v>
      </c>
      <c r="AL21" s="27"/>
      <c r="AM21" s="110"/>
      <c r="AN21" s="64">
        <v>3811</v>
      </c>
      <c r="AP21" s="27"/>
      <c r="AQ21" s="64">
        <v>3803</v>
      </c>
      <c r="AS21" s="27"/>
      <c r="AT21" s="64">
        <v>3864</v>
      </c>
      <c r="AV21" s="27"/>
      <c r="AW21" s="64">
        <v>3885</v>
      </c>
      <c r="AY21" s="27"/>
      <c r="AZ21" s="64">
        <v>3888</v>
      </c>
      <c r="BB21" s="27"/>
      <c r="BC21" s="64">
        <v>3923</v>
      </c>
      <c r="BE21" s="27"/>
      <c r="BF21" s="64">
        <v>3948</v>
      </c>
      <c r="BH21" s="27"/>
      <c r="BI21" s="64">
        <v>3934</v>
      </c>
      <c r="BK21" s="27"/>
      <c r="BL21" s="64">
        <v>3902</v>
      </c>
      <c r="BN21" s="27"/>
      <c r="BO21" s="64">
        <v>3899</v>
      </c>
      <c r="BQ21" s="27"/>
      <c r="BR21" s="64">
        <v>3916</v>
      </c>
      <c r="BT21" s="27"/>
      <c r="BU21" s="64">
        <v>3909</v>
      </c>
      <c r="BW21" s="27"/>
      <c r="BX21" s="64">
        <v>3934</v>
      </c>
      <c r="BZ21" s="27"/>
      <c r="CA21" s="64">
        <v>3928</v>
      </c>
      <c r="CC21" s="27"/>
      <c r="CD21" s="110"/>
      <c r="CE21" s="64">
        <v>3705</v>
      </c>
      <c r="CG21" s="27"/>
      <c r="CH21" s="64">
        <v>3767</v>
      </c>
      <c r="CJ21" s="27"/>
      <c r="CK21" s="64">
        <v>3770</v>
      </c>
      <c r="CM21" s="27"/>
      <c r="CN21" s="64">
        <v>3787</v>
      </c>
      <c r="CP21" s="27"/>
      <c r="CQ21" s="64">
        <v>3816</v>
      </c>
      <c r="CS21" s="27"/>
      <c r="CT21" s="64">
        <v>3674</v>
      </c>
      <c r="CV21" s="27"/>
      <c r="CW21" s="64">
        <v>3781</v>
      </c>
      <c r="CY21" s="27"/>
      <c r="CZ21" s="64">
        <v>3789</v>
      </c>
      <c r="DB21" s="27"/>
      <c r="DC21" s="64">
        <v>3733</v>
      </c>
      <c r="DE21" s="27"/>
      <c r="DF21" s="64">
        <v>3738</v>
      </c>
      <c r="DH21" s="27"/>
      <c r="DI21" s="64">
        <v>3755</v>
      </c>
      <c r="DK21" s="27"/>
      <c r="DL21" s="64">
        <v>3734</v>
      </c>
      <c r="DN21" s="27"/>
      <c r="DO21" s="110"/>
      <c r="DP21" s="64">
        <v>4339</v>
      </c>
      <c r="DS21" s="64">
        <v>4505</v>
      </c>
      <c r="DV21" s="64">
        <v>4672</v>
      </c>
      <c r="DY21" s="64">
        <v>4762</v>
      </c>
      <c r="EB21" s="64">
        <v>4788</v>
      </c>
      <c r="EE21" s="64">
        <v>4799</v>
      </c>
      <c r="EH21" s="64">
        <v>4810</v>
      </c>
      <c r="EK21" s="64">
        <v>4847</v>
      </c>
      <c r="EN21" s="64">
        <v>4817</v>
      </c>
      <c r="EQ21" s="64">
        <v>4791</v>
      </c>
      <c r="ET21" s="64">
        <v>4996</v>
      </c>
      <c r="EW21" s="64">
        <v>4972</v>
      </c>
      <c r="EZ21" s="64">
        <v>5147</v>
      </c>
      <c r="FC21" s="64">
        <v>4915</v>
      </c>
      <c r="FF21" s="110"/>
    </row>
    <row r="22" spans="3:162" x14ac:dyDescent="0.25">
      <c r="E22" s="27"/>
      <c r="H22" s="27"/>
      <c r="K22" s="27"/>
      <c r="N22" s="27"/>
      <c r="Q22" s="27"/>
      <c r="T22" s="27"/>
      <c r="W22" s="27"/>
      <c r="Z22" s="27"/>
      <c r="AC22" s="27"/>
      <c r="AF22" s="27"/>
      <c r="AI22" s="27"/>
      <c r="AL22" s="27"/>
      <c r="AP22" s="27"/>
      <c r="AS22" s="27"/>
      <c r="AV22" s="27"/>
      <c r="AY22" s="27"/>
      <c r="BB22" s="27"/>
      <c r="BE22" s="27"/>
      <c r="BH22" s="27"/>
      <c r="BK22" s="27"/>
      <c r="BN22" s="27"/>
      <c r="BQ22" s="27"/>
      <c r="BT22" s="27"/>
      <c r="BW22" s="27"/>
      <c r="BZ22" s="27"/>
      <c r="CC22" s="27"/>
      <c r="CG22" s="27"/>
      <c r="CJ22" s="27"/>
      <c r="CM22" s="27"/>
      <c r="CP22" s="27"/>
      <c r="CS22" s="27"/>
      <c r="CV22" s="27"/>
      <c r="CY22" s="27"/>
      <c r="DB22" s="27"/>
      <c r="DE22" s="27"/>
      <c r="DH22" s="27"/>
      <c r="DK22" s="27"/>
      <c r="DN22" s="27"/>
      <c r="DR22" s="27"/>
      <c r="DU22" s="27"/>
      <c r="DX22" s="27"/>
      <c r="EA22" s="27"/>
      <c r="ED22" s="27"/>
      <c r="EG22" s="27"/>
      <c r="EJ22" s="27"/>
      <c r="EM22" s="27"/>
      <c r="EP22" s="27"/>
      <c r="ES22" s="27"/>
      <c r="EV22" s="27"/>
      <c r="EY22" s="27"/>
      <c r="FB22" s="27"/>
      <c r="FE22" s="27"/>
    </row>
    <row r="23" spans="3:162" x14ac:dyDescent="0.25">
      <c r="E23" s="27"/>
      <c r="H23" s="27"/>
      <c r="K23" s="27"/>
      <c r="N23" s="27"/>
      <c r="Q23" s="27"/>
      <c r="T23" s="27"/>
      <c r="W23" s="27"/>
      <c r="Z23" s="27"/>
      <c r="AC23" s="27"/>
      <c r="AF23" s="27"/>
      <c r="AI23" s="27"/>
      <c r="AL23" s="27"/>
      <c r="AP23" s="27"/>
      <c r="AS23" s="27"/>
      <c r="AV23" s="27"/>
      <c r="AY23" s="27"/>
      <c r="BB23" s="27"/>
      <c r="BE23" s="27"/>
      <c r="BH23" s="27"/>
      <c r="BK23" s="27"/>
      <c r="BN23" s="27"/>
      <c r="BQ23" s="27"/>
      <c r="BT23" s="27"/>
      <c r="BW23" s="27"/>
      <c r="BZ23" s="27"/>
      <c r="CC23" s="27"/>
      <c r="CG23" s="27"/>
      <c r="CJ23" s="27"/>
      <c r="CM23" s="27"/>
      <c r="CP23" s="27"/>
      <c r="CS23" s="27"/>
      <c r="CV23" s="27"/>
      <c r="CY23" s="27"/>
      <c r="DB23" s="27"/>
      <c r="DE23" s="27"/>
      <c r="DH23" s="27"/>
      <c r="DK23" s="27"/>
      <c r="DN23" s="27"/>
      <c r="DR23" s="27"/>
      <c r="DU23" s="27"/>
      <c r="DX23" s="27"/>
      <c r="EA23" s="27"/>
      <c r="ED23" s="27"/>
      <c r="EG23" s="27"/>
      <c r="EJ23" s="27"/>
      <c r="EM23" s="27"/>
      <c r="EP23" s="27"/>
      <c r="ES23" s="27"/>
      <c r="EV23" s="27"/>
      <c r="EY23" s="27"/>
      <c r="FB23" s="27"/>
      <c r="FE23" s="27"/>
    </row>
    <row r="24" spans="3:162" x14ac:dyDescent="0.25">
      <c r="AP24" s="27"/>
      <c r="AS24" s="27"/>
      <c r="AV24" s="27"/>
      <c r="AY24" s="27"/>
      <c r="BB24" s="27"/>
      <c r="BE24" s="27"/>
      <c r="BH24" s="27"/>
      <c r="BK24" s="27"/>
      <c r="BN24" s="27"/>
      <c r="BQ24" s="27"/>
      <c r="BT24" s="27"/>
      <c r="BW24" s="27"/>
      <c r="BZ24" s="27"/>
      <c r="CC24" s="27"/>
      <c r="DR24" s="27"/>
      <c r="DU24" s="27"/>
      <c r="DX24" s="27"/>
      <c r="EA24" s="27"/>
      <c r="ED24" s="27"/>
      <c r="EG24" s="27"/>
      <c r="EJ24" s="27"/>
      <c r="EM24" s="27"/>
      <c r="EP24" s="27"/>
      <c r="ES24" s="27"/>
      <c r="EV24" s="27"/>
      <c r="EY24" s="27"/>
      <c r="FB24" s="27"/>
      <c r="FE24" s="27"/>
    </row>
  </sheetData>
  <mergeCells count="54">
    <mergeCell ref="FC2:FE2"/>
    <mergeCell ref="EW2:EY2"/>
    <mergeCell ref="BF2:BH2"/>
    <mergeCell ref="BR2:BT2"/>
    <mergeCell ref="ET2:EV2"/>
    <mergeCell ref="AA2:AC2"/>
    <mergeCell ref="DC2:DE2"/>
    <mergeCell ref="CN2:CP2"/>
    <mergeCell ref="EQ2:ES2"/>
    <mergeCell ref="EN2:EP2"/>
    <mergeCell ref="EK2:EM2"/>
    <mergeCell ref="CQ2:CS2"/>
    <mergeCell ref="AD2:AF2"/>
    <mergeCell ref="DF2:DH2"/>
    <mergeCell ref="BU2:BW2"/>
    <mergeCell ref="AG2:AI2"/>
    <mergeCell ref="DI2:DK2"/>
    <mergeCell ref="EH2:EJ2"/>
    <mergeCell ref="CK2:CM2"/>
    <mergeCell ref="AZ2:BB2"/>
    <mergeCell ref="EB2:ED2"/>
    <mergeCell ref="DY2:EA2"/>
    <mergeCell ref="DV2:DX2"/>
    <mergeCell ref="BO2:BQ2"/>
    <mergeCell ref="EE2:EG2"/>
    <mergeCell ref="BC2:BE2"/>
    <mergeCell ref="CZ2:DB2"/>
    <mergeCell ref="DS2:DU2"/>
    <mergeCell ref="BL2:BN2"/>
    <mergeCell ref="DL2:DN2"/>
    <mergeCell ref="CA2:CC2"/>
    <mergeCell ref="CW2:CY2"/>
    <mergeCell ref="CT2:CV2"/>
    <mergeCell ref="L2:N2"/>
    <mergeCell ref="R2:T2"/>
    <mergeCell ref="BI2:BK2"/>
    <mergeCell ref="X2:Z2"/>
    <mergeCell ref="AJ2:AL2"/>
    <mergeCell ref="BX2:BZ2"/>
    <mergeCell ref="EZ2:FB2"/>
    <mergeCell ref="O2:Q2"/>
    <mergeCell ref="A1:A3"/>
    <mergeCell ref="B1:B3"/>
    <mergeCell ref="CE2:CG2"/>
    <mergeCell ref="DP2:DR2"/>
    <mergeCell ref="C2:E2"/>
    <mergeCell ref="AN2:AP2"/>
    <mergeCell ref="AQ2:AS2"/>
    <mergeCell ref="AT2:AV2"/>
    <mergeCell ref="F2:H2"/>
    <mergeCell ref="CH2:CJ2"/>
    <mergeCell ref="AW2:AY2"/>
    <mergeCell ref="I2:K2"/>
    <mergeCell ref="U2:W2"/>
  </mergeCells>
  <conditionalFormatting sqref="CG22:CG1048576 DR22:DR1048576 AP22:AP1048576 E15 CG15 DR15 AP15 E22:E1048576 AM22:AM1048576">
    <cfRule type="cellIs" dxfId="1988" priority="1856" operator="greaterThan">
      <formula>0</formula>
    </cfRule>
    <cfRule type="cellIs" dxfId="1987" priority="1857" operator="lessThan">
      <formula>0</formula>
    </cfRule>
    <cfRule type="cellIs" dxfId="1986" priority="1858" operator="greaterThan">
      <formula>0</formula>
    </cfRule>
  </conditionalFormatting>
  <conditionalFormatting sqref="DO22:DO1048576">
    <cfRule type="colorScale" priority="564">
      <colorScale>
        <cfvo type="num" val="0"/>
        <cfvo type="num" val="0"/>
        <color rgb="FF92D050"/>
        <color rgb="FFFF3300"/>
      </colorScale>
    </cfRule>
  </conditionalFormatting>
  <conditionalFormatting sqref="FF22:FF1048576">
    <cfRule type="colorScale" priority="185">
      <colorScale>
        <cfvo type="num" val="0"/>
        <cfvo type="num" val="0"/>
        <color rgb="FF92D050"/>
        <color rgb="FFFF3300"/>
      </colorScale>
    </cfRule>
  </conditionalFormatting>
  <conditionalFormatting sqref="AM4:AM14">
    <cfRule type="cellIs" dxfId="1985" priority="183" operator="greaterThan">
      <formula>0</formula>
    </cfRule>
    <cfRule type="cellIs" dxfId="1984" priority="184" operator="lessThan">
      <formula>0</formula>
    </cfRule>
  </conditionalFormatting>
  <conditionalFormatting sqref="AM4:AM14">
    <cfRule type="colorScale" priority="182">
      <colorScale>
        <cfvo type="num" val="0"/>
        <cfvo type="num" val="0"/>
        <color rgb="FF92D050"/>
        <color rgb="FFFF3300"/>
      </colorScale>
    </cfRule>
  </conditionalFormatting>
  <conditionalFormatting sqref="AM3">
    <cfRule type="colorScale" priority="181">
      <colorScale>
        <cfvo type="num" val="0"/>
        <cfvo type="num" val="0"/>
        <color rgb="FF92D050"/>
        <color rgb="FFFF3300"/>
      </colorScale>
    </cfRule>
  </conditionalFormatting>
  <conditionalFormatting sqref="AM15:AM21">
    <cfRule type="cellIs" dxfId="1983" priority="179" operator="greaterThan">
      <formula>0</formula>
    </cfRule>
    <cfRule type="cellIs" dxfId="1982" priority="180" operator="lessThan">
      <formula>0</formula>
    </cfRule>
  </conditionalFormatting>
  <conditionalFormatting sqref="AM15:AM21">
    <cfRule type="colorScale" priority="178">
      <colorScale>
        <cfvo type="num" val="0"/>
        <cfvo type="num" val="0"/>
        <color rgb="FF92D050"/>
        <color rgb="FFFF3300"/>
      </colorScale>
    </cfRule>
  </conditionalFormatting>
  <conditionalFormatting sqref="CD4:CD14">
    <cfRule type="cellIs" dxfId="1981" priority="176" operator="greaterThan">
      <formula>0</formula>
    </cfRule>
    <cfRule type="cellIs" dxfId="1980" priority="177" operator="lessThan">
      <formula>0</formula>
    </cfRule>
  </conditionalFormatting>
  <conditionalFormatting sqref="CD4:CD14">
    <cfRule type="colorScale" priority="175">
      <colorScale>
        <cfvo type="num" val="0"/>
        <cfvo type="num" val="0"/>
        <color rgb="FF92D050"/>
        <color rgb="FFFF3300"/>
      </colorScale>
    </cfRule>
  </conditionalFormatting>
  <conditionalFormatting sqref="CD3">
    <cfRule type="colorScale" priority="174">
      <colorScale>
        <cfvo type="num" val="0"/>
        <cfvo type="num" val="0"/>
        <color rgb="FF92D050"/>
        <color rgb="FFFF3300"/>
      </colorScale>
    </cfRule>
  </conditionalFormatting>
  <conditionalFormatting sqref="CD15:CD21">
    <cfRule type="cellIs" dxfId="1979" priority="172" operator="greaterThan">
      <formula>0</formula>
    </cfRule>
    <cfRule type="cellIs" dxfId="1978" priority="173" operator="lessThan">
      <formula>0</formula>
    </cfRule>
  </conditionalFormatting>
  <conditionalFormatting sqref="CD15:CD21">
    <cfRule type="colorScale" priority="171">
      <colorScale>
        <cfvo type="num" val="0"/>
        <cfvo type="num" val="0"/>
        <color rgb="FF92D050"/>
        <color rgb="FFFF3300"/>
      </colorScale>
    </cfRule>
  </conditionalFormatting>
  <conditionalFormatting sqref="DO4:DO14">
    <cfRule type="cellIs" dxfId="1977" priority="169" operator="greaterThan">
      <formula>0</formula>
    </cfRule>
    <cfRule type="cellIs" dxfId="1976" priority="170" operator="lessThan">
      <formula>0</formula>
    </cfRule>
  </conditionalFormatting>
  <conditionalFormatting sqref="DO4:DO14">
    <cfRule type="colorScale" priority="168">
      <colorScale>
        <cfvo type="num" val="0"/>
        <cfvo type="num" val="0"/>
        <color rgb="FF92D050"/>
        <color rgb="FFFF3300"/>
      </colorScale>
    </cfRule>
  </conditionalFormatting>
  <conditionalFormatting sqref="DO3">
    <cfRule type="colorScale" priority="167">
      <colorScale>
        <cfvo type="num" val="0"/>
        <cfvo type="num" val="0"/>
        <color rgb="FF92D050"/>
        <color rgb="FFFF3300"/>
      </colorScale>
    </cfRule>
  </conditionalFormatting>
  <conditionalFormatting sqref="DO15:DO21">
    <cfRule type="cellIs" dxfId="1975" priority="165" operator="greaterThan">
      <formula>0</formula>
    </cfRule>
    <cfRule type="cellIs" dxfId="1974" priority="166" operator="lessThan">
      <formula>0</formula>
    </cfRule>
  </conditionalFormatting>
  <conditionalFormatting sqref="DO15:DO21">
    <cfRule type="colorScale" priority="164">
      <colorScale>
        <cfvo type="num" val="0"/>
        <cfvo type="num" val="0"/>
        <color rgb="FF92D050"/>
        <color rgb="FFFF3300"/>
      </colorScale>
    </cfRule>
  </conditionalFormatting>
  <conditionalFormatting sqref="FF4:FF14">
    <cfRule type="cellIs" dxfId="1973" priority="162" operator="greaterThan">
      <formula>0</formula>
    </cfRule>
    <cfRule type="cellIs" dxfId="1972" priority="163" operator="lessThan">
      <formula>0</formula>
    </cfRule>
  </conditionalFormatting>
  <conditionalFormatting sqref="FF4:FF14">
    <cfRule type="colorScale" priority="161">
      <colorScale>
        <cfvo type="num" val="0"/>
        <cfvo type="num" val="0"/>
        <color rgb="FF92D050"/>
        <color rgb="FFFF3300"/>
      </colorScale>
    </cfRule>
  </conditionalFormatting>
  <conditionalFormatting sqref="FF3">
    <cfRule type="colorScale" priority="160">
      <colorScale>
        <cfvo type="num" val="0"/>
        <cfvo type="num" val="0"/>
        <color rgb="FF92D050"/>
        <color rgb="FFFF3300"/>
      </colorScale>
    </cfRule>
  </conditionalFormatting>
  <conditionalFormatting sqref="FF15:FF21">
    <cfRule type="cellIs" dxfId="1971" priority="158" operator="greaterThan">
      <formula>0</formula>
    </cfRule>
    <cfRule type="cellIs" dxfId="1970" priority="159" operator="lessThan">
      <formula>0</formula>
    </cfRule>
  </conditionalFormatting>
  <conditionalFormatting sqref="FF15:FF21">
    <cfRule type="colorScale" priority="157">
      <colorScale>
        <cfvo type="num" val="0"/>
        <cfvo type="num" val="0"/>
        <color rgb="FF92D050"/>
        <color rgb="FFFF3300"/>
      </colorScale>
    </cfRule>
  </conditionalFormatting>
  <conditionalFormatting sqref="AS22:AS1048576 AS15">
    <cfRule type="cellIs" dxfId="1969" priority="142" operator="greaterThan">
      <formula>0</formula>
    </cfRule>
    <cfRule type="cellIs" dxfId="1968" priority="143" operator="lessThan">
      <formula>0</formula>
    </cfRule>
    <cfRule type="cellIs" dxfId="1967" priority="144" operator="greaterThan">
      <formula>0</formula>
    </cfRule>
  </conditionalFormatting>
  <conditionalFormatting sqref="DU22:DU1048576 DU15">
    <cfRule type="cellIs" dxfId="1966" priority="139" operator="greaterThan">
      <formula>0</formula>
    </cfRule>
    <cfRule type="cellIs" dxfId="1965" priority="140" operator="lessThan">
      <formula>0</formula>
    </cfRule>
    <cfRule type="cellIs" dxfId="1964" priority="141" operator="greaterThan">
      <formula>0</formula>
    </cfRule>
  </conditionalFormatting>
  <conditionalFormatting sqref="AV22:AV1048576 AV15">
    <cfRule type="cellIs" dxfId="1963" priority="136" operator="greaterThan">
      <formula>0</formula>
    </cfRule>
    <cfRule type="cellIs" dxfId="1962" priority="137" operator="lessThan">
      <formula>0</formula>
    </cfRule>
    <cfRule type="cellIs" dxfId="1961" priority="138" operator="greaterThan">
      <formula>0</formula>
    </cfRule>
  </conditionalFormatting>
  <conditionalFormatting sqref="DX22:DX1048576 DX15">
    <cfRule type="cellIs" dxfId="1960" priority="133" operator="greaterThan">
      <formula>0</formula>
    </cfRule>
    <cfRule type="cellIs" dxfId="1959" priority="134" operator="lessThan">
      <formula>0</formula>
    </cfRule>
    <cfRule type="cellIs" dxfId="1958" priority="135" operator="greaterThan">
      <formula>0</formula>
    </cfRule>
  </conditionalFormatting>
  <conditionalFormatting sqref="H15 H22:H1048576">
    <cfRule type="cellIs" dxfId="1957" priority="130" operator="greaterThan">
      <formula>0</formula>
    </cfRule>
    <cfRule type="cellIs" dxfId="1956" priority="131" operator="lessThan">
      <formula>0</formula>
    </cfRule>
    <cfRule type="cellIs" dxfId="1955" priority="132" operator="greaterThan">
      <formula>0</formula>
    </cfRule>
  </conditionalFormatting>
  <conditionalFormatting sqref="CJ22:CJ1048576 CJ15">
    <cfRule type="cellIs" dxfId="1954" priority="127" operator="greaterThan">
      <formula>0</formula>
    </cfRule>
    <cfRule type="cellIs" dxfId="1953" priority="128" operator="lessThan">
      <formula>0</formula>
    </cfRule>
    <cfRule type="cellIs" dxfId="1952" priority="129" operator="greaterThan">
      <formula>0</formula>
    </cfRule>
  </conditionalFormatting>
  <conditionalFormatting sqref="AY22:AY1048576 AY15">
    <cfRule type="cellIs" dxfId="1951" priority="124" operator="greaterThan">
      <formula>0</formula>
    </cfRule>
    <cfRule type="cellIs" dxfId="1950" priority="125" operator="lessThan">
      <formula>0</formula>
    </cfRule>
    <cfRule type="cellIs" dxfId="1949" priority="126" operator="greaterThan">
      <formula>0</formula>
    </cfRule>
  </conditionalFormatting>
  <conditionalFormatting sqref="EA22:EA1048576 EA15">
    <cfRule type="cellIs" dxfId="1948" priority="121" operator="greaterThan">
      <formula>0</formula>
    </cfRule>
    <cfRule type="cellIs" dxfId="1947" priority="122" operator="lessThan">
      <formula>0</formula>
    </cfRule>
    <cfRule type="cellIs" dxfId="1946" priority="123" operator="greaterThan">
      <formula>0</formula>
    </cfRule>
  </conditionalFormatting>
  <conditionalFormatting sqref="K15 K22:K1048576">
    <cfRule type="cellIs" dxfId="1945" priority="118" operator="greaterThan">
      <formula>0</formula>
    </cfRule>
    <cfRule type="cellIs" dxfId="1944" priority="119" operator="lessThan">
      <formula>0</formula>
    </cfRule>
    <cfRule type="cellIs" dxfId="1943" priority="120" operator="greaterThan">
      <formula>0</formula>
    </cfRule>
  </conditionalFormatting>
  <conditionalFormatting sqref="CM22:CM1048576 CM15">
    <cfRule type="cellIs" dxfId="1942" priority="115" operator="greaterThan">
      <formula>0</formula>
    </cfRule>
    <cfRule type="cellIs" dxfId="1941" priority="116" operator="lessThan">
      <formula>0</formula>
    </cfRule>
    <cfRule type="cellIs" dxfId="1940" priority="117" operator="greaterThan">
      <formula>0</formula>
    </cfRule>
  </conditionalFormatting>
  <conditionalFormatting sqref="BB22:BB1048576 BB15">
    <cfRule type="cellIs" dxfId="1939" priority="112" operator="greaterThan">
      <formula>0</formula>
    </cfRule>
    <cfRule type="cellIs" dxfId="1938" priority="113" operator="lessThan">
      <formula>0</formula>
    </cfRule>
    <cfRule type="cellIs" dxfId="1937" priority="114" operator="greaterThan">
      <formula>0</formula>
    </cfRule>
  </conditionalFormatting>
  <conditionalFormatting sqref="ED22:ED1048576 ED15">
    <cfRule type="cellIs" dxfId="1936" priority="109" operator="greaterThan">
      <formula>0</formula>
    </cfRule>
    <cfRule type="cellIs" dxfId="1935" priority="110" operator="lessThan">
      <formula>0</formula>
    </cfRule>
    <cfRule type="cellIs" dxfId="1934" priority="111" operator="greaterThan">
      <formula>0</formula>
    </cfRule>
  </conditionalFormatting>
  <conditionalFormatting sqref="N15 N22:N1048576">
    <cfRule type="cellIs" dxfId="1933" priority="106" operator="greaterThan">
      <formula>0</formula>
    </cfRule>
    <cfRule type="cellIs" dxfId="1932" priority="107" operator="lessThan">
      <formula>0</formula>
    </cfRule>
    <cfRule type="cellIs" dxfId="1931" priority="108" operator="greaterThan">
      <formula>0</formula>
    </cfRule>
  </conditionalFormatting>
  <conditionalFormatting sqref="BE22:BE1048576 BE15">
    <cfRule type="cellIs" dxfId="1930" priority="103" operator="greaterThan">
      <formula>0</formula>
    </cfRule>
    <cfRule type="cellIs" dxfId="1929" priority="104" operator="lessThan">
      <formula>0</formula>
    </cfRule>
    <cfRule type="cellIs" dxfId="1928" priority="105" operator="greaterThan">
      <formula>0</formula>
    </cfRule>
  </conditionalFormatting>
  <conditionalFormatting sqref="CP22:CP1048576 CP15">
    <cfRule type="cellIs" dxfId="1927" priority="100" operator="greaterThan">
      <formula>0</formula>
    </cfRule>
    <cfRule type="cellIs" dxfId="1926" priority="101" operator="lessThan">
      <formula>0</formula>
    </cfRule>
    <cfRule type="cellIs" dxfId="1925" priority="102" operator="greaterThan">
      <formula>0</formula>
    </cfRule>
  </conditionalFormatting>
  <conditionalFormatting sqref="EG22:EG1048576 EG15">
    <cfRule type="cellIs" dxfId="1924" priority="97" operator="greaterThan">
      <formula>0</formula>
    </cfRule>
    <cfRule type="cellIs" dxfId="1923" priority="98" operator="lessThan">
      <formula>0</formula>
    </cfRule>
    <cfRule type="cellIs" dxfId="1922" priority="99" operator="greaterThan">
      <formula>0</formula>
    </cfRule>
  </conditionalFormatting>
  <conditionalFormatting sqref="Q15 Q22:Q1048576">
    <cfRule type="cellIs" dxfId="1921" priority="94" operator="greaterThan">
      <formula>0</formula>
    </cfRule>
    <cfRule type="cellIs" dxfId="1920" priority="95" operator="lessThan">
      <formula>0</formula>
    </cfRule>
    <cfRule type="cellIs" dxfId="1919" priority="96" operator="greaterThan">
      <formula>0</formula>
    </cfRule>
  </conditionalFormatting>
  <conditionalFormatting sqref="CS22:CS1048576 CS15">
    <cfRule type="cellIs" dxfId="1918" priority="91" operator="greaterThan">
      <formula>0</formula>
    </cfRule>
    <cfRule type="cellIs" dxfId="1917" priority="92" operator="lessThan">
      <formula>0</formula>
    </cfRule>
    <cfRule type="cellIs" dxfId="1916" priority="93" operator="greaterThan">
      <formula>0</formula>
    </cfRule>
  </conditionalFormatting>
  <conditionalFormatting sqref="BH22:BH1048576 BH15">
    <cfRule type="cellIs" dxfId="1915" priority="88" operator="greaterThan">
      <formula>0</formula>
    </cfRule>
    <cfRule type="cellIs" dxfId="1914" priority="89" operator="lessThan">
      <formula>0</formula>
    </cfRule>
    <cfRule type="cellIs" dxfId="1913" priority="90" operator="greaterThan">
      <formula>0</formula>
    </cfRule>
  </conditionalFormatting>
  <conditionalFormatting sqref="EJ22:EJ1048576 EJ15">
    <cfRule type="cellIs" dxfId="1912" priority="85" operator="greaterThan">
      <formula>0</formula>
    </cfRule>
    <cfRule type="cellIs" dxfId="1911" priority="86" operator="lessThan">
      <formula>0</formula>
    </cfRule>
    <cfRule type="cellIs" dxfId="1910" priority="87" operator="greaterThan">
      <formula>0</formula>
    </cfRule>
  </conditionalFormatting>
  <conditionalFormatting sqref="T15 T22:T1048576">
    <cfRule type="cellIs" dxfId="1909" priority="82" operator="greaterThan">
      <formula>0</formula>
    </cfRule>
    <cfRule type="cellIs" dxfId="1908" priority="83" operator="lessThan">
      <formula>0</formula>
    </cfRule>
    <cfRule type="cellIs" dxfId="1907" priority="84" operator="greaterThan">
      <formula>0</formula>
    </cfRule>
  </conditionalFormatting>
  <conditionalFormatting sqref="CV22:CV1048576 CV15">
    <cfRule type="cellIs" dxfId="1906" priority="79" operator="greaterThan">
      <formula>0</formula>
    </cfRule>
    <cfRule type="cellIs" dxfId="1905" priority="80" operator="lessThan">
      <formula>0</formula>
    </cfRule>
    <cfRule type="cellIs" dxfId="1904" priority="81" operator="greaterThan">
      <formula>0</formula>
    </cfRule>
  </conditionalFormatting>
  <conditionalFormatting sqref="BK22:BK1048576 BK15">
    <cfRule type="cellIs" dxfId="1903" priority="76" operator="greaterThan">
      <formula>0</formula>
    </cfRule>
    <cfRule type="cellIs" dxfId="1902" priority="77" operator="lessThan">
      <formula>0</formula>
    </cfRule>
    <cfRule type="cellIs" dxfId="1901" priority="78" operator="greaterThan">
      <formula>0</formula>
    </cfRule>
  </conditionalFormatting>
  <conditionalFormatting sqref="EM22:EM1048576 EM15">
    <cfRule type="cellIs" dxfId="1900" priority="73" operator="greaterThan">
      <formula>0</formula>
    </cfRule>
    <cfRule type="cellIs" dxfId="1899" priority="74" operator="lessThan">
      <formula>0</formula>
    </cfRule>
    <cfRule type="cellIs" dxfId="1898" priority="75" operator="greaterThan">
      <formula>0</formula>
    </cfRule>
  </conditionalFormatting>
  <conditionalFormatting sqref="W15 W22:W1048576">
    <cfRule type="cellIs" dxfId="1897" priority="70" operator="greaterThan">
      <formula>0</formula>
    </cfRule>
    <cfRule type="cellIs" dxfId="1896" priority="71" operator="lessThan">
      <formula>0</formula>
    </cfRule>
    <cfRule type="cellIs" dxfId="1895" priority="72" operator="greaterThan">
      <formula>0</formula>
    </cfRule>
  </conditionalFormatting>
  <conditionalFormatting sqref="CY22:CY1048576 CY15">
    <cfRule type="cellIs" dxfId="1894" priority="67" operator="greaterThan">
      <formula>0</formula>
    </cfRule>
    <cfRule type="cellIs" dxfId="1893" priority="68" operator="lessThan">
      <formula>0</formula>
    </cfRule>
    <cfRule type="cellIs" dxfId="1892" priority="69" operator="greaterThan">
      <formula>0</formula>
    </cfRule>
  </conditionalFormatting>
  <conditionalFormatting sqref="BN22:BN1048576 BN15">
    <cfRule type="cellIs" dxfId="1891" priority="64" operator="greaterThan">
      <formula>0</formula>
    </cfRule>
    <cfRule type="cellIs" dxfId="1890" priority="65" operator="lessThan">
      <formula>0</formula>
    </cfRule>
    <cfRule type="cellIs" dxfId="1889" priority="66" operator="greaterThan">
      <formula>0</formula>
    </cfRule>
  </conditionalFormatting>
  <conditionalFormatting sqref="EP22:EP1048576 EP15">
    <cfRule type="cellIs" dxfId="1888" priority="61" operator="greaterThan">
      <formula>0</formula>
    </cfRule>
    <cfRule type="cellIs" dxfId="1887" priority="62" operator="lessThan">
      <formula>0</formula>
    </cfRule>
    <cfRule type="cellIs" dxfId="1886" priority="63" operator="greaterThan">
      <formula>0</formula>
    </cfRule>
  </conditionalFormatting>
  <conditionalFormatting sqref="Z15 Z22:Z1048576">
    <cfRule type="cellIs" dxfId="1885" priority="58" operator="greaterThan">
      <formula>0</formula>
    </cfRule>
    <cfRule type="cellIs" dxfId="1884" priority="59" operator="lessThan">
      <formula>0</formula>
    </cfRule>
    <cfRule type="cellIs" dxfId="1883" priority="60" operator="greaterThan">
      <formula>0</formula>
    </cfRule>
  </conditionalFormatting>
  <conditionalFormatting sqref="DB22:DB1048576 DB15">
    <cfRule type="cellIs" dxfId="1882" priority="55" operator="greaterThan">
      <formula>0</formula>
    </cfRule>
    <cfRule type="cellIs" dxfId="1881" priority="56" operator="lessThan">
      <formula>0</formula>
    </cfRule>
    <cfRule type="cellIs" dxfId="1880" priority="57" operator="greaterThan">
      <formula>0</formula>
    </cfRule>
  </conditionalFormatting>
  <conditionalFormatting sqref="BQ22:BQ1048576 BQ15">
    <cfRule type="cellIs" dxfId="1879" priority="52" operator="greaterThan">
      <formula>0</formula>
    </cfRule>
    <cfRule type="cellIs" dxfId="1878" priority="53" operator="lessThan">
      <formula>0</formula>
    </cfRule>
    <cfRule type="cellIs" dxfId="1877" priority="54" operator="greaterThan">
      <formula>0</formula>
    </cfRule>
  </conditionalFormatting>
  <conditionalFormatting sqref="ES22:ES1048576 ES15">
    <cfRule type="cellIs" dxfId="1876" priority="49" operator="greaterThan">
      <formula>0</formula>
    </cfRule>
    <cfRule type="cellIs" dxfId="1875" priority="50" operator="lessThan">
      <formula>0</formula>
    </cfRule>
    <cfRule type="cellIs" dxfId="1874" priority="51" operator="greaterThan">
      <formula>0</formula>
    </cfRule>
  </conditionalFormatting>
  <conditionalFormatting sqref="BT22:BT1048576 BT15">
    <cfRule type="cellIs" dxfId="1873" priority="46" operator="greaterThan">
      <formula>0</formula>
    </cfRule>
    <cfRule type="cellIs" dxfId="1872" priority="47" operator="lessThan">
      <formula>0</formula>
    </cfRule>
    <cfRule type="cellIs" dxfId="1871" priority="48" operator="greaterThan">
      <formula>0</formula>
    </cfRule>
  </conditionalFormatting>
  <conditionalFormatting sqref="EV22:EV1048576 EV15">
    <cfRule type="cellIs" dxfId="1870" priority="43" operator="greaterThan">
      <formula>0</formula>
    </cfRule>
    <cfRule type="cellIs" dxfId="1869" priority="44" operator="lessThan">
      <formula>0</formula>
    </cfRule>
    <cfRule type="cellIs" dxfId="1868" priority="45" operator="greaterThan">
      <formula>0</formula>
    </cfRule>
  </conditionalFormatting>
  <conditionalFormatting sqref="AC15 AC22:AC1048576">
    <cfRule type="cellIs" dxfId="1867" priority="40" operator="greaterThan">
      <formula>0</formula>
    </cfRule>
    <cfRule type="cellIs" dxfId="1866" priority="41" operator="lessThan">
      <formula>0</formula>
    </cfRule>
    <cfRule type="cellIs" dxfId="1865" priority="42" operator="greaterThan">
      <formula>0</formula>
    </cfRule>
  </conditionalFormatting>
  <conditionalFormatting sqref="DE22:DE1048576 DE15">
    <cfRule type="cellIs" dxfId="1864" priority="37" operator="greaterThan">
      <formula>0</formula>
    </cfRule>
    <cfRule type="cellIs" dxfId="1863" priority="38" operator="lessThan">
      <formula>0</formula>
    </cfRule>
    <cfRule type="cellIs" dxfId="1862" priority="39" operator="greaterThan">
      <formula>0</formula>
    </cfRule>
  </conditionalFormatting>
  <conditionalFormatting sqref="AF15 AF22:AF1048576">
    <cfRule type="cellIs" dxfId="1861" priority="34" operator="greaterThan">
      <formula>0</formula>
    </cfRule>
    <cfRule type="cellIs" dxfId="1860" priority="35" operator="lessThan">
      <formula>0</formula>
    </cfRule>
    <cfRule type="cellIs" dxfId="1859" priority="36" operator="greaterThan">
      <formula>0</formula>
    </cfRule>
  </conditionalFormatting>
  <conditionalFormatting sqref="DH22:DH1048576 DH15">
    <cfRule type="cellIs" dxfId="1858" priority="31" operator="greaterThan">
      <formula>0</formula>
    </cfRule>
    <cfRule type="cellIs" dxfId="1857" priority="32" operator="lessThan">
      <formula>0</formula>
    </cfRule>
    <cfRule type="cellIs" dxfId="1856" priority="33" operator="greaterThan">
      <formula>0</formula>
    </cfRule>
  </conditionalFormatting>
  <conditionalFormatting sqref="BW22:BW1048576 BW15">
    <cfRule type="cellIs" dxfId="1855" priority="28" operator="greaterThan">
      <formula>0</formula>
    </cfRule>
    <cfRule type="cellIs" dxfId="1854" priority="29" operator="lessThan">
      <formula>0</formula>
    </cfRule>
    <cfRule type="cellIs" dxfId="1853" priority="30" operator="greaterThan">
      <formula>0</formula>
    </cfRule>
  </conditionalFormatting>
  <conditionalFormatting sqref="EY22:EY1048576 EY15">
    <cfRule type="cellIs" dxfId="1852" priority="25" operator="greaterThan">
      <formula>0</formula>
    </cfRule>
    <cfRule type="cellIs" dxfId="1851" priority="26" operator="lessThan">
      <formula>0</formula>
    </cfRule>
    <cfRule type="cellIs" dxfId="1850" priority="27" operator="greaterThan">
      <formula>0</formula>
    </cfRule>
  </conditionalFormatting>
  <conditionalFormatting sqref="AI15 AI22:AI1048576">
    <cfRule type="cellIs" dxfId="1849" priority="22" operator="greaterThan">
      <formula>0</formula>
    </cfRule>
    <cfRule type="cellIs" dxfId="1848" priority="23" operator="lessThan">
      <formula>0</formula>
    </cfRule>
    <cfRule type="cellIs" dxfId="1847" priority="24" operator="greaterThan">
      <formula>0</formula>
    </cfRule>
  </conditionalFormatting>
  <conditionalFormatting sqref="DK22:DK1048576 DK15">
    <cfRule type="cellIs" dxfId="1846" priority="19" operator="greaterThan">
      <formula>0</formula>
    </cfRule>
    <cfRule type="cellIs" dxfId="1845" priority="20" operator="lessThan">
      <formula>0</formula>
    </cfRule>
    <cfRule type="cellIs" dxfId="1844" priority="21" operator="greaterThan">
      <formula>0</formula>
    </cfRule>
  </conditionalFormatting>
  <conditionalFormatting sqref="BZ22:BZ1048576 BZ15">
    <cfRule type="cellIs" dxfId="1843" priority="16" operator="greaterThan">
      <formula>0</formula>
    </cfRule>
    <cfRule type="cellIs" dxfId="1842" priority="17" operator="lessThan">
      <formula>0</formula>
    </cfRule>
    <cfRule type="cellIs" dxfId="1841" priority="18" operator="greaterThan">
      <formula>0</formula>
    </cfRule>
  </conditionalFormatting>
  <conditionalFormatting sqref="FB22:FB1048576 FB15">
    <cfRule type="cellIs" dxfId="1840" priority="13" operator="greaterThan">
      <formula>0</formula>
    </cfRule>
    <cfRule type="cellIs" dxfId="1839" priority="14" operator="lessThan">
      <formula>0</formula>
    </cfRule>
    <cfRule type="cellIs" dxfId="1838" priority="15" operator="greaterThan">
      <formula>0</formula>
    </cfRule>
  </conditionalFormatting>
  <conditionalFormatting sqref="AL15 AL22:AL1048576">
    <cfRule type="cellIs" dxfId="1837" priority="10" operator="greaterThan">
      <formula>0</formula>
    </cfRule>
    <cfRule type="cellIs" dxfId="1836" priority="11" operator="lessThan">
      <formula>0</formula>
    </cfRule>
    <cfRule type="cellIs" dxfId="1835" priority="12" operator="greaterThan">
      <formula>0</formula>
    </cfRule>
  </conditionalFormatting>
  <conditionalFormatting sqref="DN22:DN1048576 DN15">
    <cfRule type="cellIs" dxfId="1834" priority="7" operator="greaterThan">
      <formula>0</formula>
    </cfRule>
    <cfRule type="cellIs" dxfId="1833" priority="8" operator="lessThan">
      <formula>0</formula>
    </cfRule>
    <cfRule type="cellIs" dxfId="1832" priority="9" operator="greaterThan">
      <formula>0</formula>
    </cfRule>
  </conditionalFormatting>
  <conditionalFormatting sqref="CC22:CC1048576 CC15">
    <cfRule type="cellIs" dxfId="1831" priority="4" operator="greaterThan">
      <formula>0</formula>
    </cfRule>
    <cfRule type="cellIs" dxfId="1830" priority="5" operator="lessThan">
      <formula>0</formula>
    </cfRule>
    <cfRule type="cellIs" dxfId="1829" priority="6" operator="greaterThan">
      <formula>0</formula>
    </cfRule>
  </conditionalFormatting>
  <conditionalFormatting sqref="FE22:FE1048576 FE15">
    <cfRule type="cellIs" dxfId="2" priority="1" operator="greaterThan">
      <formula>0</formula>
    </cfRule>
    <cfRule type="cellIs" dxfId="1" priority="2" operator="lessThan">
      <formula>0</formula>
    </cfRule>
    <cfRule type="cellIs" dxfId="0" priority="3" operator="greater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CD24"/>
  <sheetViews>
    <sheetView topLeftCell="V1" zoomScale="70" zoomScaleNormal="70" workbookViewId="0">
      <selection activeCell="CA1" sqref="CA1:CA1048576"/>
    </sheetView>
  </sheetViews>
  <sheetFormatPr baseColWidth="10" defaultRowHeight="15" x14ac:dyDescent="0.25"/>
  <cols>
    <col min="1" max="1" width="21.85546875" bestFit="1" customWidth="1"/>
    <col min="2" max="2" width="83.28515625" bestFit="1" customWidth="1"/>
    <col min="3" max="3" width="14.5703125" bestFit="1" customWidth="1"/>
    <col min="4" max="4" width="14.42578125" style="25" customWidth="1"/>
    <col min="5" max="5" width="11.28515625" bestFit="1" customWidth="1"/>
    <col min="6" max="6" width="14.5703125" bestFit="1" customWidth="1"/>
    <col min="7" max="7" width="14.42578125" style="25" customWidth="1"/>
    <col min="8" max="8" width="11.28515625" bestFit="1" customWidth="1"/>
    <col min="9" max="9" width="14.5703125" bestFit="1" customWidth="1"/>
    <col min="10" max="10" width="14.42578125" style="25" customWidth="1"/>
    <col min="11" max="11" width="11.28515625" bestFit="1" customWidth="1"/>
    <col min="12" max="12" width="14.5703125" bestFit="1" customWidth="1"/>
    <col min="13" max="13" width="14.42578125" style="25" customWidth="1"/>
    <col min="14" max="14" width="11.28515625" bestFit="1" customWidth="1"/>
    <col min="15" max="15" width="14.5703125" bestFit="1" customWidth="1"/>
    <col min="16" max="16" width="14.42578125" style="25" customWidth="1"/>
    <col min="17" max="17" width="11.28515625" bestFit="1" customWidth="1"/>
    <col min="18" max="18" width="14.5703125" bestFit="1" customWidth="1"/>
    <col min="19" max="19" width="14.42578125" style="25" customWidth="1"/>
    <col min="20" max="20" width="11.28515625" bestFit="1" customWidth="1"/>
    <col min="21" max="21" width="14.5703125" bestFit="1" customWidth="1"/>
    <col min="22" max="22" width="14.42578125" style="25" customWidth="1"/>
    <col min="23" max="23" width="11.28515625" bestFit="1" customWidth="1"/>
    <col min="24" max="24" width="14.5703125" bestFit="1" customWidth="1"/>
    <col min="25" max="25" width="14.42578125" style="25" customWidth="1"/>
    <col min="26" max="26" width="11.28515625" bestFit="1" customWidth="1"/>
    <col min="27" max="27" width="14.5703125" bestFit="1" customWidth="1"/>
    <col min="28" max="28" width="14.42578125" style="25" customWidth="1"/>
    <col min="29" max="29" width="11.28515625" bestFit="1" customWidth="1"/>
    <col min="30" max="30" width="14.5703125" bestFit="1" customWidth="1"/>
    <col min="31" max="31" width="14.42578125" style="25" customWidth="1"/>
    <col min="32" max="32" width="11.28515625" bestFit="1" customWidth="1"/>
    <col min="33" max="33" width="14.5703125" bestFit="1" customWidth="1"/>
    <col min="34" max="34" width="14.42578125" style="25" customWidth="1"/>
    <col min="35" max="35" width="11.28515625" bestFit="1" customWidth="1"/>
    <col min="36" max="36" width="14.5703125" bestFit="1" customWidth="1"/>
    <col min="37" max="37" width="14.42578125" style="25" customWidth="1"/>
    <col min="38" max="38" width="11.28515625" bestFit="1" customWidth="1"/>
    <col min="39" max="39" width="10.85546875" style="106" customWidth="1"/>
    <col min="40" max="40" width="19.28515625" bestFit="1" customWidth="1"/>
    <col min="41" max="41" width="15.140625" style="25" bestFit="1" customWidth="1"/>
    <col min="42" max="42" width="11.28515625" bestFit="1" customWidth="1"/>
    <col min="43" max="43" width="19.28515625" bestFit="1" customWidth="1"/>
    <col min="44" max="44" width="15.140625" style="25" bestFit="1" customWidth="1"/>
    <col min="45" max="45" width="11.28515625" bestFit="1" customWidth="1"/>
    <col min="46" max="46" width="19.28515625" bestFit="1" customWidth="1"/>
    <col min="47" max="47" width="15.140625" style="25" bestFit="1" customWidth="1"/>
    <col min="48" max="48" width="11.28515625" bestFit="1" customWidth="1"/>
    <col min="49" max="49" width="19.28515625" bestFit="1" customWidth="1"/>
    <col min="50" max="50" width="15.140625" style="25" bestFit="1" customWidth="1"/>
    <col min="51" max="51" width="11.28515625" bestFit="1" customWidth="1"/>
    <col min="52" max="52" width="19.28515625" bestFit="1" customWidth="1"/>
    <col min="53" max="53" width="15.140625" style="25" bestFit="1" customWidth="1"/>
    <col min="54" max="54" width="11.28515625" bestFit="1" customWidth="1"/>
    <col min="55" max="55" width="19.28515625" bestFit="1" customWidth="1"/>
    <col min="56" max="56" width="15.140625" style="25" bestFit="1" customWidth="1"/>
    <col min="57" max="57" width="11.28515625" bestFit="1" customWidth="1"/>
    <col min="58" max="58" width="19.28515625" bestFit="1" customWidth="1"/>
    <col min="59" max="59" width="15.140625" style="25" bestFit="1" customWidth="1"/>
    <col min="60" max="60" width="11.28515625" bestFit="1" customWidth="1"/>
    <col min="61" max="61" width="19.28515625" bestFit="1" customWidth="1"/>
    <col min="62" max="62" width="15.140625" style="25" bestFit="1" customWidth="1"/>
    <col min="63" max="63" width="11.28515625" bestFit="1" customWidth="1"/>
    <col min="64" max="64" width="19.28515625" bestFit="1" customWidth="1"/>
    <col min="65" max="65" width="15.140625" style="25" bestFit="1" customWidth="1"/>
    <col min="66" max="66" width="11.28515625" bestFit="1" customWidth="1"/>
    <col min="67" max="67" width="19.28515625" bestFit="1" customWidth="1"/>
    <col min="68" max="68" width="15.140625" style="25" bestFit="1" customWidth="1"/>
    <col min="69" max="69" width="11.28515625" bestFit="1" customWidth="1"/>
    <col min="70" max="70" width="19.28515625" bestFit="1" customWidth="1"/>
    <col min="71" max="71" width="15.140625" style="25" bestFit="1" customWidth="1"/>
    <col min="72" max="72" width="11.28515625" bestFit="1" customWidth="1"/>
    <col min="73" max="73" width="19.28515625" bestFit="1" customWidth="1"/>
    <col min="74" max="74" width="15.140625" style="25" bestFit="1" customWidth="1"/>
    <col min="75" max="75" width="11.28515625" bestFit="1" customWidth="1"/>
    <col min="76" max="76" width="19.28515625" bestFit="1" customWidth="1"/>
    <col min="77" max="77" width="15.140625" style="25" bestFit="1" customWidth="1"/>
    <col min="78" max="78" width="11.28515625" bestFit="1" customWidth="1"/>
    <col min="79" max="79" width="19.28515625" bestFit="1" customWidth="1"/>
    <col min="80" max="80" width="15.140625" style="25" bestFit="1" customWidth="1"/>
    <col min="81" max="81" width="11.28515625" bestFit="1" customWidth="1"/>
    <col min="82" max="82" width="10.85546875" style="106" customWidth="1"/>
  </cols>
  <sheetData>
    <row r="1" spans="1:82" x14ac:dyDescent="0.25">
      <c r="A1" s="145" t="s">
        <v>31</v>
      </c>
      <c r="B1" s="146" t="s">
        <v>30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</row>
    <row r="2" spans="1:82" x14ac:dyDescent="0.25">
      <c r="A2" s="145"/>
      <c r="B2" s="147"/>
      <c r="C2" s="144" t="s">
        <v>92</v>
      </c>
      <c r="D2" s="144"/>
      <c r="E2" s="144"/>
      <c r="F2" s="144" t="s">
        <v>92</v>
      </c>
      <c r="G2" s="144"/>
      <c r="H2" s="144"/>
      <c r="I2" s="144" t="s">
        <v>92</v>
      </c>
      <c r="J2" s="144"/>
      <c r="K2" s="144"/>
      <c r="L2" s="144" t="s">
        <v>92</v>
      </c>
      <c r="M2" s="144"/>
      <c r="N2" s="144"/>
      <c r="O2" s="144" t="s">
        <v>92</v>
      </c>
      <c r="P2" s="144"/>
      <c r="Q2" s="144"/>
      <c r="R2" s="144" t="s">
        <v>92</v>
      </c>
      <c r="S2" s="144"/>
      <c r="T2" s="144"/>
      <c r="U2" s="144" t="s">
        <v>92</v>
      </c>
      <c r="V2" s="144"/>
      <c r="W2" s="144"/>
      <c r="X2" s="144" t="s">
        <v>92</v>
      </c>
      <c r="Y2" s="144"/>
      <c r="Z2" s="144"/>
      <c r="AA2" s="144" t="s">
        <v>92</v>
      </c>
      <c r="AB2" s="144"/>
      <c r="AC2" s="144"/>
      <c r="AD2" s="144" t="s">
        <v>92</v>
      </c>
      <c r="AE2" s="144"/>
      <c r="AF2" s="144"/>
      <c r="AG2" s="144" t="s">
        <v>92</v>
      </c>
      <c r="AH2" s="144"/>
      <c r="AI2" s="144"/>
      <c r="AJ2" s="144" t="s">
        <v>92</v>
      </c>
      <c r="AK2" s="144"/>
      <c r="AL2" s="144"/>
      <c r="AM2" s="72"/>
      <c r="AN2" s="143" t="s">
        <v>65</v>
      </c>
      <c r="AO2" s="143"/>
      <c r="AP2" s="143"/>
      <c r="AQ2" s="143" t="s">
        <v>65</v>
      </c>
      <c r="AR2" s="143"/>
      <c r="AS2" s="143"/>
      <c r="AT2" s="143" t="s">
        <v>65</v>
      </c>
      <c r="AU2" s="143"/>
      <c r="AV2" s="143"/>
      <c r="AW2" s="143" t="s">
        <v>65</v>
      </c>
      <c r="AX2" s="143"/>
      <c r="AY2" s="143"/>
      <c r="AZ2" s="143" t="s">
        <v>65</v>
      </c>
      <c r="BA2" s="143"/>
      <c r="BB2" s="143"/>
      <c r="BC2" s="143" t="s">
        <v>65</v>
      </c>
      <c r="BD2" s="143"/>
      <c r="BE2" s="143"/>
      <c r="BF2" s="143" t="s">
        <v>65</v>
      </c>
      <c r="BG2" s="143"/>
      <c r="BH2" s="143"/>
      <c r="BI2" s="143" t="s">
        <v>65</v>
      </c>
      <c r="BJ2" s="143"/>
      <c r="BK2" s="143"/>
      <c r="BL2" s="143" t="s">
        <v>65</v>
      </c>
      <c r="BM2" s="143"/>
      <c r="BN2" s="143"/>
      <c r="BO2" s="143" t="s">
        <v>65</v>
      </c>
      <c r="BP2" s="143"/>
      <c r="BQ2" s="143"/>
      <c r="BR2" s="143" t="s">
        <v>65</v>
      </c>
      <c r="BS2" s="143"/>
      <c r="BT2" s="143"/>
      <c r="BU2" s="143" t="s">
        <v>65</v>
      </c>
      <c r="BV2" s="143"/>
      <c r="BW2" s="143"/>
      <c r="BX2" s="143" t="s">
        <v>65</v>
      </c>
      <c r="BY2" s="143"/>
      <c r="BZ2" s="143"/>
      <c r="CA2" s="143" t="s">
        <v>65</v>
      </c>
      <c r="CB2" s="143"/>
      <c r="CC2" s="143"/>
      <c r="CD2" s="72"/>
    </row>
    <row r="3" spans="1:82" x14ac:dyDescent="0.25">
      <c r="A3" s="145"/>
      <c r="B3" s="147"/>
      <c r="C3" s="28" t="s">
        <v>38</v>
      </c>
      <c r="D3" s="51" t="s">
        <v>204</v>
      </c>
      <c r="E3" s="36" t="s">
        <v>50</v>
      </c>
      <c r="F3" s="28" t="s">
        <v>37</v>
      </c>
      <c r="G3" s="51" t="s">
        <v>213</v>
      </c>
      <c r="H3" s="36" t="s">
        <v>50</v>
      </c>
      <c r="I3" s="28" t="s">
        <v>39</v>
      </c>
      <c r="J3" s="51" t="s">
        <v>219</v>
      </c>
      <c r="K3" s="36" t="s">
        <v>50</v>
      </c>
      <c r="L3" s="28" t="s">
        <v>210</v>
      </c>
      <c r="M3" s="51" t="s">
        <v>223</v>
      </c>
      <c r="N3" s="36" t="s">
        <v>50</v>
      </c>
      <c r="O3" s="28" t="s">
        <v>216</v>
      </c>
      <c r="P3" s="51" t="s">
        <v>231</v>
      </c>
      <c r="Q3" s="36" t="s">
        <v>50</v>
      </c>
      <c r="R3" s="28" t="s">
        <v>225</v>
      </c>
      <c r="S3" s="51" t="s">
        <v>238</v>
      </c>
      <c r="T3" s="36" t="s">
        <v>50</v>
      </c>
      <c r="U3" s="28" t="s">
        <v>228</v>
      </c>
      <c r="V3" s="51" t="s">
        <v>240</v>
      </c>
      <c r="W3" s="36" t="s">
        <v>50</v>
      </c>
      <c r="X3" s="28" t="s">
        <v>235</v>
      </c>
      <c r="Y3" s="51" t="s">
        <v>245</v>
      </c>
      <c r="Z3" s="36" t="s">
        <v>50</v>
      </c>
      <c r="AA3" s="28" t="s">
        <v>242</v>
      </c>
      <c r="AB3" s="51" t="s">
        <v>254</v>
      </c>
      <c r="AC3" s="36" t="s">
        <v>50</v>
      </c>
      <c r="AD3" s="28" t="s">
        <v>247</v>
      </c>
      <c r="AE3" s="51" t="s">
        <v>255</v>
      </c>
      <c r="AF3" s="36" t="s">
        <v>50</v>
      </c>
      <c r="AG3" s="28" t="s">
        <v>251</v>
      </c>
      <c r="AH3" s="51" t="s">
        <v>260</v>
      </c>
      <c r="AI3" s="36" t="s">
        <v>50</v>
      </c>
      <c r="AJ3" s="28" t="s">
        <v>257</v>
      </c>
      <c r="AK3" s="51" t="s">
        <v>265</v>
      </c>
      <c r="AL3" s="36" t="s">
        <v>50</v>
      </c>
      <c r="AM3" s="52"/>
      <c r="AN3" s="28" t="s">
        <v>38</v>
      </c>
      <c r="AO3" s="51" t="s">
        <v>124</v>
      </c>
      <c r="AP3" s="36" t="s">
        <v>50</v>
      </c>
      <c r="AQ3" s="28" t="s">
        <v>37</v>
      </c>
      <c r="AR3" s="51" t="s">
        <v>129</v>
      </c>
      <c r="AS3" s="36" t="s">
        <v>50</v>
      </c>
      <c r="AT3" s="28" t="s">
        <v>39</v>
      </c>
      <c r="AU3" s="51" t="s">
        <v>192</v>
      </c>
      <c r="AV3" s="36" t="s">
        <v>50</v>
      </c>
      <c r="AW3" s="28" t="s">
        <v>210</v>
      </c>
      <c r="AX3" s="51" t="s">
        <v>211</v>
      </c>
      <c r="AY3" s="36" t="s">
        <v>50</v>
      </c>
      <c r="AZ3" s="28" t="s">
        <v>216</v>
      </c>
      <c r="BA3" s="51" t="s">
        <v>220</v>
      </c>
      <c r="BB3" s="36" t="s">
        <v>50</v>
      </c>
      <c r="BC3" s="28" t="s">
        <v>225</v>
      </c>
      <c r="BD3" s="51" t="s">
        <v>223</v>
      </c>
      <c r="BE3" s="36" t="s">
        <v>50</v>
      </c>
      <c r="BF3" s="28" t="s">
        <v>228</v>
      </c>
      <c r="BG3" s="51" t="s">
        <v>232</v>
      </c>
      <c r="BH3" s="36" t="s">
        <v>50</v>
      </c>
      <c r="BI3" s="28" t="s">
        <v>235</v>
      </c>
      <c r="BJ3" s="51" t="s">
        <v>239</v>
      </c>
      <c r="BK3" s="36" t="s">
        <v>50</v>
      </c>
      <c r="BL3" s="28" t="s">
        <v>242</v>
      </c>
      <c r="BM3" s="51" t="s">
        <v>243</v>
      </c>
      <c r="BN3" s="36" t="s">
        <v>50</v>
      </c>
      <c r="BO3" s="28" t="s">
        <v>247</v>
      </c>
      <c r="BP3" s="51" t="s">
        <v>248</v>
      </c>
      <c r="BQ3" s="36" t="s">
        <v>50</v>
      </c>
      <c r="BR3" s="28" t="s">
        <v>251</v>
      </c>
      <c r="BS3" s="51" t="s">
        <v>252</v>
      </c>
      <c r="BT3" s="36" t="s">
        <v>50</v>
      </c>
      <c r="BU3" s="28" t="s">
        <v>257</v>
      </c>
      <c r="BV3" s="51" t="s">
        <v>258</v>
      </c>
      <c r="BW3" s="36" t="s">
        <v>50</v>
      </c>
      <c r="BX3" s="28" t="s">
        <v>262</v>
      </c>
      <c r="BY3" s="51" t="s">
        <v>263</v>
      </c>
      <c r="BZ3" s="36" t="s">
        <v>50</v>
      </c>
      <c r="CA3" s="28" t="s">
        <v>267</v>
      </c>
      <c r="CB3" s="51" t="s">
        <v>268</v>
      </c>
      <c r="CC3" s="36" t="s">
        <v>50</v>
      </c>
      <c r="CD3" s="52"/>
    </row>
    <row r="4" spans="1:82" x14ac:dyDescent="0.25">
      <c r="A4" s="45" t="s">
        <v>23</v>
      </c>
      <c r="B4" s="44" t="s">
        <v>22</v>
      </c>
      <c r="C4" s="28">
        <v>600</v>
      </c>
      <c r="D4" s="125">
        <f>C4/C$19</f>
        <v>0.18248175182481752</v>
      </c>
      <c r="E4" s="41">
        <f>D4*'Pondération des sujets'!$D3</f>
        <v>0.18248175182481752</v>
      </c>
      <c r="F4" s="28">
        <v>569</v>
      </c>
      <c r="G4" s="125">
        <f>F4/F$19</f>
        <v>0.17556309780931811</v>
      </c>
      <c r="H4" s="41">
        <f>G4*'Pondération des sujets'!$D3</f>
        <v>0.17556309780931811</v>
      </c>
      <c r="I4" s="28">
        <v>637</v>
      </c>
      <c r="J4" s="125">
        <f>I4/I$19</f>
        <v>0.19666563754245137</v>
      </c>
      <c r="K4" s="41">
        <f>J4*'Pondération des sujets'!$D3</f>
        <v>0.19666563754245137</v>
      </c>
      <c r="L4" s="28">
        <v>539</v>
      </c>
      <c r="M4" s="125">
        <f>L4/L$19</f>
        <v>0.16806984720922982</v>
      </c>
      <c r="N4" s="41">
        <f>M4*'Pondération des sujets'!$D3</f>
        <v>0.16806984720922982</v>
      </c>
      <c r="O4" s="28">
        <v>581</v>
      </c>
      <c r="P4" s="125">
        <f>O4/O$19</f>
        <v>0.18065920398009949</v>
      </c>
      <c r="Q4" s="41">
        <f>P4*'Pondération des sujets'!$D3</f>
        <v>0.18065920398009949</v>
      </c>
      <c r="R4" s="28">
        <v>488</v>
      </c>
      <c r="S4" s="125">
        <f>R4/R$19</f>
        <v>0.15188297541238718</v>
      </c>
      <c r="T4" s="41">
        <f>S4*'Pondération des sujets'!$D3</f>
        <v>0.15188297541238718</v>
      </c>
      <c r="U4" s="28">
        <v>488</v>
      </c>
      <c r="V4" s="125">
        <f>U4/U$19</f>
        <v>0.14983113294442738</v>
      </c>
      <c r="W4" s="41">
        <f>V4*'Pondération des sujets'!$D3</f>
        <v>0.14983113294442738</v>
      </c>
      <c r="X4" s="28">
        <v>473</v>
      </c>
      <c r="Y4" s="125">
        <f>X4/X$19</f>
        <v>0.14420731707317072</v>
      </c>
      <c r="Z4" s="41">
        <f>Y4*'Pondération des sujets'!$D3</f>
        <v>0.14420731707317072</v>
      </c>
      <c r="AA4" s="28">
        <v>451</v>
      </c>
      <c r="AB4" s="125">
        <f>AA4/AA$19</f>
        <v>0.13796267971856838</v>
      </c>
      <c r="AC4" s="41">
        <f>AB4*'Pondération des sujets'!$D3</f>
        <v>0.13796267971856838</v>
      </c>
      <c r="AD4" s="28">
        <v>461</v>
      </c>
      <c r="AE4" s="125">
        <f>AD4/AD$19</f>
        <v>0.13973931494392239</v>
      </c>
      <c r="AF4" s="41">
        <f>AE4*'Pondération des sujets'!$D3</f>
        <v>0.13973931494392239</v>
      </c>
      <c r="AG4" s="28">
        <v>473</v>
      </c>
      <c r="AH4" s="125">
        <f>AG4/AG$19</f>
        <v>0.14630374265388185</v>
      </c>
      <c r="AI4" s="41">
        <f>AH4*'Pondération des sujets'!$D3</f>
        <v>0.14630374265388185</v>
      </c>
      <c r="AJ4" s="28">
        <v>530</v>
      </c>
      <c r="AK4" s="125">
        <f>AJ4/AJ$19</f>
        <v>0.16777461221905665</v>
      </c>
      <c r="AL4" s="41">
        <f>AK4*'Pondération des sujets'!$D3</f>
        <v>0.16777461221905665</v>
      </c>
      <c r="AM4" s="32"/>
      <c r="AN4" s="31">
        <v>498</v>
      </c>
      <c r="AO4" s="125">
        <f>AN4/AN$19</f>
        <v>0.23012939001848429</v>
      </c>
      <c r="AP4" s="41">
        <f>AO4*'Pondération des sujets'!$D3</f>
        <v>0.23012939001848429</v>
      </c>
      <c r="AQ4" s="31">
        <v>494</v>
      </c>
      <c r="AR4" s="125">
        <f>AQ4/AQ$19</f>
        <v>0.22723091076356947</v>
      </c>
      <c r="AS4" s="41">
        <f>AR4*'Pondération des sujets'!$D3</f>
        <v>0.22723091076356947</v>
      </c>
      <c r="AT4" s="31">
        <v>460</v>
      </c>
      <c r="AU4" s="125">
        <f>AT4/AT$19</f>
        <v>0.20937642239417387</v>
      </c>
      <c r="AV4" s="41">
        <f>AU4*'Pondération des sujets'!$D3</f>
        <v>0.20937642239417387</v>
      </c>
      <c r="AW4" s="31">
        <v>397</v>
      </c>
      <c r="AX4" s="125">
        <f>AW4/AW$19</f>
        <v>0.18211009174311926</v>
      </c>
      <c r="AY4" s="41">
        <f>AX4*'Pondération des sujets'!$D3</f>
        <v>0.18211009174311926</v>
      </c>
      <c r="AZ4" s="31">
        <v>365</v>
      </c>
      <c r="BA4" s="125">
        <f>AZ4/AZ$19</f>
        <v>0.16606005459508644</v>
      </c>
      <c r="BB4" s="41">
        <f>BA4*'Pondération des sujets'!$D3</f>
        <v>0.16606005459508644</v>
      </c>
      <c r="BC4" s="31">
        <v>378</v>
      </c>
      <c r="BD4" s="125">
        <f>BC4/BC$19</f>
        <v>0.17236662106703146</v>
      </c>
      <c r="BE4" s="41">
        <f>BD4*'Pondération des sujets'!$D3</f>
        <v>0.17236662106703146</v>
      </c>
      <c r="BF4" s="31">
        <v>392</v>
      </c>
      <c r="BG4" s="125">
        <f>BF4/BF$19</f>
        <v>0.17818181818181819</v>
      </c>
      <c r="BH4" s="41">
        <f>BG4*'Pondération des sujets'!$D3</f>
        <v>0.17818181818181819</v>
      </c>
      <c r="BI4" s="31">
        <v>347</v>
      </c>
      <c r="BJ4" s="125">
        <f>BI4/BI$19</f>
        <v>0.15665914221218963</v>
      </c>
      <c r="BK4" s="41">
        <f>BJ4*'Pondération des sujets'!$D3</f>
        <v>0.15665914221218963</v>
      </c>
      <c r="BL4" s="31">
        <v>459</v>
      </c>
      <c r="BM4" s="125">
        <f>BL4/BL$19</f>
        <v>0.20300751879699247</v>
      </c>
      <c r="BN4" s="41">
        <f>BM4*'Pondération des sujets'!$D3</f>
        <v>0.20300751879699247</v>
      </c>
      <c r="BO4" s="31">
        <v>398</v>
      </c>
      <c r="BP4" s="125">
        <f>BO4/BO$19</f>
        <v>0.17379912663755459</v>
      </c>
      <c r="BQ4" s="41">
        <f>BP4*'Pondération des sujets'!$D3</f>
        <v>0.17379912663755459</v>
      </c>
      <c r="BR4" s="31">
        <v>379</v>
      </c>
      <c r="BS4" s="125">
        <f>BR4/BR$19</f>
        <v>0.16822015090989792</v>
      </c>
      <c r="BT4" s="41">
        <f>BS4*'Pondération des sujets'!$D3</f>
        <v>0.16822015090989792</v>
      </c>
      <c r="BU4" s="31">
        <v>386</v>
      </c>
      <c r="BV4" s="125">
        <f>BU4/BU$19</f>
        <v>0.16724436741767765</v>
      </c>
      <c r="BW4" s="41">
        <f>BV4*'Pondération des sujets'!$D3</f>
        <v>0.16724436741767765</v>
      </c>
      <c r="BX4" s="31">
        <v>375</v>
      </c>
      <c r="BY4" s="125">
        <f>BX4/BX$19</f>
        <v>0.16748548459133542</v>
      </c>
      <c r="BZ4" s="41">
        <f>BY4*'Pondération des sujets'!$D3</f>
        <v>0.16748548459133542</v>
      </c>
      <c r="CA4" s="31">
        <v>404</v>
      </c>
      <c r="CB4" s="125">
        <f>CA4/CA$19</f>
        <v>0.18472793781435756</v>
      </c>
      <c r="CC4" s="41">
        <f>CB4*'Pondération des sujets'!$D3</f>
        <v>0.18472793781435756</v>
      </c>
      <c r="CD4" s="32"/>
    </row>
    <row r="5" spans="1:82" ht="15" customHeight="1" x14ac:dyDescent="0.25">
      <c r="A5" s="50"/>
      <c r="B5" s="49" t="s">
        <v>49</v>
      </c>
      <c r="C5" s="47">
        <v>200</v>
      </c>
      <c r="D5" s="126">
        <f>C5/C$19</f>
        <v>6.0827250608272508E-2</v>
      </c>
      <c r="E5" s="41">
        <f>-D5*'Pondération des sujets'!$D$3</f>
        <v>-6.0827250608272508E-2</v>
      </c>
      <c r="F5" s="47">
        <v>153</v>
      </c>
      <c r="G5" s="126">
        <f>F5/F$19</f>
        <v>4.7207651959271832E-2</v>
      </c>
      <c r="H5" s="41">
        <f>-G5*'Pondération des sujets'!$D$3</f>
        <v>-4.7207651959271832E-2</v>
      </c>
      <c r="I5" s="47">
        <v>153</v>
      </c>
      <c r="J5" s="126">
        <f>I5/I$19</f>
        <v>4.7236801481938873E-2</v>
      </c>
      <c r="K5" s="41">
        <f>-J5*'Pondération des sujets'!$D$3</f>
        <v>-4.7236801481938873E-2</v>
      </c>
      <c r="L5" s="47">
        <v>215</v>
      </c>
      <c r="M5" s="126">
        <f>L5/L$19</f>
        <v>6.7040848144683501E-2</v>
      </c>
      <c r="N5" s="41">
        <f>-M5*'Pondération des sujets'!$D$3</f>
        <v>-6.7040848144683501E-2</v>
      </c>
      <c r="O5" s="47">
        <v>197</v>
      </c>
      <c r="P5" s="126">
        <f>O5/O$19</f>
        <v>6.1256218905472636E-2</v>
      </c>
      <c r="Q5" s="41">
        <f>-P5*'Pondération des sujets'!$D$3</f>
        <v>-6.1256218905472636E-2</v>
      </c>
      <c r="R5" s="47">
        <v>171</v>
      </c>
      <c r="S5" s="126">
        <f>R5/R$19</f>
        <v>5.3221288515406161E-2</v>
      </c>
      <c r="T5" s="41">
        <f>-S5*'Pondération des sujets'!$D$3</f>
        <v>-5.3221288515406161E-2</v>
      </c>
      <c r="U5" s="47">
        <v>190</v>
      </c>
      <c r="V5" s="126">
        <f>U5/U$19</f>
        <v>5.8335891925084433E-2</v>
      </c>
      <c r="W5" s="41">
        <f>-V5*'Pondération des sujets'!$D$3</f>
        <v>-5.8335891925084433E-2</v>
      </c>
      <c r="X5" s="47">
        <v>189</v>
      </c>
      <c r="Y5" s="126">
        <f>X5/X$19</f>
        <v>5.7621951219512198E-2</v>
      </c>
      <c r="Z5" s="41">
        <f>-Y5*'Pondération des sujets'!$D$3</f>
        <v>-5.7621951219512198E-2</v>
      </c>
      <c r="AA5" s="47">
        <v>207</v>
      </c>
      <c r="AB5" s="126">
        <f>AA5/AA$19</f>
        <v>6.3322116855307434E-2</v>
      </c>
      <c r="AC5" s="41">
        <f>-AB5*'Pondération des sujets'!$D$3</f>
        <v>-6.3322116855307434E-2</v>
      </c>
      <c r="AD5" s="47">
        <v>194</v>
      </c>
      <c r="AE5" s="126">
        <f>AD5/AD$19</f>
        <v>5.8805698696574718E-2</v>
      </c>
      <c r="AF5" s="41">
        <f>-AE5*'Pondération des sujets'!$D$3</f>
        <v>-5.8805698696574718E-2</v>
      </c>
      <c r="AG5" s="47">
        <v>188</v>
      </c>
      <c r="AH5" s="126">
        <f>AG5/AG$19</f>
        <v>5.8150324775750079E-2</v>
      </c>
      <c r="AI5" s="41">
        <f>-AH5*'Pondération des sujets'!$D$3</f>
        <v>-5.8150324775750079E-2</v>
      </c>
      <c r="AJ5" s="47">
        <v>167</v>
      </c>
      <c r="AK5" s="126">
        <f>AJ5/AJ$19</f>
        <v>5.2864830642608419E-2</v>
      </c>
      <c r="AL5" s="41">
        <f>-AK5*'Pondération des sujets'!$D$3</f>
        <v>-5.2864830642608419E-2</v>
      </c>
      <c r="AM5" s="32"/>
      <c r="AN5" s="48">
        <v>130</v>
      </c>
      <c r="AO5" s="126">
        <f>AN5/AN$19</f>
        <v>6.007393715341959E-2</v>
      </c>
      <c r="AP5" s="41">
        <f>-AO5*'Pondération des sujets'!$D$3</f>
        <v>-6.007393715341959E-2</v>
      </c>
      <c r="AQ5" s="48">
        <v>206</v>
      </c>
      <c r="AR5" s="126">
        <f>AQ5/AQ$19</f>
        <v>9.4756209751609935E-2</v>
      </c>
      <c r="AS5" s="41">
        <f>-AR5*'Pondération des sujets'!$D$3</f>
        <v>-9.4756209751609935E-2</v>
      </c>
      <c r="AT5" s="48">
        <v>232</v>
      </c>
      <c r="AU5" s="126">
        <f>AT5/AT$19</f>
        <v>0.10559854346836596</v>
      </c>
      <c r="AV5" s="41">
        <f>-AU5*'Pondération des sujets'!$D$3</f>
        <v>-0.10559854346836596</v>
      </c>
      <c r="AW5" s="48">
        <v>188</v>
      </c>
      <c r="AX5" s="126">
        <f>AW5/AW$19</f>
        <v>8.6238532110091748E-2</v>
      </c>
      <c r="AY5" s="41">
        <f>-AX5*'Pondération des sujets'!$D$3</f>
        <v>-8.6238532110091748E-2</v>
      </c>
      <c r="AZ5" s="48">
        <v>121</v>
      </c>
      <c r="BA5" s="126">
        <f>AZ5/AZ$19</f>
        <v>5.5050045495905371E-2</v>
      </c>
      <c r="BB5" s="41">
        <f>-BA5*'Pondération des sujets'!$D$3</f>
        <v>-5.5050045495905371E-2</v>
      </c>
      <c r="BC5" s="48">
        <v>218</v>
      </c>
      <c r="BD5" s="126">
        <f>BC5/BC$19</f>
        <v>9.940720474236206E-2</v>
      </c>
      <c r="BE5" s="41">
        <f>-BD5*'Pondération des sujets'!$D$3</f>
        <v>-9.940720474236206E-2</v>
      </c>
      <c r="BF5" s="48">
        <v>197</v>
      </c>
      <c r="BG5" s="126">
        <f>BF5/BF$19</f>
        <v>8.9545454545454539E-2</v>
      </c>
      <c r="BH5" s="41">
        <f>-BG5*'Pondération des sujets'!$D$3</f>
        <v>-8.9545454545454539E-2</v>
      </c>
      <c r="BI5" s="48">
        <v>142</v>
      </c>
      <c r="BJ5" s="126">
        <f>BI5/BI$19</f>
        <v>6.4108352144469527E-2</v>
      </c>
      <c r="BK5" s="41">
        <f>-BJ5*'Pondération des sujets'!$D$3</f>
        <v>-6.4108352144469527E-2</v>
      </c>
      <c r="BL5" s="48">
        <v>179</v>
      </c>
      <c r="BM5" s="126">
        <f>BL5/BL$19</f>
        <v>7.9168509509066787E-2</v>
      </c>
      <c r="BN5" s="41">
        <f>-BM5*'Pondération des sujets'!$D$3</f>
        <v>-7.9168509509066787E-2</v>
      </c>
      <c r="BO5" s="48">
        <v>177</v>
      </c>
      <c r="BP5" s="126">
        <f>BO5/BO$19</f>
        <v>7.7292576419213971E-2</v>
      </c>
      <c r="BQ5" s="41">
        <f>-BP5*'Pondération des sujets'!$D$3</f>
        <v>-7.7292576419213971E-2</v>
      </c>
      <c r="BR5" s="48">
        <v>179</v>
      </c>
      <c r="BS5" s="126">
        <f>BR5/BR$19</f>
        <v>7.9449622725255215E-2</v>
      </c>
      <c r="BT5" s="41">
        <f>-BS5*'Pondération des sujets'!$D$3</f>
        <v>-7.9449622725255215E-2</v>
      </c>
      <c r="BU5" s="48">
        <v>175</v>
      </c>
      <c r="BV5" s="126">
        <f>BU5/BU$19</f>
        <v>7.582322357019064E-2</v>
      </c>
      <c r="BW5" s="41">
        <f>-BV5*'Pondération des sujets'!$D$3</f>
        <v>-7.582322357019064E-2</v>
      </c>
      <c r="BX5" s="48">
        <v>176</v>
      </c>
      <c r="BY5" s="126">
        <f>BX5/BX$19</f>
        <v>7.8606520768200086E-2</v>
      </c>
      <c r="BZ5" s="41">
        <f>-BY5*'Pondération des sujets'!$D$3</f>
        <v>-7.8606520768200086E-2</v>
      </c>
      <c r="CA5" s="48">
        <v>173</v>
      </c>
      <c r="CB5" s="126">
        <f>CA5/CA$19</f>
        <v>7.9103795153177864E-2</v>
      </c>
      <c r="CC5" s="41">
        <f>-CB5*'Pondération des sujets'!$D$3</f>
        <v>-7.9103795153177864E-2</v>
      </c>
      <c r="CD5" s="32"/>
    </row>
    <row r="6" spans="1:82" x14ac:dyDescent="0.25">
      <c r="A6" s="45" t="s">
        <v>21</v>
      </c>
      <c r="B6" s="44" t="s">
        <v>20</v>
      </c>
      <c r="C6" s="28">
        <v>65</v>
      </c>
      <c r="D6" s="125">
        <f>C6/C$19</f>
        <v>1.9768856447688565E-2</v>
      </c>
      <c r="E6" s="41">
        <f>D6*'Pondération des sujets'!$D4</f>
        <v>1.9768856447688565E-2</v>
      </c>
      <c r="F6" s="28">
        <v>61</v>
      </c>
      <c r="G6" s="125">
        <f>F6/F$19</f>
        <v>1.8821351434742364E-2</v>
      </c>
      <c r="H6" s="41">
        <f>G6*'Pondération des sujets'!$D4</f>
        <v>1.8821351434742364E-2</v>
      </c>
      <c r="I6" s="28">
        <v>72</v>
      </c>
      <c r="J6" s="125">
        <f>I6/I$19</f>
        <v>2.2229083050324176E-2</v>
      </c>
      <c r="K6" s="41">
        <f>J6*'Pondération des sujets'!$D4</f>
        <v>2.2229083050324176E-2</v>
      </c>
      <c r="L6" s="28">
        <v>56</v>
      </c>
      <c r="M6" s="125">
        <f>L6/L$19</f>
        <v>1.7461802307452447E-2</v>
      </c>
      <c r="N6" s="41">
        <f>M6*'Pondération des sujets'!$D4</f>
        <v>1.7461802307452447E-2</v>
      </c>
      <c r="O6" s="28">
        <v>70</v>
      </c>
      <c r="P6" s="125">
        <f>O6/O$19</f>
        <v>2.1766169154228857E-2</v>
      </c>
      <c r="Q6" s="41">
        <f>P6*'Pondération des sujets'!$D4</f>
        <v>2.1766169154228857E-2</v>
      </c>
      <c r="R6" s="28">
        <v>64</v>
      </c>
      <c r="S6" s="125">
        <f>R6/R$19</f>
        <v>1.9919078742608155E-2</v>
      </c>
      <c r="T6" s="41">
        <f>S6*'Pondération des sujets'!$D4</f>
        <v>1.9919078742608155E-2</v>
      </c>
      <c r="U6" s="28">
        <v>56</v>
      </c>
      <c r="V6" s="125">
        <f>U6/U$19</f>
        <v>1.7193736567393307E-2</v>
      </c>
      <c r="W6" s="41">
        <f>V6*'Pondération des sujets'!$D4</f>
        <v>1.7193736567393307E-2</v>
      </c>
      <c r="X6" s="28">
        <v>51</v>
      </c>
      <c r="Y6" s="125">
        <f>X6/X$19</f>
        <v>1.5548780487804878E-2</v>
      </c>
      <c r="Z6" s="41">
        <f>Y6*'Pondération des sujets'!$D4</f>
        <v>1.5548780487804878E-2</v>
      </c>
      <c r="AA6" s="28">
        <v>46</v>
      </c>
      <c r="AB6" s="125">
        <f>AA6/AA$19</f>
        <v>1.4071581523401652E-2</v>
      </c>
      <c r="AC6" s="41">
        <f>AB6*'Pondération des sujets'!$D4</f>
        <v>1.4071581523401652E-2</v>
      </c>
      <c r="AD6" s="28">
        <v>47</v>
      </c>
      <c r="AE6" s="125">
        <f>AD6/AD$19</f>
        <v>1.424674143679903E-2</v>
      </c>
      <c r="AF6" s="41">
        <f>AE6*'Pondération des sujets'!$D4</f>
        <v>1.424674143679903E-2</v>
      </c>
      <c r="AG6" s="28">
        <v>44</v>
      </c>
      <c r="AH6" s="125">
        <f>AG6/AG$19</f>
        <v>1.3609650479430869E-2</v>
      </c>
      <c r="AI6" s="41">
        <f>AH6*'Pondération des sujets'!$D4</f>
        <v>1.3609650479430869E-2</v>
      </c>
      <c r="AJ6" s="28">
        <v>44</v>
      </c>
      <c r="AK6" s="125">
        <f>AJ6/AJ$19</f>
        <v>1.3928458372902817E-2</v>
      </c>
      <c r="AL6" s="41">
        <f>AK6*'Pondération des sujets'!$D4</f>
        <v>1.3928458372902817E-2</v>
      </c>
      <c r="AM6" s="32"/>
      <c r="AN6" s="31">
        <v>72</v>
      </c>
      <c r="AO6" s="125">
        <f>AN6/AN$19</f>
        <v>3.3271719038817003E-2</v>
      </c>
      <c r="AP6" s="41">
        <f>AO6*'Pondération des sujets'!$D4</f>
        <v>3.3271719038817003E-2</v>
      </c>
      <c r="AQ6" s="31">
        <v>69</v>
      </c>
      <c r="AR6" s="125">
        <f>AQ6/AQ$19</f>
        <v>3.1738730450781967E-2</v>
      </c>
      <c r="AS6" s="41">
        <f>AR6*'Pondération des sujets'!$D4</f>
        <v>3.1738730450781967E-2</v>
      </c>
      <c r="AT6" s="31">
        <v>55</v>
      </c>
      <c r="AU6" s="125">
        <f>AT6/AT$19</f>
        <v>2.5034137460172964E-2</v>
      </c>
      <c r="AV6" s="41">
        <f>AU6*'Pondération des sujets'!$D4</f>
        <v>2.5034137460172964E-2</v>
      </c>
      <c r="AW6" s="31">
        <v>57</v>
      </c>
      <c r="AX6" s="125">
        <f>AW6/AW$19</f>
        <v>2.614678899082569E-2</v>
      </c>
      <c r="AY6" s="41">
        <f>AX6*'Pondération des sujets'!$D4</f>
        <v>2.614678899082569E-2</v>
      </c>
      <c r="AZ6" s="31">
        <v>60</v>
      </c>
      <c r="BA6" s="125">
        <f>AZ6/AZ$19</f>
        <v>2.7297543221110099E-2</v>
      </c>
      <c r="BB6" s="41">
        <f>BA6*'Pondération des sujets'!$D4</f>
        <v>2.7297543221110099E-2</v>
      </c>
      <c r="BC6" s="31">
        <v>52</v>
      </c>
      <c r="BD6" s="125">
        <f>BC6/BC$19</f>
        <v>2.3711810305517556E-2</v>
      </c>
      <c r="BE6" s="41">
        <f>BD6*'Pondération des sujets'!$D4</f>
        <v>2.3711810305517556E-2</v>
      </c>
      <c r="BF6" s="31">
        <v>65</v>
      </c>
      <c r="BG6" s="125">
        <f>BF6/BF$19</f>
        <v>2.9545454545454545E-2</v>
      </c>
      <c r="BH6" s="41">
        <f>BG6*'Pondération des sujets'!$D4</f>
        <v>2.9545454545454545E-2</v>
      </c>
      <c r="BI6" s="31">
        <v>59</v>
      </c>
      <c r="BJ6" s="125">
        <f>BI6/BI$19</f>
        <v>2.6636568848758466E-2</v>
      </c>
      <c r="BK6" s="41">
        <f>BJ6*'Pondération des sujets'!$D4</f>
        <v>2.6636568848758466E-2</v>
      </c>
      <c r="BL6" s="31">
        <v>72</v>
      </c>
      <c r="BM6" s="125">
        <f>BL6/BL$19</f>
        <v>3.1844316674038038E-2</v>
      </c>
      <c r="BN6" s="41">
        <f>BM6*'Pondération des sujets'!$D4</f>
        <v>3.1844316674038038E-2</v>
      </c>
      <c r="BO6" s="31">
        <v>54</v>
      </c>
      <c r="BP6" s="125">
        <f>BO6/BO$19</f>
        <v>2.3580786026200874E-2</v>
      </c>
      <c r="BQ6" s="41">
        <f>BP6*'Pondération des sujets'!$D4</f>
        <v>2.3580786026200874E-2</v>
      </c>
      <c r="BR6" s="31">
        <v>56</v>
      </c>
      <c r="BS6" s="125">
        <f>BR6/BR$19</f>
        <v>2.4855747891699954E-2</v>
      </c>
      <c r="BT6" s="41">
        <f>BS6*'Pondération des sujets'!$D4</f>
        <v>2.4855747891699954E-2</v>
      </c>
      <c r="BU6" s="31">
        <v>47</v>
      </c>
      <c r="BV6" s="125">
        <f>BU6/BU$19</f>
        <v>2.0363951473136917E-2</v>
      </c>
      <c r="BW6" s="41">
        <f>BV6*'Pondération des sujets'!$D4</f>
        <v>2.0363951473136917E-2</v>
      </c>
      <c r="BX6" s="31">
        <v>55</v>
      </c>
      <c r="BY6" s="125">
        <f>BX6/BX$19</f>
        <v>2.4564537740062529E-2</v>
      </c>
      <c r="BZ6" s="41">
        <f>BY6*'Pondération des sujets'!$D4</f>
        <v>2.4564537740062529E-2</v>
      </c>
      <c r="CA6" s="31">
        <v>60</v>
      </c>
      <c r="CB6" s="125">
        <f>CA6/CA$19</f>
        <v>2.7434842249657063E-2</v>
      </c>
      <c r="CC6" s="41">
        <f>CB6*'Pondération des sujets'!$D4</f>
        <v>2.7434842249657063E-2</v>
      </c>
      <c r="CD6" s="32"/>
    </row>
    <row r="7" spans="1:82" x14ac:dyDescent="0.25">
      <c r="A7" s="45" t="s">
        <v>19</v>
      </c>
      <c r="B7" s="44" t="s">
        <v>18</v>
      </c>
      <c r="C7" s="28">
        <v>0</v>
      </c>
      <c r="D7" s="125">
        <f>C7/C19</f>
        <v>0</v>
      </c>
      <c r="E7" s="41">
        <f>D7*'Pondération des sujets'!$D5</f>
        <v>0</v>
      </c>
      <c r="F7" s="28">
        <v>7</v>
      </c>
      <c r="G7" s="125">
        <f>F7/F19</f>
        <v>2.1598272138228943E-3</v>
      </c>
      <c r="H7" s="41">
        <f>G7*'Pondération des sujets'!$D5</f>
        <v>2.1598272138228943E-3</v>
      </c>
      <c r="I7" s="28">
        <v>15</v>
      </c>
      <c r="J7" s="125">
        <f>I7/I19</f>
        <v>4.6310589688175361E-3</v>
      </c>
      <c r="K7" s="41">
        <f>J7*'Pondération des sujets'!$D5</f>
        <v>4.6310589688175361E-3</v>
      </c>
      <c r="L7" s="28">
        <v>24</v>
      </c>
      <c r="M7" s="125">
        <f>L7/L19</f>
        <v>7.4836295603367634E-3</v>
      </c>
      <c r="N7" s="41">
        <f>M7*'Pondération des sujets'!$D5</f>
        <v>7.4836295603367634E-3</v>
      </c>
      <c r="O7" s="28">
        <v>4</v>
      </c>
      <c r="P7" s="125">
        <f>O7/O19</f>
        <v>1.2437810945273632E-3</v>
      </c>
      <c r="Q7" s="41">
        <f>P7*'Pondération des sujets'!$D5</f>
        <v>1.2437810945273632E-3</v>
      </c>
      <c r="R7" s="28">
        <v>0</v>
      </c>
      <c r="S7" s="125">
        <f>R7/R19</f>
        <v>0</v>
      </c>
      <c r="T7" s="41">
        <f>S7*'Pondération des sujets'!$D5</f>
        <v>0</v>
      </c>
      <c r="U7" s="28">
        <v>5</v>
      </c>
      <c r="V7" s="125">
        <f>U7/U19</f>
        <v>1.5351550506601166E-3</v>
      </c>
      <c r="W7" s="41">
        <f>V7*'Pondération des sujets'!$D5</f>
        <v>1.5351550506601166E-3</v>
      </c>
      <c r="X7" s="28">
        <v>6</v>
      </c>
      <c r="Y7" s="125">
        <f>X7/X19</f>
        <v>1.8292682926829269E-3</v>
      </c>
      <c r="Z7" s="41">
        <f>Y7*'Pondération des sujets'!$D5</f>
        <v>1.8292682926829269E-3</v>
      </c>
      <c r="AA7" s="28">
        <v>8</v>
      </c>
      <c r="AB7" s="125">
        <f>AA7/AA19</f>
        <v>2.4472315692872439E-3</v>
      </c>
      <c r="AC7" s="41">
        <f>AB7*'Pondération des sujets'!$D5</f>
        <v>2.4472315692872439E-3</v>
      </c>
      <c r="AD7" s="28">
        <v>3</v>
      </c>
      <c r="AE7" s="125">
        <f>AD7/AD19</f>
        <v>9.093664746892998E-4</v>
      </c>
      <c r="AF7" s="41">
        <f>AE7*'Pondération des sujets'!$D5</f>
        <v>9.093664746892998E-4</v>
      </c>
      <c r="AG7" s="28">
        <v>10</v>
      </c>
      <c r="AH7" s="125">
        <f>AG7/AG19</f>
        <v>3.0931023816888341E-3</v>
      </c>
      <c r="AI7" s="41">
        <f>AH7*'Pondération des sujets'!$D5</f>
        <v>3.0931023816888341E-3</v>
      </c>
      <c r="AJ7" s="28">
        <v>9</v>
      </c>
      <c r="AK7" s="125">
        <f>AJ7/AJ19</f>
        <v>2.8490028490028491E-3</v>
      </c>
      <c r="AL7" s="41">
        <f>AK7*'Pondération des sujets'!$D5</f>
        <v>2.8490028490028491E-3</v>
      </c>
      <c r="AM7" s="32"/>
      <c r="AN7" s="31">
        <v>42</v>
      </c>
      <c r="AO7" s="125">
        <f>AN7/AN19</f>
        <v>1.9408502772643253E-2</v>
      </c>
      <c r="AP7" s="41">
        <f>AO7*'Pondération des sujets'!$D5</f>
        <v>1.9408502772643253E-2</v>
      </c>
      <c r="AQ7" s="31">
        <v>12</v>
      </c>
      <c r="AR7" s="125">
        <f>AQ7/AQ19</f>
        <v>5.5197792088316471E-3</v>
      </c>
      <c r="AS7" s="41">
        <f>AR7*'Pondération des sujets'!$D5</f>
        <v>5.5197792088316471E-3</v>
      </c>
      <c r="AT7" s="31">
        <v>0</v>
      </c>
      <c r="AU7" s="125">
        <f>AT7/AT19</f>
        <v>0</v>
      </c>
      <c r="AV7" s="41">
        <f>AU7*'Pondération des sujets'!$D5</f>
        <v>0</v>
      </c>
      <c r="AW7" s="31">
        <v>10</v>
      </c>
      <c r="AX7" s="125">
        <f>AW7/AW19</f>
        <v>4.5871559633027525E-3</v>
      </c>
      <c r="AY7" s="41">
        <f>AX7*'Pondération des sujets'!$D5</f>
        <v>4.5871559633027525E-3</v>
      </c>
      <c r="AZ7" s="31">
        <v>7</v>
      </c>
      <c r="BA7" s="125">
        <f>AZ7/AZ19</f>
        <v>3.1847133757961785E-3</v>
      </c>
      <c r="BB7" s="41">
        <f>BA7*'Pondération des sujets'!$D5</f>
        <v>3.1847133757961785E-3</v>
      </c>
      <c r="BC7" s="31">
        <v>20</v>
      </c>
      <c r="BD7" s="125">
        <f>BC7/BC19</f>
        <v>9.1199270405836752E-3</v>
      </c>
      <c r="BE7" s="41">
        <f>BD7*'Pondération des sujets'!$D5</f>
        <v>9.1199270405836752E-3</v>
      </c>
      <c r="BF7" s="31">
        <v>5</v>
      </c>
      <c r="BG7" s="125">
        <f>BF7/BF19</f>
        <v>2.2727272727272726E-3</v>
      </c>
      <c r="BH7" s="41">
        <f>BG7*'Pondération des sujets'!$D5</f>
        <v>2.2727272727272726E-3</v>
      </c>
      <c r="BI7" s="31">
        <v>0</v>
      </c>
      <c r="BJ7" s="125">
        <f>BI7/BI19</f>
        <v>0</v>
      </c>
      <c r="BK7" s="41">
        <f>BJ7*'Pondération des sujets'!$D5</f>
        <v>0</v>
      </c>
      <c r="BL7" s="31">
        <v>6</v>
      </c>
      <c r="BM7" s="125">
        <f>BL7/BL19</f>
        <v>2.6536930561698365E-3</v>
      </c>
      <c r="BN7" s="41">
        <f>BM7*'Pondération des sujets'!$D5</f>
        <v>2.6536930561698365E-3</v>
      </c>
      <c r="BO7" s="31">
        <v>8</v>
      </c>
      <c r="BP7" s="125">
        <f>BO7/BO19</f>
        <v>3.4934497816593887E-3</v>
      </c>
      <c r="BQ7" s="41">
        <f>BP7*'Pondération des sujets'!$D5</f>
        <v>3.4934497816593887E-3</v>
      </c>
      <c r="BR7" s="31">
        <v>19</v>
      </c>
      <c r="BS7" s="125">
        <f>BR7/BR19</f>
        <v>8.4332001775410566E-3</v>
      </c>
      <c r="BT7" s="41">
        <f>BS7*'Pondération des sujets'!$D5</f>
        <v>8.4332001775410566E-3</v>
      </c>
      <c r="BU7" s="31">
        <v>0</v>
      </c>
      <c r="BV7" s="125">
        <f>BU7/BU19</f>
        <v>0</v>
      </c>
      <c r="BW7" s="41">
        <f>BV7*'Pondération des sujets'!$D5</f>
        <v>0</v>
      </c>
      <c r="BX7" s="31">
        <v>7</v>
      </c>
      <c r="BY7" s="125">
        <f>BX7/BX19</f>
        <v>3.1263957123715946E-3</v>
      </c>
      <c r="BZ7" s="41">
        <f>BY7*'Pondération des sujets'!$D5</f>
        <v>3.1263957123715946E-3</v>
      </c>
      <c r="CA7" s="31">
        <v>5</v>
      </c>
      <c r="CB7" s="125">
        <f>CA7/CA19</f>
        <v>2.2862368541380889E-3</v>
      </c>
      <c r="CC7" s="41">
        <f>CB7*'Pondération des sujets'!$D5</f>
        <v>2.2862368541380889E-3</v>
      </c>
      <c r="CD7" s="32"/>
    </row>
    <row r="8" spans="1:82" x14ac:dyDescent="0.25">
      <c r="A8" s="45" t="s">
        <v>118</v>
      </c>
      <c r="B8" s="44" t="s">
        <v>16</v>
      </c>
      <c r="C8" s="28">
        <v>131</v>
      </c>
      <c r="D8" s="125">
        <f>C8/C$19</f>
        <v>3.9841849148418491E-2</v>
      </c>
      <c r="E8" s="41">
        <f>D8*'Pondération des sujets'!$D6</f>
        <v>3.9841849148418491E-2</v>
      </c>
      <c r="F8" s="28">
        <v>188</v>
      </c>
      <c r="G8" s="125">
        <f>F8/F$19</f>
        <v>5.8006788028386304E-2</v>
      </c>
      <c r="H8" s="41">
        <f>G8*'Pondération des sujets'!$D6</f>
        <v>5.8006788028386304E-2</v>
      </c>
      <c r="I8" s="28">
        <v>321</v>
      </c>
      <c r="J8" s="125">
        <f>I8/I$19</f>
        <v>9.9104661932695279E-2</v>
      </c>
      <c r="K8" s="41">
        <f>J8*'Pondération des sujets'!$D6</f>
        <v>9.9104661932695279E-2</v>
      </c>
      <c r="L8" s="28">
        <v>128</v>
      </c>
      <c r="M8" s="125">
        <f>L8/L$19</f>
        <v>3.9912690988462736E-2</v>
      </c>
      <c r="N8" s="41">
        <f>M8*'Pondération des sujets'!$D6</f>
        <v>3.9912690988462736E-2</v>
      </c>
      <c r="O8" s="28">
        <v>137</v>
      </c>
      <c r="P8" s="125">
        <f>O8/O$19</f>
        <v>4.2599502487562189E-2</v>
      </c>
      <c r="Q8" s="41">
        <f>P8*'Pondération des sujets'!$D6</f>
        <v>4.2599502487562189E-2</v>
      </c>
      <c r="R8" s="28">
        <v>133</v>
      </c>
      <c r="S8" s="125">
        <f>R8/R$19</f>
        <v>4.1394335511982572E-2</v>
      </c>
      <c r="T8" s="41">
        <f>S8*'Pondération des sujets'!$D6</f>
        <v>4.1394335511982572E-2</v>
      </c>
      <c r="U8" s="28">
        <v>154</v>
      </c>
      <c r="V8" s="125">
        <f>U8/U$19</f>
        <v>4.7282775560331593E-2</v>
      </c>
      <c r="W8" s="41">
        <f>V8*'Pondération des sujets'!$D6</f>
        <v>4.7282775560331593E-2</v>
      </c>
      <c r="X8" s="28">
        <v>178</v>
      </c>
      <c r="Y8" s="125">
        <f>X8/X$19</f>
        <v>5.4268292682926829E-2</v>
      </c>
      <c r="Z8" s="41">
        <f>Y8*'Pondération des sujets'!$D6</f>
        <v>5.4268292682926829E-2</v>
      </c>
      <c r="AA8" s="28">
        <v>159</v>
      </c>
      <c r="AB8" s="125">
        <f>AA8/AA$19</f>
        <v>4.8638727439583973E-2</v>
      </c>
      <c r="AC8" s="41">
        <f>AB8*'Pondération des sujets'!$D6</f>
        <v>4.8638727439583973E-2</v>
      </c>
      <c r="AD8" s="28">
        <v>197</v>
      </c>
      <c r="AE8" s="125">
        <f>AD8/AD$19</f>
        <v>5.9715065171264022E-2</v>
      </c>
      <c r="AF8" s="41">
        <f>AE8*'Pondération des sujets'!$D6</f>
        <v>5.9715065171264022E-2</v>
      </c>
      <c r="AG8" s="28">
        <v>207</v>
      </c>
      <c r="AH8" s="125">
        <f>AG8/AG$19</f>
        <v>6.4027219300958865E-2</v>
      </c>
      <c r="AI8" s="41">
        <f>AH8*'Pondération des sujets'!$D6</f>
        <v>6.4027219300958865E-2</v>
      </c>
      <c r="AJ8" s="28">
        <v>154</v>
      </c>
      <c r="AK8" s="125">
        <f>AJ8/AJ$19</f>
        <v>4.8749604305159858E-2</v>
      </c>
      <c r="AL8" s="41">
        <f>AK8*'Pondération des sujets'!$D6</f>
        <v>4.8749604305159858E-2</v>
      </c>
      <c r="AM8" s="32"/>
      <c r="AN8" s="31">
        <v>168</v>
      </c>
      <c r="AO8" s="125">
        <f>AN8/AN$19</f>
        <v>7.763401109057301E-2</v>
      </c>
      <c r="AP8" s="41">
        <f>AO8*'Pondération des sujets'!$D6</f>
        <v>7.763401109057301E-2</v>
      </c>
      <c r="AQ8" s="31">
        <v>136</v>
      </c>
      <c r="AR8" s="125">
        <f>AQ8/AQ$19</f>
        <v>6.2557497700092002E-2</v>
      </c>
      <c r="AS8" s="41">
        <f>AR8*'Pondération des sujets'!$D6</f>
        <v>6.2557497700092002E-2</v>
      </c>
      <c r="AT8" s="31">
        <v>120</v>
      </c>
      <c r="AU8" s="125">
        <f>AT8/AT$19</f>
        <v>5.4619936276741013E-2</v>
      </c>
      <c r="AV8" s="41">
        <f>AU8*'Pondération des sujets'!$D6</f>
        <v>5.4619936276741013E-2</v>
      </c>
      <c r="AW8" s="31">
        <v>185</v>
      </c>
      <c r="AX8" s="125">
        <f>AW8/AW$19</f>
        <v>8.4862385321100922E-2</v>
      </c>
      <c r="AY8" s="41">
        <f>AX8*'Pondération des sujets'!$D6</f>
        <v>8.4862385321100922E-2</v>
      </c>
      <c r="AZ8" s="31">
        <v>271</v>
      </c>
      <c r="BA8" s="125">
        <f>AZ8/AZ$19</f>
        <v>0.12329390354868063</v>
      </c>
      <c r="BB8" s="41">
        <f>BA8*'Pondération des sujets'!$D6</f>
        <v>0.12329390354868063</v>
      </c>
      <c r="BC8" s="31">
        <v>131</v>
      </c>
      <c r="BD8" s="125">
        <f>BC8/BC$19</f>
        <v>5.9735522115823073E-2</v>
      </c>
      <c r="BE8" s="41">
        <f>BD8*'Pondération des sujets'!$D6</f>
        <v>5.9735522115823073E-2</v>
      </c>
      <c r="BF8" s="31">
        <v>171</v>
      </c>
      <c r="BG8" s="125">
        <f>BF8/BF$19</f>
        <v>7.7727272727272728E-2</v>
      </c>
      <c r="BH8" s="41">
        <f>BG8*'Pondération des sujets'!$D6</f>
        <v>7.7727272727272728E-2</v>
      </c>
      <c r="BI8" s="31">
        <v>132</v>
      </c>
      <c r="BJ8" s="125">
        <f>BI8/BI$19</f>
        <v>5.9593679458239276E-2</v>
      </c>
      <c r="BK8" s="41">
        <f>BJ8*'Pondération des sujets'!$D6</f>
        <v>5.9593679458239276E-2</v>
      </c>
      <c r="BL8" s="31">
        <v>135</v>
      </c>
      <c r="BM8" s="125">
        <f>BL8/BL$19</f>
        <v>5.9708093763821316E-2</v>
      </c>
      <c r="BN8" s="41">
        <f>BM8*'Pondération des sujets'!$D6</f>
        <v>5.9708093763821316E-2</v>
      </c>
      <c r="BO8" s="31">
        <v>135</v>
      </c>
      <c r="BP8" s="125">
        <f>BO8/BO$19</f>
        <v>5.8951965065502182E-2</v>
      </c>
      <c r="BQ8" s="41">
        <f>BP8*'Pondération des sujets'!$D6</f>
        <v>5.8951965065502182E-2</v>
      </c>
      <c r="BR8" s="31">
        <v>172</v>
      </c>
      <c r="BS8" s="125">
        <f>BR8/BR$19</f>
        <v>7.6342654238792718E-2</v>
      </c>
      <c r="BT8" s="41">
        <f>BS8*'Pondération des sujets'!$D6</f>
        <v>7.6342654238792718E-2</v>
      </c>
      <c r="BU8" s="31">
        <v>198</v>
      </c>
      <c r="BV8" s="125">
        <f>BU8/BU$19</f>
        <v>8.578856152512998E-2</v>
      </c>
      <c r="BW8" s="41">
        <f>BV8*'Pondération des sujets'!$D6</f>
        <v>8.578856152512998E-2</v>
      </c>
      <c r="BX8" s="31">
        <v>237</v>
      </c>
      <c r="BY8" s="125">
        <f>BX8/BX$19</f>
        <v>0.10585082626172398</v>
      </c>
      <c r="BZ8" s="41">
        <f>BY8*'Pondération des sujets'!$D6</f>
        <v>0.10585082626172398</v>
      </c>
      <c r="CA8" s="31">
        <v>213</v>
      </c>
      <c r="CB8" s="125">
        <f>CA8/CA$19</f>
        <v>9.7393689986282575E-2</v>
      </c>
      <c r="CC8" s="41">
        <f>CB8*'Pondération des sujets'!$D6</f>
        <v>9.7393689986282575E-2</v>
      </c>
      <c r="CD8" s="32"/>
    </row>
    <row r="9" spans="1:82" x14ac:dyDescent="0.25">
      <c r="A9" s="45">
        <v>3</v>
      </c>
      <c r="B9" s="44" t="s">
        <v>14</v>
      </c>
      <c r="C9" s="28">
        <v>250</v>
      </c>
      <c r="D9" s="125">
        <f t="shared" ref="D9:D11" si="0">C9/C$19</f>
        <v>7.6034063260340637E-2</v>
      </c>
      <c r="E9" s="41">
        <f>D9*'Pondération des sujets'!$D8</f>
        <v>7.6034063260340637E-2</v>
      </c>
      <c r="F9" s="28">
        <v>180</v>
      </c>
      <c r="G9" s="125">
        <f t="shared" ref="G9:G11" si="1">F9/F$19</f>
        <v>5.5538414069731562E-2</v>
      </c>
      <c r="H9" s="41">
        <f>G9*'Pondération des sujets'!$D8</f>
        <v>5.5538414069731562E-2</v>
      </c>
      <c r="I9" s="28">
        <v>70</v>
      </c>
      <c r="J9" s="125">
        <f t="shared" ref="J9:J11" si="2">I9/I$19</f>
        <v>2.1611608521148504E-2</v>
      </c>
      <c r="K9" s="41">
        <f>J9*'Pondération des sujets'!$D8</f>
        <v>2.1611608521148504E-2</v>
      </c>
      <c r="L9" s="28">
        <v>324</v>
      </c>
      <c r="M9" s="125">
        <f t="shared" ref="M9:M11" si="3">L9/L$19</f>
        <v>0.10102899906454631</v>
      </c>
      <c r="N9" s="41">
        <f>M9*'Pondération des sujets'!$D8</f>
        <v>0.10102899906454631</v>
      </c>
      <c r="O9" s="28">
        <v>293</v>
      </c>
      <c r="P9" s="125">
        <f t="shared" ref="P9:P11" si="4">O9/O$19</f>
        <v>9.1106965174129348E-2</v>
      </c>
      <c r="Q9" s="41">
        <f>P9*'Pondération des sujets'!$D8</f>
        <v>9.1106965174129348E-2</v>
      </c>
      <c r="R9" s="28">
        <v>316</v>
      </c>
      <c r="S9" s="125">
        <f t="shared" ref="S9:S11" si="5">R9/R$19</f>
        <v>9.8350451291627769E-2</v>
      </c>
      <c r="T9" s="41">
        <f>S9*'Pondération des sujets'!$D8</f>
        <v>9.8350451291627769E-2</v>
      </c>
      <c r="U9" s="28">
        <v>317</v>
      </c>
      <c r="V9" s="125">
        <f t="shared" ref="V9:V11" si="6">U9/U$19</f>
        <v>9.7328830211851403E-2</v>
      </c>
      <c r="W9" s="41">
        <f>V9*'Pondération des sujets'!$D8</f>
        <v>9.7328830211851403E-2</v>
      </c>
      <c r="X9" s="28">
        <v>340</v>
      </c>
      <c r="Y9" s="125">
        <f t="shared" ref="Y9:Y11" si="7">X9/X$19</f>
        <v>0.10365853658536585</v>
      </c>
      <c r="Z9" s="41">
        <f>Y9*'Pondération des sujets'!$D8</f>
        <v>0.10365853658536585</v>
      </c>
      <c r="AA9" s="28">
        <v>355</v>
      </c>
      <c r="AB9" s="125">
        <f t="shared" ref="AB9:AB11" si="8">AA9/AA$19</f>
        <v>0.10859590088712144</v>
      </c>
      <c r="AC9" s="41">
        <f>AB9*'Pondération des sujets'!$D8</f>
        <v>0.10859590088712144</v>
      </c>
      <c r="AD9" s="28">
        <v>382</v>
      </c>
      <c r="AE9" s="125">
        <f t="shared" ref="AE9:AE11" si="9">AD9/AD$19</f>
        <v>0.11579266444377084</v>
      </c>
      <c r="AF9" s="41">
        <f>AE9*'Pondération des sujets'!$D8</f>
        <v>0.11579266444377084</v>
      </c>
      <c r="AG9" s="28">
        <v>486</v>
      </c>
      <c r="AH9" s="125">
        <f t="shared" ref="AH9:AH11" si="10">AG9/AG$19</f>
        <v>0.15032477575007733</v>
      </c>
      <c r="AI9" s="41">
        <f>AH9*'Pondération des sujets'!$D8</f>
        <v>0.15032477575007733</v>
      </c>
      <c r="AJ9" s="28">
        <v>389</v>
      </c>
      <c r="AK9" s="125">
        <f t="shared" ref="AK9:AK11" si="11">AJ9/AJ$19</f>
        <v>0.12314023425134536</v>
      </c>
      <c r="AL9" s="41">
        <f>AK9*'Pondération des sujets'!$D8</f>
        <v>0.12314023425134536</v>
      </c>
      <c r="AM9" s="32"/>
      <c r="AN9" s="31">
        <v>257</v>
      </c>
      <c r="AO9" s="125">
        <f t="shared" ref="AO9:AO11" si="12">AN9/AN$19</f>
        <v>0.11876155268022182</v>
      </c>
      <c r="AP9" s="41">
        <f>AO9*'Pondération des sujets'!$D8</f>
        <v>0.11876155268022182</v>
      </c>
      <c r="AQ9" s="31">
        <v>228</v>
      </c>
      <c r="AR9" s="125">
        <f t="shared" ref="AR9:AR11" si="13">AQ9/AQ$19</f>
        <v>0.10487580496780129</v>
      </c>
      <c r="AS9" s="41">
        <f>AR9*'Pondération des sujets'!$D8</f>
        <v>0.10487580496780129</v>
      </c>
      <c r="AT9" s="31">
        <v>159</v>
      </c>
      <c r="AU9" s="125">
        <f t="shared" ref="AU9:AU11" si="14">AT9/AT$19</f>
        <v>7.2371415566681835E-2</v>
      </c>
      <c r="AV9" s="41">
        <f>AU9*'Pondération des sujets'!$D8</f>
        <v>7.2371415566681835E-2</v>
      </c>
      <c r="AW9" s="31">
        <v>113</v>
      </c>
      <c r="AX9" s="125">
        <f t="shared" ref="AX9:AX11" si="15">AW9/AW$19</f>
        <v>5.1834862385321104E-2</v>
      </c>
      <c r="AY9" s="41">
        <f>AX9*'Pondération des sujets'!$D8</f>
        <v>5.1834862385321104E-2</v>
      </c>
      <c r="AZ9" s="31">
        <v>62</v>
      </c>
      <c r="BA9" s="125">
        <f t="shared" ref="BA9:BA11" si="16">AZ9/AZ$19</f>
        <v>2.8207461328480437E-2</v>
      </c>
      <c r="BB9" s="41">
        <f>BA9*'Pondération des sujets'!$D8</f>
        <v>2.8207461328480437E-2</v>
      </c>
      <c r="BC9" s="31">
        <v>272</v>
      </c>
      <c r="BD9" s="125">
        <f t="shared" ref="BD9:BD11" si="17">BC9/BC$19</f>
        <v>0.12403100775193798</v>
      </c>
      <c r="BE9" s="41">
        <f>BD9*'Pondération des sujets'!$D8</f>
        <v>0.12403100775193798</v>
      </c>
      <c r="BF9" s="31">
        <v>238</v>
      </c>
      <c r="BG9" s="125">
        <f t="shared" ref="BG9:BG11" si="18">BF9/BF$19</f>
        <v>0.10818181818181818</v>
      </c>
      <c r="BH9" s="41">
        <f>BG9*'Pondération des sujets'!$D8</f>
        <v>0.10818181818181818</v>
      </c>
      <c r="BI9" s="31">
        <v>228</v>
      </c>
      <c r="BJ9" s="125">
        <f t="shared" ref="BJ9:BJ11" si="19">BI9/BI$19</f>
        <v>0.10293453724604966</v>
      </c>
      <c r="BK9" s="41">
        <f>BJ9*'Pondération des sujets'!$D8</f>
        <v>0.10293453724604966</v>
      </c>
      <c r="BL9" s="31">
        <v>256</v>
      </c>
      <c r="BM9" s="125">
        <f t="shared" ref="BM9:BM11" si="20">BL9/BL$19</f>
        <v>0.11322423706324636</v>
      </c>
      <c r="BN9" s="41">
        <f>BM9*'Pondération des sujets'!$D8</f>
        <v>0.11322423706324636</v>
      </c>
      <c r="BO9" s="31">
        <v>298</v>
      </c>
      <c r="BP9" s="125">
        <f t="shared" ref="BP9:BP11" si="21">BO9/BO$19</f>
        <v>0.13013100436681221</v>
      </c>
      <c r="BQ9" s="41">
        <f>BP9*'Pondération des sujets'!$D8</f>
        <v>0.13013100436681221</v>
      </c>
      <c r="BR9" s="31">
        <v>306</v>
      </c>
      <c r="BS9" s="125">
        <f t="shared" ref="BS9:BS11" si="22">BR9/BR$19</f>
        <v>0.13581890812250333</v>
      </c>
      <c r="BT9" s="41">
        <f>BS9*'Pondération des sujets'!$D8</f>
        <v>0.13581890812250333</v>
      </c>
      <c r="BU9" s="31">
        <v>281</v>
      </c>
      <c r="BV9" s="125">
        <f t="shared" ref="BV9:BV11" si="23">BU9/BU$19</f>
        <v>0.12175043327556326</v>
      </c>
      <c r="BW9" s="41">
        <f>BV9*'Pondération des sujets'!$D8</f>
        <v>0.12175043327556326</v>
      </c>
      <c r="BX9" s="31">
        <v>272</v>
      </c>
      <c r="BY9" s="125">
        <f t="shared" ref="BY9:BY11" si="24">BX9/BX$19</f>
        <v>0.12148280482358195</v>
      </c>
      <c r="BZ9" s="41">
        <f>BY9*'Pondération des sujets'!$D8</f>
        <v>0.12148280482358195</v>
      </c>
      <c r="CA9" s="31">
        <v>265</v>
      </c>
      <c r="CB9" s="125">
        <f t="shared" ref="CB9:CB11" si="25">CA9/CA$19</f>
        <v>0.12117055326931871</v>
      </c>
      <c r="CC9" s="41">
        <f>CB9*'Pondération des sujets'!$D8</f>
        <v>0.12117055326931871</v>
      </c>
      <c r="CD9" s="32"/>
    </row>
    <row r="10" spans="1:82" ht="25.5" x14ac:dyDescent="0.25">
      <c r="A10" s="45">
        <v>5</v>
      </c>
      <c r="B10" s="44" t="s">
        <v>12</v>
      </c>
      <c r="C10" s="28">
        <v>66</v>
      </c>
      <c r="D10" s="125">
        <f t="shared" si="0"/>
        <v>2.0072992700729927E-2</v>
      </c>
      <c r="E10" s="41">
        <f>D10*'Pondération des sujets'!$D10</f>
        <v>2.0072992700729927E-2</v>
      </c>
      <c r="F10" s="28">
        <v>58</v>
      </c>
      <c r="G10" s="125">
        <f t="shared" si="1"/>
        <v>1.7895711200246838E-2</v>
      </c>
      <c r="H10" s="41">
        <f>G10*'Pondération des sujets'!$D10</f>
        <v>1.7895711200246838E-2</v>
      </c>
      <c r="I10" s="28">
        <v>63</v>
      </c>
      <c r="J10" s="125">
        <f t="shared" si="2"/>
        <v>1.9450447669033654E-2</v>
      </c>
      <c r="K10" s="41">
        <f>J10*'Pondération des sujets'!$D10</f>
        <v>1.9450447669033654E-2</v>
      </c>
      <c r="L10" s="28">
        <v>57</v>
      </c>
      <c r="M10" s="125">
        <f t="shared" si="3"/>
        <v>1.7773620205799812E-2</v>
      </c>
      <c r="N10" s="41">
        <f>M10*'Pondération des sujets'!$D10</f>
        <v>1.7773620205799812E-2</v>
      </c>
      <c r="O10" s="28">
        <v>57</v>
      </c>
      <c r="P10" s="125">
        <f t="shared" si="4"/>
        <v>1.7723880597014924E-2</v>
      </c>
      <c r="Q10" s="41">
        <f>P10*'Pondération des sujets'!$D10</f>
        <v>1.7723880597014924E-2</v>
      </c>
      <c r="R10" s="28">
        <v>56</v>
      </c>
      <c r="S10" s="125">
        <f t="shared" si="5"/>
        <v>1.7429193899782137E-2</v>
      </c>
      <c r="T10" s="41">
        <f>S10*'Pondération des sujets'!$D10</f>
        <v>1.7429193899782137E-2</v>
      </c>
      <c r="U10" s="28">
        <v>58</v>
      </c>
      <c r="V10" s="125">
        <f t="shared" si="6"/>
        <v>1.7807798587657353E-2</v>
      </c>
      <c r="W10" s="41">
        <f>V10*'Pondération des sujets'!$D10</f>
        <v>1.7807798587657353E-2</v>
      </c>
      <c r="X10" s="28">
        <v>85</v>
      </c>
      <c r="Y10" s="125">
        <f t="shared" si="7"/>
        <v>2.5914634146341462E-2</v>
      </c>
      <c r="Z10" s="41">
        <f>Y10*'Pondération des sujets'!$D10</f>
        <v>2.5914634146341462E-2</v>
      </c>
      <c r="AA10" s="28">
        <v>54</v>
      </c>
      <c r="AB10" s="125">
        <f t="shared" si="8"/>
        <v>1.6518813092688895E-2</v>
      </c>
      <c r="AC10" s="41">
        <f>AB10*'Pondération des sujets'!$D10</f>
        <v>1.6518813092688895E-2</v>
      </c>
      <c r="AD10" s="28">
        <v>16</v>
      </c>
      <c r="AE10" s="125">
        <f t="shared" si="9"/>
        <v>4.8499545316762656E-3</v>
      </c>
      <c r="AF10" s="41">
        <f>AE10*'Pondération des sujets'!$D10</f>
        <v>4.8499545316762656E-3</v>
      </c>
      <c r="AG10" s="28">
        <v>16</v>
      </c>
      <c r="AH10" s="125">
        <f t="shared" si="10"/>
        <v>4.9489638107021346E-3</v>
      </c>
      <c r="AI10" s="41">
        <f>AH10*'Pondération des sujets'!$D10</f>
        <v>4.9489638107021346E-3</v>
      </c>
      <c r="AJ10" s="28">
        <v>15</v>
      </c>
      <c r="AK10" s="125">
        <f t="shared" si="11"/>
        <v>4.7483380816714148E-3</v>
      </c>
      <c r="AL10" s="41">
        <f>AK10*'Pondération des sujets'!$D10</f>
        <v>4.7483380816714148E-3</v>
      </c>
      <c r="AM10" s="32"/>
      <c r="AN10" s="31">
        <v>46</v>
      </c>
      <c r="AO10" s="125">
        <f t="shared" si="12"/>
        <v>2.1256931608133085E-2</v>
      </c>
      <c r="AP10" s="41">
        <f>AO10*'Pondération des sujets'!$D10</f>
        <v>2.1256931608133085E-2</v>
      </c>
      <c r="AQ10" s="31">
        <v>46</v>
      </c>
      <c r="AR10" s="125">
        <f t="shared" si="13"/>
        <v>2.1159153633854646E-2</v>
      </c>
      <c r="AS10" s="41">
        <f>AR10*'Pondération des sujets'!$D10</f>
        <v>2.1159153633854646E-2</v>
      </c>
      <c r="AT10" s="31">
        <v>44</v>
      </c>
      <c r="AU10" s="125">
        <f t="shared" si="14"/>
        <v>2.0027309968138372E-2</v>
      </c>
      <c r="AV10" s="41">
        <f>AU10*'Pondération des sujets'!$D10</f>
        <v>2.0027309968138372E-2</v>
      </c>
      <c r="AW10" s="31">
        <v>44</v>
      </c>
      <c r="AX10" s="125">
        <f t="shared" si="15"/>
        <v>2.0183486238532111E-2</v>
      </c>
      <c r="AY10" s="41">
        <f>AX10*'Pondération des sujets'!$D10</f>
        <v>2.0183486238532111E-2</v>
      </c>
      <c r="AZ10" s="31">
        <v>43</v>
      </c>
      <c r="BA10" s="125">
        <f t="shared" si="16"/>
        <v>1.9563239308462238E-2</v>
      </c>
      <c r="BB10" s="41">
        <f>BA10*'Pondération des sujets'!$D10</f>
        <v>1.9563239308462238E-2</v>
      </c>
      <c r="BC10" s="31">
        <v>43</v>
      </c>
      <c r="BD10" s="125">
        <f t="shared" si="17"/>
        <v>1.9607843137254902E-2</v>
      </c>
      <c r="BE10" s="41">
        <f>BD10*'Pondération des sujets'!$D10</f>
        <v>1.9607843137254902E-2</v>
      </c>
      <c r="BF10" s="31">
        <v>39</v>
      </c>
      <c r="BG10" s="125">
        <f t="shared" si="18"/>
        <v>1.7727272727272727E-2</v>
      </c>
      <c r="BH10" s="41">
        <f>BG10*'Pondération des sujets'!$D10</f>
        <v>1.7727272727272727E-2</v>
      </c>
      <c r="BI10" s="31">
        <v>40</v>
      </c>
      <c r="BJ10" s="125">
        <f t="shared" si="19"/>
        <v>1.8058690744920992E-2</v>
      </c>
      <c r="BK10" s="41">
        <f>BJ10*'Pondération des sujets'!$D10</f>
        <v>1.8058690744920992E-2</v>
      </c>
      <c r="BL10" s="31">
        <v>43</v>
      </c>
      <c r="BM10" s="125">
        <f t="shared" si="20"/>
        <v>1.9018133569217159E-2</v>
      </c>
      <c r="BN10" s="41">
        <f>BM10*'Pondération des sujets'!$D10</f>
        <v>1.9018133569217159E-2</v>
      </c>
      <c r="BO10" s="31">
        <v>40</v>
      </c>
      <c r="BP10" s="125">
        <f t="shared" si="21"/>
        <v>1.7467248908296942E-2</v>
      </c>
      <c r="BQ10" s="41">
        <f>BP10*'Pondération des sujets'!$D10</f>
        <v>1.7467248908296942E-2</v>
      </c>
      <c r="BR10" s="31">
        <v>41</v>
      </c>
      <c r="BS10" s="125">
        <f t="shared" si="22"/>
        <v>1.8197958277851752E-2</v>
      </c>
      <c r="BT10" s="41">
        <f>BS10*'Pondération des sujets'!$D10</f>
        <v>1.8197958277851752E-2</v>
      </c>
      <c r="BU10" s="31">
        <v>40</v>
      </c>
      <c r="BV10" s="125">
        <f t="shared" si="23"/>
        <v>1.7331022530329289E-2</v>
      </c>
      <c r="BW10" s="41">
        <f>BV10*'Pondération des sujets'!$D10</f>
        <v>1.7331022530329289E-2</v>
      </c>
      <c r="BX10" s="31">
        <v>39</v>
      </c>
      <c r="BY10" s="125">
        <f t="shared" si="24"/>
        <v>1.7418490397498883E-2</v>
      </c>
      <c r="BZ10" s="41">
        <f>BY10*'Pondération des sujets'!$D10</f>
        <v>1.7418490397498883E-2</v>
      </c>
      <c r="CA10" s="31">
        <v>30</v>
      </c>
      <c r="CB10" s="125">
        <f t="shared" si="25"/>
        <v>1.3717421124828532E-2</v>
      </c>
      <c r="CC10" s="41">
        <f>CB10*'Pondération des sujets'!$D10</f>
        <v>1.3717421124828532E-2</v>
      </c>
      <c r="CD10" s="32"/>
    </row>
    <row r="11" spans="1:82" x14ac:dyDescent="0.25">
      <c r="A11" s="83" t="s">
        <v>119</v>
      </c>
      <c r="B11" s="42" t="s">
        <v>2</v>
      </c>
      <c r="C11" s="28">
        <v>1</v>
      </c>
      <c r="D11" s="125">
        <f t="shared" si="0"/>
        <v>3.0413625304136254E-4</v>
      </c>
      <c r="E11" s="41">
        <f>D11*'Pondération des sujets'!$D16</f>
        <v>3.0413625304136254E-4</v>
      </c>
      <c r="F11" s="28">
        <v>2</v>
      </c>
      <c r="G11" s="125">
        <f t="shared" si="1"/>
        <v>6.1709348966368404E-4</v>
      </c>
      <c r="H11" s="41">
        <f>G11*'Pondération des sujets'!$D16</f>
        <v>6.1709348966368404E-4</v>
      </c>
      <c r="I11" s="28">
        <v>2</v>
      </c>
      <c r="J11" s="125">
        <f t="shared" si="2"/>
        <v>6.1747452917567151E-4</v>
      </c>
      <c r="K11" s="41">
        <f>J11*'Pondération des sujets'!$D16</f>
        <v>6.1747452917567151E-4</v>
      </c>
      <c r="L11" s="28">
        <v>2</v>
      </c>
      <c r="M11" s="125">
        <f t="shared" si="3"/>
        <v>6.2363579669473025E-4</v>
      </c>
      <c r="N11" s="41">
        <f>M11*'Pondération des sujets'!$D16</f>
        <v>6.2363579669473025E-4</v>
      </c>
      <c r="O11" s="28">
        <v>2</v>
      </c>
      <c r="P11" s="125">
        <f t="shared" si="4"/>
        <v>6.2189054726368158E-4</v>
      </c>
      <c r="Q11" s="41">
        <f>P11*'Pondération des sujets'!$D16</f>
        <v>6.2189054726368158E-4</v>
      </c>
      <c r="R11" s="28">
        <v>2</v>
      </c>
      <c r="S11" s="125">
        <f t="shared" si="5"/>
        <v>6.2247121070650485E-4</v>
      </c>
      <c r="T11" s="41">
        <f>S11*'Pondération des sujets'!$D16</f>
        <v>6.2247121070650485E-4</v>
      </c>
      <c r="U11" s="28">
        <v>2</v>
      </c>
      <c r="V11" s="125">
        <f t="shared" si="6"/>
        <v>6.140620202640467E-4</v>
      </c>
      <c r="W11" s="41">
        <f>V11*'Pondération des sujets'!$D16</f>
        <v>6.140620202640467E-4</v>
      </c>
      <c r="X11" s="28">
        <v>0</v>
      </c>
      <c r="Y11" s="125">
        <f t="shared" si="7"/>
        <v>0</v>
      </c>
      <c r="Z11" s="41">
        <f>Y11*'Pondération des sujets'!$D16</f>
        <v>0</v>
      </c>
      <c r="AA11" s="28">
        <v>0</v>
      </c>
      <c r="AB11" s="125">
        <f t="shared" si="8"/>
        <v>0</v>
      </c>
      <c r="AC11" s="41">
        <f>AB11*'Pondération des sujets'!$D16</f>
        <v>0</v>
      </c>
      <c r="AD11" s="28">
        <v>0</v>
      </c>
      <c r="AE11" s="125">
        <f t="shared" si="9"/>
        <v>0</v>
      </c>
      <c r="AF11" s="41">
        <f>AE11*'Pondération des sujets'!$D16</f>
        <v>0</v>
      </c>
      <c r="AG11" s="28">
        <v>0</v>
      </c>
      <c r="AH11" s="125">
        <f t="shared" si="10"/>
        <v>0</v>
      </c>
      <c r="AI11" s="41">
        <f>AH11*'Pondération des sujets'!$D16</f>
        <v>0</v>
      </c>
      <c r="AJ11" s="28">
        <v>1</v>
      </c>
      <c r="AK11" s="125">
        <f t="shared" si="11"/>
        <v>3.1655587211142766E-4</v>
      </c>
      <c r="AL11" s="41">
        <f>AK11*'Pondération des sujets'!$D16</f>
        <v>3.1655587211142766E-4</v>
      </c>
      <c r="AM11" s="32"/>
      <c r="AN11" s="28">
        <v>1</v>
      </c>
      <c r="AO11" s="125">
        <f t="shared" si="12"/>
        <v>4.621072088724584E-4</v>
      </c>
      <c r="AP11" s="41">
        <f>AO11*'Pondération des sujets'!$D16</f>
        <v>4.621072088724584E-4</v>
      </c>
      <c r="AQ11" s="28">
        <v>1</v>
      </c>
      <c r="AR11" s="125">
        <f t="shared" si="13"/>
        <v>4.5998160073597056E-4</v>
      </c>
      <c r="AS11" s="41">
        <f>AR11*'Pondération des sujets'!$D16</f>
        <v>4.5998160073597056E-4</v>
      </c>
      <c r="AT11" s="28">
        <v>1</v>
      </c>
      <c r="AU11" s="125">
        <f t="shared" si="14"/>
        <v>4.5516613563950843E-4</v>
      </c>
      <c r="AV11" s="41">
        <f>AU11*'Pondération des sujets'!$D16</f>
        <v>4.5516613563950843E-4</v>
      </c>
      <c r="AW11" s="28">
        <v>1</v>
      </c>
      <c r="AX11" s="125">
        <f t="shared" si="15"/>
        <v>4.5871559633027525E-4</v>
      </c>
      <c r="AY11" s="41">
        <f>AX11*'Pondération des sujets'!$D16</f>
        <v>4.5871559633027525E-4</v>
      </c>
      <c r="AZ11" s="28">
        <v>1</v>
      </c>
      <c r="BA11" s="125">
        <f t="shared" si="16"/>
        <v>4.5495905368516835E-4</v>
      </c>
      <c r="BB11" s="41">
        <f>BA11*'Pondération des sujets'!$D16</f>
        <v>4.5495905368516835E-4</v>
      </c>
      <c r="BC11" s="28">
        <v>0</v>
      </c>
      <c r="BD11" s="125">
        <f t="shared" si="17"/>
        <v>0</v>
      </c>
      <c r="BE11" s="41">
        <f>BD11*'Pondération des sujets'!$D16</f>
        <v>0</v>
      </c>
      <c r="BF11" s="28">
        <v>1</v>
      </c>
      <c r="BG11" s="125">
        <f t="shared" si="18"/>
        <v>4.5454545454545455E-4</v>
      </c>
      <c r="BH11" s="41">
        <f>BG11*'Pondération des sujets'!$D16</f>
        <v>4.5454545454545455E-4</v>
      </c>
      <c r="BI11" s="28">
        <v>1</v>
      </c>
      <c r="BJ11" s="125">
        <f t="shared" si="19"/>
        <v>4.514672686230248E-4</v>
      </c>
      <c r="BK11" s="41">
        <f>BJ11*'Pondération des sujets'!$D16</f>
        <v>4.514672686230248E-4</v>
      </c>
      <c r="BL11" s="28">
        <v>1</v>
      </c>
      <c r="BM11" s="125">
        <f t="shared" si="20"/>
        <v>4.4228217602830609E-4</v>
      </c>
      <c r="BN11" s="41">
        <f>BM11*'Pondération des sujets'!$D16</f>
        <v>4.4228217602830609E-4</v>
      </c>
      <c r="BO11" s="28">
        <v>1</v>
      </c>
      <c r="BP11" s="125">
        <f t="shared" si="21"/>
        <v>4.3668122270742359E-4</v>
      </c>
      <c r="BQ11" s="41">
        <f>BP11*'Pondération des sujets'!$D16</f>
        <v>4.3668122270742359E-4</v>
      </c>
      <c r="BR11" s="28">
        <v>1</v>
      </c>
      <c r="BS11" s="125">
        <f t="shared" si="22"/>
        <v>4.4385264092321349E-4</v>
      </c>
      <c r="BT11" s="41">
        <f>BS11*'Pondération des sujets'!$D16</f>
        <v>4.4385264092321349E-4</v>
      </c>
      <c r="BU11" s="28">
        <v>2</v>
      </c>
      <c r="BV11" s="125">
        <f t="shared" si="23"/>
        <v>8.6655112651646442E-4</v>
      </c>
      <c r="BW11" s="41">
        <f>BV11*'Pondération des sujets'!$D16</f>
        <v>8.6655112651646442E-4</v>
      </c>
      <c r="BX11" s="28">
        <v>2</v>
      </c>
      <c r="BY11" s="125">
        <f t="shared" si="24"/>
        <v>8.9325591782045551E-4</v>
      </c>
      <c r="BZ11" s="41">
        <f>BY11*'Pondération des sujets'!$D16</f>
        <v>8.9325591782045551E-4</v>
      </c>
      <c r="CA11" s="28">
        <v>0</v>
      </c>
      <c r="CB11" s="125">
        <f t="shared" si="25"/>
        <v>0</v>
      </c>
      <c r="CC11" s="41">
        <f>CB11*'Pondération des sujets'!$D16</f>
        <v>0</v>
      </c>
      <c r="CD11" s="32"/>
    </row>
    <row r="12" spans="1:82" x14ac:dyDescent="0.25">
      <c r="A12" s="83" t="s">
        <v>117</v>
      </c>
      <c r="B12" s="42" t="s">
        <v>1</v>
      </c>
      <c r="C12" s="28">
        <v>0</v>
      </c>
      <c r="D12" s="125">
        <f>C12/C$19</f>
        <v>0</v>
      </c>
      <c r="E12" s="41">
        <f>D12*'Pondération des sujets'!$D17</f>
        <v>0</v>
      </c>
      <c r="F12" s="28">
        <v>0</v>
      </c>
      <c r="G12" s="125">
        <f>F12/F$19</f>
        <v>0</v>
      </c>
      <c r="H12" s="41">
        <f>G12*'Pondération des sujets'!$D17</f>
        <v>0</v>
      </c>
      <c r="I12" s="28">
        <v>0</v>
      </c>
      <c r="J12" s="125">
        <f>I12/I$19</f>
        <v>0</v>
      </c>
      <c r="K12" s="41">
        <f>J12*'Pondération des sujets'!$D17</f>
        <v>0</v>
      </c>
      <c r="L12" s="28">
        <v>0</v>
      </c>
      <c r="M12" s="125">
        <f>L12/L$19</f>
        <v>0</v>
      </c>
      <c r="N12" s="41">
        <f>M12*'Pondération des sujets'!$D17</f>
        <v>0</v>
      </c>
      <c r="O12" s="28">
        <v>0</v>
      </c>
      <c r="P12" s="125">
        <f>O12/O$19</f>
        <v>0</v>
      </c>
      <c r="Q12" s="41">
        <f>P12*'Pondération des sujets'!$D17</f>
        <v>0</v>
      </c>
      <c r="R12" s="28">
        <v>0</v>
      </c>
      <c r="S12" s="125">
        <f>R12/R$19</f>
        <v>0</v>
      </c>
      <c r="T12" s="41">
        <f>S12*'Pondération des sujets'!$D17</f>
        <v>0</v>
      </c>
      <c r="U12" s="28">
        <v>0</v>
      </c>
      <c r="V12" s="125">
        <f>U12/U$19</f>
        <v>0</v>
      </c>
      <c r="W12" s="41">
        <f>V12*'Pondération des sujets'!$D17</f>
        <v>0</v>
      </c>
      <c r="X12" s="28">
        <v>0</v>
      </c>
      <c r="Y12" s="125">
        <f>X12/X$19</f>
        <v>0</v>
      </c>
      <c r="Z12" s="41">
        <f>Y12*'Pondération des sujets'!$D17</f>
        <v>0</v>
      </c>
      <c r="AA12" s="28">
        <v>0</v>
      </c>
      <c r="AB12" s="125">
        <f>AA12/AA$19</f>
        <v>0</v>
      </c>
      <c r="AC12" s="41">
        <f>AB12*'Pondération des sujets'!$D17</f>
        <v>0</v>
      </c>
      <c r="AD12" s="28">
        <v>0</v>
      </c>
      <c r="AE12" s="125">
        <f>AD12/AD$19</f>
        <v>0</v>
      </c>
      <c r="AF12" s="41">
        <f>AE12*'Pondération des sujets'!$D17</f>
        <v>0</v>
      </c>
      <c r="AG12" s="28">
        <v>0</v>
      </c>
      <c r="AH12" s="125">
        <f>AG12/AG$19</f>
        <v>0</v>
      </c>
      <c r="AI12" s="41">
        <f>AH12*'Pondération des sujets'!$D17</f>
        <v>0</v>
      </c>
      <c r="AJ12" s="28">
        <v>0</v>
      </c>
      <c r="AK12" s="125">
        <f>AJ12/AJ$19</f>
        <v>0</v>
      </c>
      <c r="AL12" s="41">
        <f>AK12*'Pondération des sujets'!$D17</f>
        <v>0</v>
      </c>
      <c r="AM12" s="32"/>
      <c r="AN12" s="28">
        <v>0</v>
      </c>
      <c r="AO12" s="125">
        <f>AN12/AN$19</f>
        <v>0</v>
      </c>
      <c r="AP12" s="41">
        <f>AO12*'Pondération des sujets'!$D17</f>
        <v>0</v>
      </c>
      <c r="AQ12" s="28">
        <v>0</v>
      </c>
      <c r="AR12" s="125">
        <f>AQ12/AQ$19</f>
        <v>0</v>
      </c>
      <c r="AS12" s="41">
        <f>AR12*'Pondération des sujets'!$D17</f>
        <v>0</v>
      </c>
      <c r="AT12" s="28">
        <v>0</v>
      </c>
      <c r="AU12" s="125">
        <f>AT12/AT$19</f>
        <v>0</v>
      </c>
      <c r="AV12" s="41">
        <f>AU12*'Pondération des sujets'!$D17</f>
        <v>0</v>
      </c>
      <c r="AW12" s="28">
        <v>0</v>
      </c>
      <c r="AX12" s="125">
        <f>AW12/AW$19</f>
        <v>0</v>
      </c>
      <c r="AY12" s="41">
        <f>AX12*'Pondération des sujets'!$D17</f>
        <v>0</v>
      </c>
      <c r="AZ12" s="28">
        <v>0</v>
      </c>
      <c r="BA12" s="125">
        <f>AZ12/AZ$19</f>
        <v>0</v>
      </c>
      <c r="BB12" s="41">
        <f>BA12*'Pondération des sujets'!$D17</f>
        <v>0</v>
      </c>
      <c r="BC12" s="28">
        <v>0</v>
      </c>
      <c r="BD12" s="125">
        <f>BC12/BC$19</f>
        <v>0</v>
      </c>
      <c r="BE12" s="41">
        <f>BD12*'Pondération des sujets'!$D17</f>
        <v>0</v>
      </c>
      <c r="BF12" s="28">
        <v>0</v>
      </c>
      <c r="BG12" s="125">
        <f>BF12/BF$19</f>
        <v>0</v>
      </c>
      <c r="BH12" s="41">
        <f>BG12*'Pondération des sujets'!$D17</f>
        <v>0</v>
      </c>
      <c r="BI12" s="28">
        <v>0</v>
      </c>
      <c r="BJ12" s="125">
        <f>BI12/BI$19</f>
        <v>0</v>
      </c>
      <c r="BK12" s="41">
        <f>BJ12*'Pondération des sujets'!$D17</f>
        <v>0</v>
      </c>
      <c r="BL12" s="28">
        <v>0</v>
      </c>
      <c r="BM12" s="125">
        <f>BL12/BL$19</f>
        <v>0</v>
      </c>
      <c r="BN12" s="41">
        <f>BM12*'Pondération des sujets'!$D17</f>
        <v>0</v>
      </c>
      <c r="BO12" s="28">
        <v>0</v>
      </c>
      <c r="BP12" s="125">
        <f>BO12/BO$19</f>
        <v>0</v>
      </c>
      <c r="BQ12" s="41">
        <f>BP12*'Pondération des sujets'!$D17</f>
        <v>0</v>
      </c>
      <c r="BR12" s="28">
        <v>0</v>
      </c>
      <c r="BS12" s="125">
        <f>BR12/BR$19</f>
        <v>0</v>
      </c>
      <c r="BT12" s="41">
        <f>BS12*'Pondération des sujets'!$D17</f>
        <v>0</v>
      </c>
      <c r="BU12" s="28">
        <v>0</v>
      </c>
      <c r="BV12" s="125">
        <f>BU12/BU$19</f>
        <v>0</v>
      </c>
      <c r="BW12" s="41">
        <f>BV12*'Pondération des sujets'!$D17</f>
        <v>0</v>
      </c>
      <c r="BX12" s="28">
        <v>1</v>
      </c>
      <c r="BY12" s="125">
        <f>BX12/BX$19</f>
        <v>4.4662795891022776E-4</v>
      </c>
      <c r="BZ12" s="41">
        <f>BY12*'Pondération des sujets'!$D17</f>
        <v>4.4662795891022776E-4</v>
      </c>
      <c r="CA12" s="28">
        <v>0</v>
      </c>
      <c r="CB12" s="125">
        <f>CA12/CA$19</f>
        <v>0</v>
      </c>
      <c r="CC12" s="41">
        <f>CB12*'Pondération des sujets'!$D17</f>
        <v>0</v>
      </c>
      <c r="CD12" s="32"/>
    </row>
    <row r="13" spans="1:82" x14ac:dyDescent="0.25">
      <c r="A13" s="45" t="s">
        <v>98</v>
      </c>
      <c r="B13" s="42" t="s">
        <v>99</v>
      </c>
      <c r="C13" s="28">
        <v>0</v>
      </c>
      <c r="D13" s="125">
        <f>C13/C$21</f>
        <v>0</v>
      </c>
      <c r="E13" s="41">
        <f>D13*'Pondération des sujets'!$D12</f>
        <v>0</v>
      </c>
      <c r="F13" s="28">
        <v>0</v>
      </c>
      <c r="G13" s="125">
        <f>F13/F$21</f>
        <v>0</v>
      </c>
      <c r="H13" s="41">
        <f>G13*'Pondération des sujets'!$D12</f>
        <v>0</v>
      </c>
      <c r="I13" s="28">
        <v>0</v>
      </c>
      <c r="J13" s="125">
        <f>I13/I$21</f>
        <v>0</v>
      </c>
      <c r="K13" s="41">
        <f>J13*'Pondération des sujets'!$D12</f>
        <v>0</v>
      </c>
      <c r="L13" s="28">
        <v>0</v>
      </c>
      <c r="M13" s="125">
        <f>L13/L$21</f>
        <v>0</v>
      </c>
      <c r="N13" s="41">
        <f>M13*'Pondération des sujets'!$D12</f>
        <v>0</v>
      </c>
      <c r="O13" s="28">
        <v>0</v>
      </c>
      <c r="P13" s="125">
        <f>O13/O$21</f>
        <v>0</v>
      </c>
      <c r="Q13" s="41">
        <f>P13*'Pondération des sujets'!$D12</f>
        <v>0</v>
      </c>
      <c r="R13" s="28">
        <v>0</v>
      </c>
      <c r="S13" s="125">
        <f>R13/R$21</f>
        <v>0</v>
      </c>
      <c r="T13" s="41">
        <f>S13*'Pondération des sujets'!$D12</f>
        <v>0</v>
      </c>
      <c r="U13" s="28">
        <v>0</v>
      </c>
      <c r="V13" s="125">
        <f>U13/U$21</f>
        <v>0</v>
      </c>
      <c r="W13" s="41">
        <f>V13*'Pondération des sujets'!$D12</f>
        <v>0</v>
      </c>
      <c r="X13" s="28">
        <v>0</v>
      </c>
      <c r="Y13" s="125">
        <f>X13/X$21</f>
        <v>0</v>
      </c>
      <c r="Z13" s="41">
        <f>Y13*'Pondération des sujets'!$D12</f>
        <v>0</v>
      </c>
      <c r="AA13" s="28">
        <v>0</v>
      </c>
      <c r="AB13" s="125">
        <f>AA13/AA$21</f>
        <v>0</v>
      </c>
      <c r="AC13" s="41">
        <f>AB13*'Pondération des sujets'!$D12</f>
        <v>0</v>
      </c>
      <c r="AD13" s="28">
        <v>0</v>
      </c>
      <c r="AE13" s="125">
        <f>AD13/AD$21</f>
        <v>0</v>
      </c>
      <c r="AF13" s="41">
        <f>AE13*'Pondération des sujets'!$D12</f>
        <v>0</v>
      </c>
      <c r="AG13" s="28">
        <v>0</v>
      </c>
      <c r="AH13" s="125">
        <f>AG13/AG$21</f>
        <v>0</v>
      </c>
      <c r="AI13" s="41">
        <f>AH13*'Pondération des sujets'!$D12</f>
        <v>0</v>
      </c>
      <c r="AJ13" s="28">
        <v>0</v>
      </c>
      <c r="AK13" s="125">
        <f>AJ13/AJ$21</f>
        <v>0</v>
      </c>
      <c r="AL13" s="41">
        <f>AK13*'Pondération des sujets'!$D12</f>
        <v>0</v>
      </c>
      <c r="AM13" s="32"/>
      <c r="AN13" s="31">
        <v>0</v>
      </c>
      <c r="AO13" s="125">
        <f>AN13/AN$21</f>
        <v>0</v>
      </c>
      <c r="AP13" s="41">
        <f>AO13*'Pondération des sujets'!$D12</f>
        <v>0</v>
      </c>
      <c r="AQ13" s="31">
        <v>0</v>
      </c>
      <c r="AR13" s="125">
        <f>AQ13/AQ$21</f>
        <v>0</v>
      </c>
      <c r="AS13" s="41">
        <f>AR13*'Pondération des sujets'!$D12</f>
        <v>0</v>
      </c>
      <c r="AT13" s="31">
        <v>0</v>
      </c>
      <c r="AU13" s="125">
        <f>AT13/AT$21</f>
        <v>0</v>
      </c>
      <c r="AV13" s="41">
        <f>AU13*'Pondération des sujets'!$D12</f>
        <v>0</v>
      </c>
      <c r="AW13" s="31">
        <v>0</v>
      </c>
      <c r="AX13" s="125">
        <f>AW13/AW$21</f>
        <v>0</v>
      </c>
      <c r="AY13" s="41">
        <f>AX13*'Pondération des sujets'!$D12</f>
        <v>0</v>
      </c>
      <c r="AZ13" s="31">
        <v>0</v>
      </c>
      <c r="BA13" s="125">
        <f>AZ13/AZ$21</f>
        <v>0</v>
      </c>
      <c r="BB13" s="41">
        <f>BA13*'Pondération des sujets'!$D12</f>
        <v>0</v>
      </c>
      <c r="BC13" s="31">
        <v>0</v>
      </c>
      <c r="BD13" s="125">
        <f>BC13/BC$21</f>
        <v>0</v>
      </c>
      <c r="BE13" s="41">
        <f>BD13*'Pondération des sujets'!$D12</f>
        <v>0</v>
      </c>
      <c r="BF13" s="31">
        <v>0</v>
      </c>
      <c r="BG13" s="125">
        <f>BF13/BF$21</f>
        <v>0</v>
      </c>
      <c r="BH13" s="41">
        <f>BG13*'Pondération des sujets'!$D12</f>
        <v>0</v>
      </c>
      <c r="BI13" s="31">
        <v>0</v>
      </c>
      <c r="BJ13" s="125">
        <f>BI13/BI$21</f>
        <v>0</v>
      </c>
      <c r="BK13" s="41">
        <f>BJ13*'Pondération des sujets'!$D12</f>
        <v>0</v>
      </c>
      <c r="BL13" s="31">
        <v>0</v>
      </c>
      <c r="BM13" s="125">
        <f>BL13/BL$21</f>
        <v>0</v>
      </c>
      <c r="BN13" s="41">
        <f>BM13*'Pondération des sujets'!$D12</f>
        <v>0</v>
      </c>
      <c r="BO13" s="31">
        <v>0</v>
      </c>
      <c r="BP13" s="125">
        <f>BO13/BO$21</f>
        <v>0</v>
      </c>
      <c r="BQ13" s="41">
        <f>BP13*'Pondération des sujets'!$D12</f>
        <v>0</v>
      </c>
      <c r="BR13" s="31">
        <v>0</v>
      </c>
      <c r="BS13" s="125">
        <f>BR13/BR$21</f>
        <v>0</v>
      </c>
      <c r="BT13" s="41">
        <f>BS13*'Pondération des sujets'!$D12</f>
        <v>0</v>
      </c>
      <c r="BU13" s="31">
        <v>0</v>
      </c>
      <c r="BV13" s="125">
        <f>BU13/BU$21</f>
        <v>0</v>
      </c>
      <c r="BW13" s="41">
        <f>BV13*'Pondération des sujets'!$D12</f>
        <v>0</v>
      </c>
      <c r="BX13" s="31">
        <v>0</v>
      </c>
      <c r="BY13" s="125">
        <f>BX13/BX$21</f>
        <v>0</v>
      </c>
      <c r="BZ13" s="41">
        <f>BY13*'Pondération des sujets'!$D12</f>
        <v>0</v>
      </c>
      <c r="CA13" s="31">
        <v>0</v>
      </c>
      <c r="CB13" s="125">
        <f>CA13/CA$21</f>
        <v>0</v>
      </c>
      <c r="CC13" s="41">
        <f>CB13*'Pondération des sujets'!$D12</f>
        <v>0</v>
      </c>
      <c r="CD13" s="32"/>
    </row>
    <row r="14" spans="1:82" x14ac:dyDescent="0.25">
      <c r="A14" s="84" t="s">
        <v>48</v>
      </c>
      <c r="B14" s="38" t="s">
        <v>47</v>
      </c>
      <c r="C14" s="37"/>
      <c r="D14" s="35"/>
      <c r="E14" s="39">
        <f>SUM(E4:E12)</f>
        <v>0.277676399026764</v>
      </c>
      <c r="F14" s="37"/>
      <c r="G14" s="35"/>
      <c r="H14" s="39">
        <f>SUM(H4:H12)</f>
        <v>0.28139463128664</v>
      </c>
      <c r="I14" s="37"/>
      <c r="J14" s="35"/>
      <c r="K14" s="39">
        <f>SUM(K4:K12)</f>
        <v>0.31707317073170732</v>
      </c>
      <c r="L14" s="37"/>
      <c r="M14" s="35"/>
      <c r="N14" s="39">
        <f>SUM(N4:N12)</f>
        <v>0.2853133769878391</v>
      </c>
      <c r="O14" s="37"/>
      <c r="P14" s="35"/>
      <c r="Q14" s="39">
        <f>SUM(Q4:Q12)</f>
        <v>0.29446517412935319</v>
      </c>
      <c r="R14" s="37"/>
      <c r="S14" s="35"/>
      <c r="T14" s="39">
        <f>SUM(T4:T12)</f>
        <v>0.27637721755368816</v>
      </c>
      <c r="U14" s="37"/>
      <c r="V14" s="35"/>
      <c r="W14" s="39">
        <f>SUM(W4:W12)</f>
        <v>0.2732575990175008</v>
      </c>
      <c r="X14" s="37"/>
      <c r="Y14" s="35"/>
      <c r="Z14" s="39">
        <f>SUM(Z4:Z12)</f>
        <v>0.28780487804878052</v>
      </c>
      <c r="AA14" s="37"/>
      <c r="AB14" s="35"/>
      <c r="AC14" s="39">
        <f>SUM(AC4:AC12)</f>
        <v>0.26491281737534417</v>
      </c>
      <c r="AD14" s="37"/>
      <c r="AE14" s="35"/>
      <c r="AF14" s="39">
        <f>SUM(AF4:AF12)</f>
        <v>0.27644740830554715</v>
      </c>
      <c r="AG14" s="37"/>
      <c r="AH14" s="35"/>
      <c r="AI14" s="39">
        <f>SUM(AI4:AI12)</f>
        <v>0.3241571296009898</v>
      </c>
      <c r="AJ14" s="37"/>
      <c r="AK14" s="35"/>
      <c r="AL14" s="39">
        <f>SUM(AL4:AL12)</f>
        <v>0.30864197530864196</v>
      </c>
      <c r="AM14" s="109"/>
      <c r="AN14" s="37"/>
      <c r="AO14" s="35"/>
      <c r="AP14" s="39">
        <f>SUM(AP4:AP12)</f>
        <v>0.4408502772643253</v>
      </c>
      <c r="AQ14" s="37"/>
      <c r="AR14" s="35"/>
      <c r="AS14" s="39">
        <f>SUM(AS4:AS12)</f>
        <v>0.35878564857405698</v>
      </c>
      <c r="AT14" s="37"/>
      <c r="AU14" s="35"/>
      <c r="AV14" s="39">
        <f>SUM(AV4:AV12)</f>
        <v>0.27628584433318165</v>
      </c>
      <c r="AW14" s="37"/>
      <c r="AX14" s="35"/>
      <c r="AY14" s="39">
        <f>SUM(AY4:AY12)</f>
        <v>0.28394495412844034</v>
      </c>
      <c r="AZ14" s="37"/>
      <c r="BA14" s="35"/>
      <c r="BB14" s="39">
        <f>SUM(BB4:BB12)</f>
        <v>0.31301182893539586</v>
      </c>
      <c r="BC14" s="37"/>
      <c r="BD14" s="35"/>
      <c r="BE14" s="39">
        <f>SUM(BE4:BE12)</f>
        <v>0.30916552667578656</v>
      </c>
      <c r="BF14" s="37"/>
      <c r="BG14" s="35"/>
      <c r="BH14" s="39">
        <f>SUM(BH4:BH12)</f>
        <v>0.32454545454545453</v>
      </c>
      <c r="BI14" s="37"/>
      <c r="BJ14" s="35"/>
      <c r="BK14" s="39">
        <f>SUM(BK4:BK12)</f>
        <v>0.30022573363431154</v>
      </c>
      <c r="BL14" s="37"/>
      <c r="BM14" s="35"/>
      <c r="BN14" s="39">
        <f>SUM(BN4:BN12)</f>
        <v>0.35072976559044672</v>
      </c>
      <c r="BO14" s="37"/>
      <c r="BP14" s="35"/>
      <c r="BQ14" s="39">
        <f>SUM(BQ4:BQ12)</f>
        <v>0.3305676855895196</v>
      </c>
      <c r="BR14" s="37"/>
      <c r="BS14" s="35"/>
      <c r="BT14" s="39">
        <f>SUM(BT4:BT12)</f>
        <v>0.35286284953395469</v>
      </c>
      <c r="BU14" s="37"/>
      <c r="BV14" s="35"/>
      <c r="BW14" s="39">
        <f>SUM(BW4:BW12)</f>
        <v>0.33752166377816289</v>
      </c>
      <c r="BX14" s="37"/>
      <c r="BY14" s="35"/>
      <c r="BZ14" s="39">
        <f>SUM(BZ4:BZ12)</f>
        <v>0.36266190263510489</v>
      </c>
      <c r="CA14" s="37"/>
      <c r="CB14" s="35"/>
      <c r="CC14" s="39">
        <f>SUM(CC4:CC12)</f>
        <v>0.36762688614540467</v>
      </c>
      <c r="CD14" s="109"/>
    </row>
    <row r="15" spans="1:82" x14ac:dyDescent="0.25">
      <c r="E15" s="27"/>
      <c r="H15" s="27"/>
      <c r="K15" s="27"/>
      <c r="N15" s="27"/>
      <c r="Q15" s="27"/>
      <c r="T15" s="27"/>
      <c r="W15" s="27"/>
      <c r="Z15" s="27"/>
      <c r="AC15" s="27"/>
      <c r="AF15" s="27"/>
      <c r="AI15" s="27"/>
      <c r="AL15" s="27"/>
      <c r="AM15" s="111"/>
      <c r="AP15" s="30"/>
      <c r="AS15" s="30"/>
      <c r="AV15" s="30"/>
      <c r="AY15" s="30"/>
      <c r="BB15" s="30"/>
      <c r="BE15" s="30"/>
      <c r="BH15" s="30"/>
      <c r="BK15" s="30"/>
      <c r="BN15" s="30"/>
      <c r="BQ15" s="30"/>
      <c r="BT15" s="30"/>
      <c r="BW15" s="30"/>
      <c r="BZ15" s="30"/>
      <c r="CC15" s="30"/>
      <c r="CD15" s="111"/>
    </row>
    <row r="16" spans="1:82" x14ac:dyDescent="0.25">
      <c r="C16" s="76" t="s">
        <v>92</v>
      </c>
      <c r="E16" s="27"/>
      <c r="F16" s="76" t="s">
        <v>92</v>
      </c>
      <c r="H16" s="27"/>
      <c r="I16" s="76" t="s">
        <v>92</v>
      </c>
      <c r="K16" s="27"/>
      <c r="L16" s="76" t="s">
        <v>92</v>
      </c>
      <c r="N16" s="27"/>
      <c r="O16" s="76" t="s">
        <v>92</v>
      </c>
      <c r="Q16" s="27"/>
      <c r="R16" s="76" t="s">
        <v>92</v>
      </c>
      <c r="T16" s="27"/>
      <c r="U16" s="76" t="s">
        <v>92</v>
      </c>
      <c r="W16" s="27"/>
      <c r="X16" s="76" t="s">
        <v>92</v>
      </c>
      <c r="Z16" s="27"/>
      <c r="AA16" s="76" t="s">
        <v>92</v>
      </c>
      <c r="AC16" s="27"/>
      <c r="AD16" s="76" t="s">
        <v>92</v>
      </c>
      <c r="AF16" s="27"/>
      <c r="AG16" s="76" t="s">
        <v>92</v>
      </c>
      <c r="AI16" s="27"/>
      <c r="AJ16" s="76" t="s">
        <v>92</v>
      </c>
      <c r="AL16" s="27"/>
      <c r="AM16" s="110"/>
      <c r="AN16" s="65" t="s">
        <v>65</v>
      </c>
      <c r="AP16" s="27"/>
      <c r="AQ16" s="65" t="s">
        <v>65</v>
      </c>
      <c r="AS16" s="27"/>
      <c r="AT16" s="65" t="s">
        <v>65</v>
      </c>
      <c r="AV16" s="27"/>
      <c r="AW16" s="65" t="s">
        <v>65</v>
      </c>
      <c r="AY16" s="27"/>
      <c r="AZ16" s="65" t="s">
        <v>65</v>
      </c>
      <c r="BB16" s="27"/>
      <c r="BC16" s="65" t="s">
        <v>65</v>
      </c>
      <c r="BE16" s="27"/>
      <c r="BF16" s="65" t="s">
        <v>65</v>
      </c>
      <c r="BH16" s="27"/>
      <c r="BI16" s="65" t="s">
        <v>65</v>
      </c>
      <c r="BK16" s="27"/>
      <c r="BL16" s="65" t="s">
        <v>65</v>
      </c>
      <c r="BN16" s="27"/>
      <c r="BO16" s="65" t="s">
        <v>65</v>
      </c>
      <c r="BQ16" s="27"/>
      <c r="BR16" s="65" t="s">
        <v>65</v>
      </c>
      <c r="BT16" s="27"/>
      <c r="BU16" s="65" t="s">
        <v>65</v>
      </c>
      <c r="BW16" s="27"/>
      <c r="BX16" s="65" t="s">
        <v>65</v>
      </c>
      <c r="BZ16" s="27"/>
      <c r="CA16" s="65" t="s">
        <v>65</v>
      </c>
      <c r="CC16" s="27"/>
      <c r="CD16" s="110"/>
    </row>
    <row r="17" spans="3:82" x14ac:dyDescent="0.25">
      <c r="C17" s="74" t="s">
        <v>38</v>
      </c>
      <c r="E17" s="27"/>
      <c r="F17" s="74" t="s">
        <v>37</v>
      </c>
      <c r="H17" s="27"/>
      <c r="I17" s="74" t="s">
        <v>39</v>
      </c>
      <c r="K17" s="27"/>
      <c r="L17" s="74" t="s">
        <v>210</v>
      </c>
      <c r="N17" s="27"/>
      <c r="O17" s="74" t="s">
        <v>216</v>
      </c>
      <c r="Q17" s="27"/>
      <c r="R17" s="74" t="s">
        <v>225</v>
      </c>
      <c r="T17" s="27"/>
      <c r="U17" s="74" t="s">
        <v>228</v>
      </c>
      <c r="W17" s="27"/>
      <c r="X17" s="74" t="s">
        <v>235</v>
      </c>
      <c r="Z17" s="27"/>
      <c r="AA17" s="74" t="s">
        <v>242</v>
      </c>
      <c r="AC17" s="27"/>
      <c r="AD17" s="74" t="s">
        <v>247</v>
      </c>
      <c r="AF17" s="27"/>
      <c r="AG17" s="74" t="s">
        <v>251</v>
      </c>
      <c r="AI17" s="27"/>
      <c r="AJ17" s="74" t="s">
        <v>257</v>
      </c>
      <c r="AL17" s="27"/>
      <c r="AM17" s="110"/>
      <c r="AN17" s="64" t="s">
        <v>38</v>
      </c>
      <c r="AP17" s="27"/>
      <c r="AQ17" s="64" t="s">
        <v>37</v>
      </c>
      <c r="AS17" s="27"/>
      <c r="AT17" s="64" t="s">
        <v>39</v>
      </c>
      <c r="AV17" s="27"/>
      <c r="AW17" s="64" t="s">
        <v>210</v>
      </c>
      <c r="AY17" s="27"/>
      <c r="AZ17" s="64" t="s">
        <v>216</v>
      </c>
      <c r="BB17" s="27"/>
      <c r="BC17" s="64" t="s">
        <v>210</v>
      </c>
      <c r="BE17" s="27"/>
      <c r="BF17" s="64" t="s">
        <v>228</v>
      </c>
      <c r="BH17" s="27"/>
      <c r="BI17" s="64" t="s">
        <v>235</v>
      </c>
      <c r="BK17" s="27"/>
      <c r="BL17" s="64" t="s">
        <v>242</v>
      </c>
      <c r="BN17" s="27"/>
      <c r="BO17" s="64" t="s">
        <v>247</v>
      </c>
      <c r="BQ17" s="27"/>
      <c r="BR17" s="64" t="s">
        <v>251</v>
      </c>
      <c r="BT17" s="27"/>
      <c r="BU17" s="64" t="s">
        <v>257</v>
      </c>
      <c r="BW17" s="27"/>
      <c r="BX17" s="64" t="s">
        <v>262</v>
      </c>
      <c r="BZ17" s="27"/>
      <c r="CA17" s="64" t="s">
        <v>267</v>
      </c>
      <c r="CC17" s="27"/>
      <c r="CD17" s="110"/>
    </row>
    <row r="18" spans="3:82" x14ac:dyDescent="0.25">
      <c r="C18" s="74" t="s">
        <v>95</v>
      </c>
      <c r="E18" s="27"/>
      <c r="F18" s="74" t="s">
        <v>95</v>
      </c>
      <c r="H18" s="27"/>
      <c r="I18" s="74" t="s">
        <v>95</v>
      </c>
      <c r="K18" s="27"/>
      <c r="L18" s="74" t="s">
        <v>95</v>
      </c>
      <c r="N18" s="27"/>
      <c r="O18" s="74" t="s">
        <v>95</v>
      </c>
      <c r="Q18" s="27"/>
      <c r="R18" s="74" t="s">
        <v>95</v>
      </c>
      <c r="T18" s="27"/>
      <c r="U18" s="74" t="s">
        <v>95</v>
      </c>
      <c r="W18" s="27"/>
      <c r="X18" s="74" t="s">
        <v>95</v>
      </c>
      <c r="Z18" s="27"/>
      <c r="AA18" s="74" t="s">
        <v>95</v>
      </c>
      <c r="AC18" s="27"/>
      <c r="AD18" s="74" t="s">
        <v>95</v>
      </c>
      <c r="AF18" s="27"/>
      <c r="AG18" s="74" t="s">
        <v>95</v>
      </c>
      <c r="AI18" s="27"/>
      <c r="AJ18" s="74" t="s">
        <v>95</v>
      </c>
      <c r="AL18" s="27"/>
      <c r="AM18" s="110"/>
      <c r="AN18" s="64" t="s">
        <v>95</v>
      </c>
      <c r="AP18" s="27"/>
      <c r="AQ18" s="64" t="s">
        <v>95</v>
      </c>
      <c r="AS18" s="27"/>
      <c r="AT18" s="64" t="s">
        <v>95</v>
      </c>
      <c r="AV18" s="27"/>
      <c r="AW18" s="64" t="s">
        <v>95</v>
      </c>
      <c r="AY18" s="27"/>
      <c r="AZ18" s="64" t="s">
        <v>95</v>
      </c>
      <c r="BB18" s="27"/>
      <c r="BC18" s="64" t="s">
        <v>95</v>
      </c>
      <c r="BE18" s="27"/>
      <c r="BF18" s="64" t="s">
        <v>95</v>
      </c>
      <c r="BH18" s="27"/>
      <c r="BI18" s="64" t="s">
        <v>95</v>
      </c>
      <c r="BK18" s="27"/>
      <c r="BL18" s="64" t="s">
        <v>95</v>
      </c>
      <c r="BN18" s="27"/>
      <c r="BO18" s="64" t="s">
        <v>95</v>
      </c>
      <c r="BQ18" s="27"/>
      <c r="BR18" s="64" t="s">
        <v>95</v>
      </c>
      <c r="BT18" s="27"/>
      <c r="BU18" s="64" t="s">
        <v>95</v>
      </c>
      <c r="BW18" s="27"/>
      <c r="BX18" s="64" t="s">
        <v>95</v>
      </c>
      <c r="BZ18" s="27"/>
      <c r="CA18" s="64" t="s">
        <v>95</v>
      </c>
      <c r="CC18" s="27"/>
      <c r="CD18" s="110"/>
    </row>
    <row r="19" spans="3:82" x14ac:dyDescent="0.25">
      <c r="C19" s="74">
        <v>3288</v>
      </c>
      <c r="E19" s="27"/>
      <c r="F19" s="74">
        <v>3241</v>
      </c>
      <c r="H19" s="27"/>
      <c r="I19" s="74">
        <v>3239</v>
      </c>
      <c r="K19" s="27"/>
      <c r="L19" s="74">
        <v>3207</v>
      </c>
      <c r="N19" s="27"/>
      <c r="O19" s="74">
        <v>3216</v>
      </c>
      <c r="Q19" s="27"/>
      <c r="R19" s="74">
        <v>3213</v>
      </c>
      <c r="T19" s="27"/>
      <c r="U19" s="74">
        <v>3257</v>
      </c>
      <c r="W19" s="27"/>
      <c r="X19" s="74">
        <v>3280</v>
      </c>
      <c r="Z19" s="27"/>
      <c r="AA19" s="74">
        <v>3269</v>
      </c>
      <c r="AC19" s="27"/>
      <c r="AD19" s="74">
        <v>3299</v>
      </c>
      <c r="AF19" s="27"/>
      <c r="AG19" s="74">
        <v>3233</v>
      </c>
      <c r="AI19" s="27"/>
      <c r="AJ19" s="74">
        <v>3159</v>
      </c>
      <c r="AL19" s="27"/>
      <c r="AM19" s="110"/>
      <c r="AN19" s="64">
        <v>2164</v>
      </c>
      <c r="AP19" s="27"/>
      <c r="AQ19" s="64">
        <v>2174</v>
      </c>
      <c r="AS19" s="27"/>
      <c r="AT19" s="64">
        <v>2197</v>
      </c>
      <c r="AV19" s="27"/>
      <c r="AW19" s="64">
        <v>2180</v>
      </c>
      <c r="AY19" s="27"/>
      <c r="AZ19" s="64">
        <v>2198</v>
      </c>
      <c r="BB19" s="27"/>
      <c r="BC19" s="64">
        <v>2193</v>
      </c>
      <c r="BE19" s="27"/>
      <c r="BF19" s="64">
        <v>2200</v>
      </c>
      <c r="BH19" s="27"/>
      <c r="BI19" s="64">
        <v>2215</v>
      </c>
      <c r="BK19" s="27"/>
      <c r="BL19" s="64">
        <v>2261</v>
      </c>
      <c r="BN19" s="27"/>
      <c r="BO19" s="64">
        <v>2290</v>
      </c>
      <c r="BQ19" s="27"/>
      <c r="BR19" s="64">
        <v>2253</v>
      </c>
      <c r="BT19" s="27"/>
      <c r="BU19" s="64">
        <v>2308</v>
      </c>
      <c r="BW19" s="27"/>
      <c r="BX19" s="64">
        <v>2239</v>
      </c>
      <c r="BZ19" s="27"/>
      <c r="CA19" s="64">
        <v>2187</v>
      </c>
      <c r="CC19" s="27"/>
      <c r="CD19" s="110"/>
    </row>
    <row r="20" spans="3:82" x14ac:dyDescent="0.25">
      <c r="C20" s="74" t="s">
        <v>94</v>
      </c>
      <c r="E20" s="27"/>
      <c r="F20" s="74" t="s">
        <v>94</v>
      </c>
      <c r="H20" s="27"/>
      <c r="I20" s="74" t="s">
        <v>94</v>
      </c>
      <c r="K20" s="27"/>
      <c r="L20" s="74" t="s">
        <v>94</v>
      </c>
      <c r="N20" s="27"/>
      <c r="O20" s="74" t="s">
        <v>94</v>
      </c>
      <c r="Q20" s="27"/>
      <c r="R20" s="74" t="s">
        <v>94</v>
      </c>
      <c r="T20" s="27"/>
      <c r="U20" s="74" t="s">
        <v>94</v>
      </c>
      <c r="W20" s="27"/>
      <c r="X20" s="74" t="s">
        <v>94</v>
      </c>
      <c r="Z20" s="27"/>
      <c r="AA20" s="74" t="s">
        <v>94</v>
      </c>
      <c r="AC20" s="27"/>
      <c r="AD20" s="74" t="s">
        <v>94</v>
      </c>
      <c r="AF20" s="27"/>
      <c r="AG20" s="74" t="s">
        <v>94</v>
      </c>
      <c r="AI20" s="27"/>
      <c r="AJ20" s="74" t="s">
        <v>94</v>
      </c>
      <c r="AL20" s="27"/>
      <c r="AM20" s="110"/>
      <c r="AN20" s="64" t="s">
        <v>35</v>
      </c>
      <c r="AP20" s="27"/>
      <c r="AQ20" s="64" t="s">
        <v>35</v>
      </c>
      <c r="AS20" s="27"/>
      <c r="AT20" s="64" t="s">
        <v>35</v>
      </c>
      <c r="AV20" s="27"/>
      <c r="AW20" s="64" t="s">
        <v>35</v>
      </c>
      <c r="AY20" s="27"/>
      <c r="AZ20" s="64" t="s">
        <v>35</v>
      </c>
      <c r="BB20" s="27"/>
      <c r="BC20" s="64" t="s">
        <v>35</v>
      </c>
      <c r="BE20" s="27"/>
      <c r="BF20" s="64" t="s">
        <v>35</v>
      </c>
      <c r="BH20" s="27"/>
      <c r="BI20" s="64" t="s">
        <v>35</v>
      </c>
      <c r="BK20" s="27"/>
      <c r="BL20" s="64" t="s">
        <v>35</v>
      </c>
      <c r="BN20" s="27"/>
      <c r="BO20" s="64" t="s">
        <v>35</v>
      </c>
      <c r="BQ20" s="27"/>
      <c r="BR20" s="64" t="s">
        <v>35</v>
      </c>
      <c r="BT20" s="27"/>
      <c r="BU20" s="64" t="s">
        <v>35</v>
      </c>
      <c r="BW20" s="27"/>
      <c r="BX20" s="64" t="s">
        <v>35</v>
      </c>
      <c r="BZ20" s="27"/>
      <c r="CA20" s="64" t="s">
        <v>35</v>
      </c>
      <c r="CC20" s="27"/>
      <c r="CD20" s="110"/>
    </row>
    <row r="21" spans="3:82" x14ac:dyDescent="0.25">
      <c r="C21" s="74">
        <v>3802</v>
      </c>
      <c r="E21" s="27"/>
      <c r="F21" s="74">
        <v>3787</v>
      </c>
      <c r="H21" s="27"/>
      <c r="I21" s="74">
        <v>3789</v>
      </c>
      <c r="K21" s="27"/>
      <c r="L21" s="74">
        <v>3790</v>
      </c>
      <c r="N21" s="27"/>
      <c r="O21" s="74">
        <v>3790</v>
      </c>
      <c r="Q21" s="27"/>
      <c r="R21" s="74">
        <v>3797</v>
      </c>
      <c r="T21" s="27"/>
      <c r="U21" s="74">
        <v>3785</v>
      </c>
      <c r="W21" s="27"/>
      <c r="X21" s="74">
        <v>3698</v>
      </c>
      <c r="Z21" s="27"/>
      <c r="AA21" s="74">
        <v>3690</v>
      </c>
      <c r="AC21" s="27"/>
      <c r="AD21" s="74">
        <v>3736</v>
      </c>
      <c r="AF21" s="27"/>
      <c r="AG21" s="74">
        <v>3657</v>
      </c>
      <c r="AI21" s="27"/>
      <c r="AJ21" s="74">
        <v>3722</v>
      </c>
      <c r="AL21" s="27"/>
      <c r="AM21" s="110"/>
      <c r="AN21" s="64">
        <v>2490</v>
      </c>
      <c r="AP21" s="27"/>
      <c r="AQ21" s="64">
        <v>2566</v>
      </c>
      <c r="AS21" s="27"/>
      <c r="AT21" s="64">
        <v>2549</v>
      </c>
      <c r="AV21" s="27"/>
      <c r="AW21" s="64">
        <v>2596</v>
      </c>
      <c r="AY21" s="27"/>
      <c r="AZ21" s="64">
        <v>2602</v>
      </c>
      <c r="BB21" s="27"/>
      <c r="BC21" s="64">
        <v>2597</v>
      </c>
      <c r="BE21" s="27"/>
      <c r="BF21" s="64">
        <v>2604</v>
      </c>
      <c r="BH21" s="27"/>
      <c r="BI21" s="64">
        <v>2617</v>
      </c>
      <c r="BK21" s="27"/>
      <c r="BL21" s="64">
        <v>2533</v>
      </c>
      <c r="BN21" s="27"/>
      <c r="BO21" s="64">
        <v>2662</v>
      </c>
      <c r="BQ21" s="27"/>
      <c r="BR21" s="64">
        <v>2648</v>
      </c>
      <c r="BT21" s="27"/>
      <c r="BU21" s="64">
        <v>2660</v>
      </c>
      <c r="BW21" s="27"/>
      <c r="BX21" s="64">
        <v>2688</v>
      </c>
      <c r="BZ21" s="27"/>
      <c r="CA21" s="64">
        <v>2554</v>
      </c>
      <c r="CC21" s="27"/>
      <c r="CD21" s="110"/>
    </row>
    <row r="22" spans="3:82" x14ac:dyDescent="0.25">
      <c r="E22" s="27"/>
      <c r="H22" s="27"/>
      <c r="K22" s="27"/>
      <c r="N22" s="27"/>
      <c r="Q22" s="27"/>
      <c r="T22" s="27"/>
      <c r="W22" s="27"/>
      <c r="Z22" s="27"/>
      <c r="AC22" s="27"/>
      <c r="AF22" s="27"/>
      <c r="AI22" s="27"/>
      <c r="AL22" s="27"/>
      <c r="AP22" s="27"/>
      <c r="AS22" s="27"/>
      <c r="AV22" s="27"/>
      <c r="AY22" s="27"/>
      <c r="BB22" s="27"/>
      <c r="BE22" s="27"/>
      <c r="BH22" s="27"/>
      <c r="BK22" s="27"/>
      <c r="BN22" s="27"/>
      <c r="BQ22" s="27"/>
      <c r="BT22" s="27"/>
      <c r="BW22" s="27"/>
      <c r="BZ22" s="27"/>
      <c r="CC22" s="27"/>
    </row>
    <row r="23" spans="3:82" x14ac:dyDescent="0.25">
      <c r="E23" s="27"/>
      <c r="H23" s="27"/>
      <c r="K23" s="27"/>
      <c r="N23" s="27"/>
      <c r="Q23" s="27"/>
      <c r="T23" s="27"/>
      <c r="W23" s="27"/>
      <c r="Z23" s="27"/>
      <c r="AC23" s="27"/>
      <c r="AF23" s="27"/>
      <c r="AI23" s="27"/>
      <c r="AL23" s="27"/>
      <c r="AP23" s="27"/>
      <c r="AS23" s="27"/>
      <c r="AV23" s="27"/>
      <c r="AY23" s="27"/>
      <c r="BB23" s="27"/>
      <c r="BE23" s="27"/>
      <c r="BH23" s="27"/>
      <c r="BK23" s="27"/>
      <c r="BN23" s="27"/>
      <c r="BQ23" s="27"/>
      <c r="BT23" s="27"/>
      <c r="BW23" s="27"/>
      <c r="BZ23" s="27"/>
      <c r="CC23" s="27"/>
    </row>
    <row r="24" spans="3:82" x14ac:dyDescent="0.25">
      <c r="AP24" s="27"/>
      <c r="AS24" s="27"/>
      <c r="AV24" s="27"/>
      <c r="AY24" s="27"/>
      <c r="BB24" s="27"/>
      <c r="BE24" s="27"/>
      <c r="BH24" s="27"/>
      <c r="BK24" s="27"/>
      <c r="BN24" s="27"/>
      <c r="BQ24" s="27"/>
      <c r="BT24" s="27"/>
      <c r="BW24" s="27"/>
      <c r="BZ24" s="27"/>
      <c r="CC24" s="27"/>
    </row>
  </sheetData>
  <mergeCells count="28">
    <mergeCell ref="CA2:CC2"/>
    <mergeCell ref="O2:Q2"/>
    <mergeCell ref="R2:T2"/>
    <mergeCell ref="U2:W2"/>
    <mergeCell ref="X2:Z2"/>
    <mergeCell ref="BL2:BN2"/>
    <mergeCell ref="AJ2:AL2"/>
    <mergeCell ref="AZ2:BB2"/>
    <mergeCell ref="AW2:AY2"/>
    <mergeCell ref="AT2:AV2"/>
    <mergeCell ref="AQ2:AS2"/>
    <mergeCell ref="AN2:AP2"/>
    <mergeCell ref="BX2:BZ2"/>
    <mergeCell ref="BI2:BK2"/>
    <mergeCell ref="BF2:BH2"/>
    <mergeCell ref="A1:A3"/>
    <mergeCell ref="B1:B3"/>
    <mergeCell ref="C2:E2"/>
    <mergeCell ref="F2:H2"/>
    <mergeCell ref="I2:K2"/>
    <mergeCell ref="AD2:AF2"/>
    <mergeCell ref="AG2:AI2"/>
    <mergeCell ref="BU2:BW2"/>
    <mergeCell ref="BR2:BT2"/>
    <mergeCell ref="AA2:AC2"/>
    <mergeCell ref="BO2:BQ2"/>
    <mergeCell ref="L2:N2"/>
    <mergeCell ref="BC2:BE2"/>
  </mergeCells>
  <conditionalFormatting sqref="E15 E22:E1048576 AM22:AM1048576">
    <cfRule type="cellIs" dxfId="1828" priority="1548" operator="greaterThan">
      <formula>0</formula>
    </cfRule>
    <cfRule type="cellIs" dxfId="1827" priority="1549" operator="lessThan">
      <formula>0</formula>
    </cfRule>
    <cfRule type="cellIs" dxfId="1826" priority="1550" operator="greaterThan">
      <formula>0</formula>
    </cfRule>
  </conditionalFormatting>
  <conditionalFormatting sqref="CD22:CD1048576">
    <cfRule type="cellIs" dxfId="1825" priority="229" operator="greaterThan">
      <formula>0</formula>
    </cfRule>
    <cfRule type="cellIs" dxfId="1824" priority="230" operator="lessThan">
      <formula>0</formula>
    </cfRule>
    <cfRule type="cellIs" dxfId="1823" priority="231" operator="greaterThan">
      <formula>0</formula>
    </cfRule>
  </conditionalFormatting>
  <conditionalFormatting sqref="AP15:AP1048576">
    <cfRule type="cellIs" dxfId="1822" priority="204" operator="greaterThan">
      <formula>0</formula>
    </cfRule>
    <cfRule type="cellIs" dxfId="1821" priority="205" operator="lessThan">
      <formula>0</formula>
    </cfRule>
    <cfRule type="cellIs" dxfId="1820" priority="206" operator="greaterThan">
      <formula>0</formula>
    </cfRule>
  </conditionalFormatting>
  <conditionalFormatting sqref="AM4:AM14">
    <cfRule type="cellIs" dxfId="1819" priority="124" operator="greaterThan">
      <formula>0</formula>
    </cfRule>
    <cfRule type="cellIs" dxfId="1818" priority="125" operator="lessThan">
      <formula>0</formula>
    </cfRule>
  </conditionalFormatting>
  <conditionalFormatting sqref="AM4:AM14">
    <cfRule type="colorScale" priority="123">
      <colorScale>
        <cfvo type="num" val="0"/>
        <cfvo type="num" val="0"/>
        <color rgb="FF92D050"/>
        <color rgb="FFFF3300"/>
      </colorScale>
    </cfRule>
  </conditionalFormatting>
  <conditionalFormatting sqref="AM3">
    <cfRule type="colorScale" priority="122">
      <colorScale>
        <cfvo type="num" val="0"/>
        <cfvo type="num" val="0"/>
        <color rgb="FF92D050"/>
        <color rgb="FFFF3300"/>
      </colorScale>
    </cfRule>
  </conditionalFormatting>
  <conditionalFormatting sqref="AM15:AM21">
    <cfRule type="cellIs" dxfId="1817" priority="120" operator="greaterThan">
      <formula>0</formula>
    </cfRule>
    <cfRule type="cellIs" dxfId="1816" priority="121" operator="lessThan">
      <formula>0</formula>
    </cfRule>
  </conditionalFormatting>
  <conditionalFormatting sqref="AM15:AM21">
    <cfRule type="colorScale" priority="119">
      <colorScale>
        <cfvo type="num" val="0"/>
        <cfvo type="num" val="0"/>
        <color rgb="FF92D050"/>
        <color rgb="FFFF3300"/>
      </colorScale>
    </cfRule>
  </conditionalFormatting>
  <conditionalFormatting sqref="CD4:CD14">
    <cfRule type="cellIs" dxfId="1815" priority="117" operator="greaterThan">
      <formula>0</formula>
    </cfRule>
    <cfRule type="cellIs" dxfId="1814" priority="118" operator="lessThan">
      <formula>0</formula>
    </cfRule>
  </conditionalFormatting>
  <conditionalFormatting sqref="CD4:CD14">
    <cfRule type="colorScale" priority="116">
      <colorScale>
        <cfvo type="num" val="0"/>
        <cfvo type="num" val="0"/>
        <color rgb="FF92D050"/>
        <color rgb="FFFF3300"/>
      </colorScale>
    </cfRule>
  </conditionalFormatting>
  <conditionalFormatting sqref="CD3">
    <cfRule type="colorScale" priority="115">
      <colorScale>
        <cfvo type="num" val="0"/>
        <cfvo type="num" val="0"/>
        <color rgb="FF92D050"/>
        <color rgb="FFFF3300"/>
      </colorScale>
    </cfRule>
  </conditionalFormatting>
  <conditionalFormatting sqref="CD15:CD21">
    <cfRule type="cellIs" dxfId="1813" priority="113" operator="greaterThan">
      <formula>0</formula>
    </cfRule>
    <cfRule type="cellIs" dxfId="1812" priority="114" operator="lessThan">
      <formula>0</formula>
    </cfRule>
  </conditionalFormatting>
  <conditionalFormatting sqref="CD15:CD21">
    <cfRule type="colorScale" priority="112">
      <colorScale>
        <cfvo type="num" val="0"/>
        <cfvo type="num" val="0"/>
        <color rgb="FF92D050"/>
        <color rgb="FFFF3300"/>
      </colorScale>
    </cfRule>
  </conditionalFormatting>
  <conditionalFormatting sqref="AS15:AS1048576">
    <cfRule type="cellIs" dxfId="1811" priority="70" operator="greaterThan">
      <formula>0</formula>
    </cfRule>
    <cfRule type="cellIs" dxfId="1810" priority="71" operator="lessThan">
      <formula>0</formula>
    </cfRule>
    <cfRule type="cellIs" dxfId="1809" priority="72" operator="greaterThan">
      <formula>0</formula>
    </cfRule>
  </conditionalFormatting>
  <conditionalFormatting sqref="AV15:AV1048576">
    <cfRule type="cellIs" dxfId="1808" priority="67" operator="greaterThan">
      <formula>0</formula>
    </cfRule>
    <cfRule type="cellIs" dxfId="1807" priority="68" operator="lessThan">
      <formula>0</formula>
    </cfRule>
    <cfRule type="cellIs" dxfId="1806" priority="69" operator="greaterThan">
      <formula>0</formula>
    </cfRule>
  </conditionalFormatting>
  <conditionalFormatting sqref="AY15:AY1048576">
    <cfRule type="cellIs" dxfId="1805" priority="64" operator="greaterThan">
      <formula>0</formula>
    </cfRule>
    <cfRule type="cellIs" dxfId="1804" priority="65" operator="lessThan">
      <formula>0</formula>
    </cfRule>
    <cfRule type="cellIs" dxfId="1803" priority="66" operator="greaterThan">
      <formula>0</formula>
    </cfRule>
  </conditionalFormatting>
  <conditionalFormatting sqref="H15 H22:H1048576">
    <cfRule type="cellIs" dxfId="1802" priority="61" operator="greaterThan">
      <formula>0</formula>
    </cfRule>
    <cfRule type="cellIs" dxfId="1801" priority="62" operator="lessThan">
      <formula>0</formula>
    </cfRule>
    <cfRule type="cellIs" dxfId="1800" priority="63" operator="greaterThan">
      <formula>0</formula>
    </cfRule>
  </conditionalFormatting>
  <conditionalFormatting sqref="K15 K22:K1048576">
    <cfRule type="cellIs" dxfId="1799" priority="58" operator="greaterThan">
      <formula>0</formula>
    </cfRule>
    <cfRule type="cellIs" dxfId="1798" priority="59" operator="lessThan">
      <formula>0</formula>
    </cfRule>
    <cfRule type="cellIs" dxfId="1797" priority="60" operator="greaterThan">
      <formula>0</formula>
    </cfRule>
  </conditionalFormatting>
  <conditionalFormatting sqref="BB15:BB1048576">
    <cfRule type="cellIs" dxfId="1796" priority="55" operator="greaterThan">
      <formula>0</formula>
    </cfRule>
    <cfRule type="cellIs" dxfId="1795" priority="56" operator="lessThan">
      <formula>0</formula>
    </cfRule>
    <cfRule type="cellIs" dxfId="1794" priority="57" operator="greaterThan">
      <formula>0</formula>
    </cfRule>
  </conditionalFormatting>
  <conditionalFormatting sqref="N15 N22:N1048576">
    <cfRule type="cellIs" dxfId="1793" priority="52" operator="greaterThan">
      <formula>0</formula>
    </cfRule>
    <cfRule type="cellIs" dxfId="1792" priority="53" operator="lessThan">
      <formula>0</formula>
    </cfRule>
    <cfRule type="cellIs" dxfId="1791" priority="54" operator="greaterThan">
      <formula>0</formula>
    </cfRule>
  </conditionalFormatting>
  <conditionalFormatting sqref="BE15:BE1048576">
    <cfRule type="cellIs" dxfId="1790" priority="49" operator="greaterThan">
      <formula>0</formula>
    </cfRule>
    <cfRule type="cellIs" dxfId="1789" priority="50" operator="lessThan">
      <formula>0</formula>
    </cfRule>
    <cfRule type="cellIs" dxfId="1788" priority="51" operator="greaterThan">
      <formula>0</formula>
    </cfRule>
  </conditionalFormatting>
  <conditionalFormatting sqref="Q15 Q22:Q1048576">
    <cfRule type="cellIs" dxfId="1787" priority="46" operator="greaterThan">
      <formula>0</formula>
    </cfRule>
    <cfRule type="cellIs" dxfId="1786" priority="47" operator="lessThan">
      <formula>0</formula>
    </cfRule>
    <cfRule type="cellIs" dxfId="1785" priority="48" operator="greaterThan">
      <formula>0</formula>
    </cfRule>
  </conditionalFormatting>
  <conditionalFormatting sqref="BH15:BH1048576">
    <cfRule type="cellIs" dxfId="1784" priority="43" operator="greaterThan">
      <formula>0</formula>
    </cfRule>
    <cfRule type="cellIs" dxfId="1783" priority="44" operator="lessThan">
      <formula>0</formula>
    </cfRule>
    <cfRule type="cellIs" dxfId="1782" priority="45" operator="greaterThan">
      <formula>0</formula>
    </cfRule>
  </conditionalFormatting>
  <conditionalFormatting sqref="T15 T22:T1048576">
    <cfRule type="cellIs" dxfId="1781" priority="40" operator="greaterThan">
      <formula>0</formula>
    </cfRule>
    <cfRule type="cellIs" dxfId="1780" priority="41" operator="lessThan">
      <formula>0</formula>
    </cfRule>
    <cfRule type="cellIs" dxfId="1779" priority="42" operator="greaterThan">
      <formula>0</formula>
    </cfRule>
  </conditionalFormatting>
  <conditionalFormatting sqref="BK15:BK1048576">
    <cfRule type="cellIs" dxfId="1778" priority="37" operator="greaterThan">
      <formula>0</formula>
    </cfRule>
    <cfRule type="cellIs" dxfId="1777" priority="38" operator="lessThan">
      <formula>0</formula>
    </cfRule>
    <cfRule type="cellIs" dxfId="1776" priority="39" operator="greaterThan">
      <formula>0</formula>
    </cfRule>
  </conditionalFormatting>
  <conditionalFormatting sqref="W15 W22:W1048576">
    <cfRule type="cellIs" dxfId="1775" priority="34" operator="greaterThan">
      <formula>0</formula>
    </cfRule>
    <cfRule type="cellIs" dxfId="1774" priority="35" operator="lessThan">
      <formula>0</formula>
    </cfRule>
    <cfRule type="cellIs" dxfId="1773" priority="36" operator="greaterThan">
      <formula>0</formula>
    </cfRule>
  </conditionalFormatting>
  <conditionalFormatting sqref="BN15:BN1048576">
    <cfRule type="cellIs" dxfId="1772" priority="31" operator="greaterThan">
      <formula>0</formula>
    </cfRule>
    <cfRule type="cellIs" dxfId="1771" priority="32" operator="lessThan">
      <formula>0</formula>
    </cfRule>
    <cfRule type="cellIs" dxfId="1770" priority="33" operator="greaterThan">
      <formula>0</formula>
    </cfRule>
  </conditionalFormatting>
  <conditionalFormatting sqref="Z15 Z22:Z1048576">
    <cfRule type="cellIs" dxfId="1769" priority="28" operator="greaterThan">
      <formula>0</formula>
    </cfRule>
    <cfRule type="cellIs" dxfId="1768" priority="29" operator="lessThan">
      <formula>0</formula>
    </cfRule>
    <cfRule type="cellIs" dxfId="1767" priority="30" operator="greaterThan">
      <formula>0</formula>
    </cfRule>
  </conditionalFormatting>
  <conditionalFormatting sqref="BQ15:BQ1048576">
    <cfRule type="cellIs" dxfId="1766" priority="25" operator="greaterThan">
      <formula>0</formula>
    </cfRule>
    <cfRule type="cellIs" dxfId="1765" priority="26" operator="lessThan">
      <formula>0</formula>
    </cfRule>
    <cfRule type="cellIs" dxfId="1764" priority="27" operator="greaterThan">
      <formula>0</formula>
    </cfRule>
  </conditionalFormatting>
  <conditionalFormatting sqref="BT15:BT1048576">
    <cfRule type="cellIs" dxfId="1763" priority="22" operator="greaterThan">
      <formula>0</formula>
    </cfRule>
    <cfRule type="cellIs" dxfId="1762" priority="23" operator="lessThan">
      <formula>0</formula>
    </cfRule>
    <cfRule type="cellIs" dxfId="1761" priority="24" operator="greaterThan">
      <formula>0</formula>
    </cfRule>
  </conditionalFormatting>
  <conditionalFormatting sqref="AC15 AC22:AC1048576">
    <cfRule type="cellIs" dxfId="1760" priority="19" operator="greaterThan">
      <formula>0</formula>
    </cfRule>
    <cfRule type="cellIs" dxfId="1759" priority="20" operator="lessThan">
      <formula>0</formula>
    </cfRule>
    <cfRule type="cellIs" dxfId="1758" priority="21" operator="greaterThan">
      <formula>0</formula>
    </cfRule>
  </conditionalFormatting>
  <conditionalFormatting sqref="AF15 AF22:AF1048576">
    <cfRule type="cellIs" dxfId="1757" priority="16" operator="greaterThan">
      <formula>0</formula>
    </cfRule>
    <cfRule type="cellIs" dxfId="1756" priority="17" operator="lessThan">
      <formula>0</formula>
    </cfRule>
    <cfRule type="cellIs" dxfId="1755" priority="18" operator="greaterThan">
      <formula>0</formula>
    </cfRule>
  </conditionalFormatting>
  <conditionalFormatting sqref="BW15:BW1048576">
    <cfRule type="cellIs" dxfId="1754" priority="13" operator="greaterThan">
      <formula>0</formula>
    </cfRule>
    <cfRule type="cellIs" dxfId="1753" priority="14" operator="lessThan">
      <formula>0</formula>
    </cfRule>
    <cfRule type="cellIs" dxfId="1752" priority="15" operator="greaterThan">
      <formula>0</formula>
    </cfRule>
  </conditionalFormatting>
  <conditionalFormatting sqref="AI15 AI22:AI1048576">
    <cfRule type="cellIs" dxfId="1751" priority="10" operator="greaterThan">
      <formula>0</formula>
    </cfRule>
    <cfRule type="cellIs" dxfId="1750" priority="11" operator="lessThan">
      <formula>0</formula>
    </cfRule>
    <cfRule type="cellIs" dxfId="1749" priority="12" operator="greaterThan">
      <formula>0</formula>
    </cfRule>
  </conditionalFormatting>
  <conditionalFormatting sqref="BZ15:BZ1048576">
    <cfRule type="cellIs" dxfId="1748" priority="7" operator="greaterThan">
      <formula>0</formula>
    </cfRule>
    <cfRule type="cellIs" dxfId="1747" priority="8" operator="lessThan">
      <formula>0</formula>
    </cfRule>
    <cfRule type="cellIs" dxfId="1746" priority="9" operator="greaterThan">
      <formula>0</formula>
    </cfRule>
  </conditionalFormatting>
  <conditionalFormatting sqref="AL15 AL22:AL1048576">
    <cfRule type="cellIs" dxfId="1745" priority="4" operator="greaterThan">
      <formula>0</formula>
    </cfRule>
    <cfRule type="cellIs" dxfId="1744" priority="5" operator="lessThan">
      <formula>0</formula>
    </cfRule>
    <cfRule type="cellIs" dxfId="1743" priority="6" operator="greaterThan">
      <formula>0</formula>
    </cfRule>
  </conditionalFormatting>
  <conditionalFormatting sqref="CC15:CC1048576">
    <cfRule type="cellIs" dxfId="1742" priority="1" operator="greaterThan">
      <formula>0</formula>
    </cfRule>
    <cfRule type="cellIs" dxfId="1741" priority="2" operator="lessThan">
      <formula>0</formula>
    </cfRule>
    <cfRule type="cellIs" dxfId="1740" priority="3" operator="greater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CE25"/>
  <sheetViews>
    <sheetView topLeftCell="E1" zoomScale="70" zoomScaleNormal="70" workbookViewId="0">
      <selection activeCell="AP1" sqref="AP1:AP1048576"/>
    </sheetView>
  </sheetViews>
  <sheetFormatPr baseColWidth="10" defaultRowHeight="15" x14ac:dyDescent="0.25"/>
  <cols>
    <col min="1" max="1" width="22.28515625" bestFit="1" customWidth="1"/>
    <col min="2" max="2" width="63.85546875" bestFit="1" customWidth="1"/>
    <col min="3" max="3" width="14.85546875" customWidth="1"/>
    <col min="4" max="4" width="13.5703125" style="25" customWidth="1"/>
    <col min="5" max="5" width="11.28515625" customWidth="1"/>
    <col min="6" max="6" width="14.85546875" customWidth="1"/>
    <col min="7" max="7" width="13.5703125" style="25" customWidth="1"/>
    <col min="8" max="8" width="11.28515625" customWidth="1"/>
    <col min="9" max="9" width="14.85546875" customWidth="1"/>
    <col min="10" max="10" width="13.5703125" style="25" customWidth="1"/>
    <col min="11" max="11" width="11.28515625" customWidth="1"/>
    <col min="12" max="12" width="14.85546875" customWidth="1"/>
    <col min="13" max="13" width="13.5703125" style="25" customWidth="1"/>
    <col min="14" max="14" width="11.28515625" customWidth="1"/>
    <col min="15" max="15" width="14.85546875" customWidth="1"/>
    <col min="16" max="16" width="13.5703125" style="25" customWidth="1"/>
    <col min="17" max="17" width="11.28515625" customWidth="1"/>
    <col min="18" max="18" width="14.85546875" customWidth="1"/>
    <col min="19" max="19" width="13.5703125" style="25" customWidth="1"/>
    <col min="20" max="20" width="11.28515625" customWidth="1"/>
    <col min="21" max="21" width="14.85546875" customWidth="1"/>
    <col min="22" max="22" width="13.5703125" style="25" customWidth="1"/>
    <col min="23" max="23" width="11.28515625" customWidth="1"/>
    <col min="24" max="24" width="14.85546875" customWidth="1"/>
    <col min="25" max="25" width="13.5703125" style="25" customWidth="1"/>
    <col min="26" max="26" width="11.28515625" customWidth="1"/>
    <col min="27" max="27" width="14.85546875" customWidth="1"/>
    <col min="28" max="28" width="13.5703125" style="25" customWidth="1"/>
    <col min="29" max="29" width="11.28515625" customWidth="1"/>
    <col min="30" max="30" width="14.85546875" customWidth="1"/>
    <col min="31" max="31" width="13.5703125" style="25" customWidth="1"/>
    <col min="32" max="32" width="11.28515625" customWidth="1"/>
    <col min="33" max="33" width="14.85546875" customWidth="1"/>
    <col min="34" max="34" width="13.5703125" style="25" customWidth="1"/>
    <col min="35" max="35" width="11.28515625" customWidth="1"/>
    <col min="36" max="36" width="14.85546875" customWidth="1"/>
    <col min="37" max="37" width="13.5703125" style="25" customWidth="1"/>
    <col min="38" max="38" width="11.28515625" customWidth="1"/>
    <col min="39" max="39" width="14.85546875" customWidth="1"/>
    <col min="40" max="40" width="13.5703125" style="25" customWidth="1"/>
    <col min="41" max="41" width="11.28515625" customWidth="1"/>
    <col min="42" max="42" width="14.85546875" customWidth="1"/>
    <col min="43" max="43" width="13.5703125" style="25" customWidth="1"/>
    <col min="44" max="44" width="11.28515625" customWidth="1"/>
    <col min="45" max="45" width="11.5703125" style="106"/>
    <col min="46" max="46" width="14.7109375" bestFit="1" customWidth="1"/>
    <col min="47" max="47" width="15.140625" style="25" customWidth="1"/>
    <col min="48" max="48" width="11.28515625" bestFit="1" customWidth="1"/>
    <col min="49" max="49" width="14.7109375" bestFit="1" customWidth="1"/>
    <col min="50" max="50" width="15.140625" style="25" customWidth="1"/>
    <col min="51" max="51" width="11.28515625" bestFit="1" customWidth="1"/>
    <col min="52" max="52" width="14.7109375" bestFit="1" customWidth="1"/>
    <col min="53" max="53" width="15.140625" style="25" customWidth="1"/>
    <col min="54" max="54" width="11.28515625" bestFit="1" customWidth="1"/>
    <col min="55" max="55" width="14.7109375" bestFit="1" customWidth="1"/>
    <col min="56" max="56" width="15.140625" style="25" customWidth="1"/>
    <col min="57" max="57" width="11.28515625" bestFit="1" customWidth="1"/>
    <col min="58" max="58" width="14.7109375" bestFit="1" customWidth="1"/>
    <col min="59" max="59" width="15.140625" style="25" customWidth="1"/>
    <col min="60" max="60" width="11.28515625" bestFit="1" customWidth="1"/>
    <col min="61" max="61" width="14.7109375" bestFit="1" customWidth="1"/>
    <col min="62" max="62" width="15.140625" style="25" customWidth="1"/>
    <col min="63" max="63" width="11.28515625" bestFit="1" customWidth="1"/>
    <col min="64" max="64" width="14.7109375" bestFit="1" customWidth="1"/>
    <col min="65" max="65" width="15.140625" style="25" customWidth="1"/>
    <col min="66" max="66" width="11.28515625" bestFit="1" customWidth="1"/>
    <col min="67" max="67" width="14.7109375" bestFit="1" customWidth="1"/>
    <col min="68" max="68" width="15.140625" style="25" customWidth="1"/>
    <col min="69" max="69" width="11.28515625" bestFit="1" customWidth="1"/>
    <col min="70" max="70" width="14.7109375" bestFit="1" customWidth="1"/>
    <col min="71" max="71" width="15.140625" style="25" customWidth="1"/>
    <col min="72" max="72" width="11.28515625" bestFit="1" customWidth="1"/>
    <col min="73" max="73" width="14.7109375" bestFit="1" customWidth="1"/>
    <col min="74" max="74" width="15.140625" style="25" customWidth="1"/>
    <col min="75" max="75" width="11.28515625" bestFit="1" customWidth="1"/>
    <col min="76" max="76" width="14.7109375" bestFit="1" customWidth="1"/>
    <col min="77" max="77" width="15.140625" style="25" customWidth="1"/>
    <col min="78" max="78" width="11.28515625" bestFit="1" customWidth="1"/>
    <col min="79" max="79" width="14.7109375" bestFit="1" customWidth="1"/>
    <col min="80" max="80" width="15.140625" style="25" customWidth="1"/>
    <col min="81" max="81" width="11.28515625" bestFit="1" customWidth="1"/>
    <col min="82" max="82" width="11.5703125" style="106"/>
  </cols>
  <sheetData>
    <row r="1" spans="1:82" x14ac:dyDescent="0.25">
      <c r="A1" s="145" t="s">
        <v>31</v>
      </c>
      <c r="B1" s="146" t="s">
        <v>30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</row>
    <row r="2" spans="1:82" x14ac:dyDescent="0.25">
      <c r="A2" s="145"/>
      <c r="B2" s="147"/>
      <c r="C2" s="144" t="s">
        <v>82</v>
      </c>
      <c r="D2" s="144"/>
      <c r="E2" s="144"/>
      <c r="F2" s="144" t="s">
        <v>82</v>
      </c>
      <c r="G2" s="144"/>
      <c r="H2" s="144"/>
      <c r="I2" s="144" t="s">
        <v>82</v>
      </c>
      <c r="J2" s="144"/>
      <c r="K2" s="144"/>
      <c r="L2" s="144" t="s">
        <v>82</v>
      </c>
      <c r="M2" s="144"/>
      <c r="N2" s="144"/>
      <c r="O2" s="144" t="s">
        <v>82</v>
      </c>
      <c r="P2" s="144"/>
      <c r="Q2" s="144"/>
      <c r="R2" s="144" t="s">
        <v>82</v>
      </c>
      <c r="S2" s="144"/>
      <c r="T2" s="144"/>
      <c r="U2" s="144" t="s">
        <v>82</v>
      </c>
      <c r="V2" s="144"/>
      <c r="W2" s="144"/>
      <c r="X2" s="144" t="s">
        <v>82</v>
      </c>
      <c r="Y2" s="144"/>
      <c r="Z2" s="144"/>
      <c r="AA2" s="144" t="s">
        <v>82</v>
      </c>
      <c r="AB2" s="144"/>
      <c r="AC2" s="144"/>
      <c r="AD2" s="144" t="s">
        <v>82</v>
      </c>
      <c r="AE2" s="144"/>
      <c r="AF2" s="144"/>
      <c r="AG2" s="144" t="s">
        <v>82</v>
      </c>
      <c r="AH2" s="144"/>
      <c r="AI2" s="144"/>
      <c r="AJ2" s="144" t="s">
        <v>82</v>
      </c>
      <c r="AK2" s="144"/>
      <c r="AL2" s="144"/>
      <c r="AM2" s="144" t="s">
        <v>82</v>
      </c>
      <c r="AN2" s="144"/>
      <c r="AO2" s="144"/>
      <c r="AP2" s="144" t="s">
        <v>82</v>
      </c>
      <c r="AQ2" s="144"/>
      <c r="AR2" s="144"/>
      <c r="AS2" s="72"/>
      <c r="AT2" s="144" t="s">
        <v>62</v>
      </c>
      <c r="AU2" s="144"/>
      <c r="AV2" s="144"/>
      <c r="AW2" s="144" t="s">
        <v>62</v>
      </c>
      <c r="AX2" s="144"/>
      <c r="AY2" s="144"/>
      <c r="AZ2" s="144" t="s">
        <v>62</v>
      </c>
      <c r="BA2" s="144"/>
      <c r="BB2" s="144"/>
      <c r="BC2" s="144" t="s">
        <v>62</v>
      </c>
      <c r="BD2" s="144"/>
      <c r="BE2" s="144"/>
      <c r="BF2" s="144" t="s">
        <v>62</v>
      </c>
      <c r="BG2" s="144"/>
      <c r="BH2" s="144"/>
      <c r="BI2" s="144" t="s">
        <v>62</v>
      </c>
      <c r="BJ2" s="144"/>
      <c r="BK2" s="144"/>
      <c r="BL2" s="144" t="s">
        <v>62</v>
      </c>
      <c r="BM2" s="144"/>
      <c r="BN2" s="144"/>
      <c r="BO2" s="144" t="s">
        <v>62</v>
      </c>
      <c r="BP2" s="144"/>
      <c r="BQ2" s="144"/>
      <c r="BR2" s="144" t="s">
        <v>62</v>
      </c>
      <c r="BS2" s="144"/>
      <c r="BT2" s="144"/>
      <c r="BU2" s="144" t="s">
        <v>62</v>
      </c>
      <c r="BV2" s="144"/>
      <c r="BW2" s="144"/>
      <c r="BX2" s="144" t="s">
        <v>62</v>
      </c>
      <c r="BY2" s="144"/>
      <c r="BZ2" s="144"/>
      <c r="CA2" s="144" t="s">
        <v>62</v>
      </c>
      <c r="CB2" s="144"/>
      <c r="CC2" s="144"/>
      <c r="CD2" s="72"/>
    </row>
    <row r="3" spans="1:82" x14ac:dyDescent="0.25">
      <c r="A3" s="145"/>
      <c r="B3" s="147"/>
      <c r="C3" s="28" t="s">
        <v>38</v>
      </c>
      <c r="D3" s="51" t="s">
        <v>125</v>
      </c>
      <c r="E3" s="36" t="s">
        <v>50</v>
      </c>
      <c r="F3" s="28" t="s">
        <v>37</v>
      </c>
      <c r="G3" s="51" t="s">
        <v>129</v>
      </c>
      <c r="H3" s="36" t="s">
        <v>50</v>
      </c>
      <c r="I3" s="28" t="s">
        <v>39</v>
      </c>
      <c r="J3" s="51" t="s">
        <v>137</v>
      </c>
      <c r="K3" s="36" t="s">
        <v>50</v>
      </c>
      <c r="L3" s="28" t="s">
        <v>210</v>
      </c>
      <c r="M3" s="51" t="s">
        <v>211</v>
      </c>
      <c r="N3" s="36" t="s">
        <v>50</v>
      </c>
      <c r="O3" s="28" t="s">
        <v>216</v>
      </c>
      <c r="P3" s="51" t="s">
        <v>217</v>
      </c>
      <c r="Q3" s="36" t="s">
        <v>50</v>
      </c>
      <c r="R3" s="28" t="s">
        <v>225</v>
      </c>
      <c r="S3" s="51" t="s">
        <v>222</v>
      </c>
      <c r="T3" s="36" t="s">
        <v>50</v>
      </c>
      <c r="U3" s="28" t="s">
        <v>228</v>
      </c>
      <c r="V3" s="51" t="s">
        <v>229</v>
      </c>
      <c r="W3" s="36" t="s">
        <v>50</v>
      </c>
      <c r="X3" s="28" t="s">
        <v>235</v>
      </c>
      <c r="Y3" s="51" t="s">
        <v>236</v>
      </c>
      <c r="Z3" s="36" t="s">
        <v>50</v>
      </c>
      <c r="AA3" s="28" t="s">
        <v>242</v>
      </c>
      <c r="AB3" s="51" t="s">
        <v>243</v>
      </c>
      <c r="AC3" s="36" t="s">
        <v>50</v>
      </c>
      <c r="AD3" s="28" t="s">
        <v>247</v>
      </c>
      <c r="AE3" s="51" t="s">
        <v>248</v>
      </c>
      <c r="AF3" s="36" t="s">
        <v>50</v>
      </c>
      <c r="AG3" s="28" t="s">
        <v>251</v>
      </c>
      <c r="AH3" s="51" t="s">
        <v>252</v>
      </c>
      <c r="AI3" s="36" t="s">
        <v>50</v>
      </c>
      <c r="AJ3" s="28" t="s">
        <v>257</v>
      </c>
      <c r="AK3" s="51" t="s">
        <v>258</v>
      </c>
      <c r="AL3" s="36" t="s">
        <v>50</v>
      </c>
      <c r="AM3" s="28" t="s">
        <v>262</v>
      </c>
      <c r="AN3" s="51" t="s">
        <v>263</v>
      </c>
      <c r="AO3" s="36" t="s">
        <v>50</v>
      </c>
      <c r="AP3" s="28" t="s">
        <v>267</v>
      </c>
      <c r="AQ3" s="51" t="s">
        <v>268</v>
      </c>
      <c r="AR3" s="36" t="s">
        <v>50</v>
      </c>
      <c r="AS3" s="52"/>
      <c r="AT3" s="28" t="s">
        <v>38</v>
      </c>
      <c r="AU3" s="51" t="s">
        <v>130</v>
      </c>
      <c r="AV3" s="36" t="s">
        <v>50</v>
      </c>
      <c r="AW3" s="28" t="s">
        <v>37</v>
      </c>
      <c r="AX3" s="51" t="s">
        <v>208</v>
      </c>
      <c r="AY3" s="36" t="s">
        <v>50</v>
      </c>
      <c r="AZ3" s="28" t="s">
        <v>39</v>
      </c>
      <c r="BA3" s="51" t="s">
        <v>219</v>
      </c>
      <c r="BB3" s="36" t="s">
        <v>50</v>
      </c>
      <c r="BC3" s="28" t="s">
        <v>210</v>
      </c>
      <c r="BD3" s="51" t="s">
        <v>223</v>
      </c>
      <c r="BE3" s="36" t="s">
        <v>50</v>
      </c>
      <c r="BF3" s="28" t="s">
        <v>216</v>
      </c>
      <c r="BG3" s="51" t="s">
        <v>224</v>
      </c>
      <c r="BH3" s="36" t="s">
        <v>50</v>
      </c>
      <c r="BI3" s="28" t="s">
        <v>225</v>
      </c>
      <c r="BJ3" s="51" t="s">
        <v>233</v>
      </c>
      <c r="BK3" s="36" t="s">
        <v>50</v>
      </c>
      <c r="BL3" s="28" t="s">
        <v>228</v>
      </c>
      <c r="BM3" s="51" t="s">
        <v>240</v>
      </c>
      <c r="BN3" s="36" t="s">
        <v>50</v>
      </c>
      <c r="BO3" s="28" t="s">
        <v>235</v>
      </c>
      <c r="BP3" s="51" t="s">
        <v>245</v>
      </c>
      <c r="BQ3" s="36" t="s">
        <v>50</v>
      </c>
      <c r="BR3" s="28" t="s">
        <v>242</v>
      </c>
      <c r="BS3" s="51" t="s">
        <v>254</v>
      </c>
      <c r="BT3" s="36" t="s">
        <v>50</v>
      </c>
      <c r="BU3" s="28" t="s">
        <v>247</v>
      </c>
      <c r="BV3" s="51" t="s">
        <v>255</v>
      </c>
      <c r="BW3" s="36" t="s">
        <v>50</v>
      </c>
      <c r="BX3" s="28" t="s">
        <v>251</v>
      </c>
      <c r="BY3" s="51" t="s">
        <v>260</v>
      </c>
      <c r="BZ3" s="36" t="s">
        <v>50</v>
      </c>
      <c r="CA3" s="28" t="s">
        <v>257</v>
      </c>
      <c r="CB3" s="51" t="s">
        <v>265</v>
      </c>
      <c r="CC3" s="36" t="s">
        <v>50</v>
      </c>
      <c r="CD3" s="52"/>
    </row>
    <row r="4" spans="1:82" x14ac:dyDescent="0.25">
      <c r="A4" s="45" t="s">
        <v>23</v>
      </c>
      <c r="B4" s="44" t="s">
        <v>22</v>
      </c>
      <c r="C4" s="31">
        <v>415</v>
      </c>
      <c r="D4" s="125">
        <f>C4/C$19</f>
        <v>0.14359861591695502</v>
      </c>
      <c r="E4" s="41">
        <f>D4*'Pondération des sujets'!$D3</f>
        <v>0.14359861591695502</v>
      </c>
      <c r="F4" s="31">
        <v>482</v>
      </c>
      <c r="G4" s="125">
        <f>F4/F$19</f>
        <v>0.16678200692041523</v>
      </c>
      <c r="H4" s="41">
        <f>G4*'Pondération des sujets'!$D3</f>
        <v>0.16678200692041523</v>
      </c>
      <c r="I4" s="31">
        <v>483</v>
      </c>
      <c r="J4" s="125">
        <f>I4/I$19</f>
        <v>0.16620784583620096</v>
      </c>
      <c r="K4" s="41">
        <f>J4*'Pondération des sujets'!$D3</f>
        <v>0.16620784583620096</v>
      </c>
      <c r="L4" s="31">
        <v>467</v>
      </c>
      <c r="M4" s="125">
        <f>L4/L$19</f>
        <v>0.16131260794473229</v>
      </c>
      <c r="N4" s="41">
        <f>M4*'Pondération des sujets'!$D3</f>
        <v>0.16131260794473229</v>
      </c>
      <c r="O4" s="31">
        <v>497</v>
      </c>
      <c r="P4" s="125">
        <f>O4/O$19</f>
        <v>0.17353351955307261</v>
      </c>
      <c r="Q4" s="41">
        <f>P4*'Pondération des sujets'!$D3</f>
        <v>0.17353351955307261</v>
      </c>
      <c r="R4" s="31">
        <v>473</v>
      </c>
      <c r="S4" s="125">
        <f>R4/R$19</f>
        <v>0.16304722509479491</v>
      </c>
      <c r="T4" s="41">
        <f>S4*'Pondération des sujets'!$D3</f>
        <v>0.16304722509479491</v>
      </c>
      <c r="U4" s="31">
        <v>388</v>
      </c>
      <c r="V4" s="125">
        <f>U4/U$19</f>
        <v>0.13580679033951698</v>
      </c>
      <c r="W4" s="41">
        <f>V4*'Pondération des sujets'!$D3</f>
        <v>0.13580679033951698</v>
      </c>
      <c r="X4" s="31">
        <v>385</v>
      </c>
      <c r="Y4" s="125">
        <f>X4/X$19</f>
        <v>0.13585038814396613</v>
      </c>
      <c r="Z4" s="41">
        <f>Y4*'Pondération des sujets'!$D3</f>
        <v>0.13585038814396613</v>
      </c>
      <c r="AA4" s="31">
        <v>395</v>
      </c>
      <c r="AB4" s="125">
        <f>AA4/AA$19</f>
        <v>0.13385293120975941</v>
      </c>
      <c r="AC4" s="41">
        <f>AB4*'Pondération des sujets'!$D3</f>
        <v>0.13385293120975941</v>
      </c>
      <c r="AD4" s="31">
        <v>387</v>
      </c>
      <c r="AE4" s="125">
        <f>AD4/AD$19</f>
        <v>0.12917222963951935</v>
      </c>
      <c r="AF4" s="41">
        <f>AE4*'Pondération des sujets'!$D3</f>
        <v>0.12917222963951935</v>
      </c>
      <c r="AG4" s="31">
        <v>434</v>
      </c>
      <c r="AH4" s="125">
        <f>AG4/AG$19</f>
        <v>0.14691943127962084</v>
      </c>
      <c r="AI4" s="41">
        <f>AH4*'Pondération des sujets'!$D3</f>
        <v>0.14691943127962084</v>
      </c>
      <c r="AJ4" s="31">
        <v>365</v>
      </c>
      <c r="AK4" s="125">
        <f>AJ4/AJ$19</f>
        <v>0.12281292059219381</v>
      </c>
      <c r="AL4" s="41">
        <f>AK4*'Pondération des sujets'!$D3</f>
        <v>0.12281292059219381</v>
      </c>
      <c r="AM4" s="31">
        <v>319</v>
      </c>
      <c r="AN4" s="125">
        <f>AM4/AM$19</f>
        <v>0.11072544255466851</v>
      </c>
      <c r="AO4" s="41">
        <f>AN4*'Pondération des sujets'!$D3</f>
        <v>0.11072544255466851</v>
      </c>
      <c r="AP4" s="31">
        <v>358</v>
      </c>
      <c r="AQ4" s="125">
        <f>AP4/AP$19</f>
        <v>0.12767475035663339</v>
      </c>
      <c r="AR4" s="41">
        <f>AQ4*'Pondération des sujets'!$D3</f>
        <v>0.12767475035663339</v>
      </c>
      <c r="AS4" s="32"/>
      <c r="AT4" s="31">
        <v>817</v>
      </c>
      <c r="AU4" s="125">
        <f>AT4/AT$19</f>
        <v>0.27416107382550337</v>
      </c>
      <c r="AV4" s="41">
        <f>AU4*'Pondération des sujets'!$D3</f>
        <v>0.27416107382550337</v>
      </c>
      <c r="AW4" s="31">
        <v>646</v>
      </c>
      <c r="AX4" s="125">
        <f>AW4/AW$19</f>
        <v>0.21758167733243516</v>
      </c>
      <c r="AY4" s="41">
        <f>AX4*'Pondération des sujets'!$D3</f>
        <v>0.21758167733243516</v>
      </c>
      <c r="AZ4" s="31">
        <v>590</v>
      </c>
      <c r="BA4" s="125">
        <f>AZ4/AZ$19</f>
        <v>0.19653564290473019</v>
      </c>
      <c r="BB4" s="41">
        <f>BA4*'Pondération des sujets'!$D3</f>
        <v>0.19653564290473019</v>
      </c>
      <c r="BC4" s="31">
        <v>525</v>
      </c>
      <c r="BD4" s="125">
        <f>BC4/BC$19</f>
        <v>0.17814726840855108</v>
      </c>
      <c r="BE4" s="41">
        <f>BD4*'Pondération des sujets'!$D3</f>
        <v>0.17814726840855108</v>
      </c>
      <c r="BF4" s="31">
        <v>501</v>
      </c>
      <c r="BG4" s="125">
        <f>BF4/BF$19</f>
        <v>0.17151660390277301</v>
      </c>
      <c r="BH4" s="41">
        <f>BG4*'Pondération des sujets'!$D3</f>
        <v>0.17151660390277301</v>
      </c>
      <c r="BI4" s="31">
        <v>446</v>
      </c>
      <c r="BJ4" s="125">
        <f>BI4/BI$19</f>
        <v>0.1552384267316394</v>
      </c>
      <c r="BK4" s="41">
        <f>BJ4*'Pondération des sujets'!$D3</f>
        <v>0.1552384267316394</v>
      </c>
      <c r="BL4" s="31">
        <v>437</v>
      </c>
      <c r="BM4" s="125">
        <f>BL4/BL$19</f>
        <v>0.14773495605138606</v>
      </c>
      <c r="BN4" s="41">
        <f>BM4*'Pondération des sujets'!$D3</f>
        <v>0.14773495605138606</v>
      </c>
      <c r="BO4" s="31">
        <v>461</v>
      </c>
      <c r="BP4" s="125">
        <f>BO4/BO$19</f>
        <v>0.15449061662198391</v>
      </c>
      <c r="BQ4" s="41">
        <f>BP4*'Pondération des sujets'!$D3</f>
        <v>0.15449061662198391</v>
      </c>
      <c r="BR4" s="31">
        <v>428</v>
      </c>
      <c r="BS4" s="125">
        <f>BR4/BR$19</f>
        <v>0.14415628157628832</v>
      </c>
      <c r="BT4" s="41">
        <f>BS4*'Pondération des sujets'!$D3</f>
        <v>0.14415628157628832</v>
      </c>
      <c r="BU4" s="31">
        <v>422</v>
      </c>
      <c r="BV4" s="125">
        <f>BU4/BU$19</f>
        <v>0.14218328840970351</v>
      </c>
      <c r="BW4" s="41">
        <f>BV4*'Pondération des sujets'!$D3</f>
        <v>0.14218328840970351</v>
      </c>
      <c r="BX4" s="31">
        <v>407</v>
      </c>
      <c r="BY4" s="125">
        <f>BX4/BX$19</f>
        <v>0.13914529914529913</v>
      </c>
      <c r="BZ4" s="41">
        <f>BY4*'Pondération des sujets'!$D3</f>
        <v>0.13914529914529913</v>
      </c>
      <c r="CA4" s="31">
        <v>412</v>
      </c>
      <c r="CB4" s="125">
        <f>CA4/CA$19</f>
        <v>0.15570672713529857</v>
      </c>
      <c r="CC4" s="41">
        <f>CB4*'Pondération des sujets'!$D3</f>
        <v>0.15570672713529857</v>
      </c>
      <c r="CD4" s="32"/>
    </row>
    <row r="5" spans="1:82" s="70" customFormat="1" ht="15" customHeight="1" x14ac:dyDescent="0.25">
      <c r="A5" s="50"/>
      <c r="B5" s="49" t="s">
        <v>49</v>
      </c>
      <c r="C5" s="48">
        <v>97</v>
      </c>
      <c r="D5" s="126">
        <f>C5/C$19</f>
        <v>3.3564013840830451E-2</v>
      </c>
      <c r="E5" s="41">
        <f>-D5*'Pondération des sujets'!$D$3</f>
        <v>-3.3564013840830451E-2</v>
      </c>
      <c r="F5" s="48">
        <v>227</v>
      </c>
      <c r="G5" s="126">
        <f>F5/F$19</f>
        <v>7.8546712802768162E-2</v>
      </c>
      <c r="H5" s="41">
        <f>-G5*'Pondération des sujets'!$D$3</f>
        <v>-7.8546712802768162E-2</v>
      </c>
      <c r="I5" s="48">
        <v>270</v>
      </c>
      <c r="J5" s="126">
        <f>I5/I$19</f>
        <v>9.2911218169304893E-2</v>
      </c>
      <c r="K5" s="41">
        <f>-J5*'Pondération des sujets'!$D$3</f>
        <v>-9.2911218169304893E-2</v>
      </c>
      <c r="L5" s="48">
        <v>244</v>
      </c>
      <c r="M5" s="126">
        <f>L5/L$19</f>
        <v>8.4283246977547494E-2</v>
      </c>
      <c r="N5" s="41">
        <f>-M5*'Pondération des sujets'!$D$3</f>
        <v>-8.4283246977547494E-2</v>
      </c>
      <c r="O5" s="48">
        <v>298</v>
      </c>
      <c r="P5" s="126">
        <f>O5/O$19</f>
        <v>0.10405027932960893</v>
      </c>
      <c r="Q5" s="41">
        <f>-P5*'Pondération des sujets'!$D$3</f>
        <v>-0.10405027932960893</v>
      </c>
      <c r="R5" s="48">
        <v>280</v>
      </c>
      <c r="S5" s="126">
        <f>R5/R$19</f>
        <v>9.6518441916580489E-2</v>
      </c>
      <c r="T5" s="41">
        <f>-S5*'Pondération des sujets'!$D$3</f>
        <v>-9.6518441916580489E-2</v>
      </c>
      <c r="U5" s="48">
        <v>246</v>
      </c>
      <c r="V5" s="126">
        <f>U5/U$19</f>
        <v>8.610430521526076E-2</v>
      </c>
      <c r="W5" s="41">
        <f>-V5*'Pondération des sujets'!$D$3</f>
        <v>-8.610430521526076E-2</v>
      </c>
      <c r="X5" s="48">
        <v>272</v>
      </c>
      <c r="Y5" s="126">
        <f>X5/X$19</f>
        <v>9.5977417078334515E-2</v>
      </c>
      <c r="Z5" s="41">
        <f>-Y5*'Pondération des sujets'!$D$3</f>
        <v>-9.5977417078334515E-2</v>
      </c>
      <c r="AA5" s="48">
        <v>220</v>
      </c>
      <c r="AB5" s="126">
        <f>AA5/AA$19</f>
        <v>7.4550999661131823E-2</v>
      </c>
      <c r="AC5" s="41">
        <f>-AB5*'Pondération des sujets'!$D$3</f>
        <v>-7.4550999661131823E-2</v>
      </c>
      <c r="AD5" s="48">
        <v>217</v>
      </c>
      <c r="AE5" s="126">
        <f>AD5/AD$19</f>
        <v>7.2429906542056069E-2</v>
      </c>
      <c r="AF5" s="41">
        <f>-AE5*'Pondération des sujets'!$D$3</f>
        <v>-7.2429906542056069E-2</v>
      </c>
      <c r="AG5" s="48">
        <v>286</v>
      </c>
      <c r="AH5" s="126">
        <f>AG5/AG$19</f>
        <v>9.681787406905891E-2</v>
      </c>
      <c r="AI5" s="41">
        <f>-AH5*'Pondération des sujets'!$D$3</f>
        <v>-9.681787406905891E-2</v>
      </c>
      <c r="AJ5" s="48">
        <v>226</v>
      </c>
      <c r="AK5" s="126">
        <f>AJ5/AJ$19</f>
        <v>7.6043068640646028E-2</v>
      </c>
      <c r="AL5" s="41">
        <f>-AK5*'Pondération des sujets'!$D$3</f>
        <v>-7.6043068640646028E-2</v>
      </c>
      <c r="AM5" s="48">
        <v>187</v>
      </c>
      <c r="AN5" s="126">
        <f>AM5/AM$19</f>
        <v>6.4908018049288446E-2</v>
      </c>
      <c r="AO5" s="41">
        <f>-AN5*'Pondération des sujets'!$D$3</f>
        <v>-6.4908018049288446E-2</v>
      </c>
      <c r="AP5" s="48">
        <v>232</v>
      </c>
      <c r="AQ5" s="126">
        <f>AP5/AP$19</f>
        <v>8.2738944365192579E-2</v>
      </c>
      <c r="AR5" s="41">
        <f>-AQ5*'Pondération des sujets'!$D$3</f>
        <v>-8.2738944365192579E-2</v>
      </c>
      <c r="AS5" s="32"/>
      <c r="AT5" s="48">
        <v>99</v>
      </c>
      <c r="AU5" s="126">
        <f>AT5/AT19</f>
        <v>3.3221476510067113E-2</v>
      </c>
      <c r="AV5" s="41">
        <f>-AU5*'Pondération des sujets'!$D$3</f>
        <v>-3.3221476510067113E-2</v>
      </c>
      <c r="AW5" s="48">
        <v>166</v>
      </c>
      <c r="AX5" s="126">
        <f>AW5/AW19</f>
        <v>5.5911081172111819E-2</v>
      </c>
      <c r="AY5" s="41">
        <f>-AX5*'Pondération des sujets'!$D$3</f>
        <v>-5.5911081172111819E-2</v>
      </c>
      <c r="AZ5" s="48">
        <v>150</v>
      </c>
      <c r="BA5" s="126">
        <f>AZ5/AZ19</f>
        <v>4.9966688874083946E-2</v>
      </c>
      <c r="BB5" s="41">
        <f>-BA5*'Pondération des sujets'!$D$3</f>
        <v>-4.9966688874083946E-2</v>
      </c>
      <c r="BC5" s="48">
        <v>250</v>
      </c>
      <c r="BD5" s="126">
        <f>BC5/BC19</f>
        <v>8.483203257550051E-2</v>
      </c>
      <c r="BE5" s="41">
        <f>-BD5*'Pondération des sujets'!$D$3</f>
        <v>-8.483203257550051E-2</v>
      </c>
      <c r="BF5" s="48">
        <v>202</v>
      </c>
      <c r="BG5" s="126">
        <f>BF5/BF19</f>
        <v>6.9154399178363579E-2</v>
      </c>
      <c r="BH5" s="41">
        <f>-BG5*'Pondération des sujets'!$D$3</f>
        <v>-6.9154399178363579E-2</v>
      </c>
      <c r="BI5" s="48">
        <v>228</v>
      </c>
      <c r="BJ5" s="126">
        <f>BI5/BI19</f>
        <v>7.9359554472676647E-2</v>
      </c>
      <c r="BK5" s="41">
        <f>-BJ5*'Pondération des sujets'!$D$3</f>
        <v>-7.9359554472676647E-2</v>
      </c>
      <c r="BL5" s="48">
        <v>190</v>
      </c>
      <c r="BM5" s="126">
        <f>BL5/BL19</f>
        <v>6.4232589587559161E-2</v>
      </c>
      <c r="BN5" s="41">
        <f>-BM5*'Pondération des sujets'!$D$3</f>
        <v>-6.4232589587559161E-2</v>
      </c>
      <c r="BO5" s="48">
        <v>201</v>
      </c>
      <c r="BP5" s="126">
        <f>BO5/BO19</f>
        <v>6.7359249329758716E-2</v>
      </c>
      <c r="BQ5" s="41">
        <f>-BP5*'Pondération des sujets'!$D$3</f>
        <v>-6.7359249329758716E-2</v>
      </c>
      <c r="BR5" s="48">
        <v>203</v>
      </c>
      <c r="BS5" s="126">
        <f>BR5/BR19</f>
        <v>6.8373189626136741E-2</v>
      </c>
      <c r="BT5" s="41">
        <f>-BS5*'Pondération des sujets'!$D$3</f>
        <v>-6.8373189626136741E-2</v>
      </c>
      <c r="BU5" s="48">
        <v>205</v>
      </c>
      <c r="BV5" s="126">
        <f>BU5/BU19</f>
        <v>6.9070080862533689E-2</v>
      </c>
      <c r="BW5" s="41">
        <f>-BV5*'Pondération des sujets'!$D$3</f>
        <v>-6.9070080862533689E-2</v>
      </c>
      <c r="BX5" s="48">
        <v>194</v>
      </c>
      <c r="BY5" s="126">
        <f>BX5/BX19</f>
        <v>6.632478632478632E-2</v>
      </c>
      <c r="BZ5" s="41">
        <f>-BY5*'Pondération des sujets'!$D$3</f>
        <v>-6.632478632478632E-2</v>
      </c>
      <c r="CA5" s="48">
        <v>177</v>
      </c>
      <c r="CB5" s="126">
        <f>CA5/CA19</f>
        <v>6.6893424036281179E-2</v>
      </c>
      <c r="CC5" s="41">
        <f>-CB5*'Pondération des sujets'!$D$3</f>
        <v>-6.6893424036281179E-2</v>
      </c>
      <c r="CD5" s="32"/>
    </row>
    <row r="6" spans="1:82" x14ac:dyDescent="0.25">
      <c r="A6" s="45" t="s">
        <v>21</v>
      </c>
      <c r="B6" s="44" t="s">
        <v>20</v>
      </c>
      <c r="C6" s="31">
        <v>69</v>
      </c>
      <c r="D6" s="125">
        <f>C6/C$19</f>
        <v>2.3875432525951559E-2</v>
      </c>
      <c r="E6" s="41">
        <f>D6*'Pondération des sujets'!$D4</f>
        <v>2.3875432525951559E-2</v>
      </c>
      <c r="F6" s="31">
        <v>76</v>
      </c>
      <c r="G6" s="125">
        <f>F6/F$19</f>
        <v>2.6297577854671281E-2</v>
      </c>
      <c r="H6" s="41">
        <f>G6*'Pondération des sujets'!$D4</f>
        <v>2.6297577854671281E-2</v>
      </c>
      <c r="I6" s="31">
        <v>62</v>
      </c>
      <c r="J6" s="125">
        <f>I6/I$19</f>
        <v>2.1335168616655197E-2</v>
      </c>
      <c r="K6" s="41">
        <f>J6*'Pondération des sujets'!$D4</f>
        <v>2.1335168616655197E-2</v>
      </c>
      <c r="L6" s="31">
        <v>62</v>
      </c>
      <c r="M6" s="125">
        <f>L6/L$19</f>
        <v>2.141623488773748E-2</v>
      </c>
      <c r="N6" s="41">
        <f>M6*'Pondération des sujets'!$D4</f>
        <v>2.141623488773748E-2</v>
      </c>
      <c r="O6" s="31">
        <v>71</v>
      </c>
      <c r="P6" s="125">
        <f>O6/O$19</f>
        <v>2.4790502793296091E-2</v>
      </c>
      <c r="Q6" s="41">
        <f>P6*'Pondération des sujets'!$D4</f>
        <v>2.4790502793296091E-2</v>
      </c>
      <c r="R6" s="31">
        <v>61</v>
      </c>
      <c r="S6" s="125">
        <f>R6/R$19</f>
        <v>2.102723198896932E-2</v>
      </c>
      <c r="T6" s="41">
        <f>S6*'Pondération des sujets'!$D4</f>
        <v>2.102723198896932E-2</v>
      </c>
      <c r="U6" s="31">
        <v>66</v>
      </c>
      <c r="V6" s="125">
        <f>U6/U$19</f>
        <v>2.3101155057752887E-2</v>
      </c>
      <c r="W6" s="41">
        <f>V6*'Pondération des sujets'!$D4</f>
        <v>2.3101155057752887E-2</v>
      </c>
      <c r="X6" s="31">
        <v>60</v>
      </c>
      <c r="Y6" s="125">
        <f>X6/X$19</f>
        <v>2.1171489061397319E-2</v>
      </c>
      <c r="Z6" s="41">
        <f>Y6*'Pondération des sujets'!$D4</f>
        <v>2.1171489061397319E-2</v>
      </c>
      <c r="AA6" s="31">
        <v>54</v>
      </c>
      <c r="AB6" s="125">
        <f>AA6/AA$19</f>
        <v>1.8298881735005084E-2</v>
      </c>
      <c r="AC6" s="41">
        <f>AB6*'Pondération des sujets'!$D4</f>
        <v>1.8298881735005084E-2</v>
      </c>
      <c r="AD6" s="31">
        <v>47</v>
      </c>
      <c r="AE6" s="125">
        <f>AD6/AD$19</f>
        <v>1.5687583444592791E-2</v>
      </c>
      <c r="AF6" s="41">
        <f>AE6*'Pondération des sujets'!$D4</f>
        <v>1.5687583444592791E-2</v>
      </c>
      <c r="AG6" s="31">
        <v>48</v>
      </c>
      <c r="AH6" s="125">
        <f>AG6/AG$19</f>
        <v>1.6249153689911984E-2</v>
      </c>
      <c r="AI6" s="41">
        <f>AH6*'Pondération des sujets'!$D4</f>
        <v>1.6249153689911984E-2</v>
      </c>
      <c r="AJ6" s="31">
        <v>36</v>
      </c>
      <c r="AK6" s="125">
        <f>AJ6/AJ$19</f>
        <v>1.2113055181695828E-2</v>
      </c>
      <c r="AL6" s="41">
        <f>AK6*'Pondération des sujets'!$D4</f>
        <v>1.2113055181695828E-2</v>
      </c>
      <c r="AM6" s="31">
        <v>51</v>
      </c>
      <c r="AN6" s="125">
        <f>AM6/AM$19</f>
        <v>1.7702186740715029E-2</v>
      </c>
      <c r="AO6" s="41">
        <f>AN6*'Pondération des sujets'!$D4</f>
        <v>1.7702186740715029E-2</v>
      </c>
      <c r="AP6" s="31">
        <v>51</v>
      </c>
      <c r="AQ6" s="125">
        <f>AP6/AP$19</f>
        <v>1.8188302425106991E-2</v>
      </c>
      <c r="AR6" s="41">
        <f>AQ6*'Pondération des sujets'!$D4</f>
        <v>1.8188302425106991E-2</v>
      </c>
      <c r="AS6" s="32"/>
      <c r="AT6" s="31">
        <v>120</v>
      </c>
      <c r="AU6" s="125">
        <f t="shared" ref="AU6:AU13" si="0">AT6/AT$19</f>
        <v>4.0268456375838924E-2</v>
      </c>
      <c r="AV6" s="41">
        <f>AU6*'Pondération des sujets'!$D4</f>
        <v>4.0268456375838924E-2</v>
      </c>
      <c r="AW6" s="31">
        <v>69</v>
      </c>
      <c r="AX6" s="125">
        <f t="shared" ref="AX6:AX13" si="1">AW6/AW$19</f>
        <v>2.3240148198046481E-2</v>
      </c>
      <c r="AY6" s="41">
        <f>AX6*'Pondération des sujets'!$D4</f>
        <v>2.3240148198046481E-2</v>
      </c>
      <c r="AZ6" s="31">
        <v>69</v>
      </c>
      <c r="BA6" s="125">
        <f t="shared" ref="BA6:BA13" si="2">AZ6/AZ$19</f>
        <v>2.2984676882078614E-2</v>
      </c>
      <c r="BB6" s="41">
        <f>BA6*'Pondération des sujets'!$D4</f>
        <v>2.2984676882078614E-2</v>
      </c>
      <c r="BC6" s="31">
        <v>52</v>
      </c>
      <c r="BD6" s="125">
        <f t="shared" ref="BD6:BD13" si="3">BC6/BC$19</f>
        <v>1.7645062775704105E-2</v>
      </c>
      <c r="BE6" s="41">
        <f>BD6*'Pondération des sujets'!$D4</f>
        <v>1.7645062775704105E-2</v>
      </c>
      <c r="BF6" s="31">
        <v>64</v>
      </c>
      <c r="BG6" s="125">
        <f t="shared" ref="BG6:BG13" si="4">BF6/BF$19</f>
        <v>2.1910304690174597E-2</v>
      </c>
      <c r="BH6" s="41">
        <f>BG6*'Pondération des sujets'!$D4</f>
        <v>2.1910304690174597E-2</v>
      </c>
      <c r="BI6" s="31">
        <v>57</v>
      </c>
      <c r="BJ6" s="125">
        <f t="shared" ref="BJ6:BJ13" si="5">BI6/BI$19</f>
        <v>1.9839888618169162E-2</v>
      </c>
      <c r="BK6" s="41">
        <f>BJ6*'Pondération des sujets'!$D4</f>
        <v>1.9839888618169162E-2</v>
      </c>
      <c r="BL6" s="31">
        <v>58</v>
      </c>
      <c r="BM6" s="125">
        <f t="shared" ref="BM6:BM13" si="6">BL6/BL$19</f>
        <v>1.9607843137254902E-2</v>
      </c>
      <c r="BN6" s="41">
        <f>BM6*'Pondération des sujets'!$D4</f>
        <v>1.9607843137254902E-2</v>
      </c>
      <c r="BO6" s="31">
        <v>49</v>
      </c>
      <c r="BP6" s="125">
        <f t="shared" ref="BP6:BP13" si="7">BO6/BO$19</f>
        <v>1.6420911528150135E-2</v>
      </c>
      <c r="BQ6" s="41">
        <f>BP6*'Pondération des sujets'!$D4</f>
        <v>1.6420911528150135E-2</v>
      </c>
      <c r="BR6" s="31">
        <v>54</v>
      </c>
      <c r="BS6" s="125">
        <f t="shared" ref="BS6:BS13" si="8">BR6/BR$19</f>
        <v>1.8187942068036377E-2</v>
      </c>
      <c r="BT6" s="41">
        <f>BS6*'Pondération des sujets'!$D4</f>
        <v>1.8187942068036377E-2</v>
      </c>
      <c r="BU6" s="31">
        <v>54</v>
      </c>
      <c r="BV6" s="125">
        <f t="shared" ref="BV6:BV13" si="9">BU6/BU$19</f>
        <v>1.8194070080862535E-2</v>
      </c>
      <c r="BW6" s="41">
        <f>BV6*'Pondération des sujets'!$D4</f>
        <v>1.8194070080862535E-2</v>
      </c>
      <c r="BX6" s="31">
        <v>58</v>
      </c>
      <c r="BY6" s="125">
        <f t="shared" ref="BY6:BY13" si="10">BX6/BX$19</f>
        <v>1.9829059829059831E-2</v>
      </c>
      <c r="BZ6" s="41">
        <f>BY6*'Pondération des sujets'!$D4</f>
        <v>1.9829059829059831E-2</v>
      </c>
      <c r="CA6" s="31">
        <v>51</v>
      </c>
      <c r="CB6" s="125">
        <f t="shared" ref="CB6:CB13" si="11">CA6/CA$19</f>
        <v>1.927437641723356E-2</v>
      </c>
      <c r="CC6" s="41">
        <f>CB6*'Pondération des sujets'!$D4</f>
        <v>1.927437641723356E-2</v>
      </c>
      <c r="CD6" s="32"/>
    </row>
    <row r="7" spans="1:82" x14ac:dyDescent="0.25">
      <c r="A7" s="45" t="s">
        <v>19</v>
      </c>
      <c r="B7" s="44" t="s">
        <v>18</v>
      </c>
      <c r="C7" s="31">
        <v>2</v>
      </c>
      <c r="D7" s="125">
        <f>C7/C19</f>
        <v>6.9204152249134946E-4</v>
      </c>
      <c r="E7" s="41">
        <f>D7*'Pondération des sujets'!$D5</f>
        <v>6.9204152249134946E-4</v>
      </c>
      <c r="F7" s="31">
        <v>9</v>
      </c>
      <c r="G7" s="125">
        <f>F7/F19</f>
        <v>3.1141868512110727E-3</v>
      </c>
      <c r="H7" s="41">
        <f>G7*'Pondération des sujets'!$D5</f>
        <v>3.1141868512110727E-3</v>
      </c>
      <c r="I7" s="31">
        <v>13</v>
      </c>
      <c r="J7" s="125">
        <f>I7/I19</f>
        <v>4.4735030970406058E-3</v>
      </c>
      <c r="K7" s="41">
        <f>J7*'Pondération des sujets'!$D5</f>
        <v>4.4735030970406058E-3</v>
      </c>
      <c r="L7" s="31">
        <v>11</v>
      </c>
      <c r="M7" s="125">
        <f>L7/L19</f>
        <v>3.7996545768566492E-3</v>
      </c>
      <c r="N7" s="41">
        <f>M7*'Pondération des sujets'!$D5</f>
        <v>3.7996545768566492E-3</v>
      </c>
      <c r="O7" s="31">
        <v>32</v>
      </c>
      <c r="P7" s="125">
        <f>O7/O19</f>
        <v>1.11731843575419E-2</v>
      </c>
      <c r="Q7" s="41">
        <f>P7*'Pondération des sujets'!$D5</f>
        <v>1.11731843575419E-2</v>
      </c>
      <c r="R7" s="31">
        <v>19</v>
      </c>
      <c r="S7" s="125">
        <f>R7/R19</f>
        <v>6.5494657014822473E-3</v>
      </c>
      <c r="T7" s="41">
        <f>S7*'Pondération des sujets'!$D5</f>
        <v>6.5494657014822473E-3</v>
      </c>
      <c r="U7" s="31">
        <v>10</v>
      </c>
      <c r="V7" s="125">
        <f>U7/U19</f>
        <v>3.5001750087504373E-3</v>
      </c>
      <c r="W7" s="41">
        <f>V7*'Pondération des sujets'!$D5</f>
        <v>3.5001750087504373E-3</v>
      </c>
      <c r="X7" s="31">
        <v>6</v>
      </c>
      <c r="Y7" s="125">
        <f>X7/X19</f>
        <v>2.1171489061397319E-3</v>
      </c>
      <c r="Z7" s="41">
        <f>Y7*'Pondération des sujets'!$D5</f>
        <v>2.1171489061397319E-3</v>
      </c>
      <c r="AA7" s="31">
        <v>6</v>
      </c>
      <c r="AB7" s="125">
        <f>AA7/AA19</f>
        <v>2.0332090816672314E-3</v>
      </c>
      <c r="AC7" s="41">
        <f>AB7*'Pondération des sujets'!$D5</f>
        <v>2.0332090816672314E-3</v>
      </c>
      <c r="AD7" s="31">
        <v>8</v>
      </c>
      <c r="AE7" s="125">
        <f>AD7/AD19</f>
        <v>2.6702269692923898E-3</v>
      </c>
      <c r="AF7" s="41">
        <f>AE7*'Pondération des sujets'!$D5</f>
        <v>2.6702269692923898E-3</v>
      </c>
      <c r="AG7" s="31">
        <v>13</v>
      </c>
      <c r="AH7" s="125">
        <f>AG7/AG19</f>
        <v>4.4008124576844958E-3</v>
      </c>
      <c r="AI7" s="41">
        <f>AH7*'Pondération des sujets'!$D5</f>
        <v>4.4008124576844958E-3</v>
      </c>
      <c r="AJ7" s="31">
        <v>2</v>
      </c>
      <c r="AK7" s="125">
        <f>AJ7/AJ19</f>
        <v>6.7294751009421266E-4</v>
      </c>
      <c r="AL7" s="41">
        <f>AK7*'Pondération des sujets'!$D5</f>
        <v>6.7294751009421266E-4</v>
      </c>
      <c r="AM7" s="31">
        <v>6</v>
      </c>
      <c r="AN7" s="125">
        <f>AM7/AM19</f>
        <v>2.0826102047900035E-3</v>
      </c>
      <c r="AO7" s="41">
        <f>AN7*'Pondération des sujets'!$D5</f>
        <v>2.0826102047900035E-3</v>
      </c>
      <c r="AP7" s="31">
        <v>15</v>
      </c>
      <c r="AQ7" s="125">
        <f>AP7/AP19</f>
        <v>5.3495007132667617E-3</v>
      </c>
      <c r="AR7" s="41">
        <f>AQ7*'Pondération des sujets'!$D5</f>
        <v>5.3495007132667617E-3</v>
      </c>
      <c r="AS7" s="32"/>
      <c r="AT7" s="31">
        <v>5</v>
      </c>
      <c r="AU7" s="125">
        <f t="shared" si="0"/>
        <v>1.6778523489932886E-3</v>
      </c>
      <c r="AV7" s="41">
        <f>AU7*'Pondération des sujets'!$D5</f>
        <v>1.6778523489932886E-3</v>
      </c>
      <c r="AW7" s="31">
        <v>5</v>
      </c>
      <c r="AX7" s="125">
        <f t="shared" si="1"/>
        <v>1.6840687100033681E-3</v>
      </c>
      <c r="AY7" s="41">
        <f>AX7*'Pondération des sujets'!$D5</f>
        <v>1.6840687100033681E-3</v>
      </c>
      <c r="AZ7" s="31">
        <v>9</v>
      </c>
      <c r="BA7" s="125">
        <f t="shared" si="2"/>
        <v>2.9980013324450365E-3</v>
      </c>
      <c r="BB7" s="41">
        <f>BA7*'Pondération des sujets'!$D5</f>
        <v>2.9980013324450365E-3</v>
      </c>
      <c r="BC7" s="31">
        <v>32</v>
      </c>
      <c r="BD7" s="125">
        <f t="shared" si="3"/>
        <v>1.0858500169664066E-2</v>
      </c>
      <c r="BE7" s="41">
        <f>BD7*'Pondération des sujets'!$D5</f>
        <v>1.0858500169664066E-2</v>
      </c>
      <c r="BF7" s="31">
        <v>20</v>
      </c>
      <c r="BG7" s="125">
        <f t="shared" si="4"/>
        <v>6.8469702156795618E-3</v>
      </c>
      <c r="BH7" s="41">
        <f>BG7*'Pondération des sujets'!$D5</f>
        <v>6.8469702156795618E-3</v>
      </c>
      <c r="BI7" s="31">
        <v>1</v>
      </c>
      <c r="BJ7" s="125">
        <f t="shared" si="5"/>
        <v>3.4806822137138882E-4</v>
      </c>
      <c r="BK7" s="41">
        <f>BJ7*'Pondération des sujets'!$D5</f>
        <v>3.4806822137138882E-4</v>
      </c>
      <c r="BL7" s="31">
        <v>3</v>
      </c>
      <c r="BM7" s="125">
        <f t="shared" si="6"/>
        <v>1.0141987829614604E-3</v>
      </c>
      <c r="BN7" s="41">
        <f>BM7*'Pondération des sujets'!$D5</f>
        <v>1.0141987829614604E-3</v>
      </c>
      <c r="BO7" s="31">
        <v>2</v>
      </c>
      <c r="BP7" s="125">
        <f t="shared" si="7"/>
        <v>6.7024128686327079E-4</v>
      </c>
      <c r="BQ7" s="41">
        <f>BP7*'Pondération des sujets'!$D5</f>
        <v>6.7024128686327079E-4</v>
      </c>
      <c r="BR7" s="31">
        <v>6</v>
      </c>
      <c r="BS7" s="125">
        <f t="shared" si="8"/>
        <v>2.0208824520040417E-3</v>
      </c>
      <c r="BT7" s="41">
        <f>BS7*'Pondération des sujets'!$D5</f>
        <v>2.0208824520040417E-3</v>
      </c>
      <c r="BU7" s="31">
        <v>1</v>
      </c>
      <c r="BV7" s="125">
        <f t="shared" si="9"/>
        <v>3.3692722371967657E-4</v>
      </c>
      <c r="BW7" s="41">
        <f>BV7*'Pondération des sujets'!$D5</f>
        <v>3.3692722371967657E-4</v>
      </c>
      <c r="BX7" s="31">
        <v>1</v>
      </c>
      <c r="BY7" s="125">
        <f t="shared" si="10"/>
        <v>3.4188034188034188E-4</v>
      </c>
      <c r="BZ7" s="41">
        <f>BY7*'Pondération des sujets'!$D5</f>
        <v>3.4188034188034188E-4</v>
      </c>
      <c r="CA7" s="31">
        <v>7</v>
      </c>
      <c r="CB7" s="125">
        <f t="shared" si="11"/>
        <v>2.6455026455026454E-3</v>
      </c>
      <c r="CC7" s="41">
        <f>CB7*'Pondération des sujets'!$D5</f>
        <v>2.6455026455026454E-3</v>
      </c>
      <c r="CD7" s="32"/>
    </row>
    <row r="8" spans="1:82" x14ac:dyDescent="0.25">
      <c r="A8" s="45" t="s">
        <v>118</v>
      </c>
      <c r="B8" s="44" t="s">
        <v>16</v>
      </c>
      <c r="C8" s="31">
        <v>158</v>
      </c>
      <c r="D8" s="125">
        <f>C8/C$19</f>
        <v>5.4671280276816607E-2</v>
      </c>
      <c r="E8" s="41">
        <f>D8*'Pondération des sujets'!$D6</f>
        <v>5.4671280276816607E-2</v>
      </c>
      <c r="F8" s="31">
        <v>126</v>
      </c>
      <c r="G8" s="125">
        <f>F8/F$19</f>
        <v>4.3598615916955019E-2</v>
      </c>
      <c r="H8" s="41">
        <f>G8*'Pondération des sujets'!$D6</f>
        <v>4.3598615916955019E-2</v>
      </c>
      <c r="I8" s="31">
        <v>96</v>
      </c>
      <c r="J8" s="125">
        <f>I8/I$19</f>
        <v>3.3035099793530628E-2</v>
      </c>
      <c r="K8" s="41">
        <f>J8*'Pondération des sujets'!$D6</f>
        <v>3.3035099793530628E-2</v>
      </c>
      <c r="L8" s="31">
        <v>133</v>
      </c>
      <c r="M8" s="125">
        <f>L8/L$19</f>
        <v>4.5941278065630399E-2</v>
      </c>
      <c r="N8" s="41">
        <f>M8*'Pondération des sujets'!$D6</f>
        <v>4.5941278065630399E-2</v>
      </c>
      <c r="O8" s="31">
        <v>141</v>
      </c>
      <c r="P8" s="125">
        <f>O8/O$19</f>
        <v>4.9231843575418995E-2</v>
      </c>
      <c r="Q8" s="41">
        <f>P8*'Pondération des sujets'!$D6</f>
        <v>4.9231843575418995E-2</v>
      </c>
      <c r="R8" s="31">
        <v>205</v>
      </c>
      <c r="S8" s="125">
        <f>R8/R$19</f>
        <v>7.066528783178215E-2</v>
      </c>
      <c r="T8" s="41">
        <f>S8*'Pondération des sujets'!$D6</f>
        <v>7.066528783178215E-2</v>
      </c>
      <c r="U8" s="31">
        <v>101</v>
      </c>
      <c r="V8" s="125">
        <f>U8/U$19</f>
        <v>3.5351767588379421E-2</v>
      </c>
      <c r="W8" s="41">
        <f>V8*'Pondération des sujets'!$D6</f>
        <v>3.5351767588379421E-2</v>
      </c>
      <c r="X8" s="31">
        <v>91</v>
      </c>
      <c r="Y8" s="125">
        <f>X8/X$19</f>
        <v>3.2110091743119268E-2</v>
      </c>
      <c r="Z8" s="41">
        <f>Y8*'Pondération des sujets'!$D6</f>
        <v>3.2110091743119268E-2</v>
      </c>
      <c r="AA8" s="31">
        <v>91</v>
      </c>
      <c r="AB8" s="125">
        <f>AA8/AA$19</f>
        <v>3.0837004405286344E-2</v>
      </c>
      <c r="AC8" s="41">
        <f>AB8*'Pondération des sujets'!$D6</f>
        <v>3.0837004405286344E-2</v>
      </c>
      <c r="AD8" s="31">
        <v>99</v>
      </c>
      <c r="AE8" s="125">
        <f>AD8/AD$19</f>
        <v>3.3044058744993325E-2</v>
      </c>
      <c r="AF8" s="41">
        <f>AE8*'Pondération des sujets'!$D6</f>
        <v>3.3044058744993325E-2</v>
      </c>
      <c r="AG8" s="31">
        <v>94</v>
      </c>
      <c r="AH8" s="125">
        <f>AG8/AG$19</f>
        <v>3.1821259309410967E-2</v>
      </c>
      <c r="AI8" s="41">
        <f>AH8*'Pondération des sujets'!$D6</f>
        <v>3.1821259309410967E-2</v>
      </c>
      <c r="AJ8" s="31">
        <v>91</v>
      </c>
      <c r="AK8" s="125">
        <f>AJ8/AJ$19</f>
        <v>3.0619111709286675E-2</v>
      </c>
      <c r="AL8" s="41">
        <f>AK8*'Pondération des sujets'!$D6</f>
        <v>3.0619111709286675E-2</v>
      </c>
      <c r="AM8" s="31">
        <v>115</v>
      </c>
      <c r="AN8" s="125">
        <f>AM8/AM$19</f>
        <v>3.9916695591808403E-2</v>
      </c>
      <c r="AO8" s="41">
        <f>AN8*'Pondération des sujets'!$D6</f>
        <v>3.9916695591808403E-2</v>
      </c>
      <c r="AP8" s="31">
        <v>109</v>
      </c>
      <c r="AQ8" s="125">
        <f>AP8/AP$19</f>
        <v>3.8873038516405133E-2</v>
      </c>
      <c r="AR8" s="41">
        <f>AQ8*'Pondération des sujets'!$D6</f>
        <v>3.8873038516405133E-2</v>
      </c>
      <c r="AS8" s="32"/>
      <c r="AT8" s="31">
        <v>141</v>
      </c>
      <c r="AU8" s="125">
        <f t="shared" si="0"/>
        <v>4.7315436241610741E-2</v>
      </c>
      <c r="AV8" s="41">
        <f>AU8*'Pondération des sujets'!$D6</f>
        <v>4.7315436241610741E-2</v>
      </c>
      <c r="AW8" s="31">
        <v>135</v>
      </c>
      <c r="AX8" s="125">
        <f t="shared" si="1"/>
        <v>4.5469855170090938E-2</v>
      </c>
      <c r="AY8" s="41">
        <f>AX8*'Pondération des sujets'!$D6</f>
        <v>4.5469855170090938E-2</v>
      </c>
      <c r="AZ8" s="31">
        <v>295</v>
      </c>
      <c r="BA8" s="125">
        <f t="shared" si="2"/>
        <v>9.8267821452365095E-2</v>
      </c>
      <c r="BB8" s="41">
        <f>BA8*'Pondération des sujets'!$D6</f>
        <v>9.8267821452365095E-2</v>
      </c>
      <c r="BC8" s="31">
        <v>129</v>
      </c>
      <c r="BD8" s="125">
        <f t="shared" si="3"/>
        <v>4.3773328808958262E-2</v>
      </c>
      <c r="BE8" s="41">
        <f>BD8*'Pondération des sujets'!$D6</f>
        <v>4.3773328808958262E-2</v>
      </c>
      <c r="BF8" s="31">
        <v>149</v>
      </c>
      <c r="BG8" s="125">
        <f t="shared" si="4"/>
        <v>5.1009928106812735E-2</v>
      </c>
      <c r="BH8" s="41">
        <f>BG8*'Pondération des sujets'!$D6</f>
        <v>5.1009928106812735E-2</v>
      </c>
      <c r="BI8" s="31">
        <v>123</v>
      </c>
      <c r="BJ8" s="125">
        <f t="shared" si="5"/>
        <v>4.2812391228680823E-2</v>
      </c>
      <c r="BK8" s="41">
        <f>BJ8*'Pondération des sujets'!$D6</f>
        <v>4.2812391228680823E-2</v>
      </c>
      <c r="BL8" s="31">
        <v>115</v>
      </c>
      <c r="BM8" s="125">
        <f t="shared" si="6"/>
        <v>3.887762001352265E-2</v>
      </c>
      <c r="BN8" s="41">
        <f>BM8*'Pondération des sujets'!$D6</f>
        <v>3.887762001352265E-2</v>
      </c>
      <c r="BO8" s="31">
        <v>101</v>
      </c>
      <c r="BP8" s="125">
        <f t="shared" si="7"/>
        <v>3.3847184986595176E-2</v>
      </c>
      <c r="BQ8" s="41">
        <f>BP8*'Pondération des sujets'!$D6</f>
        <v>3.3847184986595176E-2</v>
      </c>
      <c r="BR8" s="31">
        <v>120</v>
      </c>
      <c r="BS8" s="125">
        <f t="shared" si="8"/>
        <v>4.0417649040080834E-2</v>
      </c>
      <c r="BT8" s="41">
        <f>BS8*'Pondération des sujets'!$D6</f>
        <v>4.0417649040080834E-2</v>
      </c>
      <c r="BU8" s="31">
        <v>148</v>
      </c>
      <c r="BV8" s="125">
        <f t="shared" si="9"/>
        <v>4.9865229110512131E-2</v>
      </c>
      <c r="BW8" s="41">
        <f>BV8*'Pondération des sujets'!$D6</f>
        <v>4.9865229110512131E-2</v>
      </c>
      <c r="BX8" s="31">
        <v>174</v>
      </c>
      <c r="BY8" s="125">
        <f t="shared" si="10"/>
        <v>5.9487179487179485E-2</v>
      </c>
      <c r="BZ8" s="41">
        <f>BY8*'Pondération des sujets'!$D6</f>
        <v>5.9487179487179485E-2</v>
      </c>
      <c r="CA8" s="31">
        <v>131</v>
      </c>
      <c r="CB8" s="125">
        <f t="shared" si="11"/>
        <v>4.9508692365835223E-2</v>
      </c>
      <c r="CC8" s="41">
        <f>CB8*'Pondération des sujets'!$D6</f>
        <v>4.9508692365835223E-2</v>
      </c>
      <c r="CD8" s="32"/>
    </row>
    <row r="9" spans="1:82" x14ac:dyDescent="0.25">
      <c r="A9" s="45">
        <v>3</v>
      </c>
      <c r="B9" s="44" t="s">
        <v>14</v>
      </c>
      <c r="C9" s="31">
        <v>373</v>
      </c>
      <c r="D9" s="125">
        <f t="shared" ref="D9:D11" si="12">C9/C$19</f>
        <v>0.12906574394463668</v>
      </c>
      <c r="E9" s="41">
        <f>D9*'Pondération des sujets'!$D8</f>
        <v>0.12906574394463668</v>
      </c>
      <c r="F9" s="31">
        <v>333</v>
      </c>
      <c r="G9" s="125">
        <f t="shared" ref="G9:G11" si="13">F9/F$19</f>
        <v>0.11522491349480969</v>
      </c>
      <c r="H9" s="41">
        <f>G9*'Pondération des sujets'!$D8</f>
        <v>0.11522491349480969</v>
      </c>
      <c r="I9" s="31">
        <v>209</v>
      </c>
      <c r="J9" s="125">
        <f t="shared" ref="J9:J11" si="14">I9/I$19</f>
        <v>7.1920165175498971E-2</v>
      </c>
      <c r="K9" s="41">
        <f>J9*'Pondération des sujets'!$D8</f>
        <v>7.1920165175498971E-2</v>
      </c>
      <c r="L9" s="31">
        <v>191</v>
      </c>
      <c r="M9" s="125">
        <f t="shared" ref="M9:M11" si="15">L9/L$19</f>
        <v>6.5975820379965452E-2</v>
      </c>
      <c r="N9" s="41">
        <f>M9*'Pondération des sujets'!$D8</f>
        <v>6.5975820379965452E-2</v>
      </c>
      <c r="O9" s="31">
        <v>194</v>
      </c>
      <c r="P9" s="125">
        <f t="shared" ref="P9:P11" si="16">O9/O$19</f>
        <v>6.773743016759777E-2</v>
      </c>
      <c r="Q9" s="41">
        <f>P9*'Pondération des sujets'!$D8</f>
        <v>6.773743016759777E-2</v>
      </c>
      <c r="R9" s="31">
        <v>33</v>
      </c>
      <c r="S9" s="125">
        <f t="shared" ref="S9:S11" si="17">R9/R$19</f>
        <v>1.1375387797311272E-2</v>
      </c>
      <c r="T9" s="41">
        <f>S9*'Pondération des sujets'!$D8</f>
        <v>1.1375387797311272E-2</v>
      </c>
      <c r="U9" s="31">
        <v>256</v>
      </c>
      <c r="V9" s="125">
        <f t="shared" ref="V9:V11" si="18">U9/U$19</f>
        <v>8.9604480224011199E-2</v>
      </c>
      <c r="W9" s="41">
        <f>V9*'Pondération des sujets'!$D8</f>
        <v>8.9604480224011199E-2</v>
      </c>
      <c r="X9" s="31">
        <v>409</v>
      </c>
      <c r="Y9" s="125">
        <f t="shared" ref="Y9:Y11" si="19">X9/X$19</f>
        <v>0.14431898376852506</v>
      </c>
      <c r="Z9" s="41">
        <f>Y9*'Pondération des sujets'!$D8</f>
        <v>0.14431898376852506</v>
      </c>
      <c r="AA9" s="31">
        <v>300</v>
      </c>
      <c r="AB9" s="125">
        <f t="shared" ref="AB9:AB11" si="20">AA9/AA$19</f>
        <v>0.10166045408336158</v>
      </c>
      <c r="AC9" s="41">
        <f>AB9*'Pondération des sujets'!$D8</f>
        <v>0.10166045408336158</v>
      </c>
      <c r="AD9" s="31">
        <v>320</v>
      </c>
      <c r="AE9" s="125">
        <f t="shared" ref="AE9:AE11" si="21">AD9/AD$19</f>
        <v>0.1068090787716956</v>
      </c>
      <c r="AF9" s="41">
        <f>AE9*'Pondération des sujets'!$D8</f>
        <v>0.1068090787716956</v>
      </c>
      <c r="AG9" s="31">
        <v>287</v>
      </c>
      <c r="AH9" s="125">
        <f t="shared" ref="AH9:AH11" si="22">AG9/AG$19</f>
        <v>9.7156398104265407E-2</v>
      </c>
      <c r="AI9" s="41">
        <f>AH9*'Pondération des sujets'!$D8</f>
        <v>9.7156398104265407E-2</v>
      </c>
      <c r="AJ9" s="31">
        <v>273</v>
      </c>
      <c r="AK9" s="125">
        <f t="shared" ref="AK9:AK11" si="23">AJ9/AJ$19</f>
        <v>9.1857335127860026E-2</v>
      </c>
      <c r="AL9" s="41">
        <f>AK9*'Pondération des sujets'!$D8</f>
        <v>9.1857335127860026E-2</v>
      </c>
      <c r="AM9" s="31">
        <v>304</v>
      </c>
      <c r="AN9" s="125">
        <f t="shared" ref="AN9:AN11" si="24">AM9/AM$19</f>
        <v>0.10551891704269351</v>
      </c>
      <c r="AO9" s="41">
        <f>AN9*'Pondération des sujets'!$D8</f>
        <v>0.10551891704269351</v>
      </c>
      <c r="AP9" s="31">
        <v>271</v>
      </c>
      <c r="AQ9" s="125">
        <f t="shared" ref="AQ9:AQ11" si="25">AP9/AP$19</f>
        <v>9.6647646219686162E-2</v>
      </c>
      <c r="AR9" s="41">
        <f>AQ9*'Pondération des sujets'!$D8</f>
        <v>9.6647646219686162E-2</v>
      </c>
      <c r="AS9" s="32"/>
      <c r="AT9" s="31">
        <v>422</v>
      </c>
      <c r="AU9" s="125">
        <f t="shared" si="0"/>
        <v>0.14161073825503356</v>
      </c>
      <c r="AV9" s="41">
        <f>AU9*'Pondération des sujets'!$D8</f>
        <v>0.14161073825503356</v>
      </c>
      <c r="AW9" s="31">
        <v>332</v>
      </c>
      <c r="AX9" s="125">
        <f t="shared" si="1"/>
        <v>0.11182216234422364</v>
      </c>
      <c r="AY9" s="41">
        <f>AX9*'Pondération des sujets'!$D8</f>
        <v>0.11182216234422364</v>
      </c>
      <c r="AZ9" s="31">
        <v>56</v>
      </c>
      <c r="BA9" s="125">
        <f t="shared" si="2"/>
        <v>1.8654230512991338E-2</v>
      </c>
      <c r="BB9" s="41">
        <f>BA9*'Pondération des sujets'!$D8</f>
        <v>1.8654230512991338E-2</v>
      </c>
      <c r="BC9" s="31">
        <v>108</v>
      </c>
      <c r="BD9" s="125">
        <f t="shared" si="3"/>
        <v>3.6647438072616223E-2</v>
      </c>
      <c r="BE9" s="41">
        <f>BD9*'Pondération des sujets'!$D8</f>
        <v>3.6647438072616223E-2</v>
      </c>
      <c r="BF9" s="31">
        <v>92</v>
      </c>
      <c r="BG9" s="125">
        <f t="shared" si="4"/>
        <v>3.1496062992125984E-2</v>
      </c>
      <c r="BH9" s="41">
        <f>BG9*'Pondération des sujets'!$D8</f>
        <v>3.1496062992125984E-2</v>
      </c>
      <c r="BI9" s="31">
        <v>73</v>
      </c>
      <c r="BJ9" s="125">
        <f t="shared" si="5"/>
        <v>2.540898016011138E-2</v>
      </c>
      <c r="BK9" s="41">
        <f>BJ9*'Pondération des sujets'!$D8</f>
        <v>2.540898016011138E-2</v>
      </c>
      <c r="BL9" s="31">
        <v>116</v>
      </c>
      <c r="BM9" s="125">
        <f t="shared" si="6"/>
        <v>3.9215686274509803E-2</v>
      </c>
      <c r="BN9" s="41">
        <f>BM9*'Pondération des sujets'!$D8</f>
        <v>3.9215686274509803E-2</v>
      </c>
      <c r="BO9" s="31">
        <v>143</v>
      </c>
      <c r="BP9" s="125">
        <f t="shared" si="7"/>
        <v>4.7922252010723858E-2</v>
      </c>
      <c r="BQ9" s="41">
        <f>BP9*'Pondération des sujets'!$D8</f>
        <v>4.7922252010723858E-2</v>
      </c>
      <c r="BR9" s="31">
        <v>183</v>
      </c>
      <c r="BS9" s="125">
        <f t="shared" si="8"/>
        <v>6.1636914786123272E-2</v>
      </c>
      <c r="BT9" s="41">
        <f>BS9*'Pondération des sujets'!$D8</f>
        <v>6.1636914786123272E-2</v>
      </c>
      <c r="BU9" s="31">
        <v>127</v>
      </c>
      <c r="BV9" s="125">
        <f t="shared" si="9"/>
        <v>4.2789757412398925E-2</v>
      </c>
      <c r="BW9" s="41">
        <f>BV9*'Pondération des sujets'!$D8</f>
        <v>4.2789757412398925E-2</v>
      </c>
      <c r="BX9" s="31">
        <v>152</v>
      </c>
      <c r="BY9" s="125">
        <f t="shared" si="10"/>
        <v>5.1965811965811966E-2</v>
      </c>
      <c r="BZ9" s="41">
        <f>BY9*'Pondération des sujets'!$D8</f>
        <v>5.1965811965811966E-2</v>
      </c>
      <c r="CA9" s="31">
        <v>283</v>
      </c>
      <c r="CB9" s="125">
        <f t="shared" si="11"/>
        <v>0.10695389266817838</v>
      </c>
      <c r="CC9" s="41">
        <f>CB9*'Pondération des sujets'!$D8</f>
        <v>0.10695389266817838</v>
      </c>
      <c r="CD9" s="32"/>
    </row>
    <row r="10" spans="1:82" ht="38.25" x14ac:dyDescent="0.25">
      <c r="A10" s="45">
        <v>5</v>
      </c>
      <c r="B10" s="44" t="s">
        <v>12</v>
      </c>
      <c r="C10" s="31">
        <v>0</v>
      </c>
      <c r="D10" s="125">
        <f t="shared" si="12"/>
        <v>0</v>
      </c>
      <c r="E10" s="41">
        <f>D10*'Pondération des sujets'!$D10</f>
        <v>0</v>
      </c>
      <c r="F10" s="31">
        <v>0</v>
      </c>
      <c r="G10" s="125">
        <f t="shared" si="13"/>
        <v>0</v>
      </c>
      <c r="H10" s="41">
        <f>G10*'Pondération des sujets'!$D10</f>
        <v>0</v>
      </c>
      <c r="I10" s="31">
        <v>3</v>
      </c>
      <c r="J10" s="125">
        <f t="shared" si="14"/>
        <v>1.0323468685478321E-3</v>
      </c>
      <c r="K10" s="41">
        <f>J10*'Pondération des sujets'!$D10</f>
        <v>1.0323468685478321E-3</v>
      </c>
      <c r="L10" s="31">
        <v>0</v>
      </c>
      <c r="M10" s="125">
        <f t="shared" si="15"/>
        <v>0</v>
      </c>
      <c r="N10" s="41">
        <f>M10*'Pondération des sujets'!$D10</f>
        <v>0</v>
      </c>
      <c r="O10" s="31">
        <v>0</v>
      </c>
      <c r="P10" s="125">
        <f t="shared" si="16"/>
        <v>0</v>
      </c>
      <c r="Q10" s="41">
        <f>P10*'Pondération des sujets'!$D10</f>
        <v>0</v>
      </c>
      <c r="R10" s="31">
        <v>0</v>
      </c>
      <c r="S10" s="125">
        <f t="shared" si="17"/>
        <v>0</v>
      </c>
      <c r="T10" s="41">
        <f>S10*'Pondération des sujets'!$D10</f>
        <v>0</v>
      </c>
      <c r="U10" s="31">
        <v>0</v>
      </c>
      <c r="V10" s="125">
        <f t="shared" si="18"/>
        <v>0</v>
      </c>
      <c r="W10" s="41">
        <f>V10*'Pondération des sujets'!$D10</f>
        <v>0</v>
      </c>
      <c r="X10" s="31">
        <v>1</v>
      </c>
      <c r="Y10" s="125">
        <f t="shared" si="19"/>
        <v>3.5285815102328866E-4</v>
      </c>
      <c r="Z10" s="41">
        <f>Y10*'Pondération des sujets'!$D10</f>
        <v>3.5285815102328866E-4</v>
      </c>
      <c r="AA10" s="31">
        <v>0</v>
      </c>
      <c r="AB10" s="125">
        <f t="shared" si="20"/>
        <v>0</v>
      </c>
      <c r="AC10" s="41">
        <f>AB10*'Pondération des sujets'!$D10</f>
        <v>0</v>
      </c>
      <c r="AD10" s="31">
        <v>1</v>
      </c>
      <c r="AE10" s="125">
        <f t="shared" si="21"/>
        <v>3.3377837116154872E-4</v>
      </c>
      <c r="AF10" s="41">
        <f>AE10*'Pondération des sujets'!$D10</f>
        <v>3.3377837116154872E-4</v>
      </c>
      <c r="AG10" s="31">
        <v>12</v>
      </c>
      <c r="AH10" s="125">
        <f t="shared" si="22"/>
        <v>4.062288422477996E-3</v>
      </c>
      <c r="AI10" s="41">
        <f>AH10*'Pondération des sujets'!$D10</f>
        <v>4.062288422477996E-3</v>
      </c>
      <c r="AJ10" s="31">
        <v>0</v>
      </c>
      <c r="AK10" s="125">
        <f t="shared" si="23"/>
        <v>0</v>
      </c>
      <c r="AL10" s="41">
        <f>AK10*'Pondération des sujets'!$D10</f>
        <v>0</v>
      </c>
      <c r="AM10" s="31">
        <v>0</v>
      </c>
      <c r="AN10" s="125">
        <f t="shared" si="24"/>
        <v>0</v>
      </c>
      <c r="AO10" s="41">
        <f>AN10*'Pondération des sujets'!$D10</f>
        <v>0</v>
      </c>
      <c r="AP10" s="31">
        <v>0</v>
      </c>
      <c r="AQ10" s="125">
        <f t="shared" si="25"/>
        <v>0</v>
      </c>
      <c r="AR10" s="41">
        <f>AQ10*'Pondération des sujets'!$D10</f>
        <v>0</v>
      </c>
      <c r="AS10" s="32"/>
      <c r="AT10" s="31">
        <v>1</v>
      </c>
      <c r="AU10" s="125">
        <f t="shared" si="0"/>
        <v>3.355704697986577E-4</v>
      </c>
      <c r="AV10" s="41">
        <f>AU10*'Pondération des sujets'!$D10</f>
        <v>3.355704697986577E-4</v>
      </c>
      <c r="AW10" s="31">
        <v>3</v>
      </c>
      <c r="AX10" s="125">
        <f t="shared" si="1"/>
        <v>1.0104412260020209E-3</v>
      </c>
      <c r="AY10" s="41">
        <f>AX10*'Pondération des sujets'!$D10</f>
        <v>1.0104412260020209E-3</v>
      </c>
      <c r="AZ10" s="31">
        <v>2</v>
      </c>
      <c r="BA10" s="125">
        <f t="shared" si="2"/>
        <v>6.6622251832111927E-4</v>
      </c>
      <c r="BB10" s="41">
        <f>BA10*'Pondération des sujets'!$D10</f>
        <v>6.6622251832111927E-4</v>
      </c>
      <c r="BC10" s="31">
        <v>3</v>
      </c>
      <c r="BD10" s="125">
        <f t="shared" si="3"/>
        <v>1.0179843909060061E-3</v>
      </c>
      <c r="BE10" s="41">
        <f>BD10*'Pondération des sujets'!$D10</f>
        <v>1.0179843909060061E-3</v>
      </c>
      <c r="BF10" s="31">
        <v>2</v>
      </c>
      <c r="BG10" s="125">
        <f t="shared" si="4"/>
        <v>6.8469702156795614E-4</v>
      </c>
      <c r="BH10" s="41">
        <f>BG10*'Pondération des sujets'!$D10</f>
        <v>6.8469702156795614E-4</v>
      </c>
      <c r="BI10" s="31">
        <v>2</v>
      </c>
      <c r="BJ10" s="125">
        <f t="shared" si="5"/>
        <v>6.9613644274277764E-4</v>
      </c>
      <c r="BK10" s="41">
        <f>BJ10*'Pondération des sujets'!$D10</f>
        <v>6.9613644274277764E-4</v>
      </c>
      <c r="BL10" s="31">
        <v>2</v>
      </c>
      <c r="BM10" s="125">
        <f t="shared" si="6"/>
        <v>6.7613252197430695E-4</v>
      </c>
      <c r="BN10" s="41">
        <f>BM10*'Pondération des sujets'!$D10</f>
        <v>6.7613252197430695E-4</v>
      </c>
      <c r="BO10" s="31">
        <v>2</v>
      </c>
      <c r="BP10" s="125">
        <f t="shared" si="7"/>
        <v>6.7024128686327079E-4</v>
      </c>
      <c r="BQ10" s="41">
        <f>BP10*'Pondération des sujets'!$D10</f>
        <v>6.7024128686327079E-4</v>
      </c>
      <c r="BR10" s="31">
        <v>35</v>
      </c>
      <c r="BS10" s="125">
        <f t="shared" si="8"/>
        <v>1.1788480970023578E-2</v>
      </c>
      <c r="BT10" s="41">
        <f>BS10*'Pondération des sujets'!$D10</f>
        <v>1.1788480970023578E-2</v>
      </c>
      <c r="BU10" s="31">
        <v>1</v>
      </c>
      <c r="BV10" s="125">
        <f t="shared" si="9"/>
        <v>3.3692722371967657E-4</v>
      </c>
      <c r="BW10" s="41">
        <f>BV10*'Pondération des sujets'!$D10</f>
        <v>3.3692722371967657E-4</v>
      </c>
      <c r="BX10" s="31">
        <v>2</v>
      </c>
      <c r="BY10" s="125">
        <f t="shared" si="10"/>
        <v>6.8376068376068376E-4</v>
      </c>
      <c r="BZ10" s="41">
        <f>BY10*'Pondération des sujets'!$D10</f>
        <v>6.8376068376068376E-4</v>
      </c>
      <c r="CA10" s="31">
        <v>1</v>
      </c>
      <c r="CB10" s="125">
        <f t="shared" si="11"/>
        <v>3.779289493575208E-4</v>
      </c>
      <c r="CC10" s="41">
        <f>CB10*'Pondération des sujets'!$D10</f>
        <v>3.779289493575208E-4</v>
      </c>
      <c r="CD10" s="32"/>
    </row>
    <row r="11" spans="1:82" ht="25.5" x14ac:dyDescent="0.25">
      <c r="A11" s="83" t="s">
        <v>119</v>
      </c>
      <c r="B11" s="44" t="s">
        <v>2</v>
      </c>
      <c r="C11" s="28">
        <v>3</v>
      </c>
      <c r="D11" s="125">
        <f t="shared" si="12"/>
        <v>1.0380622837370243E-3</v>
      </c>
      <c r="E11" s="41">
        <f>D11*'Pondération des sujets'!$D16</f>
        <v>1.0380622837370243E-3</v>
      </c>
      <c r="F11" s="28">
        <v>2</v>
      </c>
      <c r="G11" s="125">
        <f t="shared" si="13"/>
        <v>6.9204152249134946E-4</v>
      </c>
      <c r="H11" s="41">
        <f>G11*'Pondération des sujets'!$D16</f>
        <v>6.9204152249134946E-4</v>
      </c>
      <c r="I11" s="28">
        <v>1</v>
      </c>
      <c r="J11" s="125">
        <f t="shared" si="14"/>
        <v>3.4411562284927734E-4</v>
      </c>
      <c r="K11" s="41">
        <f>J11*'Pondération des sujets'!$D16</f>
        <v>3.4411562284927734E-4</v>
      </c>
      <c r="L11" s="28">
        <v>2</v>
      </c>
      <c r="M11" s="125">
        <f t="shared" si="15"/>
        <v>6.9084628670120895E-4</v>
      </c>
      <c r="N11" s="41">
        <f>M11*'Pondération des sujets'!$D16</f>
        <v>6.9084628670120895E-4</v>
      </c>
      <c r="O11" s="28">
        <v>3</v>
      </c>
      <c r="P11" s="125">
        <f t="shared" si="16"/>
        <v>1.0474860335195531E-3</v>
      </c>
      <c r="Q11" s="41">
        <f>P11*'Pondération des sujets'!$D16</f>
        <v>1.0474860335195531E-3</v>
      </c>
      <c r="R11" s="28">
        <v>2</v>
      </c>
      <c r="S11" s="125">
        <f t="shared" si="17"/>
        <v>6.8941744226128923E-4</v>
      </c>
      <c r="T11" s="41">
        <f>S11*'Pondération des sujets'!$D16</f>
        <v>6.8941744226128923E-4</v>
      </c>
      <c r="U11" s="28">
        <v>2</v>
      </c>
      <c r="V11" s="125">
        <f t="shared" si="18"/>
        <v>7.0003500175008749E-4</v>
      </c>
      <c r="W11" s="41">
        <f>V11*'Pondération des sujets'!$D16</f>
        <v>7.0003500175008749E-4</v>
      </c>
      <c r="X11" s="28">
        <v>0</v>
      </c>
      <c r="Y11" s="125">
        <f t="shared" si="19"/>
        <v>0</v>
      </c>
      <c r="Z11" s="41">
        <f>Y11*'Pondération des sujets'!$D16</f>
        <v>0</v>
      </c>
      <c r="AA11" s="28">
        <v>0</v>
      </c>
      <c r="AB11" s="125">
        <f t="shared" si="20"/>
        <v>0</v>
      </c>
      <c r="AC11" s="41">
        <f>AB11*'Pondération des sujets'!$D16</f>
        <v>0</v>
      </c>
      <c r="AD11" s="28">
        <v>0</v>
      </c>
      <c r="AE11" s="125">
        <f t="shared" si="21"/>
        <v>0</v>
      </c>
      <c r="AF11" s="41">
        <f>AE11*'Pondération des sujets'!$D16</f>
        <v>0</v>
      </c>
      <c r="AG11" s="28">
        <v>0</v>
      </c>
      <c r="AH11" s="125">
        <f t="shared" si="22"/>
        <v>0</v>
      </c>
      <c r="AI11" s="41">
        <f>AH11*'Pondération des sujets'!$D16</f>
        <v>0</v>
      </c>
      <c r="AJ11" s="28">
        <v>0</v>
      </c>
      <c r="AK11" s="125">
        <f t="shared" si="23"/>
        <v>0</v>
      </c>
      <c r="AL11" s="41">
        <f>AK11*'Pondération des sujets'!$D16</f>
        <v>0</v>
      </c>
      <c r="AM11" s="28">
        <v>1</v>
      </c>
      <c r="AN11" s="125">
        <f t="shared" si="24"/>
        <v>3.4710170079833391E-4</v>
      </c>
      <c r="AO11" s="41">
        <f>AN11*'Pondération des sujets'!$D16</f>
        <v>3.4710170079833391E-4</v>
      </c>
      <c r="AP11" s="28">
        <v>2</v>
      </c>
      <c r="AQ11" s="125">
        <f t="shared" si="25"/>
        <v>7.1326676176890159E-4</v>
      </c>
      <c r="AR11" s="41">
        <f>AQ11*'Pondération des sujets'!$D16</f>
        <v>7.1326676176890159E-4</v>
      </c>
      <c r="AS11" s="32"/>
      <c r="AT11" s="28">
        <v>0</v>
      </c>
      <c r="AU11" s="125">
        <f t="shared" si="0"/>
        <v>0</v>
      </c>
      <c r="AV11" s="41">
        <f>AU11*'Pondération des sujets'!$D16</f>
        <v>0</v>
      </c>
      <c r="AW11" s="28">
        <v>0</v>
      </c>
      <c r="AX11" s="125">
        <f t="shared" si="1"/>
        <v>0</v>
      </c>
      <c r="AY11" s="41">
        <f>AX11*'Pondération des sujets'!$D16</f>
        <v>0</v>
      </c>
      <c r="AZ11" s="28">
        <v>0</v>
      </c>
      <c r="BA11" s="125">
        <f t="shared" si="2"/>
        <v>0</v>
      </c>
      <c r="BB11" s="41">
        <f>BA11*'Pondération des sujets'!$D16</f>
        <v>0</v>
      </c>
      <c r="BC11" s="28">
        <v>0</v>
      </c>
      <c r="BD11" s="125">
        <f t="shared" si="3"/>
        <v>0</v>
      </c>
      <c r="BE11" s="41">
        <f>BD11*'Pondération des sujets'!$D16</f>
        <v>0</v>
      </c>
      <c r="BF11" s="28">
        <v>0</v>
      </c>
      <c r="BG11" s="125">
        <f t="shared" si="4"/>
        <v>0</v>
      </c>
      <c r="BH11" s="41">
        <f>BG11*'Pondération des sujets'!$D16</f>
        <v>0</v>
      </c>
      <c r="BI11" s="28">
        <v>1</v>
      </c>
      <c r="BJ11" s="125">
        <f t="shared" si="5"/>
        <v>3.4806822137138882E-4</v>
      </c>
      <c r="BK11" s="41">
        <f>BJ11*'Pondération des sujets'!$D16</f>
        <v>3.4806822137138882E-4</v>
      </c>
      <c r="BL11" s="28">
        <v>1</v>
      </c>
      <c r="BM11" s="125">
        <f t="shared" si="6"/>
        <v>3.3806626098715348E-4</v>
      </c>
      <c r="BN11" s="41">
        <f>BM11*'Pondération des sujets'!$D16</f>
        <v>3.3806626098715348E-4</v>
      </c>
      <c r="BO11" s="28">
        <v>0</v>
      </c>
      <c r="BP11" s="125">
        <f t="shared" si="7"/>
        <v>0</v>
      </c>
      <c r="BQ11" s="41">
        <f>BP11*'Pondération des sujets'!$D16</f>
        <v>0</v>
      </c>
      <c r="BR11" s="28">
        <v>0</v>
      </c>
      <c r="BS11" s="125">
        <f t="shared" si="8"/>
        <v>0</v>
      </c>
      <c r="BT11" s="41">
        <f>BS11*'Pondération des sujets'!$D16</f>
        <v>0</v>
      </c>
      <c r="BU11" s="28">
        <v>0</v>
      </c>
      <c r="BV11" s="125">
        <f t="shared" si="9"/>
        <v>0</v>
      </c>
      <c r="BW11" s="41">
        <f>BV11*'Pondération des sujets'!$D16</f>
        <v>0</v>
      </c>
      <c r="BX11" s="28">
        <v>0</v>
      </c>
      <c r="BY11" s="125">
        <f t="shared" si="10"/>
        <v>0</v>
      </c>
      <c r="BZ11" s="41">
        <f>BY11*'Pondération des sujets'!$D16</f>
        <v>0</v>
      </c>
      <c r="CA11" s="28">
        <v>1</v>
      </c>
      <c r="CB11" s="125">
        <f t="shared" si="11"/>
        <v>3.779289493575208E-4</v>
      </c>
      <c r="CC11" s="41">
        <f>CB11*'Pondération des sujets'!$D16</f>
        <v>3.779289493575208E-4</v>
      </c>
      <c r="CD11" s="32"/>
    </row>
    <row r="12" spans="1:82" ht="25.5" x14ac:dyDescent="0.25">
      <c r="A12" s="83" t="s">
        <v>117</v>
      </c>
      <c r="B12" s="44" t="s">
        <v>1</v>
      </c>
      <c r="C12" s="28">
        <v>0</v>
      </c>
      <c r="D12" s="125">
        <f>C12/C$19</f>
        <v>0</v>
      </c>
      <c r="E12" s="41">
        <f>D12*'Pondération des sujets'!$D17</f>
        <v>0</v>
      </c>
      <c r="F12" s="28">
        <v>0</v>
      </c>
      <c r="G12" s="125">
        <f>F12/F$19</f>
        <v>0</v>
      </c>
      <c r="H12" s="41">
        <f>G12*'Pondération des sujets'!$D17</f>
        <v>0</v>
      </c>
      <c r="I12" s="28">
        <v>0</v>
      </c>
      <c r="J12" s="125">
        <f>I12/I$19</f>
        <v>0</v>
      </c>
      <c r="K12" s="41">
        <f>J12*'Pondération des sujets'!$D17</f>
        <v>0</v>
      </c>
      <c r="L12" s="28">
        <v>0</v>
      </c>
      <c r="M12" s="125">
        <f>L12/L$19</f>
        <v>0</v>
      </c>
      <c r="N12" s="41">
        <f>M12*'Pondération des sujets'!$D17</f>
        <v>0</v>
      </c>
      <c r="O12" s="28">
        <v>0</v>
      </c>
      <c r="P12" s="125">
        <f>O12/O$19</f>
        <v>0</v>
      </c>
      <c r="Q12" s="41">
        <f>P12*'Pondération des sujets'!$D17</f>
        <v>0</v>
      </c>
      <c r="R12" s="28">
        <v>0</v>
      </c>
      <c r="S12" s="125">
        <f>R12/R$19</f>
        <v>0</v>
      </c>
      <c r="T12" s="41">
        <f>S12*'Pondération des sujets'!$D17</f>
        <v>0</v>
      </c>
      <c r="U12" s="28">
        <v>0</v>
      </c>
      <c r="V12" s="125">
        <f>U12/U$19</f>
        <v>0</v>
      </c>
      <c r="W12" s="41">
        <f>V12*'Pondération des sujets'!$D17</f>
        <v>0</v>
      </c>
      <c r="X12" s="28">
        <v>0</v>
      </c>
      <c r="Y12" s="125">
        <f>X12/X$19</f>
        <v>0</v>
      </c>
      <c r="Z12" s="41">
        <f>Y12*'Pondération des sujets'!$D17</f>
        <v>0</v>
      </c>
      <c r="AA12" s="28">
        <v>0</v>
      </c>
      <c r="AB12" s="125">
        <f>AA12/AA$19</f>
        <v>0</v>
      </c>
      <c r="AC12" s="41">
        <f>AB12*'Pondération des sujets'!$D17</f>
        <v>0</v>
      </c>
      <c r="AD12" s="28">
        <v>0</v>
      </c>
      <c r="AE12" s="125">
        <f>AD12/AD$19</f>
        <v>0</v>
      </c>
      <c r="AF12" s="41">
        <f>AE12*'Pondération des sujets'!$D17</f>
        <v>0</v>
      </c>
      <c r="AG12" s="28">
        <v>0</v>
      </c>
      <c r="AH12" s="125">
        <f>AG12/AG$19</f>
        <v>0</v>
      </c>
      <c r="AI12" s="41">
        <f>AH12*'Pondération des sujets'!$D17</f>
        <v>0</v>
      </c>
      <c r="AJ12" s="28">
        <v>0</v>
      </c>
      <c r="AK12" s="125">
        <f>AJ12/AJ$19</f>
        <v>0</v>
      </c>
      <c r="AL12" s="41">
        <f>AK12*'Pondération des sujets'!$D17</f>
        <v>0</v>
      </c>
      <c r="AM12" s="28">
        <v>0</v>
      </c>
      <c r="AN12" s="125">
        <f>AM12/AM$19</f>
        <v>0</v>
      </c>
      <c r="AO12" s="41">
        <f>AN12*'Pondération des sujets'!$D17</f>
        <v>0</v>
      </c>
      <c r="AP12" s="28">
        <v>0</v>
      </c>
      <c r="AQ12" s="125">
        <f>AP12/AP$19</f>
        <v>0</v>
      </c>
      <c r="AR12" s="41">
        <f>AQ12*'Pondération des sujets'!$D17</f>
        <v>0</v>
      </c>
      <c r="AS12" s="32"/>
      <c r="AT12" s="28">
        <v>0</v>
      </c>
      <c r="AU12" s="125">
        <f t="shared" si="0"/>
        <v>0</v>
      </c>
      <c r="AV12" s="41">
        <f>AU12*'Pondération des sujets'!$D17</f>
        <v>0</v>
      </c>
      <c r="AW12" s="28">
        <v>0</v>
      </c>
      <c r="AX12" s="125">
        <f t="shared" si="1"/>
        <v>0</v>
      </c>
      <c r="AY12" s="41">
        <f>AX12*'Pondération des sujets'!$D17</f>
        <v>0</v>
      </c>
      <c r="AZ12" s="28">
        <v>0</v>
      </c>
      <c r="BA12" s="125">
        <f t="shared" si="2"/>
        <v>0</v>
      </c>
      <c r="BB12" s="41">
        <f>BA12*'Pondération des sujets'!$D17</f>
        <v>0</v>
      </c>
      <c r="BC12" s="28">
        <v>0</v>
      </c>
      <c r="BD12" s="125">
        <f t="shared" si="3"/>
        <v>0</v>
      </c>
      <c r="BE12" s="41">
        <f>BD12*'Pondération des sujets'!$D17</f>
        <v>0</v>
      </c>
      <c r="BF12" s="28">
        <v>0</v>
      </c>
      <c r="BG12" s="125">
        <f t="shared" si="4"/>
        <v>0</v>
      </c>
      <c r="BH12" s="41">
        <f>BG12*'Pondération des sujets'!$D17</f>
        <v>0</v>
      </c>
      <c r="BI12" s="28">
        <v>1</v>
      </c>
      <c r="BJ12" s="125">
        <f t="shared" si="5"/>
        <v>3.4806822137138882E-4</v>
      </c>
      <c r="BK12" s="41">
        <f>BJ12*'Pondération des sujets'!$D17</f>
        <v>3.4806822137138882E-4</v>
      </c>
      <c r="BL12" s="28">
        <v>1</v>
      </c>
      <c r="BM12" s="125">
        <f t="shared" si="6"/>
        <v>3.3806626098715348E-4</v>
      </c>
      <c r="BN12" s="41">
        <f>BM12*'Pondération des sujets'!$D17</f>
        <v>3.3806626098715348E-4</v>
      </c>
      <c r="BO12" s="28">
        <v>0</v>
      </c>
      <c r="BP12" s="125">
        <f t="shared" si="7"/>
        <v>0</v>
      </c>
      <c r="BQ12" s="41">
        <f>BP12*'Pondération des sujets'!$D17</f>
        <v>0</v>
      </c>
      <c r="BR12" s="28">
        <v>0</v>
      </c>
      <c r="BS12" s="125">
        <f t="shared" si="8"/>
        <v>0</v>
      </c>
      <c r="BT12" s="41">
        <f>BS12*'Pondération des sujets'!$D17</f>
        <v>0</v>
      </c>
      <c r="BU12" s="28">
        <v>0</v>
      </c>
      <c r="BV12" s="125">
        <f t="shared" si="9"/>
        <v>0</v>
      </c>
      <c r="BW12" s="41">
        <f>BV12*'Pondération des sujets'!$D17</f>
        <v>0</v>
      </c>
      <c r="BX12" s="28">
        <v>0</v>
      </c>
      <c r="BY12" s="125">
        <f t="shared" si="10"/>
        <v>0</v>
      </c>
      <c r="BZ12" s="41">
        <f>BY12*'Pondération des sujets'!$D17</f>
        <v>0</v>
      </c>
      <c r="CA12" s="28">
        <v>0</v>
      </c>
      <c r="CB12" s="125">
        <f t="shared" si="11"/>
        <v>0</v>
      </c>
      <c r="CC12" s="41">
        <f>CB12*'Pondération des sujets'!$D17</f>
        <v>0</v>
      </c>
      <c r="CD12" s="32"/>
    </row>
    <row r="13" spans="1:82" x14ac:dyDescent="0.25">
      <c r="A13" s="45" t="s">
        <v>98</v>
      </c>
      <c r="B13" s="42" t="s">
        <v>99</v>
      </c>
      <c r="C13" s="31">
        <v>0</v>
      </c>
      <c r="D13" s="125">
        <f>C13/C$21</f>
        <v>0</v>
      </c>
      <c r="E13" s="30"/>
      <c r="F13" s="31">
        <v>0</v>
      </c>
      <c r="G13" s="125">
        <f>F13/F$21</f>
        <v>0</v>
      </c>
      <c r="H13" s="30"/>
      <c r="I13" s="31">
        <v>0</v>
      </c>
      <c r="J13" s="125">
        <f>I13/I$21</f>
        <v>0</v>
      </c>
      <c r="K13" s="30"/>
      <c r="L13" s="31">
        <v>0</v>
      </c>
      <c r="M13" s="125">
        <f>L13/L$21</f>
        <v>0</v>
      </c>
      <c r="N13" s="30"/>
      <c r="O13" s="31">
        <v>0</v>
      </c>
      <c r="P13" s="125">
        <f>O13/O$21</f>
        <v>0</v>
      </c>
      <c r="Q13" s="30"/>
      <c r="R13" s="31">
        <v>0</v>
      </c>
      <c r="S13" s="125">
        <f>R13/R$21</f>
        <v>0</v>
      </c>
      <c r="T13" s="30"/>
      <c r="U13" s="31">
        <v>0</v>
      </c>
      <c r="V13" s="125">
        <f>U13/U$21</f>
        <v>0</v>
      </c>
      <c r="W13" s="30"/>
      <c r="X13" s="31">
        <v>0</v>
      </c>
      <c r="Y13" s="125">
        <f>X13/X$21</f>
        <v>0</v>
      </c>
      <c r="Z13" s="30"/>
      <c r="AA13" s="31">
        <v>0</v>
      </c>
      <c r="AB13" s="125">
        <f>AA13/AA$21</f>
        <v>0</v>
      </c>
      <c r="AC13" s="30"/>
      <c r="AD13" s="31">
        <v>0</v>
      </c>
      <c r="AE13" s="125">
        <f>AD13/AD$21</f>
        <v>0</v>
      </c>
      <c r="AF13" s="30"/>
      <c r="AG13" s="31">
        <v>0</v>
      </c>
      <c r="AH13" s="125">
        <f>AG13/AG$21</f>
        <v>0</v>
      </c>
      <c r="AI13" s="30"/>
      <c r="AJ13" s="31">
        <v>0</v>
      </c>
      <c r="AK13" s="125">
        <f>AJ13/AJ$21</f>
        <v>0</v>
      </c>
      <c r="AL13" s="30"/>
      <c r="AM13" s="31">
        <v>0</v>
      </c>
      <c r="AN13" s="125">
        <f>AM13/AM$21</f>
        <v>0</v>
      </c>
      <c r="AO13" s="30"/>
      <c r="AP13" s="31">
        <v>0</v>
      </c>
      <c r="AQ13" s="125">
        <f>AP13/AP$21</f>
        <v>0</v>
      </c>
      <c r="AR13" s="30"/>
      <c r="AS13" s="32"/>
      <c r="AT13" s="31">
        <v>1</v>
      </c>
      <c r="AU13" s="125">
        <f t="shared" si="0"/>
        <v>3.355704697986577E-4</v>
      </c>
      <c r="AV13" s="34"/>
      <c r="AW13" s="31">
        <v>1</v>
      </c>
      <c r="AX13" s="125">
        <f t="shared" si="1"/>
        <v>3.3681374200067362E-4</v>
      </c>
      <c r="AY13" s="34"/>
      <c r="AZ13" s="31">
        <v>0</v>
      </c>
      <c r="BA13" s="125">
        <f t="shared" si="2"/>
        <v>0</v>
      </c>
      <c r="BB13" s="34"/>
      <c r="BC13" s="31">
        <v>0</v>
      </c>
      <c r="BD13" s="125">
        <f t="shared" si="3"/>
        <v>0</v>
      </c>
      <c r="BE13" s="34"/>
      <c r="BF13" s="31">
        <v>0</v>
      </c>
      <c r="BG13" s="125">
        <f t="shared" si="4"/>
        <v>0</v>
      </c>
      <c r="BH13" s="34"/>
      <c r="BI13" s="31">
        <v>0</v>
      </c>
      <c r="BJ13" s="125">
        <f t="shared" si="5"/>
        <v>0</v>
      </c>
      <c r="BK13" s="34"/>
      <c r="BL13" s="31">
        <v>0</v>
      </c>
      <c r="BM13" s="125">
        <f t="shared" si="6"/>
        <v>0</v>
      </c>
      <c r="BN13" s="34"/>
      <c r="BO13" s="31">
        <v>0</v>
      </c>
      <c r="BP13" s="125">
        <f t="shared" si="7"/>
        <v>0</v>
      </c>
      <c r="BQ13" s="34"/>
      <c r="BR13" s="31">
        <v>0</v>
      </c>
      <c r="BS13" s="125">
        <f t="shared" si="8"/>
        <v>0</v>
      </c>
      <c r="BT13" s="34"/>
      <c r="BU13" s="31">
        <v>0</v>
      </c>
      <c r="BV13" s="125">
        <f t="shared" si="9"/>
        <v>0</v>
      </c>
      <c r="BW13" s="34"/>
      <c r="BX13" s="31">
        <v>0</v>
      </c>
      <c r="BY13" s="125">
        <f t="shared" si="10"/>
        <v>0</v>
      </c>
      <c r="BZ13" s="34"/>
      <c r="CA13" s="31">
        <v>0</v>
      </c>
      <c r="CB13" s="125">
        <f t="shared" si="11"/>
        <v>0</v>
      </c>
      <c r="CC13" s="34"/>
      <c r="CD13" s="32"/>
    </row>
    <row r="14" spans="1:82" s="27" customFormat="1" x14ac:dyDescent="0.25">
      <c r="A14" s="84" t="s">
        <v>48</v>
      </c>
      <c r="B14" s="38" t="s">
        <v>47</v>
      </c>
      <c r="C14" s="37"/>
      <c r="D14" s="35"/>
      <c r="E14" s="39">
        <f>SUM(E4:E12)</f>
        <v>0.31937716262975779</v>
      </c>
      <c r="F14" s="37"/>
      <c r="G14" s="35"/>
      <c r="H14" s="39">
        <f>SUM(H4:H12)</f>
        <v>0.27716262975778549</v>
      </c>
      <c r="I14" s="37"/>
      <c r="J14" s="35"/>
      <c r="K14" s="39">
        <f>SUM(K4:K12)</f>
        <v>0.20543702684101861</v>
      </c>
      <c r="L14" s="37"/>
      <c r="M14" s="35"/>
      <c r="N14" s="39">
        <f>SUM(N4:N12)</f>
        <v>0.214853195164076</v>
      </c>
      <c r="O14" s="37"/>
      <c r="P14" s="35"/>
      <c r="Q14" s="39">
        <f>SUM(Q4:Q12)</f>
        <v>0.22346368715083798</v>
      </c>
      <c r="R14" s="37"/>
      <c r="S14" s="35"/>
      <c r="T14" s="39">
        <f>SUM(T4:T12)</f>
        <v>0.1768355739400207</v>
      </c>
      <c r="U14" s="37"/>
      <c r="V14" s="35"/>
      <c r="W14" s="39">
        <f>SUM(W4:W12)</f>
        <v>0.20196009800490025</v>
      </c>
      <c r="X14" s="37"/>
      <c r="Y14" s="35"/>
      <c r="Z14" s="39">
        <f>SUM(Z4:Z12)</f>
        <v>0.23994354269583629</v>
      </c>
      <c r="AA14" s="37"/>
      <c r="AB14" s="35"/>
      <c r="AC14" s="39">
        <f>SUM(AC4:AC12)</f>
        <v>0.21213148085394784</v>
      </c>
      <c r="AD14" s="37"/>
      <c r="AE14" s="35"/>
      <c r="AF14" s="39">
        <f>SUM(AF4:AF12)</f>
        <v>0.21528704939919896</v>
      </c>
      <c r="AG14" s="37"/>
      <c r="AH14" s="35"/>
      <c r="AI14" s="39">
        <f>SUM(AI4:AI12)</f>
        <v>0.20379146919431279</v>
      </c>
      <c r="AJ14" s="37"/>
      <c r="AK14" s="35"/>
      <c r="AL14" s="39">
        <f>SUM(AL4:AL12)</f>
        <v>0.18203230148048455</v>
      </c>
      <c r="AM14" s="37"/>
      <c r="AN14" s="35"/>
      <c r="AO14" s="39">
        <f>SUM(AO4:AO12)</f>
        <v>0.21138493578618534</v>
      </c>
      <c r="AP14" s="37"/>
      <c r="AQ14" s="35"/>
      <c r="AR14" s="39">
        <f>SUM(AR4:AR12)</f>
        <v>0.20470756062767476</v>
      </c>
      <c r="AS14" s="109"/>
      <c r="AT14" s="37"/>
      <c r="AU14" s="35"/>
      <c r="AV14" s="39">
        <f>SUM(AV4:AV12)</f>
        <v>0.47214765100671141</v>
      </c>
      <c r="AW14" s="37"/>
      <c r="AX14" s="35"/>
      <c r="AY14" s="39">
        <f>SUM(AY4:AY12)</f>
        <v>0.34489727180868979</v>
      </c>
      <c r="AZ14" s="37"/>
      <c r="BA14" s="35"/>
      <c r="BB14" s="39">
        <f>SUM(BB4:BB12)</f>
        <v>0.29013990672884743</v>
      </c>
      <c r="BC14" s="37"/>
      <c r="BD14" s="35"/>
      <c r="BE14" s="39">
        <f>SUM(BE4:BE12)</f>
        <v>0.20325755005089924</v>
      </c>
      <c r="BF14" s="37"/>
      <c r="BG14" s="35"/>
      <c r="BH14" s="39">
        <f>SUM(BH4:BH12)</f>
        <v>0.21431016775077028</v>
      </c>
      <c r="BI14" s="37"/>
      <c r="BJ14" s="35"/>
      <c r="BK14" s="39">
        <f>SUM(BK4:BK12)</f>
        <v>0.16568047337278105</v>
      </c>
      <c r="BL14" s="37"/>
      <c r="BM14" s="35"/>
      <c r="BN14" s="39">
        <f>SUM(BN4:BN12)</f>
        <v>0.18356997971602435</v>
      </c>
      <c r="BO14" s="37"/>
      <c r="BP14" s="35"/>
      <c r="BQ14" s="39">
        <f>SUM(BQ4:BQ12)</f>
        <v>0.1866621983914209</v>
      </c>
      <c r="BR14" s="37"/>
      <c r="BS14" s="35"/>
      <c r="BT14" s="39">
        <f>SUM(BT4:BT12)</f>
        <v>0.20983496126641968</v>
      </c>
      <c r="BU14" s="37"/>
      <c r="BV14" s="35"/>
      <c r="BW14" s="39">
        <f>SUM(BW4:BW12)</f>
        <v>0.18463611859838278</v>
      </c>
      <c r="BX14" s="37"/>
      <c r="BY14" s="35"/>
      <c r="BZ14" s="39">
        <f>SUM(BZ4:BZ12)</f>
        <v>0.20512820512820512</v>
      </c>
      <c r="CA14" s="37"/>
      <c r="CB14" s="35"/>
      <c r="CC14" s="39">
        <f>SUM(CC4:CC12)</f>
        <v>0.26795162509448223</v>
      </c>
      <c r="CD14" s="32"/>
    </row>
    <row r="15" spans="1:82" x14ac:dyDescent="0.25">
      <c r="E15" s="27"/>
      <c r="H15" s="27"/>
      <c r="K15" s="27"/>
      <c r="N15" s="27"/>
      <c r="Q15" s="27"/>
      <c r="T15" s="27"/>
      <c r="W15" s="27"/>
      <c r="Z15" s="27"/>
      <c r="AC15" s="27"/>
      <c r="AF15" s="27"/>
      <c r="AI15" s="27"/>
      <c r="AL15" s="27"/>
      <c r="AO15" s="27"/>
      <c r="AR15" s="27"/>
      <c r="AS15" s="111"/>
      <c r="AV15" s="30"/>
      <c r="AY15" s="30"/>
      <c r="BB15" s="30"/>
      <c r="BE15" s="30"/>
      <c r="BH15" s="30"/>
      <c r="BK15" s="30"/>
      <c r="BN15" s="30"/>
      <c r="BQ15" s="30"/>
      <c r="BT15" s="30"/>
      <c r="BW15" s="30"/>
      <c r="BZ15" s="30"/>
      <c r="CC15" s="30"/>
      <c r="CD15" s="111"/>
    </row>
    <row r="16" spans="1:82" x14ac:dyDescent="0.25">
      <c r="C16" s="71" t="s">
        <v>82</v>
      </c>
      <c r="E16" s="27"/>
      <c r="F16" s="71" t="s">
        <v>82</v>
      </c>
      <c r="H16" s="27"/>
      <c r="I16" s="71" t="s">
        <v>82</v>
      </c>
      <c r="K16" s="27"/>
      <c r="L16" s="71" t="s">
        <v>82</v>
      </c>
      <c r="N16" s="27"/>
      <c r="O16" s="71" t="s">
        <v>82</v>
      </c>
      <c r="Q16" s="27"/>
      <c r="R16" s="71" t="s">
        <v>82</v>
      </c>
      <c r="T16" s="27"/>
      <c r="U16" s="71" t="s">
        <v>82</v>
      </c>
      <c r="W16" s="27"/>
      <c r="X16" s="71" t="s">
        <v>82</v>
      </c>
      <c r="Z16" s="27"/>
      <c r="AA16" s="71" t="s">
        <v>82</v>
      </c>
      <c r="AC16" s="27"/>
      <c r="AD16" s="71" t="s">
        <v>82</v>
      </c>
      <c r="AF16" s="27"/>
      <c r="AG16" s="71" t="s">
        <v>82</v>
      </c>
      <c r="AI16" s="27"/>
      <c r="AJ16" s="71" t="s">
        <v>82</v>
      </c>
      <c r="AL16" s="27"/>
      <c r="AM16" s="71" t="s">
        <v>82</v>
      </c>
      <c r="AO16" s="27"/>
      <c r="AP16" s="71" t="s">
        <v>82</v>
      </c>
      <c r="AR16" s="27"/>
      <c r="AS16" s="110"/>
      <c r="AT16" s="107" t="s">
        <v>62</v>
      </c>
      <c r="AW16" s="107" t="s">
        <v>62</v>
      </c>
      <c r="AZ16" s="107" t="s">
        <v>62</v>
      </c>
      <c r="BC16" s="107" t="s">
        <v>62</v>
      </c>
      <c r="BF16" s="107" t="s">
        <v>62</v>
      </c>
      <c r="BI16" s="107" t="s">
        <v>62</v>
      </c>
      <c r="BL16" s="107" t="s">
        <v>62</v>
      </c>
      <c r="BO16" s="107" t="s">
        <v>62</v>
      </c>
      <c r="BR16" s="107" t="s">
        <v>62</v>
      </c>
      <c r="BU16" s="107" t="s">
        <v>62</v>
      </c>
      <c r="BX16" s="107" t="s">
        <v>62</v>
      </c>
      <c r="CA16" s="107" t="s">
        <v>62</v>
      </c>
      <c r="CD16" s="110"/>
    </row>
    <row r="17" spans="3:83" x14ac:dyDescent="0.25">
      <c r="C17" s="64" t="s">
        <v>38</v>
      </c>
      <c r="E17" s="27"/>
      <c r="F17" s="64" t="s">
        <v>37</v>
      </c>
      <c r="H17" s="27"/>
      <c r="I17" s="64" t="s">
        <v>39</v>
      </c>
      <c r="K17" s="27"/>
      <c r="L17" s="64" t="s">
        <v>210</v>
      </c>
      <c r="N17" s="27"/>
      <c r="O17" s="64" t="s">
        <v>216</v>
      </c>
      <c r="Q17" s="27"/>
      <c r="R17" s="64" t="s">
        <v>216</v>
      </c>
      <c r="T17" s="27"/>
      <c r="U17" s="64" t="s">
        <v>228</v>
      </c>
      <c r="W17" s="27"/>
      <c r="X17" s="64" t="s">
        <v>235</v>
      </c>
      <c r="Z17" s="27"/>
      <c r="AA17" s="64" t="s">
        <v>242</v>
      </c>
      <c r="AC17" s="27"/>
      <c r="AD17" s="64" t="s">
        <v>247</v>
      </c>
      <c r="AF17" s="27"/>
      <c r="AG17" s="64" t="s">
        <v>251</v>
      </c>
      <c r="AI17" s="27"/>
      <c r="AJ17" s="64" t="s">
        <v>257</v>
      </c>
      <c r="AL17" s="27"/>
      <c r="AM17" s="64" t="s">
        <v>262</v>
      </c>
      <c r="AO17" s="27"/>
      <c r="AP17" s="64" t="s">
        <v>267</v>
      </c>
      <c r="AR17" s="27"/>
      <c r="AS17" s="110"/>
      <c r="AT17" s="108" t="s">
        <v>38</v>
      </c>
      <c r="AW17" s="108" t="s">
        <v>37</v>
      </c>
      <c r="AZ17" s="108" t="s">
        <v>39</v>
      </c>
      <c r="BC17" s="108" t="s">
        <v>210</v>
      </c>
      <c r="BF17" s="108" t="s">
        <v>216</v>
      </c>
      <c r="BI17" s="108" t="s">
        <v>225</v>
      </c>
      <c r="BL17" s="108" t="s">
        <v>228</v>
      </c>
      <c r="BO17" s="108" t="s">
        <v>235</v>
      </c>
      <c r="BR17" s="108" t="s">
        <v>242</v>
      </c>
      <c r="BU17" s="108" t="s">
        <v>247</v>
      </c>
      <c r="BX17" s="108" t="s">
        <v>251</v>
      </c>
      <c r="CA17" s="108" t="s">
        <v>257</v>
      </c>
      <c r="CD17" s="110"/>
    </row>
    <row r="18" spans="3:83" x14ac:dyDescent="0.25">
      <c r="C18" s="64" t="s">
        <v>95</v>
      </c>
      <c r="E18" s="27"/>
      <c r="F18" s="64" t="s">
        <v>95</v>
      </c>
      <c r="H18" s="27"/>
      <c r="I18" s="64" t="s">
        <v>95</v>
      </c>
      <c r="K18" s="27"/>
      <c r="L18" s="64" t="s">
        <v>95</v>
      </c>
      <c r="N18" s="27"/>
      <c r="O18" s="64" t="s">
        <v>95</v>
      </c>
      <c r="Q18" s="27"/>
      <c r="R18" s="64" t="s">
        <v>95</v>
      </c>
      <c r="T18" s="27"/>
      <c r="U18" s="64" t="s">
        <v>95</v>
      </c>
      <c r="W18" s="27"/>
      <c r="X18" s="64" t="s">
        <v>95</v>
      </c>
      <c r="Z18" s="27"/>
      <c r="AA18" s="64" t="s">
        <v>95</v>
      </c>
      <c r="AC18" s="27"/>
      <c r="AD18" s="64" t="s">
        <v>95</v>
      </c>
      <c r="AF18" s="27"/>
      <c r="AG18" s="64" t="s">
        <v>95</v>
      </c>
      <c r="AI18" s="27"/>
      <c r="AJ18" s="64" t="s">
        <v>95</v>
      </c>
      <c r="AL18" s="27"/>
      <c r="AM18" s="64" t="s">
        <v>95</v>
      </c>
      <c r="AO18" s="27"/>
      <c r="AP18" s="64" t="s">
        <v>95</v>
      </c>
      <c r="AR18" s="27"/>
      <c r="AS18" s="110"/>
      <c r="AT18" s="108" t="s">
        <v>95</v>
      </c>
      <c r="AW18" s="108" t="s">
        <v>95</v>
      </c>
      <c r="AZ18" s="108" t="s">
        <v>95</v>
      </c>
      <c r="BC18" s="108" t="s">
        <v>95</v>
      </c>
      <c r="BF18" s="108" t="s">
        <v>95</v>
      </c>
      <c r="BI18" s="108" t="s">
        <v>95</v>
      </c>
      <c r="BL18" s="108" t="s">
        <v>95</v>
      </c>
      <c r="BO18" s="108" t="s">
        <v>95</v>
      </c>
      <c r="BR18" s="108" t="s">
        <v>95</v>
      </c>
      <c r="BU18" s="108" t="s">
        <v>95</v>
      </c>
      <c r="BX18" s="108" t="s">
        <v>95</v>
      </c>
      <c r="CA18" s="108" t="s">
        <v>95</v>
      </c>
      <c r="CD18" s="110"/>
    </row>
    <row r="19" spans="3:83" x14ac:dyDescent="0.25">
      <c r="C19" s="64">
        <v>2890</v>
      </c>
      <c r="E19" s="27"/>
      <c r="F19" s="64">
        <v>2890</v>
      </c>
      <c r="H19" s="27"/>
      <c r="I19" s="64">
        <v>2906</v>
      </c>
      <c r="K19" s="27"/>
      <c r="L19" s="64">
        <v>2895</v>
      </c>
      <c r="N19" s="27"/>
      <c r="O19" s="64">
        <v>2864</v>
      </c>
      <c r="Q19" s="27"/>
      <c r="R19" s="64">
        <v>2901</v>
      </c>
      <c r="T19" s="27"/>
      <c r="U19" s="64">
        <v>2857</v>
      </c>
      <c r="W19" s="27"/>
      <c r="X19" s="64">
        <v>2834</v>
      </c>
      <c r="Z19" s="27"/>
      <c r="AA19" s="64">
        <v>2951</v>
      </c>
      <c r="AC19" s="27"/>
      <c r="AD19" s="64">
        <v>2996</v>
      </c>
      <c r="AF19" s="27"/>
      <c r="AG19" s="64">
        <v>2954</v>
      </c>
      <c r="AI19" s="27"/>
      <c r="AJ19" s="64">
        <v>2972</v>
      </c>
      <c r="AL19" s="27"/>
      <c r="AM19" s="64">
        <v>2881</v>
      </c>
      <c r="AO19" s="27"/>
      <c r="AP19" s="64">
        <v>2804</v>
      </c>
      <c r="AR19" s="27"/>
      <c r="AS19" s="110"/>
      <c r="AT19" s="108">
        <v>2980</v>
      </c>
      <c r="AW19" s="108">
        <v>2969</v>
      </c>
      <c r="AZ19" s="108">
        <v>3002</v>
      </c>
      <c r="BC19" s="108">
        <v>2947</v>
      </c>
      <c r="BF19" s="108">
        <v>2921</v>
      </c>
      <c r="BI19" s="108">
        <v>2873</v>
      </c>
      <c r="BL19" s="108">
        <v>2958</v>
      </c>
      <c r="BO19" s="108">
        <v>2984</v>
      </c>
      <c r="BR19" s="108">
        <v>2969</v>
      </c>
      <c r="BU19" s="108">
        <v>2968</v>
      </c>
      <c r="BX19" s="108">
        <v>2925</v>
      </c>
      <c r="CA19" s="108">
        <v>2646</v>
      </c>
      <c r="CD19" s="110"/>
    </row>
    <row r="20" spans="3:83" x14ac:dyDescent="0.25">
      <c r="C20" s="64" t="s">
        <v>35</v>
      </c>
      <c r="E20" s="27"/>
      <c r="F20" s="64" t="s">
        <v>35</v>
      </c>
      <c r="H20" s="27"/>
      <c r="I20" s="64" t="s">
        <v>35</v>
      </c>
      <c r="K20" s="27"/>
      <c r="L20" s="64" t="s">
        <v>35</v>
      </c>
      <c r="N20" s="27"/>
      <c r="O20" s="64" t="s">
        <v>35</v>
      </c>
      <c r="Q20" s="27"/>
      <c r="R20" s="64" t="s">
        <v>35</v>
      </c>
      <c r="T20" s="27"/>
      <c r="U20" s="64" t="s">
        <v>35</v>
      </c>
      <c r="W20" s="27"/>
      <c r="X20" s="64" t="s">
        <v>35</v>
      </c>
      <c r="Z20" s="27"/>
      <c r="AA20" s="64" t="s">
        <v>35</v>
      </c>
      <c r="AC20" s="27"/>
      <c r="AD20" s="64" t="s">
        <v>35</v>
      </c>
      <c r="AF20" s="27"/>
      <c r="AG20" s="64" t="s">
        <v>35</v>
      </c>
      <c r="AI20" s="27"/>
      <c r="AJ20" s="64" t="s">
        <v>35</v>
      </c>
      <c r="AL20" s="27"/>
      <c r="AM20" s="64" t="s">
        <v>35</v>
      </c>
      <c r="AO20" s="27"/>
      <c r="AP20" s="64" t="s">
        <v>35</v>
      </c>
      <c r="AR20" s="27"/>
      <c r="AS20" s="110"/>
      <c r="AT20" s="108" t="s">
        <v>35</v>
      </c>
      <c r="AW20" s="108" t="s">
        <v>35</v>
      </c>
      <c r="AZ20" s="108" t="s">
        <v>35</v>
      </c>
      <c r="BC20" s="108" t="s">
        <v>35</v>
      </c>
      <c r="BF20" s="108" t="s">
        <v>35</v>
      </c>
      <c r="BI20" s="108" t="s">
        <v>35</v>
      </c>
      <c r="BL20" s="108" t="s">
        <v>35</v>
      </c>
      <c r="BO20" s="108" t="s">
        <v>35</v>
      </c>
      <c r="BR20" s="108" t="s">
        <v>35</v>
      </c>
      <c r="BU20" s="108" t="s">
        <v>35</v>
      </c>
      <c r="BX20" s="108" t="s">
        <v>35</v>
      </c>
      <c r="CA20" s="108" t="s">
        <v>35</v>
      </c>
      <c r="CD20" s="110"/>
    </row>
    <row r="21" spans="3:83" x14ac:dyDescent="0.25">
      <c r="C21" s="64">
        <v>2664</v>
      </c>
      <c r="E21" s="27"/>
      <c r="F21" s="64">
        <v>2626</v>
      </c>
      <c r="H21" s="27"/>
      <c r="I21" s="64">
        <v>2663</v>
      </c>
      <c r="K21" s="27"/>
      <c r="L21" s="64">
        <v>2664</v>
      </c>
      <c r="N21" s="27"/>
      <c r="O21" s="64">
        <v>2642</v>
      </c>
      <c r="Q21" s="27"/>
      <c r="R21" s="64">
        <v>2616</v>
      </c>
      <c r="T21" s="27"/>
      <c r="U21" s="64">
        <v>2614</v>
      </c>
      <c r="W21" s="27"/>
      <c r="X21" s="64">
        <v>2628</v>
      </c>
      <c r="Z21" s="27"/>
      <c r="AA21" s="64">
        <v>2759</v>
      </c>
      <c r="AC21" s="27"/>
      <c r="AD21" s="64">
        <v>2640</v>
      </c>
      <c r="AF21" s="27"/>
      <c r="AG21" s="64">
        <v>2648</v>
      </c>
      <c r="AI21" s="27"/>
      <c r="AJ21" s="64">
        <v>2643</v>
      </c>
      <c r="AL21" s="27"/>
      <c r="AM21" s="64">
        <v>2630</v>
      </c>
      <c r="AO21" s="27"/>
      <c r="AP21" s="64">
        <v>2639</v>
      </c>
      <c r="AR21" s="27"/>
      <c r="AS21" s="110"/>
      <c r="AT21" s="108">
        <v>3044</v>
      </c>
      <c r="AW21" s="108">
        <v>3128</v>
      </c>
      <c r="AZ21" s="108">
        <v>3169</v>
      </c>
      <c r="BC21" s="108">
        <v>3205</v>
      </c>
      <c r="BF21" s="108">
        <v>3167</v>
      </c>
      <c r="BI21" s="108">
        <v>3166</v>
      </c>
      <c r="BL21" s="108">
        <v>3176</v>
      </c>
      <c r="BO21" s="108">
        <v>3133</v>
      </c>
      <c r="BR21" s="108">
        <v>3108</v>
      </c>
      <c r="BU21" s="108">
        <v>3122</v>
      </c>
      <c r="BX21" s="108">
        <v>3119</v>
      </c>
      <c r="CA21" s="108">
        <v>3102</v>
      </c>
      <c r="CD21" s="110"/>
    </row>
    <row r="22" spans="3:83" x14ac:dyDescent="0.25">
      <c r="E22" s="27"/>
      <c r="H22" s="27"/>
      <c r="K22" s="27"/>
      <c r="N22" s="27"/>
      <c r="Q22" s="27"/>
      <c r="T22" s="27"/>
      <c r="W22" s="27"/>
      <c r="Z22" s="27"/>
      <c r="AC22" s="27"/>
      <c r="AF22" s="27"/>
      <c r="AI22" s="27"/>
      <c r="AL22" s="27"/>
      <c r="AO22" s="27"/>
      <c r="AR22" s="27"/>
      <c r="AV22" s="27"/>
      <c r="AY22" s="27"/>
      <c r="BB22" s="27"/>
      <c r="BE22" s="27"/>
      <c r="BH22" s="27"/>
      <c r="BK22" s="27"/>
      <c r="BN22" s="27"/>
      <c r="BQ22" s="27"/>
      <c r="BT22" s="27"/>
      <c r="BW22" s="27"/>
      <c r="BZ22" s="27"/>
      <c r="CC22" s="27"/>
    </row>
    <row r="23" spans="3:83" x14ac:dyDescent="0.25">
      <c r="E23" s="27"/>
      <c r="H23" s="27"/>
      <c r="K23" s="27"/>
      <c r="N23" s="27"/>
      <c r="Q23" s="27"/>
      <c r="T23" s="27"/>
      <c r="W23" s="27"/>
      <c r="Z23" s="27"/>
      <c r="AC23" s="27"/>
      <c r="AF23" s="27"/>
      <c r="AI23" s="27"/>
      <c r="AL23" s="27"/>
      <c r="AO23" s="27"/>
      <c r="AR23" s="27"/>
      <c r="AV23" s="27"/>
      <c r="AY23" s="27"/>
      <c r="BB23" s="27"/>
      <c r="BE23" s="27"/>
      <c r="BH23" s="27"/>
      <c r="BK23" s="27"/>
      <c r="BN23" s="27"/>
      <c r="BQ23" s="27"/>
      <c r="BT23" s="27"/>
      <c r="BW23" s="27"/>
      <c r="BZ23" s="27"/>
      <c r="CC23" s="27"/>
    </row>
    <row r="24" spans="3:83" x14ac:dyDescent="0.25">
      <c r="AV24" s="27"/>
      <c r="AY24" s="27"/>
      <c r="BB24" s="27"/>
      <c r="BE24" s="27"/>
      <c r="BH24" s="27"/>
      <c r="BK24" s="27"/>
      <c r="BN24" s="27"/>
      <c r="BQ24" s="27"/>
      <c r="BT24" s="27"/>
      <c r="BW24" s="27"/>
      <c r="BZ24" s="27"/>
      <c r="CC24" s="27"/>
    </row>
    <row r="25" spans="3:83" x14ac:dyDescent="0.25">
      <c r="CE25" s="94"/>
    </row>
  </sheetData>
  <mergeCells count="28">
    <mergeCell ref="CA2:CC2"/>
    <mergeCell ref="AP2:AR2"/>
    <mergeCell ref="AZ2:BB2"/>
    <mergeCell ref="AW2:AY2"/>
    <mergeCell ref="AT2:AV2"/>
    <mergeCell ref="AG2:AI2"/>
    <mergeCell ref="BU2:BW2"/>
    <mergeCell ref="AJ2:AL2"/>
    <mergeCell ref="BR2:BT2"/>
    <mergeCell ref="BL2:BN2"/>
    <mergeCell ref="BI2:BK2"/>
    <mergeCell ref="BF2:BH2"/>
    <mergeCell ref="BX2:BZ2"/>
    <mergeCell ref="AM2:AO2"/>
    <mergeCell ref="AA2:AC2"/>
    <mergeCell ref="A1:A3"/>
    <mergeCell ref="B1:B3"/>
    <mergeCell ref="C2:E2"/>
    <mergeCell ref="F2:H2"/>
    <mergeCell ref="I2:K2"/>
    <mergeCell ref="X2:Z2"/>
    <mergeCell ref="L2:N2"/>
    <mergeCell ref="O2:Q2"/>
    <mergeCell ref="R2:T2"/>
    <mergeCell ref="U2:W2"/>
    <mergeCell ref="AD2:AF2"/>
    <mergeCell ref="BO2:BQ2"/>
    <mergeCell ref="BC2:BE2"/>
  </mergeCells>
  <conditionalFormatting sqref="AV15">
    <cfRule type="cellIs" dxfId="1739" priority="1754" operator="greaterThan">
      <formula>0</formula>
    </cfRule>
    <cfRule type="cellIs" dxfId="1738" priority="1755" operator="lessThan">
      <formula>0</formula>
    </cfRule>
    <cfRule type="cellIs" dxfId="1737" priority="1757" operator="greaterThan">
      <formula>0</formula>
    </cfRule>
  </conditionalFormatting>
  <conditionalFormatting sqref="AS22:AS1048576">
    <cfRule type="colorScale" priority="439">
      <colorScale>
        <cfvo type="num" val="0"/>
        <cfvo type="num" val="0"/>
        <color rgb="FF92D050"/>
        <color rgb="FFFF3300"/>
      </colorScale>
    </cfRule>
  </conditionalFormatting>
  <conditionalFormatting sqref="AV22:AV1048576">
    <cfRule type="cellIs" dxfId="1736" priority="327" operator="greaterThan">
      <formula>0</formula>
    </cfRule>
    <cfRule type="cellIs" dxfId="1735" priority="328" operator="lessThan">
      <formula>0</formula>
    </cfRule>
    <cfRule type="cellIs" dxfId="1734" priority="329" operator="greaterThan">
      <formula>0</formula>
    </cfRule>
  </conditionalFormatting>
  <conditionalFormatting sqref="CD22:CD1048576">
    <cfRule type="colorScale" priority="321">
      <colorScale>
        <cfvo type="num" val="0"/>
        <cfvo type="num" val="0"/>
        <color rgb="FF92D050"/>
        <color rgb="FFFF3300"/>
      </colorScale>
    </cfRule>
  </conditionalFormatting>
  <conditionalFormatting sqref="E13 E15">
    <cfRule type="cellIs" dxfId="1733" priority="317" operator="greaterThan">
      <formula>0</formula>
    </cfRule>
    <cfRule type="cellIs" dxfId="1732" priority="318" operator="lessThan">
      <formula>0</formula>
    </cfRule>
    <cfRule type="cellIs" dxfId="1731" priority="319" operator="greaterThan">
      <formula>0</formula>
    </cfRule>
  </conditionalFormatting>
  <conditionalFormatting sqref="E22:E1048576">
    <cfRule type="cellIs" dxfId="1730" priority="310" operator="greaterThan">
      <formula>0</formula>
    </cfRule>
    <cfRule type="cellIs" dxfId="1729" priority="311" operator="lessThan">
      <formula>0</formula>
    </cfRule>
    <cfRule type="cellIs" dxfId="1728" priority="312" operator="greaterThan">
      <formula>0</formula>
    </cfRule>
  </conditionalFormatting>
  <conditionalFormatting sqref="CD4:CD14">
    <cfRule type="cellIs" dxfId="1727" priority="236" operator="greaterThan">
      <formula>0</formula>
    </cfRule>
    <cfRule type="cellIs" dxfId="1726" priority="237" operator="lessThan">
      <formula>0</formula>
    </cfRule>
  </conditionalFormatting>
  <conditionalFormatting sqref="CD4:CD14">
    <cfRule type="colorScale" priority="235">
      <colorScale>
        <cfvo type="num" val="0"/>
        <cfvo type="num" val="0"/>
        <color rgb="FF92D050"/>
        <color rgb="FFFF3300"/>
      </colorScale>
    </cfRule>
  </conditionalFormatting>
  <conditionalFormatting sqref="CD3">
    <cfRule type="colorScale" priority="234">
      <colorScale>
        <cfvo type="num" val="0"/>
        <cfvo type="num" val="0"/>
        <color rgb="FF92D050"/>
        <color rgb="FFFF3300"/>
      </colorScale>
    </cfRule>
  </conditionalFormatting>
  <conditionalFormatting sqref="CD15:CD21">
    <cfRule type="colorScale" priority="223">
      <colorScale>
        <cfvo type="num" val="0"/>
        <cfvo type="num" val="0"/>
        <color rgb="FF92D050"/>
        <color rgb="FFFF3300"/>
      </colorScale>
    </cfRule>
  </conditionalFormatting>
  <conditionalFormatting sqref="AS4:AS14">
    <cfRule type="cellIs" dxfId="1725" priority="231" operator="greaterThan">
      <formula>0</formula>
    </cfRule>
    <cfRule type="cellIs" dxfId="1724" priority="232" operator="lessThan">
      <formula>0</formula>
    </cfRule>
  </conditionalFormatting>
  <conditionalFormatting sqref="AS4:AS14">
    <cfRule type="colorScale" priority="230">
      <colorScale>
        <cfvo type="num" val="0"/>
        <cfvo type="num" val="0"/>
        <color rgb="FF92D050"/>
        <color rgb="FFFF3300"/>
      </colorScale>
    </cfRule>
  </conditionalFormatting>
  <conditionalFormatting sqref="AS3">
    <cfRule type="colorScale" priority="229">
      <colorScale>
        <cfvo type="num" val="0"/>
        <cfvo type="num" val="0"/>
        <color rgb="FF92D050"/>
        <color rgb="FFFF3300"/>
      </colorScale>
    </cfRule>
  </conditionalFormatting>
  <conditionalFormatting sqref="AS15:AS21">
    <cfRule type="cellIs" dxfId="1723" priority="227" operator="greaterThan">
      <formula>0</formula>
    </cfRule>
    <cfRule type="cellIs" dxfId="1722" priority="228" operator="lessThan">
      <formula>0</formula>
    </cfRule>
  </conditionalFormatting>
  <conditionalFormatting sqref="AS15:AS21">
    <cfRule type="colorScale" priority="226">
      <colorScale>
        <cfvo type="num" val="0"/>
        <cfvo type="num" val="0"/>
        <color rgb="FF92D050"/>
        <color rgb="FFFF3300"/>
      </colorScale>
    </cfRule>
  </conditionalFormatting>
  <conditionalFormatting sqref="CD15:CD21">
    <cfRule type="cellIs" dxfId="1721" priority="224" operator="greaterThan">
      <formula>0</formula>
    </cfRule>
    <cfRule type="cellIs" dxfId="1720" priority="225" operator="lessThan">
      <formula>0</formula>
    </cfRule>
  </conditionalFormatting>
  <conditionalFormatting sqref="H13 H15">
    <cfRule type="cellIs" dxfId="1719" priority="148" operator="greaterThan">
      <formula>0</formula>
    </cfRule>
    <cfRule type="cellIs" dxfId="1718" priority="149" operator="lessThan">
      <formula>0</formula>
    </cfRule>
    <cfRule type="cellIs" dxfId="1717" priority="150" operator="greaterThan">
      <formula>0</formula>
    </cfRule>
  </conditionalFormatting>
  <conditionalFormatting sqref="H22:H1048576">
    <cfRule type="cellIs" dxfId="1716" priority="145" operator="greaterThan">
      <formula>0</formula>
    </cfRule>
    <cfRule type="cellIs" dxfId="1715" priority="146" operator="lessThan">
      <formula>0</formula>
    </cfRule>
    <cfRule type="cellIs" dxfId="1714" priority="147" operator="greaterThan">
      <formula>0</formula>
    </cfRule>
  </conditionalFormatting>
  <conditionalFormatting sqref="K13 K15">
    <cfRule type="cellIs" dxfId="1713" priority="136" operator="greaterThan">
      <formula>0</formula>
    </cfRule>
    <cfRule type="cellIs" dxfId="1712" priority="137" operator="lessThan">
      <formula>0</formula>
    </cfRule>
    <cfRule type="cellIs" dxfId="1711" priority="138" operator="greaterThan">
      <formula>0</formula>
    </cfRule>
  </conditionalFormatting>
  <conditionalFormatting sqref="K22:K1048576">
    <cfRule type="cellIs" dxfId="1710" priority="133" operator="greaterThan">
      <formula>0</formula>
    </cfRule>
    <cfRule type="cellIs" dxfId="1709" priority="134" operator="lessThan">
      <formula>0</formula>
    </cfRule>
    <cfRule type="cellIs" dxfId="1708" priority="135" operator="greaterThan">
      <formula>0</formula>
    </cfRule>
  </conditionalFormatting>
  <conditionalFormatting sqref="AY15">
    <cfRule type="cellIs" dxfId="1707" priority="130" operator="greaterThan">
      <formula>0</formula>
    </cfRule>
    <cfRule type="cellIs" dxfId="1706" priority="131" operator="lessThan">
      <formula>0</formula>
    </cfRule>
    <cfRule type="cellIs" dxfId="1705" priority="132" operator="greaterThan">
      <formula>0</formula>
    </cfRule>
  </conditionalFormatting>
  <conditionalFormatting sqref="AY22:AY1048576">
    <cfRule type="cellIs" dxfId="1704" priority="127" operator="greaterThan">
      <formula>0</formula>
    </cfRule>
    <cfRule type="cellIs" dxfId="1703" priority="128" operator="lessThan">
      <formula>0</formula>
    </cfRule>
    <cfRule type="cellIs" dxfId="1702" priority="129" operator="greaterThan">
      <formula>0</formula>
    </cfRule>
  </conditionalFormatting>
  <conditionalFormatting sqref="N13 N15">
    <cfRule type="cellIs" dxfId="1701" priority="124" operator="greaterThan">
      <formula>0</formula>
    </cfRule>
    <cfRule type="cellIs" dxfId="1700" priority="125" operator="lessThan">
      <formula>0</formula>
    </cfRule>
    <cfRule type="cellIs" dxfId="1699" priority="126" operator="greaterThan">
      <formula>0</formula>
    </cfRule>
  </conditionalFormatting>
  <conditionalFormatting sqref="N22:N1048576">
    <cfRule type="cellIs" dxfId="1698" priority="121" operator="greaterThan">
      <formula>0</formula>
    </cfRule>
    <cfRule type="cellIs" dxfId="1697" priority="122" operator="lessThan">
      <formula>0</formula>
    </cfRule>
    <cfRule type="cellIs" dxfId="1696" priority="123" operator="greaterThan">
      <formula>0</formula>
    </cfRule>
  </conditionalFormatting>
  <conditionalFormatting sqref="Q13 Q15">
    <cfRule type="cellIs" dxfId="1695" priority="118" operator="greaterThan">
      <formula>0</formula>
    </cfRule>
    <cfRule type="cellIs" dxfId="1694" priority="119" operator="lessThan">
      <formula>0</formula>
    </cfRule>
    <cfRule type="cellIs" dxfId="1693" priority="120" operator="greaterThan">
      <formula>0</formula>
    </cfRule>
  </conditionalFormatting>
  <conditionalFormatting sqref="Q22:Q1048576">
    <cfRule type="cellIs" dxfId="1692" priority="115" operator="greaterThan">
      <formula>0</formula>
    </cfRule>
    <cfRule type="cellIs" dxfId="1691" priority="116" operator="lessThan">
      <formula>0</formula>
    </cfRule>
    <cfRule type="cellIs" dxfId="1690" priority="117" operator="greaterThan">
      <formula>0</formula>
    </cfRule>
  </conditionalFormatting>
  <conditionalFormatting sqref="BB15">
    <cfRule type="cellIs" dxfId="1689" priority="112" operator="greaterThan">
      <formula>0</formula>
    </cfRule>
    <cfRule type="cellIs" dxfId="1688" priority="113" operator="lessThan">
      <formula>0</formula>
    </cfRule>
    <cfRule type="cellIs" dxfId="1687" priority="114" operator="greaterThan">
      <formula>0</formula>
    </cfRule>
  </conditionalFormatting>
  <conditionalFormatting sqref="BB22:BB1048576">
    <cfRule type="cellIs" dxfId="1686" priority="109" operator="greaterThan">
      <formula>0</formula>
    </cfRule>
    <cfRule type="cellIs" dxfId="1685" priority="110" operator="lessThan">
      <formula>0</formula>
    </cfRule>
    <cfRule type="cellIs" dxfId="1684" priority="111" operator="greaterThan">
      <formula>0</formula>
    </cfRule>
  </conditionalFormatting>
  <conditionalFormatting sqref="T13 T15">
    <cfRule type="cellIs" dxfId="1683" priority="106" operator="greaterThan">
      <formula>0</formula>
    </cfRule>
    <cfRule type="cellIs" dxfId="1682" priority="107" operator="lessThan">
      <formula>0</formula>
    </cfRule>
    <cfRule type="cellIs" dxfId="1681" priority="108" operator="greaterThan">
      <formula>0</formula>
    </cfRule>
  </conditionalFormatting>
  <conditionalFormatting sqref="T22:T1048576">
    <cfRule type="cellIs" dxfId="1680" priority="103" operator="greaterThan">
      <formula>0</formula>
    </cfRule>
    <cfRule type="cellIs" dxfId="1679" priority="104" operator="lessThan">
      <formula>0</formula>
    </cfRule>
    <cfRule type="cellIs" dxfId="1678" priority="105" operator="greaterThan">
      <formula>0</formula>
    </cfRule>
  </conditionalFormatting>
  <conditionalFormatting sqref="BE15">
    <cfRule type="cellIs" dxfId="1677" priority="100" operator="greaterThan">
      <formula>0</formula>
    </cfRule>
    <cfRule type="cellIs" dxfId="1676" priority="101" operator="lessThan">
      <formula>0</formula>
    </cfRule>
    <cfRule type="cellIs" dxfId="1675" priority="102" operator="greaterThan">
      <formula>0</formula>
    </cfRule>
  </conditionalFormatting>
  <conditionalFormatting sqref="BE22:BE1048576">
    <cfRule type="cellIs" dxfId="1674" priority="97" operator="greaterThan">
      <formula>0</formula>
    </cfRule>
    <cfRule type="cellIs" dxfId="1673" priority="98" operator="lessThan">
      <formula>0</formula>
    </cfRule>
    <cfRule type="cellIs" dxfId="1672" priority="99" operator="greaterThan">
      <formula>0</formula>
    </cfRule>
  </conditionalFormatting>
  <conditionalFormatting sqref="BH15">
    <cfRule type="cellIs" dxfId="1671" priority="94" operator="greaterThan">
      <formula>0</formula>
    </cfRule>
    <cfRule type="cellIs" dxfId="1670" priority="95" operator="lessThan">
      <formula>0</formula>
    </cfRule>
    <cfRule type="cellIs" dxfId="1669" priority="96" operator="greaterThan">
      <formula>0</formula>
    </cfRule>
  </conditionalFormatting>
  <conditionalFormatting sqref="BH22:BH1048576">
    <cfRule type="cellIs" dxfId="1668" priority="91" operator="greaterThan">
      <formula>0</formula>
    </cfRule>
    <cfRule type="cellIs" dxfId="1667" priority="92" operator="lessThan">
      <formula>0</formula>
    </cfRule>
    <cfRule type="cellIs" dxfId="1666" priority="93" operator="greaterThan">
      <formula>0</formula>
    </cfRule>
  </conditionalFormatting>
  <conditionalFormatting sqref="W13 W15">
    <cfRule type="cellIs" dxfId="1665" priority="88" operator="greaterThan">
      <formula>0</formula>
    </cfRule>
    <cfRule type="cellIs" dxfId="1664" priority="89" operator="lessThan">
      <formula>0</formula>
    </cfRule>
    <cfRule type="cellIs" dxfId="1663" priority="90" operator="greaterThan">
      <formula>0</formula>
    </cfRule>
  </conditionalFormatting>
  <conditionalFormatting sqref="W22:W1048576">
    <cfRule type="cellIs" dxfId="1662" priority="85" operator="greaterThan">
      <formula>0</formula>
    </cfRule>
    <cfRule type="cellIs" dxfId="1661" priority="86" operator="lessThan">
      <formula>0</formula>
    </cfRule>
    <cfRule type="cellIs" dxfId="1660" priority="87" operator="greaterThan">
      <formula>0</formula>
    </cfRule>
  </conditionalFormatting>
  <conditionalFormatting sqref="BK15">
    <cfRule type="cellIs" dxfId="1659" priority="82" operator="greaterThan">
      <formula>0</formula>
    </cfRule>
    <cfRule type="cellIs" dxfId="1658" priority="83" operator="lessThan">
      <formula>0</formula>
    </cfRule>
    <cfRule type="cellIs" dxfId="1657" priority="84" operator="greaterThan">
      <formula>0</formula>
    </cfRule>
  </conditionalFormatting>
  <conditionalFormatting sqref="BK22:BK1048576">
    <cfRule type="cellIs" dxfId="1656" priority="79" operator="greaterThan">
      <formula>0</formula>
    </cfRule>
    <cfRule type="cellIs" dxfId="1655" priority="80" operator="lessThan">
      <formula>0</formula>
    </cfRule>
    <cfRule type="cellIs" dxfId="1654" priority="81" operator="greaterThan">
      <formula>0</formula>
    </cfRule>
  </conditionalFormatting>
  <conditionalFormatting sqref="Z13 Z15">
    <cfRule type="cellIs" dxfId="1653" priority="76" operator="greaterThan">
      <formula>0</formula>
    </cfRule>
    <cfRule type="cellIs" dxfId="1652" priority="77" operator="lessThan">
      <formula>0</formula>
    </cfRule>
    <cfRule type="cellIs" dxfId="1651" priority="78" operator="greaterThan">
      <formula>0</formula>
    </cfRule>
  </conditionalFormatting>
  <conditionalFormatting sqref="Z22:Z1048576">
    <cfRule type="cellIs" dxfId="1650" priority="73" operator="greaterThan">
      <formula>0</formula>
    </cfRule>
    <cfRule type="cellIs" dxfId="1649" priority="74" operator="lessThan">
      <formula>0</formula>
    </cfRule>
    <cfRule type="cellIs" dxfId="1648" priority="75" operator="greaterThan">
      <formula>0</formula>
    </cfRule>
  </conditionalFormatting>
  <conditionalFormatting sqref="BN15">
    <cfRule type="cellIs" dxfId="1647" priority="70" operator="greaterThan">
      <formula>0</formula>
    </cfRule>
    <cfRule type="cellIs" dxfId="1646" priority="71" operator="lessThan">
      <formula>0</formula>
    </cfRule>
    <cfRule type="cellIs" dxfId="1645" priority="72" operator="greaterThan">
      <formula>0</formula>
    </cfRule>
  </conditionalFormatting>
  <conditionalFormatting sqref="BN22:BN1048576">
    <cfRule type="cellIs" dxfId="1644" priority="67" operator="greaterThan">
      <formula>0</formula>
    </cfRule>
    <cfRule type="cellIs" dxfId="1643" priority="68" operator="lessThan">
      <formula>0</formula>
    </cfRule>
    <cfRule type="cellIs" dxfId="1642" priority="69" operator="greaterThan">
      <formula>0</formula>
    </cfRule>
  </conditionalFormatting>
  <conditionalFormatting sqref="AC13 AC15">
    <cfRule type="cellIs" dxfId="1641" priority="64" operator="greaterThan">
      <formula>0</formula>
    </cfRule>
    <cfRule type="cellIs" dxfId="1640" priority="65" operator="lessThan">
      <formula>0</formula>
    </cfRule>
    <cfRule type="cellIs" dxfId="1639" priority="66" operator="greaterThan">
      <formula>0</formula>
    </cfRule>
  </conditionalFormatting>
  <conditionalFormatting sqref="AC22:AC1048576">
    <cfRule type="cellIs" dxfId="1638" priority="61" operator="greaterThan">
      <formula>0</formula>
    </cfRule>
    <cfRule type="cellIs" dxfId="1637" priority="62" operator="lessThan">
      <formula>0</formula>
    </cfRule>
    <cfRule type="cellIs" dxfId="1636" priority="63" operator="greaterThan">
      <formula>0</formula>
    </cfRule>
  </conditionalFormatting>
  <conditionalFormatting sqref="BQ15">
    <cfRule type="cellIs" dxfId="1635" priority="58" operator="greaterThan">
      <formula>0</formula>
    </cfRule>
    <cfRule type="cellIs" dxfId="1634" priority="59" operator="lessThan">
      <formula>0</formula>
    </cfRule>
    <cfRule type="cellIs" dxfId="1633" priority="60" operator="greaterThan">
      <formula>0</formula>
    </cfRule>
  </conditionalFormatting>
  <conditionalFormatting sqref="BQ22:BQ1048576">
    <cfRule type="cellIs" dxfId="1632" priority="55" operator="greaterThan">
      <formula>0</formula>
    </cfRule>
    <cfRule type="cellIs" dxfId="1631" priority="56" operator="lessThan">
      <formula>0</formula>
    </cfRule>
    <cfRule type="cellIs" dxfId="1630" priority="57" operator="greaterThan">
      <formula>0</formula>
    </cfRule>
  </conditionalFormatting>
  <conditionalFormatting sqref="AF13 AF15">
    <cfRule type="cellIs" dxfId="1629" priority="52" operator="greaterThan">
      <formula>0</formula>
    </cfRule>
    <cfRule type="cellIs" dxfId="1628" priority="53" operator="lessThan">
      <formula>0</formula>
    </cfRule>
    <cfRule type="cellIs" dxfId="1627" priority="54" operator="greaterThan">
      <formula>0</formula>
    </cfRule>
  </conditionalFormatting>
  <conditionalFormatting sqref="AF22:AF1048576">
    <cfRule type="cellIs" dxfId="1626" priority="49" operator="greaterThan">
      <formula>0</formula>
    </cfRule>
    <cfRule type="cellIs" dxfId="1625" priority="50" operator="lessThan">
      <formula>0</formula>
    </cfRule>
    <cfRule type="cellIs" dxfId="1624" priority="51" operator="greaterThan">
      <formula>0</formula>
    </cfRule>
  </conditionalFormatting>
  <conditionalFormatting sqref="AI13 AI15">
    <cfRule type="cellIs" dxfId="1623" priority="46" operator="greaterThan">
      <formula>0</formula>
    </cfRule>
    <cfRule type="cellIs" dxfId="1622" priority="47" operator="lessThan">
      <formula>0</formula>
    </cfRule>
    <cfRule type="cellIs" dxfId="1621" priority="48" operator="greaterThan">
      <formula>0</formula>
    </cfRule>
  </conditionalFormatting>
  <conditionalFormatting sqref="AI22:AI1048576">
    <cfRule type="cellIs" dxfId="1620" priority="43" operator="greaterThan">
      <formula>0</formula>
    </cfRule>
    <cfRule type="cellIs" dxfId="1619" priority="44" operator="lessThan">
      <formula>0</formula>
    </cfRule>
    <cfRule type="cellIs" dxfId="1618" priority="45" operator="greaterThan">
      <formula>0</formula>
    </cfRule>
  </conditionalFormatting>
  <conditionalFormatting sqref="BT15">
    <cfRule type="cellIs" dxfId="1617" priority="40" operator="greaterThan">
      <formula>0</formula>
    </cfRule>
    <cfRule type="cellIs" dxfId="1616" priority="41" operator="lessThan">
      <formula>0</formula>
    </cfRule>
    <cfRule type="cellIs" dxfId="1615" priority="42" operator="greaterThan">
      <formula>0</formula>
    </cfRule>
  </conditionalFormatting>
  <conditionalFormatting sqref="BT22:BT1048576">
    <cfRule type="cellIs" dxfId="1614" priority="37" operator="greaterThan">
      <formula>0</formula>
    </cfRule>
    <cfRule type="cellIs" dxfId="1613" priority="38" operator="lessThan">
      <formula>0</formula>
    </cfRule>
    <cfRule type="cellIs" dxfId="1612" priority="39" operator="greaterThan">
      <formula>0</formula>
    </cfRule>
  </conditionalFormatting>
  <conditionalFormatting sqref="BW15">
    <cfRule type="cellIs" dxfId="1611" priority="34" operator="greaterThan">
      <formula>0</formula>
    </cfRule>
    <cfRule type="cellIs" dxfId="1610" priority="35" operator="lessThan">
      <formula>0</formula>
    </cfRule>
    <cfRule type="cellIs" dxfId="1609" priority="36" operator="greaterThan">
      <formula>0</formula>
    </cfRule>
  </conditionalFormatting>
  <conditionalFormatting sqref="BW22:BW1048576">
    <cfRule type="cellIs" dxfId="1608" priority="31" operator="greaterThan">
      <formula>0</formula>
    </cfRule>
    <cfRule type="cellIs" dxfId="1607" priority="32" operator="lessThan">
      <formula>0</formula>
    </cfRule>
    <cfRule type="cellIs" dxfId="1606" priority="33" operator="greaterThan">
      <formula>0</formula>
    </cfRule>
  </conditionalFormatting>
  <conditionalFormatting sqref="AL13 AL15">
    <cfRule type="cellIs" dxfId="1605" priority="28" operator="greaterThan">
      <formula>0</formula>
    </cfRule>
    <cfRule type="cellIs" dxfId="1604" priority="29" operator="lessThan">
      <formula>0</formula>
    </cfRule>
    <cfRule type="cellIs" dxfId="1603" priority="30" operator="greaterThan">
      <formula>0</formula>
    </cfRule>
  </conditionalFormatting>
  <conditionalFormatting sqref="AL22:AL1048576">
    <cfRule type="cellIs" dxfId="1602" priority="25" operator="greaterThan">
      <formula>0</formula>
    </cfRule>
    <cfRule type="cellIs" dxfId="1601" priority="26" operator="lessThan">
      <formula>0</formula>
    </cfRule>
    <cfRule type="cellIs" dxfId="1600" priority="27" operator="greaterThan">
      <formula>0</formula>
    </cfRule>
  </conditionalFormatting>
  <conditionalFormatting sqref="BZ15">
    <cfRule type="cellIs" dxfId="1599" priority="22" operator="greaterThan">
      <formula>0</formula>
    </cfRule>
    <cfRule type="cellIs" dxfId="1598" priority="23" operator="lessThan">
      <formula>0</formula>
    </cfRule>
    <cfRule type="cellIs" dxfId="1597" priority="24" operator="greaterThan">
      <formula>0</formula>
    </cfRule>
  </conditionalFormatting>
  <conditionalFormatting sqref="BZ22:BZ1048576">
    <cfRule type="cellIs" dxfId="1596" priority="19" operator="greaterThan">
      <formula>0</formula>
    </cfRule>
    <cfRule type="cellIs" dxfId="1595" priority="20" operator="lessThan">
      <formula>0</formula>
    </cfRule>
    <cfRule type="cellIs" dxfId="1594" priority="21" operator="greaterThan">
      <formula>0</formula>
    </cfRule>
  </conditionalFormatting>
  <conditionalFormatting sqref="AO13 AO15">
    <cfRule type="cellIs" dxfId="1593" priority="16" operator="greaterThan">
      <formula>0</formula>
    </cfRule>
    <cfRule type="cellIs" dxfId="1592" priority="17" operator="lessThan">
      <formula>0</formula>
    </cfRule>
    <cfRule type="cellIs" dxfId="1591" priority="18" operator="greaterThan">
      <formula>0</formula>
    </cfRule>
  </conditionalFormatting>
  <conditionalFormatting sqref="AO22:AO1048576">
    <cfRule type="cellIs" dxfId="1590" priority="13" operator="greaterThan">
      <formula>0</formula>
    </cfRule>
    <cfRule type="cellIs" dxfId="1589" priority="14" operator="lessThan">
      <formula>0</formula>
    </cfRule>
    <cfRule type="cellIs" dxfId="1588" priority="15" operator="greaterThan">
      <formula>0</formula>
    </cfRule>
  </conditionalFormatting>
  <conditionalFormatting sqref="CC15">
    <cfRule type="cellIs" dxfId="1587" priority="10" operator="greaterThan">
      <formula>0</formula>
    </cfRule>
    <cfRule type="cellIs" dxfId="1586" priority="11" operator="lessThan">
      <formula>0</formula>
    </cfRule>
    <cfRule type="cellIs" dxfId="1585" priority="12" operator="greaterThan">
      <formula>0</formula>
    </cfRule>
  </conditionalFormatting>
  <conditionalFormatting sqref="CC22:CC1048576">
    <cfRule type="cellIs" dxfId="1584" priority="7" operator="greaterThan">
      <formula>0</formula>
    </cfRule>
    <cfRule type="cellIs" dxfId="1583" priority="8" operator="lessThan">
      <formula>0</formula>
    </cfRule>
    <cfRule type="cellIs" dxfId="1582" priority="9" operator="greaterThan">
      <formula>0</formula>
    </cfRule>
  </conditionalFormatting>
  <conditionalFormatting sqref="AR13 AR15">
    <cfRule type="cellIs" dxfId="1581" priority="4" operator="greaterThan">
      <formula>0</formula>
    </cfRule>
    <cfRule type="cellIs" dxfId="1580" priority="5" operator="lessThan">
      <formula>0</formula>
    </cfRule>
    <cfRule type="cellIs" dxfId="1579" priority="6" operator="greaterThan">
      <formula>0</formula>
    </cfRule>
  </conditionalFormatting>
  <conditionalFormatting sqref="AR22:AR1048576">
    <cfRule type="cellIs" dxfId="1578" priority="1" operator="greaterThan">
      <formula>0</formula>
    </cfRule>
    <cfRule type="cellIs" dxfId="1577" priority="2" operator="lessThan">
      <formula>0</formula>
    </cfRule>
    <cfRule type="cellIs" dxfId="1576" priority="3" operator="greater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</sheetPr>
  <dimension ref="A1:BX24"/>
  <sheetViews>
    <sheetView zoomScale="70" zoomScaleNormal="70" workbookViewId="0">
      <selection activeCell="BU1" sqref="BU1:BU1048576"/>
    </sheetView>
  </sheetViews>
  <sheetFormatPr baseColWidth="10" defaultRowHeight="15" x14ac:dyDescent="0.25"/>
  <cols>
    <col min="1" max="1" width="20.85546875" bestFit="1" customWidth="1"/>
    <col min="2" max="2" width="64.85546875" customWidth="1"/>
    <col min="3" max="3" width="14.85546875" customWidth="1"/>
    <col min="4" max="4" width="14.42578125" style="25" customWidth="1"/>
    <col min="5" max="5" width="11.28515625" bestFit="1" customWidth="1"/>
    <col min="6" max="6" width="14.85546875" customWidth="1"/>
    <col min="7" max="7" width="14.42578125" style="25" customWidth="1"/>
    <col min="8" max="8" width="11.28515625" bestFit="1" customWidth="1"/>
    <col min="9" max="9" width="14.85546875" customWidth="1"/>
    <col min="10" max="10" width="14.42578125" style="25" customWidth="1"/>
    <col min="11" max="11" width="11.28515625" bestFit="1" customWidth="1"/>
    <col min="12" max="12" width="14.85546875" customWidth="1"/>
    <col min="13" max="13" width="14.42578125" style="25" customWidth="1"/>
    <col min="14" max="14" width="11.28515625" bestFit="1" customWidth="1"/>
    <col min="15" max="15" width="14.85546875" customWidth="1"/>
    <col min="16" max="16" width="14.42578125" style="25" customWidth="1"/>
    <col min="17" max="17" width="11.28515625" bestFit="1" customWidth="1"/>
    <col min="18" max="18" width="14.85546875" customWidth="1"/>
    <col min="19" max="19" width="14.42578125" style="25" customWidth="1"/>
    <col min="20" max="20" width="11.28515625" bestFit="1" customWidth="1"/>
    <col min="21" max="21" width="14.85546875" customWidth="1"/>
    <col min="22" max="22" width="14.42578125" style="25" customWidth="1"/>
    <col min="23" max="23" width="11.28515625" bestFit="1" customWidth="1"/>
    <col min="24" max="24" width="14.85546875" customWidth="1"/>
    <col min="25" max="25" width="14.42578125" style="25" customWidth="1"/>
    <col min="26" max="26" width="11.28515625" bestFit="1" customWidth="1"/>
    <col min="27" max="27" width="14.85546875" customWidth="1"/>
    <col min="28" max="28" width="14.42578125" style="25" customWidth="1"/>
    <col min="29" max="29" width="11.28515625" bestFit="1" customWidth="1"/>
    <col min="30" max="30" width="14.85546875" customWidth="1"/>
    <col min="31" max="31" width="14.42578125" style="25" customWidth="1"/>
    <col min="32" max="32" width="11.28515625" bestFit="1" customWidth="1"/>
    <col min="33" max="33" width="14.85546875" customWidth="1"/>
    <col min="34" max="34" width="14.42578125" style="25" customWidth="1"/>
    <col min="35" max="35" width="11.28515625" bestFit="1" customWidth="1"/>
    <col min="36" max="36" width="14.85546875" customWidth="1"/>
    <col min="37" max="37" width="14.42578125" style="25" customWidth="1"/>
    <col min="38" max="38" width="11.28515625" bestFit="1" customWidth="1"/>
    <col min="39" max="39" width="10.85546875" style="106" customWidth="1"/>
    <col min="40" max="40" width="13" customWidth="1"/>
    <col min="41" max="41" width="14.42578125" style="25" customWidth="1"/>
    <col min="42" max="42" width="11.28515625" bestFit="1" customWidth="1"/>
    <col min="43" max="43" width="13" customWidth="1"/>
    <col min="44" max="44" width="14.42578125" style="25" customWidth="1"/>
    <col min="45" max="45" width="11.28515625" bestFit="1" customWidth="1"/>
    <col min="46" max="46" width="13" customWidth="1"/>
    <col min="47" max="47" width="14.42578125" style="25" customWidth="1"/>
    <col min="48" max="48" width="11.28515625" bestFit="1" customWidth="1"/>
    <col min="49" max="49" width="13" customWidth="1"/>
    <col min="50" max="50" width="14.42578125" style="25" customWidth="1"/>
    <col min="51" max="51" width="11.28515625" bestFit="1" customWidth="1"/>
    <col min="52" max="52" width="13" customWidth="1"/>
    <col min="53" max="53" width="14.42578125" style="25" customWidth="1"/>
    <col min="54" max="54" width="11.28515625" bestFit="1" customWidth="1"/>
    <col min="55" max="55" width="13" customWidth="1"/>
    <col min="56" max="56" width="14.42578125" style="25" customWidth="1"/>
    <col min="57" max="57" width="11.28515625" bestFit="1" customWidth="1"/>
    <col min="58" max="58" width="13" customWidth="1"/>
    <col min="59" max="59" width="14.42578125" style="25" customWidth="1"/>
    <col min="60" max="60" width="11.28515625" bestFit="1" customWidth="1"/>
    <col min="61" max="61" width="13" customWidth="1"/>
    <col min="62" max="62" width="14.42578125" style="25" customWidth="1"/>
    <col min="63" max="63" width="11.28515625" bestFit="1" customWidth="1"/>
    <col min="64" max="64" width="13" customWidth="1"/>
    <col min="65" max="65" width="14.42578125" style="25" customWidth="1"/>
    <col min="66" max="66" width="11.28515625" bestFit="1" customWidth="1"/>
    <col min="67" max="67" width="13" customWidth="1"/>
    <col min="68" max="68" width="14.42578125" style="25" customWidth="1"/>
    <col min="69" max="69" width="11.28515625" bestFit="1" customWidth="1"/>
    <col min="70" max="70" width="13" customWidth="1"/>
    <col min="71" max="71" width="14.42578125" style="25" customWidth="1"/>
    <col min="72" max="72" width="11.28515625" bestFit="1" customWidth="1"/>
    <col min="73" max="73" width="13" customWidth="1"/>
    <col min="74" max="74" width="14.42578125" style="25" customWidth="1"/>
    <col min="75" max="75" width="11.28515625" bestFit="1" customWidth="1"/>
    <col min="76" max="76" width="10.85546875" style="106" customWidth="1"/>
  </cols>
  <sheetData>
    <row r="1" spans="1:76" x14ac:dyDescent="0.25">
      <c r="A1" s="145" t="s">
        <v>31</v>
      </c>
      <c r="B1" s="146" t="s">
        <v>30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L1" s="100"/>
      <c r="BM1" s="100"/>
      <c r="BN1" s="100"/>
      <c r="BO1" s="100"/>
      <c r="BP1" s="100"/>
      <c r="BQ1" s="100"/>
      <c r="BR1" s="100"/>
      <c r="BS1" s="100"/>
      <c r="BT1" s="100"/>
      <c r="BU1" s="100"/>
      <c r="BV1" s="100"/>
      <c r="BW1" s="100"/>
      <c r="BX1" s="100"/>
    </row>
    <row r="2" spans="1:76" x14ac:dyDescent="0.25">
      <c r="A2" s="145"/>
      <c r="B2" s="147"/>
      <c r="C2" s="144" t="s">
        <v>75</v>
      </c>
      <c r="D2" s="144"/>
      <c r="E2" s="144"/>
      <c r="F2" s="144" t="s">
        <v>75</v>
      </c>
      <c r="G2" s="144"/>
      <c r="H2" s="144"/>
      <c r="I2" s="144" t="s">
        <v>75</v>
      </c>
      <c r="J2" s="144"/>
      <c r="K2" s="144"/>
      <c r="L2" s="144" t="s">
        <v>75</v>
      </c>
      <c r="M2" s="144"/>
      <c r="N2" s="144"/>
      <c r="O2" s="144" t="s">
        <v>75</v>
      </c>
      <c r="P2" s="144"/>
      <c r="Q2" s="144"/>
      <c r="R2" s="144" t="s">
        <v>75</v>
      </c>
      <c r="S2" s="144"/>
      <c r="T2" s="144"/>
      <c r="U2" s="144" t="s">
        <v>75</v>
      </c>
      <c r="V2" s="144"/>
      <c r="W2" s="144"/>
      <c r="X2" s="144" t="s">
        <v>75</v>
      </c>
      <c r="Y2" s="144"/>
      <c r="Z2" s="144"/>
      <c r="AA2" s="144" t="s">
        <v>75</v>
      </c>
      <c r="AB2" s="144"/>
      <c r="AC2" s="144"/>
      <c r="AD2" s="144" t="s">
        <v>75</v>
      </c>
      <c r="AE2" s="144"/>
      <c r="AF2" s="144"/>
      <c r="AG2" s="144" t="s">
        <v>75</v>
      </c>
      <c r="AH2" s="144"/>
      <c r="AI2" s="144"/>
      <c r="AJ2" s="144" t="s">
        <v>75</v>
      </c>
      <c r="AK2" s="144"/>
      <c r="AL2" s="144"/>
      <c r="AM2" s="72"/>
      <c r="AN2" s="143" t="s">
        <v>96</v>
      </c>
      <c r="AO2" s="143"/>
      <c r="AP2" s="143"/>
      <c r="AQ2" s="143" t="s">
        <v>96</v>
      </c>
      <c r="AR2" s="143"/>
      <c r="AS2" s="143"/>
      <c r="AT2" s="143" t="s">
        <v>96</v>
      </c>
      <c r="AU2" s="143"/>
      <c r="AV2" s="143"/>
      <c r="AW2" s="143" t="s">
        <v>96</v>
      </c>
      <c r="AX2" s="143"/>
      <c r="AY2" s="143"/>
      <c r="AZ2" s="143" t="s">
        <v>96</v>
      </c>
      <c r="BA2" s="143"/>
      <c r="BB2" s="143"/>
      <c r="BC2" s="143" t="s">
        <v>96</v>
      </c>
      <c r="BD2" s="143"/>
      <c r="BE2" s="143"/>
      <c r="BF2" s="143" t="s">
        <v>96</v>
      </c>
      <c r="BG2" s="143"/>
      <c r="BH2" s="143"/>
      <c r="BI2" s="143" t="s">
        <v>96</v>
      </c>
      <c r="BJ2" s="143"/>
      <c r="BK2" s="143"/>
      <c r="BL2" s="143" t="s">
        <v>96</v>
      </c>
      <c r="BM2" s="143"/>
      <c r="BN2" s="143"/>
      <c r="BO2" s="143" t="s">
        <v>96</v>
      </c>
      <c r="BP2" s="143"/>
      <c r="BQ2" s="143"/>
      <c r="BR2" s="143" t="s">
        <v>96</v>
      </c>
      <c r="BS2" s="143"/>
      <c r="BT2" s="143"/>
      <c r="BU2" s="143" t="s">
        <v>96</v>
      </c>
      <c r="BV2" s="143"/>
      <c r="BW2" s="143"/>
      <c r="BX2" s="72"/>
    </row>
    <row r="3" spans="1:76" x14ac:dyDescent="0.25">
      <c r="A3" s="145"/>
      <c r="B3" s="147"/>
      <c r="C3" s="28" t="s">
        <v>38</v>
      </c>
      <c r="D3" s="51" t="s">
        <v>145</v>
      </c>
      <c r="E3" s="36" t="s">
        <v>50</v>
      </c>
      <c r="F3" s="28" t="s">
        <v>37</v>
      </c>
      <c r="G3" s="51" t="s">
        <v>208</v>
      </c>
      <c r="H3" s="36" t="s">
        <v>50</v>
      </c>
      <c r="I3" s="28" t="s">
        <v>39</v>
      </c>
      <c r="J3" s="51" t="s">
        <v>214</v>
      </c>
      <c r="K3" s="36" t="s">
        <v>50</v>
      </c>
      <c r="L3" s="28" t="s">
        <v>210</v>
      </c>
      <c r="M3" s="51" t="s">
        <v>221</v>
      </c>
      <c r="N3" s="36" t="s">
        <v>50</v>
      </c>
      <c r="O3" s="28" t="s">
        <v>216</v>
      </c>
      <c r="P3" s="51" t="s">
        <v>224</v>
      </c>
      <c r="Q3" s="36" t="s">
        <v>50</v>
      </c>
      <c r="R3" s="28" t="s">
        <v>225</v>
      </c>
      <c r="S3" s="51" t="s">
        <v>233</v>
      </c>
      <c r="T3" s="36" t="s">
        <v>50</v>
      </c>
      <c r="U3" s="28" t="s">
        <v>228</v>
      </c>
      <c r="V3" s="51" t="s">
        <v>240</v>
      </c>
      <c r="W3" s="36" t="s">
        <v>50</v>
      </c>
      <c r="X3" s="28" t="s">
        <v>235</v>
      </c>
      <c r="Y3" s="51" t="s">
        <v>245</v>
      </c>
      <c r="Z3" s="36" t="s">
        <v>50</v>
      </c>
      <c r="AA3" s="28" t="s">
        <v>242</v>
      </c>
      <c r="AB3" s="51" t="s">
        <v>254</v>
      </c>
      <c r="AC3" s="36" t="s">
        <v>50</v>
      </c>
      <c r="AD3" s="28" t="s">
        <v>247</v>
      </c>
      <c r="AE3" s="51" t="s">
        <v>255</v>
      </c>
      <c r="AF3" s="36" t="s">
        <v>50</v>
      </c>
      <c r="AG3" s="28" t="s">
        <v>251</v>
      </c>
      <c r="AH3" s="51" t="s">
        <v>260</v>
      </c>
      <c r="AI3" s="36" t="s">
        <v>50</v>
      </c>
      <c r="AJ3" s="28" t="s">
        <v>257</v>
      </c>
      <c r="AK3" s="51" t="s">
        <v>265</v>
      </c>
      <c r="AL3" s="36" t="s">
        <v>50</v>
      </c>
      <c r="AM3" s="52"/>
      <c r="AN3" s="28" t="s">
        <v>38</v>
      </c>
      <c r="AO3" s="51" t="s">
        <v>145</v>
      </c>
      <c r="AP3" s="36" t="s">
        <v>50</v>
      </c>
      <c r="AQ3" s="28" t="s">
        <v>37</v>
      </c>
      <c r="AR3" s="51" t="s">
        <v>208</v>
      </c>
      <c r="AS3" s="36" t="s">
        <v>50</v>
      </c>
      <c r="AT3" s="28" t="s">
        <v>39</v>
      </c>
      <c r="AU3" s="51" t="s">
        <v>214</v>
      </c>
      <c r="AV3" s="36" t="s">
        <v>50</v>
      </c>
      <c r="AW3" s="28" t="s">
        <v>210</v>
      </c>
      <c r="AX3" s="51" t="s">
        <v>221</v>
      </c>
      <c r="AY3" s="36" t="s">
        <v>50</v>
      </c>
      <c r="AZ3" s="28" t="s">
        <v>216</v>
      </c>
      <c r="BA3" s="51" t="s">
        <v>224</v>
      </c>
      <c r="BB3" s="36" t="s">
        <v>50</v>
      </c>
      <c r="BC3" s="28" t="s">
        <v>225</v>
      </c>
      <c r="BD3" s="51" t="s">
        <v>233</v>
      </c>
      <c r="BE3" s="36" t="s">
        <v>50</v>
      </c>
      <c r="BF3" s="28" t="s">
        <v>228</v>
      </c>
      <c r="BG3" s="51" t="s">
        <v>240</v>
      </c>
      <c r="BH3" s="36" t="s">
        <v>50</v>
      </c>
      <c r="BI3" s="28" t="s">
        <v>235</v>
      </c>
      <c r="BJ3" s="51" t="s">
        <v>245</v>
      </c>
      <c r="BK3" s="36" t="s">
        <v>50</v>
      </c>
      <c r="BL3" s="28" t="s">
        <v>242</v>
      </c>
      <c r="BM3" s="51" t="s">
        <v>254</v>
      </c>
      <c r="BN3" s="36" t="s">
        <v>50</v>
      </c>
      <c r="BO3" s="28" t="s">
        <v>247</v>
      </c>
      <c r="BP3" s="51" t="s">
        <v>255</v>
      </c>
      <c r="BQ3" s="36" t="s">
        <v>50</v>
      </c>
      <c r="BR3" s="28" t="s">
        <v>251</v>
      </c>
      <c r="BS3" s="51" t="s">
        <v>260</v>
      </c>
      <c r="BT3" s="36" t="s">
        <v>50</v>
      </c>
      <c r="BU3" s="28" t="s">
        <v>257</v>
      </c>
      <c r="BV3" s="51" t="s">
        <v>265</v>
      </c>
      <c r="BW3" s="36" t="s">
        <v>50</v>
      </c>
      <c r="BX3" s="52"/>
    </row>
    <row r="4" spans="1:76" x14ac:dyDescent="0.25">
      <c r="A4" s="77" t="s">
        <v>23</v>
      </c>
      <c r="B4" s="42" t="s">
        <v>22</v>
      </c>
      <c r="C4" s="31">
        <v>298</v>
      </c>
      <c r="D4" s="125">
        <f>C4/C$19</f>
        <v>0.13393258426966292</v>
      </c>
      <c r="E4" s="41">
        <f>D4*'Pondération des sujets'!$D3</f>
        <v>0.13393258426966292</v>
      </c>
      <c r="F4" s="31">
        <v>283</v>
      </c>
      <c r="G4" s="125">
        <f>F4/F$19</f>
        <v>0.12713387241689128</v>
      </c>
      <c r="H4" s="41">
        <f>G4*'Pondération des sujets'!$D3</f>
        <v>0.12713387241689128</v>
      </c>
      <c r="I4" s="31">
        <v>350</v>
      </c>
      <c r="J4" s="125">
        <f>I4/I$19</f>
        <v>0.15765765765765766</v>
      </c>
      <c r="K4" s="41">
        <f>J4*'Pondération des sujets'!$D3</f>
        <v>0.15765765765765766</v>
      </c>
      <c r="L4" s="31">
        <v>329</v>
      </c>
      <c r="M4" s="125">
        <f>L4/L$19</f>
        <v>0.14846570397111913</v>
      </c>
      <c r="N4" s="41">
        <f>M4*'Pondération des sujets'!$D3</f>
        <v>0.14846570397111913</v>
      </c>
      <c r="O4" s="31">
        <v>405</v>
      </c>
      <c r="P4" s="125">
        <f>O4/O$19</f>
        <v>0.18552450755840585</v>
      </c>
      <c r="Q4" s="41">
        <f>P4*'Pondération des sujets'!$D3</f>
        <v>0.18552450755840585</v>
      </c>
      <c r="R4" s="31">
        <v>401</v>
      </c>
      <c r="S4" s="125">
        <f>R4/R$19</f>
        <v>0.18651162790697676</v>
      </c>
      <c r="T4" s="41">
        <f>S4*'Pondération des sujets'!$D3</f>
        <v>0.18651162790697676</v>
      </c>
      <c r="U4" s="31">
        <v>446</v>
      </c>
      <c r="V4" s="125">
        <f>U4/U$19</f>
        <v>0.19232427770590771</v>
      </c>
      <c r="W4" s="41">
        <f>V4*'Pondération des sujets'!$D3</f>
        <v>0.19232427770590771</v>
      </c>
      <c r="X4" s="31">
        <v>437</v>
      </c>
      <c r="Y4" s="125">
        <f>X4/X$19</f>
        <v>0.18691189050470489</v>
      </c>
      <c r="Z4" s="41">
        <f>Y4*'Pondération des sujets'!$D3</f>
        <v>0.18691189050470489</v>
      </c>
      <c r="AA4" s="31">
        <v>457</v>
      </c>
      <c r="AB4" s="125">
        <f>AA4/AA$19</f>
        <v>0.2</v>
      </c>
      <c r="AC4" s="41">
        <f>AB4*'Pondération des sujets'!$D3</f>
        <v>0.2</v>
      </c>
      <c r="AD4" s="31">
        <v>396</v>
      </c>
      <c r="AE4" s="125">
        <f>AD4/AD$19</f>
        <v>0.170469220835127</v>
      </c>
      <c r="AF4" s="41">
        <f>AE4*'Pondération des sujets'!$D3</f>
        <v>0.170469220835127</v>
      </c>
      <c r="AG4" s="31">
        <v>389</v>
      </c>
      <c r="AH4" s="125">
        <f>AG4/AG$19</f>
        <v>0.17491007194244604</v>
      </c>
      <c r="AI4" s="41">
        <f>AH4*'Pondération des sujets'!$D3</f>
        <v>0.17491007194244604</v>
      </c>
      <c r="AJ4" s="31">
        <v>392</v>
      </c>
      <c r="AK4" s="125">
        <f>AJ4/AJ$19</f>
        <v>0.18006430868167203</v>
      </c>
      <c r="AL4" s="41">
        <f>AK4*'Pondération des sujets'!$D3</f>
        <v>0.18006430868167203</v>
      </c>
      <c r="AM4" s="32"/>
      <c r="AN4" s="31">
        <v>595</v>
      </c>
      <c r="AO4" s="125">
        <f>AN4/AN$19</f>
        <v>0.24246128769356154</v>
      </c>
      <c r="AP4" s="41">
        <f>AO4*'Pondération des sujets'!$D3</f>
        <v>0.24246128769356154</v>
      </c>
      <c r="AQ4" s="31">
        <v>601</v>
      </c>
      <c r="AR4" s="125">
        <f>AQ4/AQ$19</f>
        <v>0.2458077709611452</v>
      </c>
      <c r="AS4" s="41">
        <f>AR4*'Pondération des sujets'!$D3</f>
        <v>0.2458077709611452</v>
      </c>
      <c r="AT4" s="31">
        <v>584</v>
      </c>
      <c r="AU4" s="125">
        <f>AT4/AT$19</f>
        <v>0.23817292006525284</v>
      </c>
      <c r="AV4" s="41">
        <f>AU4*'Pondération des sujets'!$D3</f>
        <v>0.23817292006525284</v>
      </c>
      <c r="AW4" s="31">
        <v>534</v>
      </c>
      <c r="AX4" s="125">
        <f>AW4/AW$19</f>
        <v>0.21672077922077923</v>
      </c>
      <c r="AY4" s="41">
        <f>AX4*'Pondération des sujets'!$D3</f>
        <v>0.21672077922077923</v>
      </c>
      <c r="AZ4" s="31">
        <v>590</v>
      </c>
      <c r="BA4" s="125">
        <f>AZ4/AZ$19</f>
        <v>0.24259868421052633</v>
      </c>
      <c r="BB4" s="41">
        <f>BA4*'Pondération des sujets'!$D3</f>
        <v>0.24259868421052633</v>
      </c>
      <c r="BC4" s="31">
        <v>613</v>
      </c>
      <c r="BD4" s="125">
        <f>BC4/BC$19</f>
        <v>0.25205592105263158</v>
      </c>
      <c r="BE4" s="41">
        <f>BD4*'Pondération des sujets'!$D3</f>
        <v>0.25205592105263158</v>
      </c>
      <c r="BF4" s="31">
        <v>542</v>
      </c>
      <c r="BG4" s="125">
        <f>BF4/BF$19</f>
        <v>0.21679999999999999</v>
      </c>
      <c r="BH4" s="41">
        <f>BG4*'Pondération des sujets'!$D3</f>
        <v>0.21679999999999999</v>
      </c>
      <c r="BI4" s="31">
        <v>508</v>
      </c>
      <c r="BJ4" s="125">
        <f>BI4/BI$19</f>
        <v>0.19968553459119498</v>
      </c>
      <c r="BK4" s="41">
        <f>BJ4*'Pondération des sujets'!$D3</f>
        <v>0.19968553459119498</v>
      </c>
      <c r="BL4" s="31">
        <v>541</v>
      </c>
      <c r="BM4" s="125">
        <f>BL4/BL$19</f>
        <v>0.21744372990353697</v>
      </c>
      <c r="BN4" s="41">
        <f>BM4*'Pondération des sujets'!$D3</f>
        <v>0.21744372990353697</v>
      </c>
      <c r="BO4" s="31">
        <v>488</v>
      </c>
      <c r="BP4" s="125">
        <f>BO4/BO$19</f>
        <v>0.19137254901960785</v>
      </c>
      <c r="BQ4" s="41">
        <f>BP4*'Pondération des sujets'!$D3</f>
        <v>0.19137254901960785</v>
      </c>
      <c r="BR4" s="31">
        <v>488</v>
      </c>
      <c r="BS4" s="125">
        <f>BR4/BR$19</f>
        <v>0.19934640522875818</v>
      </c>
      <c r="BT4" s="41">
        <f>BS4*'Pondération des sujets'!$D3</f>
        <v>0.19934640522875818</v>
      </c>
      <c r="BU4" s="31">
        <v>526</v>
      </c>
      <c r="BV4" s="125">
        <f>BU4/BU$19</f>
        <v>0.22054507337526205</v>
      </c>
      <c r="BW4" s="41">
        <f>BV4*'Pondération des sujets'!$D3</f>
        <v>0.22054507337526205</v>
      </c>
      <c r="BX4" s="32"/>
    </row>
    <row r="5" spans="1:76" s="70" customFormat="1" ht="15" customHeight="1" x14ac:dyDescent="0.25">
      <c r="A5" s="78"/>
      <c r="B5" s="49" t="s">
        <v>49</v>
      </c>
      <c r="C5" s="48">
        <v>97</v>
      </c>
      <c r="D5" s="126">
        <f>C5/C$19</f>
        <v>4.359550561797753E-2</v>
      </c>
      <c r="E5" s="41">
        <f>-D5*'Pondération des sujets'!$D$3</f>
        <v>-4.359550561797753E-2</v>
      </c>
      <c r="F5" s="48">
        <v>66</v>
      </c>
      <c r="G5" s="126">
        <f>F5/F$19</f>
        <v>2.9649595687331536E-2</v>
      </c>
      <c r="H5" s="41">
        <f>-G5*'Pondération des sujets'!$D$3</f>
        <v>-2.9649595687331536E-2</v>
      </c>
      <c r="I5" s="48">
        <v>102</v>
      </c>
      <c r="J5" s="126">
        <f>I5/I$19</f>
        <v>4.5945945945945948E-2</v>
      </c>
      <c r="K5" s="41">
        <f>-J5*'Pondération des sujets'!$D$3</f>
        <v>-4.5945945945945948E-2</v>
      </c>
      <c r="L5" s="48">
        <v>78</v>
      </c>
      <c r="M5" s="126">
        <f>L5/L$19</f>
        <v>3.5198555956678701E-2</v>
      </c>
      <c r="N5" s="41">
        <f>-M5*'Pondération des sujets'!$D$3</f>
        <v>-3.5198555956678701E-2</v>
      </c>
      <c r="O5" s="48">
        <v>92</v>
      </c>
      <c r="P5" s="126">
        <f>O5/O$19</f>
        <v>4.2143838754008248E-2</v>
      </c>
      <c r="Q5" s="41">
        <f>-P5*'Pondération des sujets'!$D$3</f>
        <v>-4.2143838754008248E-2</v>
      </c>
      <c r="R5" s="48">
        <v>142</v>
      </c>
      <c r="S5" s="126">
        <f>R5/R$19</f>
        <v>6.6046511627906979E-2</v>
      </c>
      <c r="T5" s="41">
        <f>-S5*'Pondération des sujets'!$D$3</f>
        <v>-6.6046511627906979E-2</v>
      </c>
      <c r="U5" s="48">
        <v>123</v>
      </c>
      <c r="V5" s="126">
        <f>U5/U$19</f>
        <v>5.3040103492884863E-2</v>
      </c>
      <c r="W5" s="41">
        <f>-V5*'Pondération des sujets'!$D$3</f>
        <v>-5.3040103492884863E-2</v>
      </c>
      <c r="X5" s="48">
        <v>126</v>
      </c>
      <c r="Y5" s="126">
        <f>X5/X$19</f>
        <v>5.3892215568862277E-2</v>
      </c>
      <c r="Z5" s="41">
        <f>-Y5*'Pondération des sujets'!$D$3</f>
        <v>-5.3892215568862277E-2</v>
      </c>
      <c r="AA5" s="48">
        <v>141</v>
      </c>
      <c r="AB5" s="126">
        <f>AA5/AA$19</f>
        <v>6.1706783369803064E-2</v>
      </c>
      <c r="AC5" s="41">
        <f>-AB5*'Pondération des sujets'!$D$3</f>
        <v>-6.1706783369803064E-2</v>
      </c>
      <c r="AD5" s="48">
        <v>124</v>
      </c>
      <c r="AE5" s="126">
        <f>AD5/AD$19</f>
        <v>5.3379250968575119E-2</v>
      </c>
      <c r="AF5" s="41">
        <f>-AE5*'Pondération des sujets'!$D$3</f>
        <v>-5.3379250968575119E-2</v>
      </c>
      <c r="AG5" s="48">
        <v>117</v>
      </c>
      <c r="AH5" s="126">
        <f>AG5/AG$19</f>
        <v>5.2607913669064747E-2</v>
      </c>
      <c r="AI5" s="41">
        <f>-AH5*'Pondération des sujets'!$D$3</f>
        <v>-5.2607913669064747E-2</v>
      </c>
      <c r="AJ5" s="48">
        <v>151</v>
      </c>
      <c r="AK5" s="126">
        <f>AJ5/AJ$19</f>
        <v>6.9361506660542027E-2</v>
      </c>
      <c r="AL5" s="41">
        <f>-AK5*'Pondération des sujets'!$D$3</f>
        <v>-6.9361506660542027E-2</v>
      </c>
      <c r="AM5" s="32"/>
      <c r="AN5" s="48">
        <v>164</v>
      </c>
      <c r="AO5" s="126">
        <f>AN5/AN$19</f>
        <v>6.6829665851670744E-2</v>
      </c>
      <c r="AP5" s="41">
        <f>-AO5*'Pondération des sujets'!$D$3</f>
        <v>-6.6829665851670744E-2</v>
      </c>
      <c r="AQ5" s="48">
        <v>139</v>
      </c>
      <c r="AR5" s="126">
        <f>AQ5/AQ$19</f>
        <v>5.6850715746421268E-2</v>
      </c>
      <c r="AS5" s="41">
        <f>-AR5*'Pondération des sujets'!$D$3</f>
        <v>-5.6850715746421268E-2</v>
      </c>
      <c r="AT5" s="48">
        <v>192</v>
      </c>
      <c r="AU5" s="126">
        <f>AT5/AT$19</f>
        <v>7.8303425774877644E-2</v>
      </c>
      <c r="AV5" s="41">
        <f>-AU5*'Pondération des sujets'!$D$3</f>
        <v>-7.8303425774877644E-2</v>
      </c>
      <c r="AW5" s="48">
        <v>182</v>
      </c>
      <c r="AX5" s="126">
        <f>AW5/AW$19</f>
        <v>7.3863636363636367E-2</v>
      </c>
      <c r="AY5" s="41">
        <f>-AX5*'Pondération des sujets'!$D$3</f>
        <v>-7.3863636363636367E-2</v>
      </c>
      <c r="AZ5" s="48">
        <v>187</v>
      </c>
      <c r="BA5" s="126">
        <f>AZ5/AZ$19</f>
        <v>7.6891447368421059E-2</v>
      </c>
      <c r="BB5" s="41">
        <f>-BA5*'Pondération des sujets'!$D$3</f>
        <v>-7.6891447368421059E-2</v>
      </c>
      <c r="BC5" s="48">
        <v>218</v>
      </c>
      <c r="BD5" s="126">
        <f>BC5/BC$19</f>
        <v>8.9638157894736836E-2</v>
      </c>
      <c r="BE5" s="41">
        <f>-BD5*'Pondération des sujets'!$D$3</f>
        <v>-8.9638157894736836E-2</v>
      </c>
      <c r="BF5" s="48">
        <v>180</v>
      </c>
      <c r="BG5" s="126">
        <f>BF5/BF$19</f>
        <v>7.1999999999999995E-2</v>
      </c>
      <c r="BH5" s="41">
        <f>-BG5*'Pondération des sujets'!$D$3</f>
        <v>-7.1999999999999995E-2</v>
      </c>
      <c r="BI5" s="48">
        <v>190</v>
      </c>
      <c r="BJ5" s="126">
        <f>BI5/BI$19</f>
        <v>7.4685534591194966E-2</v>
      </c>
      <c r="BK5" s="41">
        <f>-BJ5*'Pondération des sujets'!$D$3</f>
        <v>-7.4685534591194966E-2</v>
      </c>
      <c r="BL5" s="48">
        <v>206</v>
      </c>
      <c r="BM5" s="126">
        <f>BL5/BL$19</f>
        <v>8.2797427652733124E-2</v>
      </c>
      <c r="BN5" s="41">
        <f>-BM5*'Pondération des sujets'!$D$3</f>
        <v>-8.2797427652733124E-2</v>
      </c>
      <c r="BO5" s="48">
        <v>152</v>
      </c>
      <c r="BP5" s="126">
        <f>BO5/BO$19</f>
        <v>5.9607843137254903E-2</v>
      </c>
      <c r="BQ5" s="41">
        <f>-BP5*'Pondération des sujets'!$D$3</f>
        <v>-5.9607843137254903E-2</v>
      </c>
      <c r="BR5" s="48">
        <v>186</v>
      </c>
      <c r="BS5" s="126">
        <f>BR5/BR$19</f>
        <v>7.5980392156862739E-2</v>
      </c>
      <c r="BT5" s="41">
        <f>-BS5*'Pondération des sujets'!$D$3</f>
        <v>-7.5980392156862739E-2</v>
      </c>
      <c r="BU5" s="48">
        <v>168</v>
      </c>
      <c r="BV5" s="126">
        <f>BU5/BU$19</f>
        <v>7.0440251572327042E-2</v>
      </c>
      <c r="BW5" s="41">
        <f>-BV5*'Pondération des sujets'!$D$3</f>
        <v>-7.0440251572327042E-2</v>
      </c>
      <c r="BX5" s="32"/>
    </row>
    <row r="6" spans="1:76" x14ac:dyDescent="0.25">
      <c r="A6" s="77" t="s">
        <v>21</v>
      </c>
      <c r="B6" s="42" t="s">
        <v>20</v>
      </c>
      <c r="C6" s="31">
        <v>34</v>
      </c>
      <c r="D6" s="125">
        <f>C6/C$19</f>
        <v>1.5280898876404495E-2</v>
      </c>
      <c r="E6" s="41">
        <f>D6*'Pondération des sujets'!$D4</f>
        <v>1.5280898876404495E-2</v>
      </c>
      <c r="F6" s="31">
        <v>27</v>
      </c>
      <c r="G6" s="125">
        <f>F6/F$19</f>
        <v>1.2129380053908356E-2</v>
      </c>
      <c r="H6" s="41">
        <f>G6*'Pondération des sujets'!$D4</f>
        <v>1.2129380053908356E-2</v>
      </c>
      <c r="I6" s="31">
        <v>29</v>
      </c>
      <c r="J6" s="125">
        <f>I6/I$19</f>
        <v>1.3063063063063063E-2</v>
      </c>
      <c r="K6" s="41">
        <f>J6*'Pondération des sujets'!$D4</f>
        <v>1.3063063063063063E-2</v>
      </c>
      <c r="L6" s="31">
        <v>29</v>
      </c>
      <c r="M6" s="125">
        <f>L6/L$19</f>
        <v>1.3086642599277979E-2</v>
      </c>
      <c r="N6" s="41">
        <f>M6*'Pondération des sujets'!$D4</f>
        <v>1.3086642599277979E-2</v>
      </c>
      <c r="O6" s="31">
        <v>39</v>
      </c>
      <c r="P6" s="125">
        <f>O6/O$19</f>
        <v>1.7865322950068714E-2</v>
      </c>
      <c r="Q6" s="41">
        <f>P6*'Pondération des sujets'!$D4</f>
        <v>1.7865322950068714E-2</v>
      </c>
      <c r="R6" s="31">
        <v>39</v>
      </c>
      <c r="S6" s="125">
        <f>R6/R$19</f>
        <v>1.8139534883720929E-2</v>
      </c>
      <c r="T6" s="41">
        <f>S6*'Pondération des sujets'!$D4</f>
        <v>1.8139534883720929E-2</v>
      </c>
      <c r="U6" s="31">
        <v>45</v>
      </c>
      <c r="V6" s="125">
        <f>U6/U$19</f>
        <v>1.9404915912031046E-2</v>
      </c>
      <c r="W6" s="41">
        <f>V6*'Pondération des sujets'!$D4</f>
        <v>1.9404915912031046E-2</v>
      </c>
      <c r="X6" s="31">
        <v>39</v>
      </c>
      <c r="Y6" s="125">
        <f>X6/X$19</f>
        <v>1.6680923866552608E-2</v>
      </c>
      <c r="Z6" s="41">
        <f>Y6*'Pondération des sujets'!$D4</f>
        <v>1.6680923866552608E-2</v>
      </c>
      <c r="AA6" s="31">
        <v>36</v>
      </c>
      <c r="AB6" s="125">
        <f>AA6/AA$19</f>
        <v>1.575492341356674E-2</v>
      </c>
      <c r="AC6" s="41">
        <f>AB6*'Pondération des sujets'!$D4</f>
        <v>1.575492341356674E-2</v>
      </c>
      <c r="AD6" s="31">
        <v>28</v>
      </c>
      <c r="AE6" s="125">
        <f>AD6/AD$19</f>
        <v>1.2053379250968575E-2</v>
      </c>
      <c r="AF6" s="41">
        <f>AE6*'Pondération des sujets'!$D4</f>
        <v>1.2053379250968575E-2</v>
      </c>
      <c r="AG6" s="31">
        <v>33</v>
      </c>
      <c r="AH6" s="125">
        <f>AG6/AG$19</f>
        <v>1.4838129496402877E-2</v>
      </c>
      <c r="AI6" s="41">
        <f>AH6*'Pondération des sujets'!$D4</f>
        <v>1.4838129496402877E-2</v>
      </c>
      <c r="AJ6" s="31">
        <v>35</v>
      </c>
      <c r="AK6" s="125">
        <f>AJ6/AJ$19</f>
        <v>1.607717041800643E-2</v>
      </c>
      <c r="AL6" s="41">
        <f>AK6*'Pondération des sujets'!$D4</f>
        <v>1.607717041800643E-2</v>
      </c>
      <c r="AM6" s="32"/>
      <c r="AN6" s="31">
        <v>45</v>
      </c>
      <c r="AO6" s="125">
        <f>AN6/AN$19</f>
        <v>1.8337408312958436E-2</v>
      </c>
      <c r="AP6" s="41">
        <f>AO6*'Pondération des sujets'!$D4</f>
        <v>1.8337408312958436E-2</v>
      </c>
      <c r="AQ6" s="31">
        <v>48</v>
      </c>
      <c r="AR6" s="125">
        <f>AQ6/AQ$19</f>
        <v>1.9631901840490799E-2</v>
      </c>
      <c r="AS6" s="41">
        <f>AR6*'Pondération des sujets'!$D4</f>
        <v>1.9631901840490799E-2</v>
      </c>
      <c r="AT6" s="31">
        <v>48</v>
      </c>
      <c r="AU6" s="125">
        <f>AT6/AT$19</f>
        <v>1.9575856443719411E-2</v>
      </c>
      <c r="AV6" s="41">
        <f>AU6*'Pondération des sujets'!$D4</f>
        <v>1.9575856443719411E-2</v>
      </c>
      <c r="AW6" s="31">
        <v>41</v>
      </c>
      <c r="AX6" s="125">
        <f>AW6/AW$19</f>
        <v>1.6639610389610388E-2</v>
      </c>
      <c r="AY6" s="41">
        <f>AX6*'Pondération des sujets'!$D4</f>
        <v>1.6639610389610388E-2</v>
      </c>
      <c r="AZ6" s="31">
        <v>46</v>
      </c>
      <c r="BA6" s="125">
        <f>AZ6/AZ$19</f>
        <v>1.8914473684210526E-2</v>
      </c>
      <c r="BB6" s="41">
        <f>BA6*'Pondération des sujets'!$D4</f>
        <v>1.8914473684210526E-2</v>
      </c>
      <c r="BC6" s="31">
        <v>43</v>
      </c>
      <c r="BD6" s="125">
        <f>BC6/BC$19</f>
        <v>1.7680921052631578E-2</v>
      </c>
      <c r="BE6" s="41">
        <f>BD6*'Pondération des sujets'!$D4</f>
        <v>1.7680921052631578E-2</v>
      </c>
      <c r="BF6" s="31">
        <v>41</v>
      </c>
      <c r="BG6" s="125">
        <f>BF6/BF$19</f>
        <v>1.6400000000000001E-2</v>
      </c>
      <c r="BH6" s="41">
        <f>BG6*'Pondération des sujets'!$D4</f>
        <v>1.6400000000000001E-2</v>
      </c>
      <c r="BI6" s="31">
        <v>41</v>
      </c>
      <c r="BJ6" s="125">
        <f>BI6/BI$19</f>
        <v>1.6116352201257862E-2</v>
      </c>
      <c r="BK6" s="41">
        <f>BJ6*'Pondération des sujets'!$D4</f>
        <v>1.6116352201257862E-2</v>
      </c>
      <c r="BL6" s="31">
        <v>37</v>
      </c>
      <c r="BM6" s="125">
        <f>BL6/BL$19</f>
        <v>1.4871382636655949E-2</v>
      </c>
      <c r="BN6" s="41">
        <f>BM6*'Pondération des sujets'!$D4</f>
        <v>1.4871382636655949E-2</v>
      </c>
      <c r="BO6" s="31">
        <v>28</v>
      </c>
      <c r="BP6" s="125">
        <f>BO6/BO$19</f>
        <v>1.0980392156862745E-2</v>
      </c>
      <c r="BQ6" s="41">
        <f>BP6*'Pondération des sujets'!$D4</f>
        <v>1.0980392156862745E-2</v>
      </c>
      <c r="BR6" s="31">
        <v>42</v>
      </c>
      <c r="BS6" s="125">
        <f>BR6/BR$19</f>
        <v>1.7156862745098041E-2</v>
      </c>
      <c r="BT6" s="41">
        <f>BS6*'Pondération des sujets'!$D4</f>
        <v>1.7156862745098041E-2</v>
      </c>
      <c r="BU6" s="31">
        <v>37</v>
      </c>
      <c r="BV6" s="125">
        <f>BU6/BU$19</f>
        <v>1.5513626834381551E-2</v>
      </c>
      <c r="BW6" s="41">
        <f>BV6*'Pondération des sujets'!$D4</f>
        <v>1.5513626834381551E-2</v>
      </c>
      <c r="BX6" s="32"/>
    </row>
    <row r="7" spans="1:76" x14ac:dyDescent="0.25">
      <c r="A7" s="77" t="s">
        <v>19</v>
      </c>
      <c r="B7" s="42" t="s">
        <v>18</v>
      </c>
      <c r="C7" s="31">
        <v>1</v>
      </c>
      <c r="D7" s="125">
        <f>C7/C19</f>
        <v>4.4943820224719103E-4</v>
      </c>
      <c r="E7" s="41">
        <f>D7*'Pondération des sujets'!$D5</f>
        <v>4.4943820224719103E-4</v>
      </c>
      <c r="F7" s="31">
        <v>0</v>
      </c>
      <c r="G7" s="125">
        <f>F7/F19</f>
        <v>0</v>
      </c>
      <c r="H7" s="41">
        <f>G7*'Pondération des sujets'!$D5</f>
        <v>0</v>
      </c>
      <c r="I7" s="31">
        <v>12</v>
      </c>
      <c r="J7" s="125">
        <f>I7/I19</f>
        <v>5.4054054054054057E-3</v>
      </c>
      <c r="K7" s="41">
        <f>J7*'Pondération des sujets'!$D5</f>
        <v>5.4054054054054057E-3</v>
      </c>
      <c r="L7" s="31">
        <v>11</v>
      </c>
      <c r="M7" s="125">
        <f>L7/L19</f>
        <v>4.9638989169675093E-3</v>
      </c>
      <c r="N7" s="41">
        <f>M7*'Pondération des sujets'!$D5</f>
        <v>4.9638989169675093E-3</v>
      </c>
      <c r="O7" s="31">
        <v>0</v>
      </c>
      <c r="P7" s="125">
        <f>O7/O19</f>
        <v>0</v>
      </c>
      <c r="Q7" s="41">
        <f>P7*'Pondération des sujets'!$D5</f>
        <v>0</v>
      </c>
      <c r="R7" s="31">
        <v>7</v>
      </c>
      <c r="S7" s="125">
        <f>R7/R19</f>
        <v>3.2558139534883722E-3</v>
      </c>
      <c r="T7" s="41">
        <f>S7*'Pondération des sujets'!$D5</f>
        <v>3.2558139534883722E-3</v>
      </c>
      <c r="U7" s="31">
        <v>5</v>
      </c>
      <c r="V7" s="125">
        <f>U7/U19</f>
        <v>2.1561017680034496E-3</v>
      </c>
      <c r="W7" s="41">
        <f>V7*'Pondération des sujets'!$D5</f>
        <v>2.1561017680034496E-3</v>
      </c>
      <c r="X7" s="31">
        <v>11</v>
      </c>
      <c r="Y7" s="125">
        <f>X7/X19</f>
        <v>4.704875962360992E-3</v>
      </c>
      <c r="Z7" s="41">
        <f>Y7*'Pondération des sujets'!$D5</f>
        <v>4.704875962360992E-3</v>
      </c>
      <c r="AA7" s="31">
        <v>16</v>
      </c>
      <c r="AB7" s="125">
        <f>AA7/AA19</f>
        <v>7.0021881838074401E-3</v>
      </c>
      <c r="AC7" s="41">
        <f>AB7*'Pondération des sujets'!$D5</f>
        <v>7.0021881838074401E-3</v>
      </c>
      <c r="AD7" s="31">
        <v>0</v>
      </c>
      <c r="AE7" s="125">
        <f>AD7/AD19</f>
        <v>0</v>
      </c>
      <c r="AF7" s="41">
        <f>AE7*'Pondération des sujets'!$D5</f>
        <v>0</v>
      </c>
      <c r="AG7" s="31">
        <v>8</v>
      </c>
      <c r="AH7" s="125">
        <f>AG7/AG19</f>
        <v>3.5971223021582736E-3</v>
      </c>
      <c r="AI7" s="41">
        <f>AH7*'Pondération des sujets'!$D5</f>
        <v>3.5971223021582736E-3</v>
      </c>
      <c r="AJ7" s="31">
        <v>10</v>
      </c>
      <c r="AK7" s="125">
        <f>AJ7/AJ19</f>
        <v>4.5934772622875514E-3</v>
      </c>
      <c r="AL7" s="41">
        <f>AK7*'Pondération des sujets'!$D5</f>
        <v>4.5934772622875514E-3</v>
      </c>
      <c r="AM7" s="32"/>
      <c r="AN7" s="31">
        <v>3</v>
      </c>
      <c r="AO7" s="125">
        <f>AN7/AN19</f>
        <v>1.2224938875305623E-3</v>
      </c>
      <c r="AP7" s="41">
        <f>AO7*'Pondération des sujets'!$D5</f>
        <v>1.2224938875305623E-3</v>
      </c>
      <c r="AQ7" s="31">
        <v>7</v>
      </c>
      <c r="AR7" s="125">
        <f>AQ7/AQ19</f>
        <v>2.8629856850715747E-3</v>
      </c>
      <c r="AS7" s="41">
        <f>AR7*'Pondération des sujets'!$D5</f>
        <v>2.8629856850715747E-3</v>
      </c>
      <c r="AT7" s="31">
        <v>11</v>
      </c>
      <c r="AU7" s="125">
        <f>AT7/AT19</f>
        <v>4.486133768352365E-3</v>
      </c>
      <c r="AV7" s="41">
        <f>AU7*'Pondération des sujets'!$D5</f>
        <v>4.486133768352365E-3</v>
      </c>
      <c r="AW7" s="31">
        <v>12</v>
      </c>
      <c r="AX7" s="125">
        <f>AW7/AW19</f>
        <v>4.87012987012987E-3</v>
      </c>
      <c r="AY7" s="41">
        <f>AX7*'Pondération des sujets'!$D5</f>
        <v>4.87012987012987E-3</v>
      </c>
      <c r="AZ7" s="31">
        <v>12</v>
      </c>
      <c r="BA7" s="125">
        <f>AZ7/AZ19</f>
        <v>4.9342105263157892E-3</v>
      </c>
      <c r="BB7" s="41">
        <f>BA7*'Pondération des sujets'!$D5</f>
        <v>4.9342105263157892E-3</v>
      </c>
      <c r="BC7" s="31">
        <v>5</v>
      </c>
      <c r="BD7" s="125">
        <f>BC7/BC19</f>
        <v>2.0559210526315788E-3</v>
      </c>
      <c r="BE7" s="41">
        <f>BD7*'Pondération des sujets'!$D5</f>
        <v>2.0559210526315788E-3</v>
      </c>
      <c r="BF7" s="31">
        <v>4</v>
      </c>
      <c r="BG7" s="125">
        <f>BF7/BF19</f>
        <v>1.6000000000000001E-3</v>
      </c>
      <c r="BH7" s="41">
        <f>BG7*'Pondération des sujets'!$D5</f>
        <v>1.6000000000000001E-3</v>
      </c>
      <c r="BI7" s="31">
        <v>6</v>
      </c>
      <c r="BJ7" s="125">
        <f>BI7/BI19</f>
        <v>2.3584905660377358E-3</v>
      </c>
      <c r="BK7" s="41">
        <f>BJ7*'Pondération des sujets'!$D5</f>
        <v>2.3584905660377358E-3</v>
      </c>
      <c r="BL7" s="31">
        <v>16</v>
      </c>
      <c r="BM7" s="125">
        <f>BL7/BL19</f>
        <v>6.4308681672025723E-3</v>
      </c>
      <c r="BN7" s="41">
        <f>BM7*'Pondération des sujets'!$D5</f>
        <v>6.4308681672025723E-3</v>
      </c>
      <c r="BO7" s="31">
        <v>0</v>
      </c>
      <c r="BP7" s="125">
        <f>BO7/BO19</f>
        <v>0</v>
      </c>
      <c r="BQ7" s="41">
        <f>BP7*'Pondération des sujets'!$D5</f>
        <v>0</v>
      </c>
      <c r="BR7" s="31">
        <v>10</v>
      </c>
      <c r="BS7" s="125">
        <f>BR7/BR19</f>
        <v>4.0849673202614381E-3</v>
      </c>
      <c r="BT7" s="41">
        <f>BS7*'Pondération des sujets'!$D5</f>
        <v>4.0849673202614381E-3</v>
      </c>
      <c r="BU7" s="31">
        <v>11</v>
      </c>
      <c r="BV7" s="125">
        <f>BU7/BU19</f>
        <v>4.6121593291404616E-3</v>
      </c>
      <c r="BW7" s="41">
        <f>BV7*'Pondération des sujets'!$D5</f>
        <v>4.6121593291404616E-3</v>
      </c>
      <c r="BX7" s="32"/>
    </row>
    <row r="8" spans="1:76" s="70" customFormat="1" x14ac:dyDescent="0.25">
      <c r="A8" s="77" t="s">
        <v>118</v>
      </c>
      <c r="B8" s="42" t="s">
        <v>16</v>
      </c>
      <c r="C8" s="31">
        <v>134</v>
      </c>
      <c r="D8" s="125">
        <f>C8/C$19</f>
        <v>6.0224719101123599E-2</v>
      </c>
      <c r="E8" s="41">
        <f>D8*'Pondération des sujets'!$D6</f>
        <v>6.0224719101123599E-2</v>
      </c>
      <c r="F8" s="31">
        <v>142</v>
      </c>
      <c r="G8" s="125">
        <f>F8/F$19</f>
        <v>6.3791554357592095E-2</v>
      </c>
      <c r="H8" s="41">
        <f>G8*'Pondération des sujets'!$D6</f>
        <v>6.3791554357592095E-2</v>
      </c>
      <c r="I8" s="31">
        <v>328</v>
      </c>
      <c r="J8" s="125">
        <f>I8/I$19</f>
        <v>0.14774774774774774</v>
      </c>
      <c r="K8" s="41">
        <f>J8*'Pondération des sujets'!$D6</f>
        <v>0.14774774774774774</v>
      </c>
      <c r="L8" s="31">
        <v>487</v>
      </c>
      <c r="M8" s="125">
        <f>L8/L$19</f>
        <v>0.2197653429602888</v>
      </c>
      <c r="N8" s="41">
        <f>M8*'Pondération des sujets'!$D6</f>
        <v>0.2197653429602888</v>
      </c>
      <c r="O8" s="31">
        <v>322</v>
      </c>
      <c r="P8" s="125">
        <f>O8/O$19</f>
        <v>0.14750343563902885</v>
      </c>
      <c r="Q8" s="41">
        <f>P8*'Pondération des sujets'!$D6</f>
        <v>0.14750343563902885</v>
      </c>
      <c r="R8" s="31">
        <v>250</v>
      </c>
      <c r="S8" s="125">
        <f>R8/R$19</f>
        <v>0.11627906976744186</v>
      </c>
      <c r="T8" s="41">
        <f>S8*'Pondération des sujets'!$D6</f>
        <v>0.11627906976744186</v>
      </c>
      <c r="U8" s="31">
        <v>244</v>
      </c>
      <c r="V8" s="125">
        <f>U8/U$19</f>
        <v>0.10521776627856835</v>
      </c>
      <c r="W8" s="41">
        <f>V8*'Pondération des sujets'!$D6</f>
        <v>0.10521776627856835</v>
      </c>
      <c r="X8" s="31">
        <v>259</v>
      </c>
      <c r="Y8" s="125">
        <f>X8/X$19</f>
        <v>0.11077844311377245</v>
      </c>
      <c r="Z8" s="41">
        <f>Y8*'Pondération des sujets'!$D6</f>
        <v>0.11077844311377245</v>
      </c>
      <c r="AA8" s="31">
        <v>242</v>
      </c>
      <c r="AB8" s="125">
        <f>AA8/AA$19</f>
        <v>0.10590809628008753</v>
      </c>
      <c r="AC8" s="41">
        <f>AB8*'Pondération des sujets'!$D6</f>
        <v>0.10590809628008753</v>
      </c>
      <c r="AD8" s="31">
        <v>274</v>
      </c>
      <c r="AE8" s="125">
        <f>AD8/AD$19</f>
        <v>0.11795092552733534</v>
      </c>
      <c r="AF8" s="41">
        <f>AE8*'Pondération des sujets'!$D6</f>
        <v>0.11795092552733534</v>
      </c>
      <c r="AG8" s="31">
        <v>305</v>
      </c>
      <c r="AH8" s="125">
        <f>AG8/AG$19</f>
        <v>0.13714028776978418</v>
      </c>
      <c r="AI8" s="41">
        <f>AH8*'Pondération des sujets'!$D6</f>
        <v>0.13714028776978418</v>
      </c>
      <c r="AJ8" s="31">
        <v>220</v>
      </c>
      <c r="AK8" s="125">
        <f>AJ8/AJ$19</f>
        <v>0.10105649977032613</v>
      </c>
      <c r="AL8" s="41">
        <f>AK8*'Pondération des sujets'!$D6</f>
        <v>0.10105649977032613</v>
      </c>
      <c r="AM8" s="32"/>
      <c r="AN8" s="28">
        <v>119</v>
      </c>
      <c r="AO8" s="125">
        <f>AN8/AN$19</f>
        <v>4.8492257538712308E-2</v>
      </c>
      <c r="AP8" s="41">
        <f>AO8*'Pondération des sujets'!$D6</f>
        <v>4.8492257538712308E-2</v>
      </c>
      <c r="AQ8" s="28">
        <v>116</v>
      </c>
      <c r="AR8" s="125">
        <f>AQ8/AQ$19</f>
        <v>4.7443762781186095E-2</v>
      </c>
      <c r="AS8" s="41">
        <f>AR8*'Pondération des sujets'!$D6</f>
        <v>4.7443762781186095E-2</v>
      </c>
      <c r="AT8" s="28">
        <v>185</v>
      </c>
      <c r="AU8" s="125">
        <f>AT8/AT$19</f>
        <v>7.5448613376835241E-2</v>
      </c>
      <c r="AV8" s="41">
        <f>AU8*'Pondération des sujets'!$D6</f>
        <v>7.5448613376835241E-2</v>
      </c>
      <c r="AW8" s="28">
        <v>236</v>
      </c>
      <c r="AX8" s="125">
        <f>AW8/AW$19</f>
        <v>9.5779220779220783E-2</v>
      </c>
      <c r="AY8" s="41">
        <f>AX8*'Pondération des sujets'!$D6</f>
        <v>9.5779220779220783E-2</v>
      </c>
      <c r="AZ8" s="28">
        <v>154</v>
      </c>
      <c r="BA8" s="125">
        <f>AZ8/AZ$19</f>
        <v>6.3322368421052627E-2</v>
      </c>
      <c r="BB8" s="41">
        <f>BA8*'Pondération des sujets'!$D6</f>
        <v>6.3322368421052627E-2</v>
      </c>
      <c r="BC8" s="28">
        <v>136</v>
      </c>
      <c r="BD8" s="125">
        <f>BC8/BC$19</f>
        <v>5.5921052631578948E-2</v>
      </c>
      <c r="BE8" s="41">
        <f>BD8*'Pondération des sujets'!$D6</f>
        <v>5.5921052631578948E-2</v>
      </c>
      <c r="BF8" s="28">
        <v>129</v>
      </c>
      <c r="BG8" s="125">
        <f>BF8/BF$19</f>
        <v>5.16E-2</v>
      </c>
      <c r="BH8" s="41">
        <f>BG8*'Pondération des sujets'!$D6</f>
        <v>5.16E-2</v>
      </c>
      <c r="BI8" s="28">
        <v>169</v>
      </c>
      <c r="BJ8" s="125">
        <f>BI8/BI$19</f>
        <v>6.6430817610062892E-2</v>
      </c>
      <c r="BK8" s="41">
        <f>BJ8*'Pondération des sujets'!$D6</f>
        <v>6.6430817610062892E-2</v>
      </c>
      <c r="BL8" s="28">
        <v>173</v>
      </c>
      <c r="BM8" s="125">
        <f>BL8/BL$19</f>
        <v>6.9533762057877813E-2</v>
      </c>
      <c r="BN8" s="41">
        <f>BM8*'Pondération des sujets'!$D6</f>
        <v>6.9533762057877813E-2</v>
      </c>
      <c r="BO8" s="28">
        <v>197</v>
      </c>
      <c r="BP8" s="125">
        <f>BO8/BO$19</f>
        <v>7.7254901960784314E-2</v>
      </c>
      <c r="BQ8" s="41">
        <f>BP8*'Pondération des sujets'!$D6</f>
        <v>7.7254901960784314E-2</v>
      </c>
      <c r="BR8" s="28">
        <v>212</v>
      </c>
      <c r="BS8" s="125">
        <f>BR8/BR$19</f>
        <v>8.6601307189542481E-2</v>
      </c>
      <c r="BT8" s="41">
        <f>BS8*'Pondération des sujets'!$D6</f>
        <v>8.6601307189542481E-2</v>
      </c>
      <c r="BU8" s="28">
        <v>163</v>
      </c>
      <c r="BV8" s="125">
        <f>BU8/BU$19</f>
        <v>6.8343815513626838E-2</v>
      </c>
      <c r="BW8" s="41">
        <f>BV8*'Pondération des sujets'!$D6</f>
        <v>6.8343815513626838E-2</v>
      </c>
      <c r="BX8" s="32"/>
    </row>
    <row r="9" spans="1:76" x14ac:dyDescent="0.25">
      <c r="A9" s="77">
        <v>3</v>
      </c>
      <c r="B9" s="42" t="s">
        <v>14</v>
      </c>
      <c r="C9" s="31">
        <v>229</v>
      </c>
      <c r="D9" s="125">
        <f t="shared" ref="D9:D11" si="0">C9/C$19</f>
        <v>0.10292134831460674</v>
      </c>
      <c r="E9" s="41">
        <f>D9*'Pondération des sujets'!$D8</f>
        <v>0.10292134831460674</v>
      </c>
      <c r="F9" s="31">
        <v>280</v>
      </c>
      <c r="G9" s="125">
        <f t="shared" ref="G9:G11" si="1">F9/F$19</f>
        <v>0.12578616352201258</v>
      </c>
      <c r="H9" s="41">
        <f>G9*'Pondération des sujets'!$D8</f>
        <v>0.12578616352201258</v>
      </c>
      <c r="I9" s="31">
        <v>212</v>
      </c>
      <c r="J9" s="125">
        <f t="shared" ref="J9:J11" si="2">I9/I$19</f>
        <v>9.5495495495495492E-2</v>
      </c>
      <c r="K9" s="41">
        <f>J9*'Pondération des sujets'!$D8</f>
        <v>9.5495495495495492E-2</v>
      </c>
      <c r="L9" s="31">
        <v>48</v>
      </c>
      <c r="M9" s="125">
        <f t="shared" ref="M9:M11" si="3">L9/L$19</f>
        <v>2.1660649819494584E-2</v>
      </c>
      <c r="N9" s="41">
        <f>M9*'Pondération des sujets'!$D8</f>
        <v>2.1660649819494584E-2</v>
      </c>
      <c r="O9" s="31">
        <v>214</v>
      </c>
      <c r="P9" s="125">
        <f t="shared" ref="P9:P11" si="4">O9/O$19</f>
        <v>9.8030233623453963E-2</v>
      </c>
      <c r="Q9" s="41">
        <f>P9*'Pondération des sujets'!$D8</f>
        <v>9.8030233623453963E-2</v>
      </c>
      <c r="R9" s="31">
        <v>200</v>
      </c>
      <c r="S9" s="125">
        <f t="shared" ref="S9:S11" si="5">R9/R$19</f>
        <v>9.3023255813953487E-2</v>
      </c>
      <c r="T9" s="41">
        <f>S9*'Pondération des sujets'!$D8</f>
        <v>9.3023255813953487E-2</v>
      </c>
      <c r="U9" s="31">
        <v>305</v>
      </c>
      <c r="V9" s="125">
        <f t="shared" ref="V9:V11" si="6">U9/U$19</f>
        <v>0.13152220784821045</v>
      </c>
      <c r="W9" s="41">
        <f>V9*'Pondération des sujets'!$D8</f>
        <v>0.13152220784821045</v>
      </c>
      <c r="X9" s="31">
        <v>280</v>
      </c>
      <c r="Y9" s="125">
        <f t="shared" ref="Y9:Y11" si="7">X9/X$19</f>
        <v>0.11976047904191617</v>
      </c>
      <c r="Z9" s="41">
        <f>Y9*'Pondération des sujets'!$D8</f>
        <v>0.11976047904191617</v>
      </c>
      <c r="AA9" s="31">
        <v>286</v>
      </c>
      <c r="AB9" s="125">
        <f t="shared" ref="AB9:AB11" si="8">AA9/AA$19</f>
        <v>0.12516411378555797</v>
      </c>
      <c r="AC9" s="41">
        <f>AB9*'Pondération des sujets'!$D8</f>
        <v>0.12516411378555797</v>
      </c>
      <c r="AD9" s="31">
        <v>307</v>
      </c>
      <c r="AE9" s="125">
        <f t="shared" ref="AE9:AE11" si="9">AD9/AD$19</f>
        <v>0.13215669393026258</v>
      </c>
      <c r="AF9" s="41">
        <f>AE9*'Pondération des sujets'!$D8</f>
        <v>0.13215669393026258</v>
      </c>
      <c r="AG9" s="31">
        <v>206</v>
      </c>
      <c r="AH9" s="125">
        <f t="shared" ref="AH9:AH11" si="10">AG9/AG$19</f>
        <v>9.2625899280575533E-2</v>
      </c>
      <c r="AI9" s="41">
        <f>AH9*'Pondération des sujets'!$D8</f>
        <v>9.2625899280575533E-2</v>
      </c>
      <c r="AJ9" s="31">
        <v>199</v>
      </c>
      <c r="AK9" s="125">
        <f t="shared" ref="AK9:AK11" si="11">AJ9/AJ$19</f>
        <v>9.1410197519522285E-2</v>
      </c>
      <c r="AL9" s="41">
        <f>AK9*'Pondération des sujets'!$D8</f>
        <v>9.1410197519522285E-2</v>
      </c>
      <c r="AM9" s="32"/>
      <c r="AN9" s="31">
        <v>170</v>
      </c>
      <c r="AO9" s="125">
        <f t="shared" ref="AO9:AO11" si="12">AN9/AN$19</f>
        <v>6.9274653626731866E-2</v>
      </c>
      <c r="AP9" s="41">
        <f>AO9*'Pondération des sujets'!$D8</f>
        <v>6.9274653626731866E-2</v>
      </c>
      <c r="AQ9" s="31">
        <v>193</v>
      </c>
      <c r="AR9" s="125">
        <f t="shared" ref="AR9:AR11" si="13">AQ9/AQ$19</f>
        <v>7.8936605316973413E-2</v>
      </c>
      <c r="AS9" s="41">
        <f>AR9*'Pondération des sujets'!$D8</f>
        <v>7.8936605316973413E-2</v>
      </c>
      <c r="AT9" s="31">
        <v>153</v>
      </c>
      <c r="AU9" s="125">
        <f t="shared" ref="AU9:AU11" si="14">AT9/AT$19</f>
        <v>6.2398042414355627E-2</v>
      </c>
      <c r="AV9" s="41">
        <f>AU9*'Pondération des sujets'!$D8</f>
        <v>6.2398042414355627E-2</v>
      </c>
      <c r="AW9" s="31">
        <v>34</v>
      </c>
      <c r="AX9" s="125">
        <f t="shared" ref="AX9:AX11" si="15">AW9/AW$19</f>
        <v>1.3798701298701298E-2</v>
      </c>
      <c r="AY9" s="41">
        <f>AX9*'Pondération des sujets'!$D8</f>
        <v>1.3798701298701298E-2</v>
      </c>
      <c r="AZ9" s="31">
        <v>215</v>
      </c>
      <c r="BA9" s="125">
        <f t="shared" ref="BA9:BA11" si="16">AZ9/AZ$19</f>
        <v>8.8404605263157895E-2</v>
      </c>
      <c r="BB9" s="41">
        <f>BA9*'Pondération des sujets'!$D8</f>
        <v>8.8404605263157895E-2</v>
      </c>
      <c r="BC9" s="31">
        <v>237</v>
      </c>
      <c r="BD9" s="125">
        <f t="shared" ref="BD9:BD11" si="17">BC9/BC$19</f>
        <v>9.7450657894736836E-2</v>
      </c>
      <c r="BE9" s="41">
        <f>BD9*'Pondération des sujets'!$D8</f>
        <v>9.7450657894736836E-2</v>
      </c>
      <c r="BF9" s="31">
        <v>300</v>
      </c>
      <c r="BG9" s="125">
        <f t="shared" ref="BG9:BG11" si="18">BF9/BF$19</f>
        <v>0.12</v>
      </c>
      <c r="BH9" s="41">
        <f>BG9*'Pondération des sujets'!$D8</f>
        <v>0.12</v>
      </c>
      <c r="BI9" s="31">
        <v>275</v>
      </c>
      <c r="BJ9" s="125">
        <f t="shared" ref="BJ9:BJ11" si="19">BI9/BI$19</f>
        <v>0.10809748427672956</v>
      </c>
      <c r="BK9" s="41">
        <f>BJ9*'Pondération des sujets'!$D8</f>
        <v>0.10809748427672956</v>
      </c>
      <c r="BL9" s="31">
        <v>291</v>
      </c>
      <c r="BM9" s="125">
        <f t="shared" ref="BM9:BM11" si="20">BL9/BL$19</f>
        <v>0.11696141479099678</v>
      </c>
      <c r="BN9" s="41">
        <f>BM9*'Pondération des sujets'!$D8</f>
        <v>0.11696141479099678</v>
      </c>
      <c r="BO9" s="31">
        <v>283</v>
      </c>
      <c r="BP9" s="125">
        <f t="shared" ref="BP9:BP11" si="21">BO9/BO$19</f>
        <v>0.11098039215686274</v>
      </c>
      <c r="BQ9" s="41">
        <f>BP9*'Pondération des sujets'!$D8</f>
        <v>0.11098039215686274</v>
      </c>
      <c r="BR9" s="31">
        <v>234</v>
      </c>
      <c r="BS9" s="125">
        <f t="shared" ref="BS9:BS11" si="22">BR9/BR$19</f>
        <v>9.5588235294117641E-2</v>
      </c>
      <c r="BT9" s="41">
        <f>BS9*'Pondération des sujets'!$D8</f>
        <v>9.5588235294117641E-2</v>
      </c>
      <c r="BU9" s="31">
        <v>323</v>
      </c>
      <c r="BV9" s="125">
        <f t="shared" ref="BV9:BV11" si="23">BU9/BU$19</f>
        <v>0.13542976939203355</v>
      </c>
      <c r="BW9" s="41">
        <f>BV9*'Pondération des sujets'!$D8</f>
        <v>0.13542976939203355</v>
      </c>
      <c r="BX9" s="32"/>
    </row>
    <row r="10" spans="1:76" ht="25.5" x14ac:dyDescent="0.25">
      <c r="A10" s="77">
        <v>5</v>
      </c>
      <c r="B10" s="42" t="s">
        <v>12</v>
      </c>
      <c r="C10" s="31">
        <v>1</v>
      </c>
      <c r="D10" s="125">
        <f t="shared" si="0"/>
        <v>4.4943820224719103E-4</v>
      </c>
      <c r="E10" s="41">
        <f>D10*'Pondération des sujets'!$D10</f>
        <v>4.4943820224719103E-4</v>
      </c>
      <c r="F10" s="31">
        <v>1</v>
      </c>
      <c r="G10" s="125">
        <f t="shared" si="1"/>
        <v>4.4923629829290209E-4</v>
      </c>
      <c r="H10" s="41">
        <f>G10*'Pondération des sujets'!$D10</f>
        <v>4.4923629829290209E-4</v>
      </c>
      <c r="I10" s="31">
        <v>0</v>
      </c>
      <c r="J10" s="125">
        <f t="shared" si="2"/>
        <v>0</v>
      </c>
      <c r="K10" s="41">
        <f>J10*'Pondération des sujets'!$D10</f>
        <v>0</v>
      </c>
      <c r="L10" s="31">
        <v>0</v>
      </c>
      <c r="M10" s="125">
        <f t="shared" si="3"/>
        <v>0</v>
      </c>
      <c r="N10" s="41">
        <f>M10*'Pondération des sujets'!$D10</f>
        <v>0</v>
      </c>
      <c r="O10" s="31">
        <v>0</v>
      </c>
      <c r="P10" s="125">
        <f t="shared" si="4"/>
        <v>0</v>
      </c>
      <c r="Q10" s="41">
        <f>P10*'Pondération des sujets'!$D10</f>
        <v>0</v>
      </c>
      <c r="R10" s="31">
        <v>0</v>
      </c>
      <c r="S10" s="125">
        <f t="shared" si="5"/>
        <v>0</v>
      </c>
      <c r="T10" s="41">
        <f>S10*'Pondération des sujets'!$D10</f>
        <v>0</v>
      </c>
      <c r="U10" s="31">
        <v>0</v>
      </c>
      <c r="V10" s="125">
        <f t="shared" si="6"/>
        <v>0</v>
      </c>
      <c r="W10" s="41">
        <f>V10*'Pondération des sujets'!$D10</f>
        <v>0</v>
      </c>
      <c r="X10" s="31">
        <v>0</v>
      </c>
      <c r="Y10" s="125">
        <f t="shared" si="7"/>
        <v>0</v>
      </c>
      <c r="Z10" s="41">
        <f>Y10*'Pondération des sujets'!$D10</f>
        <v>0</v>
      </c>
      <c r="AA10" s="31">
        <v>0</v>
      </c>
      <c r="AB10" s="125">
        <f t="shared" si="8"/>
        <v>0</v>
      </c>
      <c r="AC10" s="41">
        <f>AB10*'Pondération des sujets'!$D10</f>
        <v>0</v>
      </c>
      <c r="AD10" s="31">
        <v>0</v>
      </c>
      <c r="AE10" s="125">
        <f t="shared" si="9"/>
        <v>0</v>
      </c>
      <c r="AF10" s="41">
        <f>AE10*'Pondération des sujets'!$D10</f>
        <v>0</v>
      </c>
      <c r="AG10" s="31">
        <v>0</v>
      </c>
      <c r="AH10" s="125">
        <f t="shared" si="10"/>
        <v>0</v>
      </c>
      <c r="AI10" s="41">
        <f>AH10*'Pondération des sujets'!$D10</f>
        <v>0</v>
      </c>
      <c r="AJ10" s="31">
        <v>0</v>
      </c>
      <c r="AK10" s="125">
        <f t="shared" si="11"/>
        <v>0</v>
      </c>
      <c r="AL10" s="41">
        <f>AK10*'Pondération des sujets'!$D10</f>
        <v>0</v>
      </c>
      <c r="AM10" s="32"/>
      <c r="AN10" s="31">
        <v>14</v>
      </c>
      <c r="AO10" s="125">
        <f t="shared" si="12"/>
        <v>5.7049714751426246E-3</v>
      </c>
      <c r="AP10" s="41">
        <f>AO10*'Pondération des sujets'!$D10</f>
        <v>5.7049714751426246E-3</v>
      </c>
      <c r="AQ10" s="31">
        <v>13</v>
      </c>
      <c r="AR10" s="125">
        <f t="shared" si="13"/>
        <v>5.3169734151329246E-3</v>
      </c>
      <c r="AS10" s="41">
        <f>AR10*'Pondération des sujets'!$D10</f>
        <v>5.3169734151329246E-3</v>
      </c>
      <c r="AT10" s="31">
        <v>12</v>
      </c>
      <c r="AU10" s="125">
        <f t="shared" si="14"/>
        <v>4.8939641109298528E-3</v>
      </c>
      <c r="AV10" s="41">
        <f>AU10*'Pondération des sujets'!$D10</f>
        <v>4.8939641109298528E-3</v>
      </c>
      <c r="AW10" s="31">
        <v>12</v>
      </c>
      <c r="AX10" s="125">
        <f t="shared" si="15"/>
        <v>4.87012987012987E-3</v>
      </c>
      <c r="AY10" s="41">
        <f>AX10*'Pondération des sujets'!$D10</f>
        <v>4.87012987012987E-3</v>
      </c>
      <c r="AZ10" s="31">
        <v>12</v>
      </c>
      <c r="BA10" s="125">
        <f t="shared" si="16"/>
        <v>4.9342105263157892E-3</v>
      </c>
      <c r="BB10" s="41">
        <f>BA10*'Pondération des sujets'!$D10</f>
        <v>4.9342105263157892E-3</v>
      </c>
      <c r="BC10" s="31">
        <v>12</v>
      </c>
      <c r="BD10" s="125">
        <f t="shared" si="17"/>
        <v>4.9342105263157892E-3</v>
      </c>
      <c r="BE10" s="41">
        <f>BD10*'Pondération des sujets'!$D10</f>
        <v>4.9342105263157892E-3</v>
      </c>
      <c r="BF10" s="31">
        <v>12</v>
      </c>
      <c r="BG10" s="125">
        <f t="shared" si="18"/>
        <v>4.7999999999999996E-3</v>
      </c>
      <c r="BH10" s="41">
        <f>BG10*'Pondération des sujets'!$D10</f>
        <v>4.7999999999999996E-3</v>
      </c>
      <c r="BI10" s="31">
        <v>12</v>
      </c>
      <c r="BJ10" s="125">
        <f t="shared" si="19"/>
        <v>4.7169811320754715E-3</v>
      </c>
      <c r="BK10" s="41">
        <f>BJ10*'Pondération des sujets'!$D10</f>
        <v>4.7169811320754715E-3</v>
      </c>
      <c r="BL10" s="31">
        <v>7</v>
      </c>
      <c r="BM10" s="125">
        <f t="shared" si="20"/>
        <v>2.8135048231511255E-3</v>
      </c>
      <c r="BN10" s="41">
        <f>BM10*'Pondération des sujets'!$D10</f>
        <v>2.8135048231511255E-3</v>
      </c>
      <c r="BO10" s="31">
        <v>8</v>
      </c>
      <c r="BP10" s="125">
        <f t="shared" si="21"/>
        <v>3.1372549019607842E-3</v>
      </c>
      <c r="BQ10" s="41">
        <f>BP10*'Pondération des sujets'!$D10</f>
        <v>3.1372549019607842E-3</v>
      </c>
      <c r="BR10" s="31">
        <v>13</v>
      </c>
      <c r="BS10" s="125">
        <f t="shared" si="22"/>
        <v>5.3104575163398695E-3</v>
      </c>
      <c r="BT10" s="41">
        <f>BS10*'Pondération des sujets'!$D10</f>
        <v>5.3104575163398695E-3</v>
      </c>
      <c r="BU10" s="31">
        <v>10</v>
      </c>
      <c r="BV10" s="125">
        <f t="shared" si="23"/>
        <v>4.1928721174004195E-3</v>
      </c>
      <c r="BW10" s="41">
        <f>BV10*'Pondération des sujets'!$D10</f>
        <v>4.1928721174004195E-3</v>
      </c>
      <c r="BX10" s="32"/>
    </row>
    <row r="11" spans="1:76" x14ac:dyDescent="0.25">
      <c r="A11" s="83" t="s">
        <v>119</v>
      </c>
      <c r="B11" s="42" t="s">
        <v>2</v>
      </c>
      <c r="C11" s="28">
        <v>1</v>
      </c>
      <c r="D11" s="125">
        <f t="shared" si="0"/>
        <v>4.4943820224719103E-4</v>
      </c>
      <c r="E11" s="41">
        <f>D11*'Pondération des sujets'!$D16</f>
        <v>4.4943820224719103E-4</v>
      </c>
      <c r="F11" s="28">
        <v>3</v>
      </c>
      <c r="G11" s="125">
        <f t="shared" si="1"/>
        <v>1.3477088948787063E-3</v>
      </c>
      <c r="H11" s="41">
        <f>G11*'Pondération des sujets'!$D16</f>
        <v>1.3477088948787063E-3</v>
      </c>
      <c r="I11" s="28">
        <v>3</v>
      </c>
      <c r="J11" s="125">
        <f t="shared" si="2"/>
        <v>1.3513513513513514E-3</v>
      </c>
      <c r="K11" s="41">
        <f>J11*'Pondération des sujets'!$D16</f>
        <v>1.3513513513513514E-3</v>
      </c>
      <c r="L11" s="28">
        <v>2</v>
      </c>
      <c r="M11" s="125">
        <f t="shared" si="3"/>
        <v>9.025270758122744E-4</v>
      </c>
      <c r="N11" s="41">
        <f>M11*'Pondération des sujets'!$D16</f>
        <v>9.025270758122744E-4</v>
      </c>
      <c r="O11" s="28">
        <v>1</v>
      </c>
      <c r="P11" s="125">
        <f t="shared" si="4"/>
        <v>4.5808520384791571E-4</v>
      </c>
      <c r="Q11" s="41">
        <f>P11*'Pondération des sujets'!$D16</f>
        <v>4.5808520384791571E-4</v>
      </c>
      <c r="R11" s="28">
        <v>1</v>
      </c>
      <c r="S11" s="125">
        <f t="shared" si="5"/>
        <v>4.6511627906976747E-4</v>
      </c>
      <c r="T11" s="41">
        <f>S11*'Pondération des sujets'!$D16</f>
        <v>4.6511627906976747E-4</v>
      </c>
      <c r="U11" s="28">
        <v>1</v>
      </c>
      <c r="V11" s="125">
        <f t="shared" si="6"/>
        <v>4.3122035360068997E-4</v>
      </c>
      <c r="W11" s="41">
        <f>V11*'Pondération des sujets'!$D16</f>
        <v>4.3122035360068997E-4</v>
      </c>
      <c r="X11" s="28">
        <v>1</v>
      </c>
      <c r="Y11" s="125">
        <f t="shared" si="7"/>
        <v>4.2771599657827201E-4</v>
      </c>
      <c r="Z11" s="41">
        <f>Y11*'Pondération des sujets'!$D16</f>
        <v>4.2771599657827201E-4</v>
      </c>
      <c r="AA11" s="28">
        <v>2</v>
      </c>
      <c r="AB11" s="125">
        <f t="shared" si="8"/>
        <v>8.7527352297593001E-4</v>
      </c>
      <c r="AC11" s="41">
        <f>AB11*'Pondération des sujets'!$D16</f>
        <v>8.7527352297593001E-4</v>
      </c>
      <c r="AD11" s="28">
        <v>1</v>
      </c>
      <c r="AE11" s="125">
        <f t="shared" si="9"/>
        <v>4.3047783039173483E-4</v>
      </c>
      <c r="AF11" s="41">
        <f>AE11*'Pondération des sujets'!$D16</f>
        <v>4.3047783039173483E-4</v>
      </c>
      <c r="AG11" s="28">
        <v>1</v>
      </c>
      <c r="AH11" s="125">
        <f t="shared" si="10"/>
        <v>4.496402877697842E-4</v>
      </c>
      <c r="AI11" s="41">
        <f>AH11*'Pondération des sujets'!$D16</f>
        <v>4.496402877697842E-4</v>
      </c>
      <c r="AJ11" s="28">
        <v>1</v>
      </c>
      <c r="AK11" s="125">
        <f t="shared" si="11"/>
        <v>4.5934772622875517E-4</v>
      </c>
      <c r="AL11" s="41">
        <f>AK11*'Pondération des sujets'!$D16</f>
        <v>4.5934772622875517E-4</v>
      </c>
      <c r="AM11" s="32"/>
      <c r="AN11" s="28">
        <v>0</v>
      </c>
      <c r="AO11" s="125">
        <f t="shared" si="12"/>
        <v>0</v>
      </c>
      <c r="AP11" s="41">
        <f>AO11*'Pondération des sujets'!$D16</f>
        <v>0</v>
      </c>
      <c r="AQ11" s="28">
        <v>1</v>
      </c>
      <c r="AR11" s="125">
        <f t="shared" si="13"/>
        <v>4.0899795501022495E-4</v>
      </c>
      <c r="AS11" s="41">
        <f>AR11*'Pondération des sujets'!$D16</f>
        <v>4.0899795501022495E-4</v>
      </c>
      <c r="AT11" s="28">
        <v>2</v>
      </c>
      <c r="AU11" s="125">
        <f t="shared" si="14"/>
        <v>8.1566068515497557E-4</v>
      </c>
      <c r="AV11" s="41">
        <f>AU11*'Pondération des sujets'!$D16</f>
        <v>8.1566068515497557E-4</v>
      </c>
      <c r="AW11" s="28">
        <v>1</v>
      </c>
      <c r="AX11" s="125">
        <f t="shared" si="15"/>
        <v>4.0584415584415587E-4</v>
      </c>
      <c r="AY11" s="41">
        <f>AX11*'Pondération des sujets'!$D16</f>
        <v>4.0584415584415587E-4</v>
      </c>
      <c r="AZ11" s="28">
        <v>1</v>
      </c>
      <c r="BA11" s="125">
        <f t="shared" si="16"/>
        <v>4.1118421052631577E-4</v>
      </c>
      <c r="BB11" s="41">
        <f>BA11*'Pondération des sujets'!$D16</f>
        <v>4.1118421052631577E-4</v>
      </c>
      <c r="BC11" s="28">
        <v>1</v>
      </c>
      <c r="BD11" s="125">
        <f t="shared" si="17"/>
        <v>4.1118421052631577E-4</v>
      </c>
      <c r="BE11" s="41">
        <f>BD11*'Pondération des sujets'!$D16</f>
        <v>4.1118421052631577E-4</v>
      </c>
      <c r="BF11" s="28">
        <v>1</v>
      </c>
      <c r="BG11" s="125">
        <f t="shared" si="18"/>
        <v>4.0000000000000002E-4</v>
      </c>
      <c r="BH11" s="41">
        <f>BG11*'Pondération des sujets'!$D16</f>
        <v>4.0000000000000002E-4</v>
      </c>
      <c r="BI11" s="28">
        <v>1</v>
      </c>
      <c r="BJ11" s="125">
        <f t="shared" si="19"/>
        <v>3.9308176100628933E-4</v>
      </c>
      <c r="BK11" s="41">
        <f>BJ11*'Pondération des sujets'!$D16</f>
        <v>3.9308176100628933E-4</v>
      </c>
      <c r="BL11" s="28">
        <v>2</v>
      </c>
      <c r="BM11" s="125">
        <f t="shared" si="20"/>
        <v>8.0385852090032153E-4</v>
      </c>
      <c r="BN11" s="41">
        <f>BM11*'Pondération des sujets'!$D16</f>
        <v>8.0385852090032153E-4</v>
      </c>
      <c r="BO11" s="28">
        <v>2</v>
      </c>
      <c r="BP11" s="125">
        <f t="shared" si="21"/>
        <v>7.8431372549019605E-4</v>
      </c>
      <c r="BQ11" s="41">
        <f>BP11*'Pondération des sujets'!$D16</f>
        <v>7.8431372549019605E-4</v>
      </c>
      <c r="BR11" s="28">
        <v>3</v>
      </c>
      <c r="BS11" s="125">
        <f t="shared" si="22"/>
        <v>1.2254901960784314E-3</v>
      </c>
      <c r="BT11" s="41">
        <f>BS11*'Pondération des sujets'!$D16</f>
        <v>1.2254901960784314E-3</v>
      </c>
      <c r="BU11" s="28">
        <v>3</v>
      </c>
      <c r="BV11" s="125">
        <f t="shared" si="23"/>
        <v>1.2578616352201257E-3</v>
      </c>
      <c r="BW11" s="41">
        <f>BV11*'Pondération des sujets'!$D16</f>
        <v>1.2578616352201257E-3</v>
      </c>
      <c r="BX11" s="32"/>
    </row>
    <row r="12" spans="1:76" x14ac:dyDescent="0.25">
      <c r="A12" s="83" t="s">
        <v>117</v>
      </c>
      <c r="B12" s="42" t="s">
        <v>1</v>
      </c>
      <c r="C12" s="28">
        <v>0</v>
      </c>
      <c r="D12" s="125">
        <f>C12/C$19</f>
        <v>0</v>
      </c>
      <c r="E12" s="41">
        <f>D12*'Pondération des sujets'!$D17</f>
        <v>0</v>
      </c>
      <c r="F12" s="28">
        <v>0</v>
      </c>
      <c r="G12" s="125">
        <f>F12/F$19</f>
        <v>0</v>
      </c>
      <c r="H12" s="41">
        <f>G12*'Pondération des sujets'!$D17</f>
        <v>0</v>
      </c>
      <c r="I12" s="28">
        <v>0</v>
      </c>
      <c r="J12" s="125">
        <f>I12/I$19</f>
        <v>0</v>
      </c>
      <c r="K12" s="41">
        <f>J12*'Pondération des sujets'!$D17</f>
        <v>0</v>
      </c>
      <c r="L12" s="28">
        <v>0</v>
      </c>
      <c r="M12" s="125">
        <f>L12/L$19</f>
        <v>0</v>
      </c>
      <c r="N12" s="41">
        <f>M12*'Pondération des sujets'!$D17</f>
        <v>0</v>
      </c>
      <c r="O12" s="28">
        <v>0</v>
      </c>
      <c r="P12" s="125">
        <f>O12/O$19</f>
        <v>0</v>
      </c>
      <c r="Q12" s="41">
        <f>P12*'Pondération des sujets'!$D17</f>
        <v>0</v>
      </c>
      <c r="R12" s="28">
        <v>0</v>
      </c>
      <c r="S12" s="125">
        <f>R12/R$19</f>
        <v>0</v>
      </c>
      <c r="T12" s="41">
        <f>S12*'Pondération des sujets'!$D17</f>
        <v>0</v>
      </c>
      <c r="U12" s="28">
        <v>0</v>
      </c>
      <c r="V12" s="125">
        <f>U12/U$19</f>
        <v>0</v>
      </c>
      <c r="W12" s="41">
        <f>V12*'Pondération des sujets'!$D17</f>
        <v>0</v>
      </c>
      <c r="X12" s="28">
        <v>0</v>
      </c>
      <c r="Y12" s="125">
        <f>X12/X$19</f>
        <v>0</v>
      </c>
      <c r="Z12" s="41">
        <f>Y12*'Pondération des sujets'!$D17</f>
        <v>0</v>
      </c>
      <c r="AA12" s="28">
        <v>0</v>
      </c>
      <c r="AB12" s="125">
        <f>AA12/AA$19</f>
        <v>0</v>
      </c>
      <c r="AC12" s="41">
        <f>AB12*'Pondération des sujets'!$D17</f>
        <v>0</v>
      </c>
      <c r="AD12" s="28">
        <v>0</v>
      </c>
      <c r="AE12" s="125">
        <f>AD12/AD$19</f>
        <v>0</v>
      </c>
      <c r="AF12" s="41">
        <f>AE12*'Pondération des sujets'!$D17</f>
        <v>0</v>
      </c>
      <c r="AG12" s="28">
        <v>0</v>
      </c>
      <c r="AH12" s="125">
        <f>AG12/AG$19</f>
        <v>0</v>
      </c>
      <c r="AI12" s="41">
        <f>AH12*'Pondération des sujets'!$D17</f>
        <v>0</v>
      </c>
      <c r="AJ12" s="28">
        <v>0</v>
      </c>
      <c r="AK12" s="125">
        <f>AJ12/AJ$19</f>
        <v>0</v>
      </c>
      <c r="AL12" s="41">
        <f>AK12*'Pondération des sujets'!$D17</f>
        <v>0</v>
      </c>
      <c r="AM12" s="32"/>
      <c r="AN12" s="28">
        <v>0</v>
      </c>
      <c r="AO12" s="125">
        <f>AN12/AN$19</f>
        <v>0</v>
      </c>
      <c r="AP12" s="41">
        <f>AO12*'Pondération des sujets'!$D17</f>
        <v>0</v>
      </c>
      <c r="AQ12" s="28">
        <v>0</v>
      </c>
      <c r="AR12" s="125">
        <f>AQ12/AQ$19</f>
        <v>0</v>
      </c>
      <c r="AS12" s="41">
        <f>AR12*'Pondération des sujets'!$D17</f>
        <v>0</v>
      </c>
      <c r="AT12" s="28">
        <v>0</v>
      </c>
      <c r="AU12" s="125">
        <f>AT12/AT$19</f>
        <v>0</v>
      </c>
      <c r="AV12" s="41">
        <f>AU12*'Pondération des sujets'!$D17</f>
        <v>0</v>
      </c>
      <c r="AW12" s="28">
        <v>0</v>
      </c>
      <c r="AX12" s="125">
        <f>AW12/AW$19</f>
        <v>0</v>
      </c>
      <c r="AY12" s="41">
        <f>AX12*'Pondération des sujets'!$D17</f>
        <v>0</v>
      </c>
      <c r="AZ12" s="28">
        <v>0</v>
      </c>
      <c r="BA12" s="125">
        <f>AZ12/AZ$19</f>
        <v>0</v>
      </c>
      <c r="BB12" s="41">
        <f>BA12*'Pondération des sujets'!$D17</f>
        <v>0</v>
      </c>
      <c r="BC12" s="28">
        <v>0</v>
      </c>
      <c r="BD12" s="125">
        <f>BC12/BC$19</f>
        <v>0</v>
      </c>
      <c r="BE12" s="41">
        <f>BD12*'Pondération des sujets'!$D17</f>
        <v>0</v>
      </c>
      <c r="BF12" s="28">
        <v>0</v>
      </c>
      <c r="BG12" s="125">
        <f>BF12/BF$19</f>
        <v>0</v>
      </c>
      <c r="BH12" s="41">
        <f>BG12*'Pondération des sujets'!$D17</f>
        <v>0</v>
      </c>
      <c r="BI12" s="28">
        <v>0</v>
      </c>
      <c r="BJ12" s="125">
        <f>BI12/BI$19</f>
        <v>0</v>
      </c>
      <c r="BK12" s="41">
        <f>BJ12*'Pondération des sujets'!$D17</f>
        <v>0</v>
      </c>
      <c r="BL12" s="28">
        <v>0</v>
      </c>
      <c r="BM12" s="125">
        <f>BL12/BL$19</f>
        <v>0</v>
      </c>
      <c r="BN12" s="41">
        <f>BM12*'Pondération des sujets'!$D17</f>
        <v>0</v>
      </c>
      <c r="BO12" s="28">
        <v>0</v>
      </c>
      <c r="BP12" s="125">
        <f>BO12/BO$19</f>
        <v>0</v>
      </c>
      <c r="BQ12" s="41">
        <f>BP12*'Pondération des sujets'!$D17</f>
        <v>0</v>
      </c>
      <c r="BR12" s="28">
        <v>0</v>
      </c>
      <c r="BS12" s="125">
        <f>BR12/BR$19</f>
        <v>0</v>
      </c>
      <c r="BT12" s="41">
        <f>BS12*'Pondération des sujets'!$D17</f>
        <v>0</v>
      </c>
      <c r="BU12" s="28">
        <v>0</v>
      </c>
      <c r="BV12" s="125">
        <f>BU12/BU$19</f>
        <v>0</v>
      </c>
      <c r="BW12" s="41">
        <f>BV12*'Pondération des sujets'!$D17</f>
        <v>0</v>
      </c>
      <c r="BX12" s="32"/>
    </row>
    <row r="13" spans="1:76" x14ac:dyDescent="0.25">
      <c r="A13" s="77" t="s">
        <v>98</v>
      </c>
      <c r="B13" s="42" t="s">
        <v>99</v>
      </c>
      <c r="C13" s="31">
        <v>12</v>
      </c>
      <c r="D13" s="125">
        <f>C13/C$21</f>
        <v>4.4826298094882335E-3</v>
      </c>
      <c r="E13" s="34"/>
      <c r="F13" s="31">
        <v>12</v>
      </c>
      <c r="G13" s="125">
        <f>F13/F$21</f>
        <v>4.410143329658214E-3</v>
      </c>
      <c r="H13" s="34"/>
      <c r="I13" s="31">
        <v>12</v>
      </c>
      <c r="J13" s="125">
        <f>I13/I$21</f>
        <v>4.40852314474651E-3</v>
      </c>
      <c r="K13" s="34"/>
      <c r="L13" s="31">
        <v>0</v>
      </c>
      <c r="M13" s="125">
        <f>L13/L$21</f>
        <v>0</v>
      </c>
      <c r="N13" s="34"/>
      <c r="O13" s="31">
        <v>0</v>
      </c>
      <c r="P13" s="125">
        <f>O13/O$21</f>
        <v>0</v>
      </c>
      <c r="Q13" s="34"/>
      <c r="R13" s="31">
        <v>0</v>
      </c>
      <c r="S13" s="125">
        <f>R13/R$21</f>
        <v>0</v>
      </c>
      <c r="T13" s="34"/>
      <c r="U13" s="31">
        <v>0</v>
      </c>
      <c r="V13" s="125">
        <f>U13/U$21</f>
        <v>0</v>
      </c>
      <c r="W13" s="34"/>
      <c r="X13" s="31">
        <v>0</v>
      </c>
      <c r="Y13" s="125">
        <f>X13/X$21</f>
        <v>0</v>
      </c>
      <c r="Z13" s="34"/>
      <c r="AA13" s="31">
        <v>0</v>
      </c>
      <c r="AB13" s="125">
        <f>AA13/AA$21</f>
        <v>0</v>
      </c>
      <c r="AC13" s="34"/>
      <c r="AD13" s="31">
        <v>0</v>
      </c>
      <c r="AE13" s="125">
        <f>AD13/AD$21</f>
        <v>0</v>
      </c>
      <c r="AF13" s="34"/>
      <c r="AG13" s="31">
        <v>0</v>
      </c>
      <c r="AH13" s="125">
        <f>AG13/AG$21</f>
        <v>0</v>
      </c>
      <c r="AI13" s="34"/>
      <c r="AJ13" s="31">
        <v>0</v>
      </c>
      <c r="AK13" s="125">
        <f>AJ13/AJ$21</f>
        <v>0</v>
      </c>
      <c r="AL13" s="34"/>
      <c r="AM13" s="32"/>
      <c r="AN13" s="31">
        <v>0</v>
      </c>
      <c r="AO13" s="125">
        <f>AN13/AN$21</f>
        <v>0</v>
      </c>
      <c r="AP13" s="30"/>
      <c r="AQ13" s="31">
        <v>0</v>
      </c>
      <c r="AR13" s="125">
        <f>AQ13/AQ$21</f>
        <v>0</v>
      </c>
      <c r="AS13" s="30"/>
      <c r="AT13" s="31">
        <v>0</v>
      </c>
      <c r="AU13" s="125">
        <f>AT13/AT$21</f>
        <v>0</v>
      </c>
      <c r="AV13" s="30"/>
      <c r="AW13" s="31">
        <v>0</v>
      </c>
      <c r="AX13" s="125">
        <f>AW13/AW$21</f>
        <v>0</v>
      </c>
      <c r="AY13" s="30"/>
      <c r="AZ13" s="31">
        <v>0</v>
      </c>
      <c r="BA13" s="125">
        <f>AZ13/AZ$21</f>
        <v>0</v>
      </c>
      <c r="BB13" s="30"/>
      <c r="BC13" s="31">
        <v>0</v>
      </c>
      <c r="BD13" s="125">
        <f>BC13/BC$21</f>
        <v>0</v>
      </c>
      <c r="BE13" s="30"/>
      <c r="BF13" s="31">
        <v>0</v>
      </c>
      <c r="BG13" s="125">
        <f>BF13/BF$21</f>
        <v>0</v>
      </c>
      <c r="BH13" s="30"/>
      <c r="BI13" s="31">
        <v>0</v>
      </c>
      <c r="BJ13" s="125">
        <f>BI13/BI$21</f>
        <v>0</v>
      </c>
      <c r="BK13" s="30"/>
      <c r="BL13" s="31">
        <v>0</v>
      </c>
      <c r="BM13" s="125">
        <f>BL13/BL$21</f>
        <v>0</v>
      </c>
      <c r="BN13" s="30"/>
      <c r="BO13" s="31">
        <v>0</v>
      </c>
      <c r="BP13" s="125">
        <f>BO13/BO$21</f>
        <v>0</v>
      </c>
      <c r="BQ13" s="30"/>
      <c r="BR13" s="31">
        <v>0</v>
      </c>
      <c r="BS13" s="125">
        <f>BR13/BR$21</f>
        <v>0</v>
      </c>
      <c r="BT13" s="30"/>
      <c r="BU13" s="31">
        <v>0</v>
      </c>
      <c r="BV13" s="125">
        <f>BU13/BU$21</f>
        <v>0</v>
      </c>
      <c r="BW13" s="30"/>
      <c r="BX13" s="32"/>
    </row>
    <row r="14" spans="1:76" s="27" customFormat="1" ht="16.149999999999999" customHeight="1" x14ac:dyDescent="0.25">
      <c r="A14" s="84" t="s">
        <v>48</v>
      </c>
      <c r="B14" s="38" t="s">
        <v>47</v>
      </c>
      <c r="C14" s="37"/>
      <c r="D14" s="35"/>
      <c r="E14" s="39">
        <f>SUM(E4:E12)</f>
        <v>0.27011235955056179</v>
      </c>
      <c r="F14" s="37"/>
      <c r="G14" s="35"/>
      <c r="H14" s="39">
        <f>SUM(H4:H12)</f>
        <v>0.30098831985624441</v>
      </c>
      <c r="I14" s="37"/>
      <c r="J14" s="35"/>
      <c r="K14" s="39">
        <f>SUM(K4:K12)</f>
        <v>0.37477477477477472</v>
      </c>
      <c r="L14" s="37"/>
      <c r="M14" s="35"/>
      <c r="N14" s="39">
        <f>SUM(N4:N12)</f>
        <v>0.37364620938628157</v>
      </c>
      <c r="O14" s="37"/>
      <c r="P14" s="35"/>
      <c r="Q14" s="39">
        <f>SUM(Q4:Q12)</f>
        <v>0.40723774622079706</v>
      </c>
      <c r="R14" s="37"/>
      <c r="S14" s="35"/>
      <c r="T14" s="39">
        <f>SUM(T4:T12)</f>
        <v>0.35162790697674418</v>
      </c>
      <c r="U14" s="37"/>
      <c r="V14" s="35"/>
      <c r="W14" s="39">
        <f>SUM(W4:W12)</f>
        <v>0.39801638637343689</v>
      </c>
      <c r="X14" s="37"/>
      <c r="Y14" s="35"/>
      <c r="Z14" s="39">
        <f>SUM(Z4:Z12)</f>
        <v>0.38537211291702311</v>
      </c>
      <c r="AA14" s="37"/>
      <c r="AB14" s="35"/>
      <c r="AC14" s="39">
        <f>SUM(AC4:AC12)</f>
        <v>0.39299781181619259</v>
      </c>
      <c r="AD14" s="37"/>
      <c r="AE14" s="35"/>
      <c r="AF14" s="39">
        <f>SUM(AF4:AF12)</f>
        <v>0.3796814464055101</v>
      </c>
      <c r="AG14" s="37"/>
      <c r="AH14" s="35"/>
      <c r="AI14" s="39">
        <f>SUM(AI4:AI12)</f>
        <v>0.37095323741007191</v>
      </c>
      <c r="AJ14" s="37"/>
      <c r="AK14" s="35"/>
      <c r="AL14" s="39">
        <f>SUM(AL4:AL12)</f>
        <v>0.32429949471750114</v>
      </c>
      <c r="AM14" s="109"/>
      <c r="AN14" s="37"/>
      <c r="AO14" s="35"/>
      <c r="AP14" s="39">
        <f>SUM(AP4:AP12)</f>
        <v>0.31866340668296661</v>
      </c>
      <c r="AQ14" s="37"/>
      <c r="AR14" s="35"/>
      <c r="AS14" s="39">
        <f>SUM(AS4:AS12)</f>
        <v>0.34355828220858892</v>
      </c>
      <c r="AT14" s="37"/>
      <c r="AU14" s="35"/>
      <c r="AV14" s="39">
        <f>SUM(AV4:AV12)</f>
        <v>0.32748776508972272</v>
      </c>
      <c r="AW14" s="37"/>
      <c r="AX14" s="35"/>
      <c r="AY14" s="39">
        <f>SUM(AY4:AY12)</f>
        <v>0.2792207792207792</v>
      </c>
      <c r="AZ14" s="37"/>
      <c r="BA14" s="35"/>
      <c r="BB14" s="39">
        <f>SUM(BB4:BB12)</f>
        <v>0.34662828947368418</v>
      </c>
      <c r="BC14" s="37"/>
      <c r="BD14" s="35"/>
      <c r="BE14" s="39">
        <f>SUM(BE4:BE12)</f>
        <v>0.34087171052631576</v>
      </c>
      <c r="BF14" s="37"/>
      <c r="BG14" s="35"/>
      <c r="BH14" s="39">
        <f>SUM(BH4:BH12)</f>
        <v>0.33960000000000001</v>
      </c>
      <c r="BI14" s="37"/>
      <c r="BJ14" s="35"/>
      <c r="BK14" s="39">
        <f>SUM(BK4:BK12)</f>
        <v>0.32311320754716982</v>
      </c>
      <c r="BL14" s="37"/>
      <c r="BM14" s="35"/>
      <c r="BN14" s="39">
        <f>SUM(BN4:BN12)</f>
        <v>0.34606109324758838</v>
      </c>
      <c r="BO14" s="37"/>
      <c r="BP14" s="35"/>
      <c r="BQ14" s="39">
        <f>SUM(BQ4:BQ12)</f>
        <v>0.33490196078431372</v>
      </c>
      <c r="BR14" s="37"/>
      <c r="BS14" s="35"/>
      <c r="BT14" s="39">
        <f>SUM(BT4:BT12)</f>
        <v>0.33333333333333337</v>
      </c>
      <c r="BU14" s="37"/>
      <c r="BV14" s="35"/>
      <c r="BW14" s="39">
        <f>SUM(BW4:BW12)</f>
        <v>0.37945492662473795</v>
      </c>
      <c r="BX14" s="109"/>
    </row>
    <row r="15" spans="1:76" x14ac:dyDescent="0.25">
      <c r="E15" s="30"/>
      <c r="H15" s="30"/>
      <c r="K15" s="30"/>
      <c r="N15" s="30"/>
      <c r="Q15" s="30"/>
      <c r="T15" s="30"/>
      <c r="W15" s="30"/>
      <c r="Z15" s="30"/>
      <c r="AC15" s="30"/>
      <c r="AF15" s="30"/>
      <c r="AI15" s="30"/>
      <c r="AL15" s="30"/>
      <c r="AM15" s="111"/>
      <c r="AP15" s="27"/>
      <c r="AS15" s="27"/>
      <c r="AV15" s="27"/>
      <c r="AY15" s="27"/>
      <c r="BB15" s="27"/>
      <c r="BE15" s="27"/>
      <c r="BH15" s="27"/>
      <c r="BK15" s="27"/>
      <c r="BN15" s="27"/>
      <c r="BQ15" s="27"/>
      <c r="BT15" s="27"/>
      <c r="BW15" s="27"/>
      <c r="BX15" s="111"/>
    </row>
    <row r="16" spans="1:76" x14ac:dyDescent="0.25">
      <c r="C16" s="69" t="s">
        <v>75</v>
      </c>
      <c r="E16" s="27"/>
      <c r="F16" s="69" t="s">
        <v>75</v>
      </c>
      <c r="H16" s="27"/>
      <c r="I16" s="69" t="s">
        <v>75</v>
      </c>
      <c r="K16" s="27"/>
      <c r="L16" s="69" t="s">
        <v>75</v>
      </c>
      <c r="N16" s="27"/>
      <c r="O16" s="69" t="s">
        <v>75</v>
      </c>
      <c r="Q16" s="27"/>
      <c r="R16" s="69" t="s">
        <v>75</v>
      </c>
      <c r="T16" s="27"/>
      <c r="U16" s="69" t="s">
        <v>75</v>
      </c>
      <c r="W16" s="27"/>
      <c r="X16" s="69" t="s">
        <v>75</v>
      </c>
      <c r="Z16" s="27"/>
      <c r="AA16" s="69" t="s">
        <v>75</v>
      </c>
      <c r="AC16" s="27"/>
      <c r="AD16" s="69" t="s">
        <v>75</v>
      </c>
      <c r="AF16" s="27"/>
      <c r="AG16" s="69" t="s">
        <v>75</v>
      </c>
      <c r="AI16" s="27"/>
      <c r="AJ16" s="69" t="s">
        <v>75</v>
      </c>
      <c r="AL16" s="27"/>
      <c r="AM16" s="110"/>
      <c r="AN16" s="75" t="s">
        <v>96</v>
      </c>
      <c r="AP16" s="27"/>
      <c r="AQ16" s="75" t="s">
        <v>96</v>
      </c>
      <c r="AS16" s="27"/>
      <c r="AT16" s="75" t="s">
        <v>96</v>
      </c>
      <c r="AV16" s="27"/>
      <c r="AW16" s="75" t="s">
        <v>96</v>
      </c>
      <c r="AY16" s="27"/>
      <c r="AZ16" s="75" t="s">
        <v>96</v>
      </c>
      <c r="BB16" s="27"/>
      <c r="BC16" s="75" t="s">
        <v>96</v>
      </c>
      <c r="BE16" s="27"/>
      <c r="BF16" s="75" t="s">
        <v>96</v>
      </c>
      <c r="BH16" s="27"/>
      <c r="BI16" s="75" t="s">
        <v>96</v>
      </c>
      <c r="BK16" s="27"/>
      <c r="BL16" s="75" t="s">
        <v>96</v>
      </c>
      <c r="BN16" s="27"/>
      <c r="BO16" s="75" t="s">
        <v>96</v>
      </c>
      <c r="BQ16" s="27"/>
      <c r="BR16" s="75" t="s">
        <v>96</v>
      </c>
      <c r="BT16" s="27"/>
      <c r="BU16" s="75" t="s">
        <v>96</v>
      </c>
      <c r="BW16" s="27"/>
      <c r="BX16" s="110"/>
    </row>
    <row r="17" spans="3:76" x14ac:dyDescent="0.25">
      <c r="C17" s="64" t="s">
        <v>38</v>
      </c>
      <c r="E17" s="27"/>
      <c r="F17" s="64" t="s">
        <v>37</v>
      </c>
      <c r="H17" s="27"/>
      <c r="I17" s="64" t="s">
        <v>39</v>
      </c>
      <c r="K17" s="27"/>
      <c r="L17" s="64" t="s">
        <v>210</v>
      </c>
      <c r="N17" s="27"/>
      <c r="O17" s="64" t="s">
        <v>216</v>
      </c>
      <c r="Q17" s="27"/>
      <c r="R17" s="64" t="s">
        <v>225</v>
      </c>
      <c r="T17" s="27"/>
      <c r="U17" s="64" t="s">
        <v>228</v>
      </c>
      <c r="W17" s="27"/>
      <c r="X17" s="64" t="s">
        <v>235</v>
      </c>
      <c r="Z17" s="27"/>
      <c r="AA17" s="64" t="s">
        <v>242</v>
      </c>
      <c r="AC17" s="27"/>
      <c r="AD17" s="64" t="s">
        <v>247</v>
      </c>
      <c r="AF17" s="27"/>
      <c r="AG17" s="64" t="s">
        <v>251</v>
      </c>
      <c r="AI17" s="27"/>
      <c r="AJ17" s="64" t="s">
        <v>257</v>
      </c>
      <c r="AL17" s="27"/>
      <c r="AM17" s="110"/>
      <c r="AN17" s="74" t="s">
        <v>38</v>
      </c>
      <c r="AP17" s="27"/>
      <c r="AQ17" s="74" t="s">
        <v>37</v>
      </c>
      <c r="AS17" s="27"/>
      <c r="AT17" s="74" t="s">
        <v>39</v>
      </c>
      <c r="AV17" s="27"/>
      <c r="AW17" s="74" t="s">
        <v>210</v>
      </c>
      <c r="AY17" s="27"/>
      <c r="AZ17" s="74" t="s">
        <v>216</v>
      </c>
      <c r="BB17" s="27"/>
      <c r="BC17" s="74" t="s">
        <v>225</v>
      </c>
      <c r="BE17" s="27"/>
      <c r="BF17" s="74" t="s">
        <v>228</v>
      </c>
      <c r="BH17" s="27"/>
      <c r="BI17" s="74" t="s">
        <v>235</v>
      </c>
      <c r="BK17" s="27"/>
      <c r="BL17" s="74" t="s">
        <v>242</v>
      </c>
      <c r="BN17" s="27"/>
      <c r="BO17" s="74" t="s">
        <v>247</v>
      </c>
      <c r="BQ17" s="27"/>
      <c r="BR17" s="74" t="s">
        <v>251</v>
      </c>
      <c r="BT17" s="27"/>
      <c r="BU17" s="74" t="s">
        <v>257</v>
      </c>
      <c r="BW17" s="27"/>
      <c r="BX17" s="110"/>
    </row>
    <row r="18" spans="3:76" x14ac:dyDescent="0.25">
      <c r="C18" s="64" t="s">
        <v>95</v>
      </c>
      <c r="E18" s="27"/>
      <c r="F18" s="64" t="s">
        <v>95</v>
      </c>
      <c r="H18" s="27"/>
      <c r="I18" s="64" t="s">
        <v>95</v>
      </c>
      <c r="K18" s="27"/>
      <c r="L18" s="64" t="s">
        <v>95</v>
      </c>
      <c r="N18" s="27"/>
      <c r="O18" s="64" t="s">
        <v>95</v>
      </c>
      <c r="Q18" s="27"/>
      <c r="R18" s="64" t="s">
        <v>95</v>
      </c>
      <c r="T18" s="27"/>
      <c r="U18" s="64" t="s">
        <v>95</v>
      </c>
      <c r="W18" s="27"/>
      <c r="X18" s="64" t="s">
        <v>95</v>
      </c>
      <c r="Z18" s="27"/>
      <c r="AA18" s="64" t="s">
        <v>95</v>
      </c>
      <c r="AC18" s="27"/>
      <c r="AD18" s="64" t="s">
        <v>95</v>
      </c>
      <c r="AF18" s="27"/>
      <c r="AG18" s="64" t="s">
        <v>95</v>
      </c>
      <c r="AI18" s="27"/>
      <c r="AJ18" s="64" t="s">
        <v>95</v>
      </c>
      <c r="AL18" s="27"/>
      <c r="AM18" s="110"/>
      <c r="AN18" s="74" t="s">
        <v>95</v>
      </c>
      <c r="AP18" s="27"/>
      <c r="AQ18" s="74" t="s">
        <v>95</v>
      </c>
      <c r="AS18" s="27"/>
      <c r="AT18" s="74" t="s">
        <v>95</v>
      </c>
      <c r="AV18" s="27"/>
      <c r="AW18" s="74" t="s">
        <v>95</v>
      </c>
      <c r="AY18" s="27"/>
      <c r="AZ18" s="74" t="s">
        <v>95</v>
      </c>
      <c r="BB18" s="27"/>
      <c r="BC18" s="74" t="s">
        <v>95</v>
      </c>
      <c r="BE18" s="27"/>
      <c r="BF18" s="74" t="s">
        <v>95</v>
      </c>
      <c r="BH18" s="27"/>
      <c r="BI18" s="74" t="s">
        <v>95</v>
      </c>
      <c r="BK18" s="27"/>
      <c r="BL18" s="74" t="s">
        <v>95</v>
      </c>
      <c r="BN18" s="27"/>
      <c r="BO18" s="74" t="s">
        <v>95</v>
      </c>
      <c r="BQ18" s="27"/>
      <c r="BR18" s="74" t="s">
        <v>95</v>
      </c>
      <c r="BT18" s="27"/>
      <c r="BU18" s="74" t="s">
        <v>95</v>
      </c>
      <c r="BW18" s="27"/>
      <c r="BX18" s="110"/>
    </row>
    <row r="19" spans="3:76" x14ac:dyDescent="0.25">
      <c r="C19" s="64">
        <v>2225</v>
      </c>
      <c r="E19" s="27"/>
      <c r="F19" s="64">
        <v>2226</v>
      </c>
      <c r="H19" s="27"/>
      <c r="I19" s="64">
        <v>2220</v>
      </c>
      <c r="K19" s="27"/>
      <c r="L19" s="64">
        <v>2216</v>
      </c>
      <c r="N19" s="27"/>
      <c r="O19" s="64">
        <v>2183</v>
      </c>
      <c r="Q19" s="27"/>
      <c r="R19" s="64">
        <v>2150</v>
      </c>
      <c r="T19" s="27"/>
      <c r="U19" s="64">
        <v>2319</v>
      </c>
      <c r="W19" s="27"/>
      <c r="X19" s="64">
        <v>2338</v>
      </c>
      <c r="Z19" s="27"/>
      <c r="AA19" s="64">
        <v>2285</v>
      </c>
      <c r="AC19" s="27"/>
      <c r="AD19" s="64">
        <v>2323</v>
      </c>
      <c r="AF19" s="27"/>
      <c r="AG19" s="64">
        <v>2224</v>
      </c>
      <c r="AI19" s="27"/>
      <c r="AJ19" s="64">
        <v>2177</v>
      </c>
      <c r="AL19" s="27"/>
      <c r="AM19" s="110"/>
      <c r="AN19" s="74">
        <v>2454</v>
      </c>
      <c r="AP19" s="27"/>
      <c r="AQ19" s="74">
        <v>2445</v>
      </c>
      <c r="AS19" s="27"/>
      <c r="AT19" s="74">
        <v>2452</v>
      </c>
      <c r="AV19" s="27"/>
      <c r="AW19" s="74">
        <v>2464</v>
      </c>
      <c r="AY19" s="27"/>
      <c r="AZ19" s="74">
        <v>2432</v>
      </c>
      <c r="BB19" s="27"/>
      <c r="BC19" s="74">
        <v>2432</v>
      </c>
      <c r="BE19" s="27"/>
      <c r="BF19" s="74">
        <v>2500</v>
      </c>
      <c r="BH19" s="27"/>
      <c r="BI19" s="74">
        <v>2544</v>
      </c>
      <c r="BK19" s="27"/>
      <c r="BL19" s="74">
        <v>2488</v>
      </c>
      <c r="BN19" s="27"/>
      <c r="BO19" s="74">
        <v>2550</v>
      </c>
      <c r="BQ19" s="27"/>
      <c r="BR19" s="74">
        <v>2448</v>
      </c>
      <c r="BT19" s="27"/>
      <c r="BU19" s="74">
        <v>2385</v>
      </c>
      <c r="BW19" s="27"/>
      <c r="BX19" s="110"/>
    </row>
    <row r="20" spans="3:76" x14ac:dyDescent="0.25">
      <c r="C20" s="64" t="s">
        <v>35</v>
      </c>
      <c r="E20" s="27"/>
      <c r="F20" s="64" t="s">
        <v>35</v>
      </c>
      <c r="H20" s="27"/>
      <c r="I20" s="64" t="s">
        <v>35</v>
      </c>
      <c r="K20" s="27"/>
      <c r="L20" s="64" t="s">
        <v>35</v>
      </c>
      <c r="N20" s="27"/>
      <c r="O20" s="64" t="s">
        <v>35</v>
      </c>
      <c r="Q20" s="27"/>
      <c r="R20" s="64" t="s">
        <v>35</v>
      </c>
      <c r="T20" s="27"/>
      <c r="U20" s="64" t="s">
        <v>35</v>
      </c>
      <c r="W20" s="27"/>
      <c r="X20" s="64" t="s">
        <v>35</v>
      </c>
      <c r="Z20" s="27"/>
      <c r="AA20" s="64" t="s">
        <v>35</v>
      </c>
      <c r="AC20" s="27"/>
      <c r="AD20" s="64" t="s">
        <v>35</v>
      </c>
      <c r="AF20" s="27"/>
      <c r="AG20" s="64" t="s">
        <v>35</v>
      </c>
      <c r="AI20" s="27"/>
      <c r="AJ20" s="64" t="s">
        <v>35</v>
      </c>
      <c r="AL20" s="27"/>
      <c r="AM20" s="110"/>
      <c r="AN20" s="74" t="s">
        <v>94</v>
      </c>
      <c r="AP20" s="27"/>
      <c r="AQ20" s="74" t="s">
        <v>94</v>
      </c>
      <c r="AS20" s="27"/>
      <c r="AT20" s="74" t="s">
        <v>94</v>
      </c>
      <c r="AV20" s="27"/>
      <c r="AW20" s="74" t="s">
        <v>94</v>
      </c>
      <c r="AY20" s="27"/>
      <c r="AZ20" s="74" t="s">
        <v>94</v>
      </c>
      <c r="BB20" s="27"/>
      <c r="BC20" s="74" t="s">
        <v>94</v>
      </c>
      <c r="BE20" s="27"/>
      <c r="BF20" s="74" t="s">
        <v>94</v>
      </c>
      <c r="BH20" s="27"/>
      <c r="BI20" s="74" t="s">
        <v>94</v>
      </c>
      <c r="BK20" s="27"/>
      <c r="BL20" s="74" t="s">
        <v>94</v>
      </c>
      <c r="BN20" s="27"/>
      <c r="BO20" s="74" t="s">
        <v>94</v>
      </c>
      <c r="BQ20" s="27"/>
      <c r="BR20" s="74" t="s">
        <v>94</v>
      </c>
      <c r="BT20" s="27"/>
      <c r="BU20" s="74" t="s">
        <v>94</v>
      </c>
      <c r="BW20" s="27"/>
      <c r="BX20" s="110"/>
    </row>
    <row r="21" spans="3:76" x14ac:dyDescent="0.25">
      <c r="C21" s="64">
        <v>2677</v>
      </c>
      <c r="E21" s="27"/>
      <c r="F21" s="64">
        <v>2721</v>
      </c>
      <c r="H21" s="27"/>
      <c r="I21" s="64">
        <v>2722</v>
      </c>
      <c r="K21" s="27"/>
      <c r="L21" s="64">
        <v>2771</v>
      </c>
      <c r="N21" s="27"/>
      <c r="O21" s="64">
        <v>2767</v>
      </c>
      <c r="Q21" s="27"/>
      <c r="R21" s="64">
        <v>2770</v>
      </c>
      <c r="T21" s="27"/>
      <c r="U21" s="64">
        <v>2755</v>
      </c>
      <c r="W21" s="27"/>
      <c r="X21" s="64">
        <v>2833</v>
      </c>
      <c r="Z21" s="27"/>
      <c r="AA21" s="64">
        <v>2851</v>
      </c>
      <c r="AC21" s="27"/>
      <c r="AD21" s="64">
        <v>2775</v>
      </c>
      <c r="AF21" s="27"/>
      <c r="AG21" s="64">
        <v>2819</v>
      </c>
      <c r="AI21" s="27"/>
      <c r="AJ21" s="64">
        <v>2858</v>
      </c>
      <c r="AL21" s="27"/>
      <c r="AM21" s="110"/>
      <c r="AN21" s="74">
        <v>3060</v>
      </c>
      <c r="AP21" s="27"/>
      <c r="AQ21" s="74">
        <v>3064</v>
      </c>
      <c r="AS21" s="27"/>
      <c r="AT21" s="74">
        <v>3074</v>
      </c>
      <c r="AV21" s="27"/>
      <c r="AW21" s="74">
        <v>3105</v>
      </c>
      <c r="AY21" s="27"/>
      <c r="AZ21" s="74">
        <v>3079</v>
      </c>
      <c r="BB21" s="27"/>
      <c r="BC21" s="74">
        <v>3062</v>
      </c>
      <c r="BE21" s="27"/>
      <c r="BF21" s="74">
        <v>2955</v>
      </c>
      <c r="BH21" s="27"/>
      <c r="BI21" s="74">
        <v>2935</v>
      </c>
      <c r="BK21" s="27"/>
      <c r="BL21" s="74">
        <v>2947</v>
      </c>
      <c r="BN21" s="27"/>
      <c r="BO21" s="74">
        <v>2933</v>
      </c>
      <c r="BQ21" s="27"/>
      <c r="BR21" s="74">
        <v>2934</v>
      </c>
      <c r="BT21" s="27"/>
      <c r="BU21" s="74">
        <v>2805</v>
      </c>
      <c r="BW21" s="27"/>
      <c r="BX21" s="110"/>
    </row>
    <row r="22" spans="3:76" x14ac:dyDescent="0.25">
      <c r="E22" s="27"/>
      <c r="H22" s="27"/>
      <c r="K22" s="27"/>
      <c r="N22" s="27"/>
      <c r="Q22" s="27"/>
      <c r="T22" s="27"/>
      <c r="W22" s="27"/>
      <c r="Z22" s="27"/>
      <c r="AC22" s="27"/>
      <c r="AF22" s="27"/>
      <c r="AI22" s="27"/>
      <c r="AL22" s="27"/>
      <c r="AP22" s="27"/>
      <c r="AS22" s="27"/>
      <c r="AV22" s="27"/>
      <c r="AY22" s="27"/>
      <c r="BB22" s="27"/>
      <c r="BE22" s="27"/>
      <c r="BH22" s="27"/>
      <c r="BK22" s="27"/>
      <c r="BN22" s="27"/>
      <c r="BQ22" s="27"/>
      <c r="BT22" s="27"/>
      <c r="BW22" s="27"/>
    </row>
    <row r="23" spans="3:76" x14ac:dyDescent="0.25">
      <c r="E23" s="27"/>
      <c r="H23" s="27"/>
      <c r="K23" s="27"/>
      <c r="N23" s="27"/>
      <c r="Q23" s="27"/>
      <c r="T23" s="27"/>
      <c r="W23" s="27"/>
      <c r="Z23" s="27"/>
      <c r="AC23" s="27"/>
      <c r="AF23" s="27"/>
      <c r="AI23" s="27"/>
      <c r="AL23" s="27"/>
      <c r="AP23" s="27"/>
      <c r="AS23" s="27"/>
      <c r="AV23" s="27"/>
      <c r="AY23" s="27"/>
      <c r="BB23" s="27"/>
      <c r="BE23" s="27"/>
      <c r="BH23" s="27"/>
      <c r="BK23" s="27"/>
      <c r="BN23" s="27"/>
      <c r="BQ23" s="27"/>
      <c r="BT23" s="27"/>
      <c r="BW23" s="27"/>
    </row>
    <row r="24" spans="3:76" x14ac:dyDescent="0.25">
      <c r="E24" s="27"/>
      <c r="H24" s="27"/>
      <c r="K24" s="27"/>
      <c r="N24" s="27"/>
      <c r="Q24" s="27"/>
      <c r="T24" s="27"/>
      <c r="W24" s="27"/>
      <c r="Z24" s="27"/>
      <c r="AC24" s="27"/>
      <c r="AF24" s="27"/>
      <c r="AI24" s="27"/>
      <c r="AL24" s="27"/>
    </row>
  </sheetData>
  <mergeCells count="26">
    <mergeCell ref="BI2:BK2"/>
    <mergeCell ref="BF2:BH2"/>
    <mergeCell ref="AJ2:AL2"/>
    <mergeCell ref="BU2:BW2"/>
    <mergeCell ref="AT2:AV2"/>
    <mergeCell ref="AA2:AC2"/>
    <mergeCell ref="AQ2:AS2"/>
    <mergeCell ref="AN2:AP2"/>
    <mergeCell ref="U2:W2"/>
    <mergeCell ref="X2:Z2"/>
    <mergeCell ref="AG2:AI2"/>
    <mergeCell ref="BR2:BT2"/>
    <mergeCell ref="AD2:AF2"/>
    <mergeCell ref="A1:A3"/>
    <mergeCell ref="B1:B3"/>
    <mergeCell ref="F2:H2"/>
    <mergeCell ref="I2:K2"/>
    <mergeCell ref="L2:N2"/>
    <mergeCell ref="BO2:BQ2"/>
    <mergeCell ref="BL2:BN2"/>
    <mergeCell ref="R2:T2"/>
    <mergeCell ref="BC2:BE2"/>
    <mergeCell ref="C2:E2"/>
    <mergeCell ref="O2:Q2"/>
    <mergeCell ref="AZ2:BB2"/>
    <mergeCell ref="AW2:AY2"/>
  </mergeCells>
  <conditionalFormatting sqref="AP22:AP1048576 AP13 E15 AP15 E22:E1048576 AM22:AM1048576">
    <cfRule type="cellIs" dxfId="1575" priority="1493" operator="greaterThan">
      <formula>0</formula>
    </cfRule>
    <cfRule type="cellIs" dxfId="1574" priority="1494" operator="lessThan">
      <formula>0</formula>
    </cfRule>
    <cfRule type="cellIs" dxfId="1573" priority="1495" operator="greaterThan">
      <formula>0</formula>
    </cfRule>
  </conditionalFormatting>
  <conditionalFormatting sqref="BX22:BX1048576">
    <cfRule type="cellIs" dxfId="1572" priority="82" operator="greaterThan">
      <formula>0</formula>
    </cfRule>
    <cfRule type="cellIs" dxfId="1571" priority="83" operator="lessThan">
      <formula>0</formula>
    </cfRule>
    <cfRule type="cellIs" dxfId="1570" priority="84" operator="greaterThan">
      <formula>0</formula>
    </cfRule>
  </conditionalFormatting>
  <conditionalFormatting sqref="AM4:AM14">
    <cfRule type="cellIs" dxfId="1569" priority="79" operator="greaterThan">
      <formula>0</formula>
    </cfRule>
    <cfRule type="cellIs" dxfId="1568" priority="80" operator="lessThan">
      <formula>0</formula>
    </cfRule>
  </conditionalFormatting>
  <conditionalFormatting sqref="AM4:AM14">
    <cfRule type="colorScale" priority="78">
      <colorScale>
        <cfvo type="num" val="0"/>
        <cfvo type="num" val="0"/>
        <color rgb="FF92D050"/>
        <color rgb="FFFF3300"/>
      </colorScale>
    </cfRule>
  </conditionalFormatting>
  <conditionalFormatting sqref="AM3">
    <cfRule type="colorScale" priority="77">
      <colorScale>
        <cfvo type="num" val="0"/>
        <cfvo type="num" val="0"/>
        <color rgb="FF92D050"/>
        <color rgb="FFFF3300"/>
      </colorScale>
    </cfRule>
  </conditionalFormatting>
  <conditionalFormatting sqref="AM15:AM21">
    <cfRule type="cellIs" dxfId="1567" priority="75" operator="greaterThan">
      <formula>0</formula>
    </cfRule>
    <cfRule type="cellIs" dxfId="1566" priority="76" operator="lessThan">
      <formula>0</formula>
    </cfRule>
  </conditionalFormatting>
  <conditionalFormatting sqref="AM15:AM21">
    <cfRule type="colorScale" priority="74">
      <colorScale>
        <cfvo type="num" val="0"/>
        <cfvo type="num" val="0"/>
        <color rgb="FF92D050"/>
        <color rgb="FFFF3300"/>
      </colorScale>
    </cfRule>
  </conditionalFormatting>
  <conditionalFormatting sqref="BX4:BX14">
    <cfRule type="cellIs" dxfId="1565" priority="72" operator="greaterThan">
      <formula>0</formula>
    </cfRule>
    <cfRule type="cellIs" dxfId="1564" priority="73" operator="lessThan">
      <formula>0</formula>
    </cfRule>
  </conditionalFormatting>
  <conditionalFormatting sqref="BX4:BX14">
    <cfRule type="colorScale" priority="71">
      <colorScale>
        <cfvo type="num" val="0"/>
        <cfvo type="num" val="0"/>
        <color rgb="FF92D050"/>
        <color rgb="FFFF3300"/>
      </colorScale>
    </cfRule>
  </conditionalFormatting>
  <conditionalFormatting sqref="BX3">
    <cfRule type="colorScale" priority="70">
      <colorScale>
        <cfvo type="num" val="0"/>
        <cfvo type="num" val="0"/>
        <color rgb="FF92D050"/>
        <color rgb="FFFF3300"/>
      </colorScale>
    </cfRule>
  </conditionalFormatting>
  <conditionalFormatting sqref="BX15:BX21">
    <cfRule type="cellIs" dxfId="1563" priority="68" operator="greaterThan">
      <formula>0</formula>
    </cfRule>
    <cfRule type="cellIs" dxfId="1562" priority="69" operator="lessThan">
      <formula>0</formula>
    </cfRule>
  </conditionalFormatting>
  <conditionalFormatting sqref="BX15:BX21">
    <cfRule type="colorScale" priority="67">
      <colorScale>
        <cfvo type="num" val="0"/>
        <cfvo type="num" val="0"/>
        <color rgb="FF92D050"/>
        <color rgb="FFFF3300"/>
      </colorScale>
    </cfRule>
  </conditionalFormatting>
  <conditionalFormatting sqref="H15 H22:H1048576">
    <cfRule type="cellIs" dxfId="1561" priority="64" operator="greaterThan">
      <formula>0</formula>
    </cfRule>
    <cfRule type="cellIs" dxfId="1560" priority="65" operator="lessThan">
      <formula>0</formula>
    </cfRule>
    <cfRule type="cellIs" dxfId="1559" priority="66" operator="greaterThan">
      <formula>0</formula>
    </cfRule>
  </conditionalFormatting>
  <conditionalFormatting sqref="AS22:AS1048576 AS13 AS15">
    <cfRule type="cellIs" dxfId="1558" priority="61" operator="greaterThan">
      <formula>0</formula>
    </cfRule>
    <cfRule type="cellIs" dxfId="1557" priority="62" operator="lessThan">
      <formula>0</formula>
    </cfRule>
    <cfRule type="cellIs" dxfId="1556" priority="63" operator="greaterThan">
      <formula>0</formula>
    </cfRule>
  </conditionalFormatting>
  <conditionalFormatting sqref="K15 K22:K1048576">
    <cfRule type="cellIs" dxfId="1555" priority="58" operator="greaterThan">
      <formula>0</formula>
    </cfRule>
    <cfRule type="cellIs" dxfId="1554" priority="59" operator="lessThan">
      <formula>0</formula>
    </cfRule>
    <cfRule type="cellIs" dxfId="1553" priority="60" operator="greaterThan">
      <formula>0</formula>
    </cfRule>
  </conditionalFormatting>
  <conditionalFormatting sqref="AV22:AV1048576 AV13 AV15">
    <cfRule type="cellIs" dxfId="1552" priority="55" operator="greaterThan">
      <formula>0</formula>
    </cfRule>
    <cfRule type="cellIs" dxfId="1551" priority="56" operator="lessThan">
      <formula>0</formula>
    </cfRule>
    <cfRule type="cellIs" dxfId="1550" priority="57" operator="greaterThan">
      <formula>0</formula>
    </cfRule>
  </conditionalFormatting>
  <conditionalFormatting sqref="N15 N22:N1048576">
    <cfRule type="cellIs" dxfId="1549" priority="52" operator="greaterThan">
      <formula>0</formula>
    </cfRule>
    <cfRule type="cellIs" dxfId="1548" priority="53" operator="lessThan">
      <formula>0</formula>
    </cfRule>
    <cfRule type="cellIs" dxfId="1547" priority="54" operator="greaterThan">
      <formula>0</formula>
    </cfRule>
  </conditionalFormatting>
  <conditionalFormatting sqref="AY22:AY1048576 AY13 AY15">
    <cfRule type="cellIs" dxfId="1546" priority="49" operator="greaterThan">
      <formula>0</formula>
    </cfRule>
    <cfRule type="cellIs" dxfId="1545" priority="50" operator="lessThan">
      <formula>0</formula>
    </cfRule>
    <cfRule type="cellIs" dxfId="1544" priority="51" operator="greaterThan">
      <formula>0</formula>
    </cfRule>
  </conditionalFormatting>
  <conditionalFormatting sqref="Q15 Q22:Q1048576">
    <cfRule type="cellIs" dxfId="1543" priority="46" operator="greaterThan">
      <formula>0</formula>
    </cfRule>
    <cfRule type="cellIs" dxfId="1542" priority="47" operator="lessThan">
      <formula>0</formula>
    </cfRule>
    <cfRule type="cellIs" dxfId="1541" priority="48" operator="greaterThan">
      <formula>0</formula>
    </cfRule>
  </conditionalFormatting>
  <conditionalFormatting sqref="BB22:BB1048576 BB13 BB15">
    <cfRule type="cellIs" dxfId="1540" priority="43" operator="greaterThan">
      <formula>0</formula>
    </cfRule>
    <cfRule type="cellIs" dxfId="1539" priority="44" operator="lessThan">
      <formula>0</formula>
    </cfRule>
    <cfRule type="cellIs" dxfId="1538" priority="45" operator="greaterThan">
      <formula>0</formula>
    </cfRule>
  </conditionalFormatting>
  <conditionalFormatting sqref="T15 T22:T1048576">
    <cfRule type="cellIs" dxfId="1537" priority="40" operator="greaterThan">
      <formula>0</formula>
    </cfRule>
    <cfRule type="cellIs" dxfId="1536" priority="41" operator="lessThan">
      <formula>0</formula>
    </cfRule>
    <cfRule type="cellIs" dxfId="1535" priority="42" operator="greaterThan">
      <formula>0</formula>
    </cfRule>
  </conditionalFormatting>
  <conditionalFormatting sqref="BE22:BE1048576 BE13 BE15">
    <cfRule type="cellIs" dxfId="1534" priority="37" operator="greaterThan">
      <formula>0</formula>
    </cfRule>
    <cfRule type="cellIs" dxfId="1533" priority="38" operator="lessThan">
      <formula>0</formula>
    </cfRule>
    <cfRule type="cellIs" dxfId="1532" priority="39" operator="greaterThan">
      <formula>0</formula>
    </cfRule>
  </conditionalFormatting>
  <conditionalFormatting sqref="W15 W22:W1048576">
    <cfRule type="cellIs" dxfId="1531" priority="34" operator="greaterThan">
      <formula>0</formula>
    </cfRule>
    <cfRule type="cellIs" dxfId="1530" priority="35" operator="lessThan">
      <formula>0</formula>
    </cfRule>
    <cfRule type="cellIs" dxfId="1529" priority="36" operator="greaterThan">
      <formula>0</formula>
    </cfRule>
  </conditionalFormatting>
  <conditionalFormatting sqref="BH22:BH1048576 BH13 BH15">
    <cfRule type="cellIs" dxfId="1528" priority="31" operator="greaterThan">
      <formula>0</formula>
    </cfRule>
    <cfRule type="cellIs" dxfId="1527" priority="32" operator="lessThan">
      <formula>0</formula>
    </cfRule>
    <cfRule type="cellIs" dxfId="1526" priority="33" operator="greaterThan">
      <formula>0</formula>
    </cfRule>
  </conditionalFormatting>
  <conditionalFormatting sqref="Z15 Z22:Z1048576">
    <cfRule type="cellIs" dxfId="1525" priority="28" operator="greaterThan">
      <formula>0</formula>
    </cfRule>
    <cfRule type="cellIs" dxfId="1524" priority="29" operator="lessThan">
      <formula>0</formula>
    </cfRule>
    <cfRule type="cellIs" dxfId="1523" priority="30" operator="greaterThan">
      <formula>0</formula>
    </cfRule>
  </conditionalFormatting>
  <conditionalFormatting sqref="BK22:BK1048576 BK13 BK15">
    <cfRule type="cellIs" dxfId="1522" priority="25" operator="greaterThan">
      <formula>0</formula>
    </cfRule>
    <cfRule type="cellIs" dxfId="1521" priority="26" operator="lessThan">
      <formula>0</formula>
    </cfRule>
    <cfRule type="cellIs" dxfId="1520" priority="27" operator="greaterThan">
      <formula>0</formula>
    </cfRule>
  </conditionalFormatting>
  <conditionalFormatting sqref="AC15 AC22:AC1048576">
    <cfRule type="cellIs" dxfId="1519" priority="22" operator="greaterThan">
      <formula>0</formula>
    </cfRule>
    <cfRule type="cellIs" dxfId="1518" priority="23" operator="lessThan">
      <formula>0</formula>
    </cfRule>
    <cfRule type="cellIs" dxfId="1517" priority="24" operator="greaterThan">
      <formula>0</formula>
    </cfRule>
  </conditionalFormatting>
  <conditionalFormatting sqref="BN22:BN1048576 BN13 BN15">
    <cfRule type="cellIs" dxfId="1516" priority="19" operator="greaterThan">
      <formula>0</formula>
    </cfRule>
    <cfRule type="cellIs" dxfId="1515" priority="20" operator="lessThan">
      <formula>0</formula>
    </cfRule>
    <cfRule type="cellIs" dxfId="1514" priority="21" operator="greaterThan">
      <formula>0</formula>
    </cfRule>
  </conditionalFormatting>
  <conditionalFormatting sqref="AF15 AF22:AF1048576">
    <cfRule type="cellIs" dxfId="1513" priority="16" operator="greaterThan">
      <formula>0</formula>
    </cfRule>
    <cfRule type="cellIs" dxfId="1512" priority="17" operator="lessThan">
      <formula>0</formula>
    </cfRule>
    <cfRule type="cellIs" dxfId="1511" priority="18" operator="greaterThan">
      <formula>0</formula>
    </cfRule>
  </conditionalFormatting>
  <conditionalFormatting sqref="BQ22:BQ1048576 BQ13 BQ15">
    <cfRule type="cellIs" dxfId="1510" priority="13" operator="greaterThan">
      <formula>0</formula>
    </cfRule>
    <cfRule type="cellIs" dxfId="1509" priority="14" operator="lessThan">
      <formula>0</formula>
    </cfRule>
    <cfRule type="cellIs" dxfId="1508" priority="15" operator="greaterThan">
      <formula>0</formula>
    </cfRule>
  </conditionalFormatting>
  <conditionalFormatting sqref="AI15 AI22:AI1048576">
    <cfRule type="cellIs" dxfId="1507" priority="10" operator="greaterThan">
      <formula>0</formula>
    </cfRule>
    <cfRule type="cellIs" dxfId="1506" priority="11" operator="lessThan">
      <formula>0</formula>
    </cfRule>
    <cfRule type="cellIs" dxfId="1505" priority="12" operator="greaterThan">
      <formula>0</formula>
    </cfRule>
  </conditionalFormatting>
  <conditionalFormatting sqref="BT22:BT1048576 BT13 BT15">
    <cfRule type="cellIs" dxfId="1504" priority="7" operator="greaterThan">
      <formula>0</formula>
    </cfRule>
    <cfRule type="cellIs" dxfId="1503" priority="8" operator="lessThan">
      <formula>0</formula>
    </cfRule>
    <cfRule type="cellIs" dxfId="1502" priority="9" operator="greaterThan">
      <formula>0</formula>
    </cfRule>
  </conditionalFormatting>
  <conditionalFormatting sqref="AL15 AL22:AL1048576">
    <cfRule type="cellIs" dxfId="1501" priority="4" operator="greaterThan">
      <formula>0</formula>
    </cfRule>
    <cfRule type="cellIs" dxfId="1500" priority="5" operator="lessThan">
      <formula>0</formula>
    </cfRule>
    <cfRule type="cellIs" dxfId="1499" priority="6" operator="greaterThan">
      <formula>0</formula>
    </cfRule>
  </conditionalFormatting>
  <conditionalFormatting sqref="BW22:BW1048576 BW13 BW15">
    <cfRule type="cellIs" dxfId="1498" priority="1" operator="greaterThan">
      <formula>0</formula>
    </cfRule>
    <cfRule type="cellIs" dxfId="1497" priority="2" operator="lessThan">
      <formula>0</formula>
    </cfRule>
    <cfRule type="cellIs" dxfId="1496" priority="3" operator="greater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</sheetPr>
  <dimension ref="A1:DI24"/>
  <sheetViews>
    <sheetView zoomScale="69" zoomScaleNormal="85" workbookViewId="0">
      <selection activeCell="DF1" sqref="DF1:DF1048576"/>
    </sheetView>
  </sheetViews>
  <sheetFormatPr baseColWidth="10" defaultRowHeight="15" x14ac:dyDescent="0.25"/>
  <cols>
    <col min="1" max="1" width="21.5703125" bestFit="1" customWidth="1"/>
    <col min="2" max="2" width="64.85546875" customWidth="1"/>
    <col min="3" max="3" width="14.85546875" customWidth="1"/>
    <col min="4" max="4" width="14.42578125" style="25" customWidth="1"/>
    <col min="5" max="5" width="11.28515625" bestFit="1" customWidth="1"/>
    <col min="6" max="6" width="14.85546875" customWidth="1"/>
    <col min="7" max="7" width="14.42578125" style="25" customWidth="1"/>
    <col min="8" max="8" width="11.28515625" bestFit="1" customWidth="1"/>
    <col min="9" max="9" width="14.85546875" customWidth="1"/>
    <col min="10" max="10" width="14.42578125" style="25" customWidth="1"/>
    <col min="11" max="11" width="11.28515625" bestFit="1" customWidth="1"/>
    <col min="12" max="12" width="14.85546875" customWidth="1"/>
    <col min="13" max="13" width="14.42578125" style="25" customWidth="1"/>
    <col min="14" max="14" width="11.28515625" bestFit="1" customWidth="1"/>
    <col min="15" max="15" width="14.85546875" customWidth="1"/>
    <col min="16" max="16" width="14.42578125" style="25" customWidth="1"/>
    <col min="17" max="17" width="11.28515625" bestFit="1" customWidth="1"/>
    <col min="18" max="18" width="14.85546875" customWidth="1"/>
    <col min="19" max="19" width="14.42578125" style="25" customWidth="1"/>
    <col min="20" max="20" width="11.28515625" bestFit="1" customWidth="1"/>
    <col min="21" max="21" width="14.85546875" customWidth="1"/>
    <col min="22" max="22" width="14.42578125" style="25" customWidth="1"/>
    <col min="23" max="23" width="11.28515625" bestFit="1" customWidth="1"/>
    <col min="24" max="24" width="14.85546875" customWidth="1"/>
    <col min="25" max="25" width="14.42578125" style="25" customWidth="1"/>
    <col min="26" max="26" width="11.28515625" bestFit="1" customWidth="1"/>
    <col min="27" max="27" width="14.85546875" customWidth="1"/>
    <col min="28" max="28" width="14.42578125" style="25" customWidth="1"/>
    <col min="29" max="29" width="11.28515625" bestFit="1" customWidth="1"/>
    <col min="30" max="30" width="14.85546875" customWidth="1"/>
    <col min="31" max="31" width="14.42578125" style="25" customWidth="1"/>
    <col min="32" max="32" width="11.28515625" bestFit="1" customWidth="1"/>
    <col min="33" max="33" width="14.85546875" customWidth="1"/>
    <col min="34" max="34" width="14.42578125" style="25" customWidth="1"/>
    <col min="35" max="35" width="11.28515625" bestFit="1" customWidth="1"/>
    <col min="36" max="36" width="14.85546875" customWidth="1"/>
    <col min="37" max="37" width="14.42578125" style="25" customWidth="1"/>
    <col min="38" max="38" width="11.28515625" bestFit="1" customWidth="1"/>
    <col min="39" max="39" width="11.5703125" style="106"/>
    <col min="40" max="40" width="13" customWidth="1"/>
    <col min="41" max="41" width="14.42578125" style="25" customWidth="1"/>
    <col min="42" max="42" width="11.28515625" bestFit="1" customWidth="1"/>
    <col min="43" max="43" width="13" customWidth="1"/>
    <col min="44" max="44" width="14.42578125" style="25" customWidth="1"/>
    <col min="45" max="45" width="11.28515625" bestFit="1" customWidth="1"/>
    <col min="46" max="46" width="13" customWidth="1"/>
    <col min="47" max="47" width="14.42578125" style="25" customWidth="1"/>
    <col min="48" max="48" width="11.28515625" bestFit="1" customWidth="1"/>
    <col min="49" max="49" width="13" customWidth="1"/>
    <col min="50" max="50" width="14.42578125" style="25" customWidth="1"/>
    <col min="51" max="51" width="11.28515625" bestFit="1" customWidth="1"/>
    <col min="52" max="52" width="13" customWidth="1"/>
    <col min="53" max="53" width="14.42578125" style="25" customWidth="1"/>
    <col min="54" max="54" width="11.28515625" bestFit="1" customWidth="1"/>
    <col min="55" max="55" width="13" customWidth="1"/>
    <col min="56" max="56" width="14.42578125" style="25" customWidth="1"/>
    <col min="57" max="57" width="11.28515625" bestFit="1" customWidth="1"/>
    <col min="58" max="58" width="13" customWidth="1"/>
    <col min="59" max="59" width="14.42578125" style="25" customWidth="1"/>
    <col min="60" max="60" width="11.28515625" bestFit="1" customWidth="1"/>
    <col min="61" max="61" width="13" customWidth="1"/>
    <col min="62" max="62" width="14.42578125" style="25" customWidth="1"/>
    <col min="63" max="63" width="11.28515625" bestFit="1" customWidth="1"/>
    <col min="64" max="64" width="13" customWidth="1"/>
    <col min="65" max="65" width="14.42578125" style="25" customWidth="1"/>
    <col min="66" max="66" width="11.28515625" bestFit="1" customWidth="1"/>
    <col min="67" max="67" width="13" customWidth="1"/>
    <col min="68" max="68" width="14.42578125" style="25" customWidth="1"/>
    <col min="69" max="69" width="11.28515625" bestFit="1" customWidth="1"/>
    <col min="70" max="70" width="13" customWidth="1"/>
    <col min="71" max="71" width="14.42578125" style="25" customWidth="1"/>
    <col min="72" max="72" width="11.28515625" bestFit="1" customWidth="1"/>
    <col min="73" max="73" width="13" customWidth="1"/>
    <col min="74" max="74" width="14.42578125" style="25" customWidth="1"/>
    <col min="75" max="75" width="11.28515625" bestFit="1" customWidth="1"/>
    <col min="76" max="76" width="10.85546875" style="106" customWidth="1"/>
    <col min="77" max="77" width="14.85546875" customWidth="1"/>
    <col min="78" max="78" width="14.42578125" style="25" customWidth="1"/>
    <col min="79" max="79" width="11.42578125" customWidth="1"/>
    <col min="80" max="80" width="14.85546875" customWidth="1"/>
    <col min="81" max="81" width="14.42578125" style="25" customWidth="1"/>
    <col min="82" max="82" width="11.42578125" customWidth="1"/>
    <col min="83" max="83" width="14.85546875" customWidth="1"/>
    <col min="84" max="84" width="14.42578125" style="25" customWidth="1"/>
    <col min="85" max="85" width="11.42578125" customWidth="1"/>
    <col min="86" max="86" width="14.85546875" customWidth="1"/>
    <col min="87" max="87" width="14.42578125" style="25" customWidth="1"/>
    <col min="88" max="88" width="11.42578125" customWidth="1"/>
    <col min="89" max="89" width="14.85546875" customWidth="1"/>
    <col min="90" max="90" width="14.42578125" style="25" customWidth="1"/>
    <col min="91" max="91" width="11.42578125" customWidth="1"/>
    <col min="92" max="92" width="14.85546875" customWidth="1"/>
    <col min="93" max="93" width="14.42578125" style="25" customWidth="1"/>
    <col min="94" max="94" width="11.42578125" customWidth="1"/>
    <col min="95" max="95" width="14.85546875" customWidth="1"/>
    <col min="96" max="96" width="14.42578125" style="25" customWidth="1"/>
    <col min="97" max="97" width="11.42578125" customWidth="1"/>
    <col min="98" max="98" width="14.85546875" customWidth="1"/>
    <col min="99" max="99" width="14.42578125" style="25" customWidth="1"/>
    <col min="100" max="100" width="11.42578125" customWidth="1"/>
    <col min="101" max="101" width="14.85546875" customWidth="1"/>
    <col min="102" max="102" width="14.42578125" style="25" customWidth="1"/>
    <col min="103" max="103" width="11.42578125" customWidth="1"/>
    <col min="104" max="104" width="14.85546875" customWidth="1"/>
    <col min="105" max="105" width="14.42578125" style="25" customWidth="1"/>
    <col min="106" max="106" width="11.42578125" customWidth="1"/>
    <col min="107" max="107" width="14.85546875" customWidth="1"/>
    <col min="108" max="108" width="14.42578125" style="25" customWidth="1"/>
    <col min="109" max="109" width="11.42578125" customWidth="1"/>
    <col min="110" max="110" width="14.85546875" customWidth="1"/>
    <col min="111" max="111" width="14.42578125" style="25" customWidth="1"/>
    <col min="112" max="112" width="11.42578125" customWidth="1"/>
    <col min="113" max="113" width="10.85546875" style="106" customWidth="1"/>
  </cols>
  <sheetData>
    <row r="1" spans="1:113" x14ac:dyDescent="0.25">
      <c r="A1" s="145" t="s">
        <v>31</v>
      </c>
      <c r="B1" s="146" t="s">
        <v>30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L1" s="100"/>
      <c r="BM1" s="100"/>
      <c r="BN1" s="100"/>
      <c r="BO1" s="100"/>
      <c r="BP1" s="100"/>
      <c r="BQ1" s="100"/>
      <c r="BR1" s="100"/>
      <c r="BS1" s="100"/>
      <c r="BT1" s="100"/>
      <c r="BU1" s="100"/>
      <c r="BV1" s="100"/>
      <c r="BW1" s="100"/>
      <c r="BX1" s="100"/>
      <c r="BY1" s="81"/>
      <c r="BZ1" s="81"/>
      <c r="CA1" s="81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0"/>
    </row>
    <row r="2" spans="1:113" x14ac:dyDescent="0.25">
      <c r="A2" s="145"/>
      <c r="B2" s="147"/>
      <c r="C2" s="144" t="s">
        <v>73</v>
      </c>
      <c r="D2" s="144"/>
      <c r="E2" s="144"/>
      <c r="F2" s="144" t="s">
        <v>73</v>
      </c>
      <c r="G2" s="144"/>
      <c r="H2" s="144"/>
      <c r="I2" s="144" t="s">
        <v>73</v>
      </c>
      <c r="J2" s="144"/>
      <c r="K2" s="144"/>
      <c r="L2" s="144" t="s">
        <v>73</v>
      </c>
      <c r="M2" s="144"/>
      <c r="N2" s="144"/>
      <c r="O2" s="144" t="s">
        <v>73</v>
      </c>
      <c r="P2" s="144"/>
      <c r="Q2" s="144"/>
      <c r="R2" s="144" t="s">
        <v>73</v>
      </c>
      <c r="S2" s="144"/>
      <c r="T2" s="144"/>
      <c r="U2" s="144" t="s">
        <v>73</v>
      </c>
      <c r="V2" s="144"/>
      <c r="W2" s="144"/>
      <c r="X2" s="144" t="s">
        <v>73</v>
      </c>
      <c r="Y2" s="144"/>
      <c r="Z2" s="144"/>
      <c r="AA2" s="144" t="s">
        <v>73</v>
      </c>
      <c r="AB2" s="144"/>
      <c r="AC2" s="144"/>
      <c r="AD2" s="144" t="s">
        <v>73</v>
      </c>
      <c r="AE2" s="144"/>
      <c r="AF2" s="144"/>
      <c r="AG2" s="144" t="s">
        <v>73</v>
      </c>
      <c r="AH2" s="144"/>
      <c r="AI2" s="144"/>
      <c r="AJ2" s="144" t="s">
        <v>73</v>
      </c>
      <c r="AK2" s="144"/>
      <c r="AL2" s="144"/>
      <c r="AM2" s="72"/>
      <c r="AN2" s="144" t="s">
        <v>89</v>
      </c>
      <c r="AO2" s="144"/>
      <c r="AP2" s="144"/>
      <c r="AQ2" s="144" t="s">
        <v>89</v>
      </c>
      <c r="AR2" s="144"/>
      <c r="AS2" s="144"/>
      <c r="AT2" s="144" t="s">
        <v>89</v>
      </c>
      <c r="AU2" s="144"/>
      <c r="AV2" s="144"/>
      <c r="AW2" s="144" t="s">
        <v>89</v>
      </c>
      <c r="AX2" s="144"/>
      <c r="AY2" s="144"/>
      <c r="AZ2" s="144" t="s">
        <v>89</v>
      </c>
      <c r="BA2" s="144"/>
      <c r="BB2" s="144"/>
      <c r="BC2" s="144" t="s">
        <v>89</v>
      </c>
      <c r="BD2" s="144"/>
      <c r="BE2" s="144"/>
      <c r="BF2" s="144" t="s">
        <v>89</v>
      </c>
      <c r="BG2" s="144"/>
      <c r="BH2" s="144"/>
      <c r="BI2" s="144" t="s">
        <v>89</v>
      </c>
      <c r="BJ2" s="144"/>
      <c r="BK2" s="144"/>
      <c r="BL2" s="144" t="s">
        <v>89</v>
      </c>
      <c r="BM2" s="144"/>
      <c r="BN2" s="144"/>
      <c r="BO2" s="144" t="s">
        <v>89</v>
      </c>
      <c r="BP2" s="144"/>
      <c r="BQ2" s="144"/>
      <c r="BR2" s="144" t="s">
        <v>89</v>
      </c>
      <c r="BS2" s="144"/>
      <c r="BT2" s="144"/>
      <c r="BU2" s="144" t="s">
        <v>89</v>
      </c>
      <c r="BV2" s="144"/>
      <c r="BW2" s="144"/>
      <c r="BX2" s="72"/>
      <c r="BY2" s="144" t="s">
        <v>71</v>
      </c>
      <c r="BZ2" s="144"/>
      <c r="CA2" s="144"/>
      <c r="CB2" s="144" t="s">
        <v>71</v>
      </c>
      <c r="CC2" s="144"/>
      <c r="CD2" s="144"/>
      <c r="CE2" s="144" t="s">
        <v>71</v>
      </c>
      <c r="CF2" s="144"/>
      <c r="CG2" s="144"/>
      <c r="CH2" s="144" t="s">
        <v>71</v>
      </c>
      <c r="CI2" s="144"/>
      <c r="CJ2" s="144"/>
      <c r="CK2" s="144" t="s">
        <v>71</v>
      </c>
      <c r="CL2" s="144"/>
      <c r="CM2" s="144"/>
      <c r="CN2" s="144" t="s">
        <v>71</v>
      </c>
      <c r="CO2" s="144"/>
      <c r="CP2" s="144"/>
      <c r="CQ2" s="144" t="s">
        <v>71</v>
      </c>
      <c r="CR2" s="144"/>
      <c r="CS2" s="144"/>
      <c r="CT2" s="144" t="s">
        <v>71</v>
      </c>
      <c r="CU2" s="144"/>
      <c r="CV2" s="144"/>
      <c r="CW2" s="144" t="s">
        <v>71</v>
      </c>
      <c r="CX2" s="144"/>
      <c r="CY2" s="144"/>
      <c r="CZ2" s="144" t="s">
        <v>71</v>
      </c>
      <c r="DA2" s="144"/>
      <c r="DB2" s="144"/>
      <c r="DC2" s="144" t="s">
        <v>71</v>
      </c>
      <c r="DD2" s="144"/>
      <c r="DE2" s="144"/>
      <c r="DF2" s="144" t="s">
        <v>71</v>
      </c>
      <c r="DG2" s="144"/>
      <c r="DH2" s="144"/>
      <c r="DI2" s="72"/>
    </row>
    <row r="3" spans="1:113" x14ac:dyDescent="0.25">
      <c r="A3" s="145"/>
      <c r="B3" s="147"/>
      <c r="C3" s="28" t="s">
        <v>38</v>
      </c>
      <c r="D3" s="51" t="s">
        <v>204</v>
      </c>
      <c r="E3" s="36" t="s">
        <v>50</v>
      </c>
      <c r="F3" s="28" t="s">
        <v>37</v>
      </c>
      <c r="G3" s="51" t="s">
        <v>213</v>
      </c>
      <c r="H3" s="36" t="s">
        <v>50</v>
      </c>
      <c r="I3" s="28" t="s">
        <v>39</v>
      </c>
      <c r="J3" s="51" t="s">
        <v>219</v>
      </c>
      <c r="K3" s="36" t="s">
        <v>50</v>
      </c>
      <c r="L3" s="28" t="s">
        <v>210</v>
      </c>
      <c r="M3" s="51" t="s">
        <v>223</v>
      </c>
      <c r="N3" s="36" t="s">
        <v>50</v>
      </c>
      <c r="O3" s="28" t="s">
        <v>216</v>
      </c>
      <c r="P3" s="51" t="s">
        <v>231</v>
      </c>
      <c r="Q3" s="36" t="s">
        <v>50</v>
      </c>
      <c r="R3" s="28" t="s">
        <v>225</v>
      </c>
      <c r="S3" s="51" t="s">
        <v>238</v>
      </c>
      <c r="T3" s="36" t="s">
        <v>50</v>
      </c>
      <c r="U3" s="28" t="s">
        <v>228</v>
      </c>
      <c r="V3" s="51" t="s">
        <v>240</v>
      </c>
      <c r="W3" s="36" t="s">
        <v>50</v>
      </c>
      <c r="X3" s="28" t="s">
        <v>235</v>
      </c>
      <c r="Y3" s="51" t="s">
        <v>245</v>
      </c>
      <c r="Z3" s="36" t="s">
        <v>50</v>
      </c>
      <c r="AA3" s="28" t="s">
        <v>242</v>
      </c>
      <c r="AB3" s="51" t="s">
        <v>254</v>
      </c>
      <c r="AC3" s="36" t="s">
        <v>50</v>
      </c>
      <c r="AD3" s="28" t="s">
        <v>247</v>
      </c>
      <c r="AE3" s="51" t="s">
        <v>255</v>
      </c>
      <c r="AF3" s="36" t="s">
        <v>50</v>
      </c>
      <c r="AG3" s="28" t="s">
        <v>251</v>
      </c>
      <c r="AH3" s="51" t="s">
        <v>260</v>
      </c>
      <c r="AI3" s="36" t="s">
        <v>50</v>
      </c>
      <c r="AJ3" s="28" t="s">
        <v>257</v>
      </c>
      <c r="AK3" s="51" t="s">
        <v>265</v>
      </c>
      <c r="AL3" s="36" t="s">
        <v>50</v>
      </c>
      <c r="AM3" s="52"/>
      <c r="AN3" s="28" t="s">
        <v>38</v>
      </c>
      <c r="AO3" s="51" t="s">
        <v>204</v>
      </c>
      <c r="AP3" s="36" t="s">
        <v>50</v>
      </c>
      <c r="AQ3" s="28" t="s">
        <v>37</v>
      </c>
      <c r="AR3" s="51" t="s">
        <v>213</v>
      </c>
      <c r="AS3" s="36" t="s">
        <v>50</v>
      </c>
      <c r="AT3" s="28" t="s">
        <v>39</v>
      </c>
      <c r="AU3" s="51" t="s">
        <v>219</v>
      </c>
      <c r="AV3" s="36" t="s">
        <v>50</v>
      </c>
      <c r="AW3" s="28" t="s">
        <v>210</v>
      </c>
      <c r="AX3" s="51" t="s">
        <v>223</v>
      </c>
      <c r="AY3" s="36" t="s">
        <v>50</v>
      </c>
      <c r="AZ3" s="28" t="s">
        <v>216</v>
      </c>
      <c r="BA3" s="51" t="s">
        <v>231</v>
      </c>
      <c r="BB3" s="36" t="s">
        <v>50</v>
      </c>
      <c r="BC3" s="28" t="s">
        <v>225</v>
      </c>
      <c r="BD3" s="51" t="s">
        <v>238</v>
      </c>
      <c r="BE3" s="36" t="s">
        <v>50</v>
      </c>
      <c r="BF3" s="28" t="s">
        <v>228</v>
      </c>
      <c r="BG3" s="51" t="s">
        <v>240</v>
      </c>
      <c r="BH3" s="36" t="s">
        <v>50</v>
      </c>
      <c r="BI3" s="28" t="s">
        <v>235</v>
      </c>
      <c r="BJ3" s="51" t="s">
        <v>245</v>
      </c>
      <c r="BK3" s="36" t="s">
        <v>50</v>
      </c>
      <c r="BL3" s="28" t="s">
        <v>242</v>
      </c>
      <c r="BM3" s="51" t="s">
        <v>254</v>
      </c>
      <c r="BN3" s="36" t="s">
        <v>50</v>
      </c>
      <c r="BO3" s="28" t="s">
        <v>247</v>
      </c>
      <c r="BP3" s="51" t="s">
        <v>255</v>
      </c>
      <c r="BQ3" s="36" t="s">
        <v>50</v>
      </c>
      <c r="BR3" s="28" t="s">
        <v>251</v>
      </c>
      <c r="BS3" s="51" t="s">
        <v>260</v>
      </c>
      <c r="BT3" s="36" t="s">
        <v>50</v>
      </c>
      <c r="BU3" s="28" t="s">
        <v>257</v>
      </c>
      <c r="BV3" s="51" t="s">
        <v>265</v>
      </c>
      <c r="BW3" s="36" t="s">
        <v>50</v>
      </c>
      <c r="BX3" s="52"/>
      <c r="BY3" s="28" t="s">
        <v>38</v>
      </c>
      <c r="BZ3" s="51" t="s">
        <v>204</v>
      </c>
      <c r="CA3" s="36" t="s">
        <v>50</v>
      </c>
      <c r="CB3" s="28" t="s">
        <v>37</v>
      </c>
      <c r="CC3" s="51" t="s">
        <v>213</v>
      </c>
      <c r="CD3" s="36" t="s">
        <v>50</v>
      </c>
      <c r="CE3" s="28" t="s">
        <v>39</v>
      </c>
      <c r="CF3" s="51" t="s">
        <v>219</v>
      </c>
      <c r="CG3" s="36" t="s">
        <v>50</v>
      </c>
      <c r="CH3" s="28" t="s">
        <v>210</v>
      </c>
      <c r="CI3" s="51" t="s">
        <v>223</v>
      </c>
      <c r="CJ3" s="36" t="s">
        <v>50</v>
      </c>
      <c r="CK3" s="28" t="s">
        <v>216</v>
      </c>
      <c r="CL3" s="51" t="s">
        <v>231</v>
      </c>
      <c r="CM3" s="36" t="s">
        <v>50</v>
      </c>
      <c r="CN3" s="28" t="s">
        <v>225</v>
      </c>
      <c r="CO3" s="51" t="s">
        <v>238</v>
      </c>
      <c r="CP3" s="36" t="s">
        <v>50</v>
      </c>
      <c r="CQ3" s="28" t="s">
        <v>228</v>
      </c>
      <c r="CR3" s="51" t="s">
        <v>240</v>
      </c>
      <c r="CS3" s="36" t="s">
        <v>50</v>
      </c>
      <c r="CT3" s="28" t="s">
        <v>235</v>
      </c>
      <c r="CU3" s="51" t="s">
        <v>245</v>
      </c>
      <c r="CV3" s="36" t="s">
        <v>50</v>
      </c>
      <c r="CW3" s="28" t="s">
        <v>242</v>
      </c>
      <c r="CX3" s="51" t="s">
        <v>254</v>
      </c>
      <c r="CY3" s="36" t="s">
        <v>50</v>
      </c>
      <c r="CZ3" s="28" t="s">
        <v>247</v>
      </c>
      <c r="DA3" s="51" t="s">
        <v>255</v>
      </c>
      <c r="DB3" s="36" t="s">
        <v>50</v>
      </c>
      <c r="DC3" s="28" t="s">
        <v>251</v>
      </c>
      <c r="DD3" s="51" t="s">
        <v>260</v>
      </c>
      <c r="DE3" s="36" t="s">
        <v>50</v>
      </c>
      <c r="DF3" s="28" t="s">
        <v>257</v>
      </c>
      <c r="DG3" s="51" t="s">
        <v>265</v>
      </c>
      <c r="DH3" s="36" t="s">
        <v>50</v>
      </c>
      <c r="DI3" s="52"/>
    </row>
    <row r="4" spans="1:113" x14ac:dyDescent="0.25">
      <c r="A4" s="77" t="s">
        <v>23</v>
      </c>
      <c r="B4" s="42" t="s">
        <v>22</v>
      </c>
      <c r="C4" s="31">
        <v>701</v>
      </c>
      <c r="D4" s="125">
        <f>C4/C$19</f>
        <v>0.27828503374354902</v>
      </c>
      <c r="E4" s="41">
        <f>D4*'Pondération des sujets'!$D3</f>
        <v>0.27828503374354902</v>
      </c>
      <c r="F4" s="31">
        <v>709</v>
      </c>
      <c r="G4" s="125">
        <f>F4/F$19</f>
        <v>0.28394072887464961</v>
      </c>
      <c r="H4" s="41">
        <f>G4*'Pondération des sujets'!$D3</f>
        <v>0.28394072887464961</v>
      </c>
      <c r="I4" s="31">
        <v>747</v>
      </c>
      <c r="J4" s="125">
        <f>I4/I$19</f>
        <v>0.29749103942652327</v>
      </c>
      <c r="K4" s="41">
        <f>J4*'Pondération des sujets'!$D3</f>
        <v>0.29749103942652327</v>
      </c>
      <c r="L4" s="31">
        <v>716</v>
      </c>
      <c r="M4" s="125">
        <f>L4/L$19</f>
        <v>0.28457869634340222</v>
      </c>
      <c r="N4" s="41">
        <f>M4*'Pondération des sujets'!$D3</f>
        <v>0.28457869634340222</v>
      </c>
      <c r="O4" s="31">
        <v>781</v>
      </c>
      <c r="P4" s="125">
        <f>O4/O$19</f>
        <v>0.30906212900672736</v>
      </c>
      <c r="Q4" s="41">
        <f>P4*'Pondération des sujets'!$D3</f>
        <v>0.30906212900672736</v>
      </c>
      <c r="R4" s="31">
        <v>721</v>
      </c>
      <c r="S4" s="125">
        <f>R4/R$19</f>
        <v>0.28622469233822945</v>
      </c>
      <c r="T4" s="41">
        <f>S4*'Pondération des sujets'!$D3</f>
        <v>0.28622469233822945</v>
      </c>
      <c r="U4" s="31">
        <v>689</v>
      </c>
      <c r="V4" s="125">
        <f>U4/U$19</f>
        <v>0.27051433058500196</v>
      </c>
      <c r="W4" s="41">
        <f>V4*'Pondération des sujets'!$D3</f>
        <v>0.27051433058500196</v>
      </c>
      <c r="X4" s="31">
        <v>650</v>
      </c>
      <c r="Y4" s="125">
        <f>X4/X$19</f>
        <v>0.25732383214568488</v>
      </c>
      <c r="Z4" s="41">
        <f>Y4*'Pondération des sujets'!$D3</f>
        <v>0.25732383214568488</v>
      </c>
      <c r="AA4" s="31">
        <v>621</v>
      </c>
      <c r="AB4" s="125">
        <f>AA4/AA$19</f>
        <v>0.24642857142857144</v>
      </c>
      <c r="AC4" s="41">
        <f>AB4*'Pondération des sujets'!$D3</f>
        <v>0.24642857142857144</v>
      </c>
      <c r="AD4" s="31">
        <v>624</v>
      </c>
      <c r="AE4" s="125">
        <f>AD4/AD$19</f>
        <v>0.24752082506941689</v>
      </c>
      <c r="AF4" s="41">
        <f>AE4*'Pondération des sujets'!$D3</f>
        <v>0.24752082506941689</v>
      </c>
      <c r="AG4" s="31">
        <v>618</v>
      </c>
      <c r="AH4" s="125">
        <f>AG4/AG$19</f>
        <v>0.24989890820865346</v>
      </c>
      <c r="AI4" s="41">
        <f>AH4*'Pondération des sujets'!$D3</f>
        <v>0.24989890820865346</v>
      </c>
      <c r="AJ4" s="31">
        <v>663</v>
      </c>
      <c r="AK4" s="125">
        <f>AJ4/AJ$19</f>
        <v>0.27028128821850794</v>
      </c>
      <c r="AL4" s="41">
        <f>AK4*'Pondération des sujets'!$D3</f>
        <v>0.27028128821850794</v>
      </c>
      <c r="AM4" s="32"/>
      <c r="AN4" s="31">
        <v>779</v>
      </c>
      <c r="AO4" s="125">
        <f>AN4/AN$19</f>
        <v>0.22999704753469147</v>
      </c>
      <c r="AP4" s="41">
        <f>AO4*'Pondération des sujets'!$D3</f>
        <v>0.22999704753469147</v>
      </c>
      <c r="AQ4" s="31">
        <v>779</v>
      </c>
      <c r="AR4" s="125">
        <f>AQ4/AQ$19</f>
        <v>0.23108869771581134</v>
      </c>
      <c r="AS4" s="41">
        <f>AR4*'Pondération des sujets'!$D3</f>
        <v>0.23108869771581134</v>
      </c>
      <c r="AT4" s="31">
        <v>787</v>
      </c>
      <c r="AU4" s="125">
        <f>AT4/AT$19</f>
        <v>0.23229043683589137</v>
      </c>
      <c r="AV4" s="41">
        <f>AU4*'Pondération des sujets'!$D3</f>
        <v>0.23229043683589137</v>
      </c>
      <c r="AW4" s="31">
        <v>663</v>
      </c>
      <c r="AX4" s="125">
        <f>AW4/AW$19</f>
        <v>0.19814704124327556</v>
      </c>
      <c r="AY4" s="41">
        <f>AX4*'Pondération des sujets'!$D3</f>
        <v>0.19814704124327556</v>
      </c>
      <c r="AZ4" s="31">
        <v>760</v>
      </c>
      <c r="BA4" s="125">
        <f>AZ4/AZ$19</f>
        <v>0.22379269729093051</v>
      </c>
      <c r="BB4" s="41">
        <f>BA4*'Pondération des sujets'!$D3</f>
        <v>0.22379269729093051</v>
      </c>
      <c r="BC4" s="31">
        <v>788</v>
      </c>
      <c r="BD4" s="125">
        <f>BC4/BC$19</f>
        <v>0.23348148148148148</v>
      </c>
      <c r="BE4" s="41">
        <f>BD4*'Pondération des sujets'!$D3</f>
        <v>0.23348148148148148</v>
      </c>
      <c r="BF4" s="31">
        <v>686</v>
      </c>
      <c r="BG4" s="125">
        <f>BF4/BF$19</f>
        <v>0.20058479532163742</v>
      </c>
      <c r="BH4" s="41">
        <f>BG4*'Pondération des sujets'!$D3</f>
        <v>0.20058479532163742</v>
      </c>
      <c r="BI4" s="31">
        <v>654</v>
      </c>
      <c r="BJ4" s="125">
        <f>BI4/BI$19</f>
        <v>0.19100467289719625</v>
      </c>
      <c r="BK4" s="41">
        <f>BJ4*'Pondération des sujets'!$D3</f>
        <v>0.19100467289719625</v>
      </c>
      <c r="BL4" s="31">
        <v>625</v>
      </c>
      <c r="BM4" s="125">
        <f>BL4/BL$19</f>
        <v>0.18280198888563909</v>
      </c>
      <c r="BN4" s="41">
        <f>BM4*'Pondération des sujets'!$D3</f>
        <v>0.18280198888563909</v>
      </c>
      <c r="BO4" s="31">
        <v>616</v>
      </c>
      <c r="BP4" s="125">
        <f>BO4/BO$19</f>
        <v>0.18011695906432748</v>
      </c>
      <c r="BQ4" s="41">
        <f>BP4*'Pondération des sujets'!$D3</f>
        <v>0.18011695906432748</v>
      </c>
      <c r="BR4" s="31">
        <v>625</v>
      </c>
      <c r="BS4" s="125">
        <f>BR4/BR$19</f>
        <v>0.18656716417910449</v>
      </c>
      <c r="BT4" s="41">
        <f>BS4*'Pondération des sujets'!$D3</f>
        <v>0.18656716417910449</v>
      </c>
      <c r="BU4" s="31">
        <v>678</v>
      </c>
      <c r="BV4" s="125">
        <f>BU4/BU$19</f>
        <v>0.20458660229330114</v>
      </c>
      <c r="BW4" s="41">
        <f>BV4*'Pondération des sujets'!$D3</f>
        <v>0.20458660229330114</v>
      </c>
      <c r="BX4" s="32"/>
      <c r="BY4" s="31">
        <v>660</v>
      </c>
      <c r="BZ4" s="125">
        <f>BY4/BY$19</f>
        <v>0.23895727733526431</v>
      </c>
      <c r="CA4" s="41">
        <f>BZ4*'Pondération des sujets'!$D3</f>
        <v>0.23895727733526431</v>
      </c>
      <c r="CB4" s="31">
        <v>596</v>
      </c>
      <c r="CC4" s="125">
        <f>CB4/CB$19</f>
        <v>0.21547360809833696</v>
      </c>
      <c r="CD4" s="41">
        <f>CC4*'Pondération des sujets'!$D3</f>
        <v>0.21547360809833696</v>
      </c>
      <c r="CE4" s="31">
        <v>587</v>
      </c>
      <c r="CF4" s="125">
        <f>CE4/CE$19</f>
        <v>0.21229656419529838</v>
      </c>
      <c r="CG4" s="41">
        <f>CF4*'Pondération des sujets'!$D3</f>
        <v>0.21229656419529838</v>
      </c>
      <c r="CH4" s="31">
        <v>430</v>
      </c>
      <c r="CI4" s="125">
        <f>CH4/CH$19</f>
        <v>0.15517863587152653</v>
      </c>
      <c r="CJ4" s="41">
        <f>CI4*'Pondération des sujets'!$D3</f>
        <v>0.15517863587152653</v>
      </c>
      <c r="CK4" s="31">
        <v>558</v>
      </c>
      <c r="CL4" s="125">
        <f>CK4/CK$19</f>
        <v>0.19971367215461705</v>
      </c>
      <c r="CM4" s="41">
        <f>CL4*'Pondération des sujets'!$D3</f>
        <v>0.19971367215461705</v>
      </c>
      <c r="CN4" s="31">
        <v>516</v>
      </c>
      <c r="CO4" s="125">
        <f>CN4/CN$19</f>
        <v>0.18514531754574812</v>
      </c>
      <c r="CP4" s="41">
        <f>CO4*'Pondération des sujets'!$D3</f>
        <v>0.18514531754574812</v>
      </c>
      <c r="CQ4" s="31">
        <v>515</v>
      </c>
      <c r="CR4" s="125">
        <f>CQ4/CQ$19</f>
        <v>0.18333926664293343</v>
      </c>
      <c r="CS4" s="41">
        <f>CR4*'Pondération des sujets'!$D3</f>
        <v>0.18333926664293343</v>
      </c>
      <c r="CT4" s="31">
        <v>541</v>
      </c>
      <c r="CU4" s="125">
        <f>CT4/CT$19</f>
        <v>0.1908289241622575</v>
      </c>
      <c r="CV4" s="41">
        <f>CU4*'Pondération des sujets'!$D3</f>
        <v>0.1908289241622575</v>
      </c>
      <c r="CW4" s="31">
        <v>524</v>
      </c>
      <c r="CX4" s="125">
        <f>CW4/CW$19</f>
        <v>0.18774632748118955</v>
      </c>
      <c r="CY4" s="41">
        <f>CX4*'Pondération des sujets'!$D3</f>
        <v>0.18774632748118955</v>
      </c>
      <c r="CZ4" s="31">
        <v>490</v>
      </c>
      <c r="DA4" s="125">
        <f>CZ4/CZ$19</f>
        <v>0.1726568005637773</v>
      </c>
      <c r="DB4" s="41">
        <f>DA4*'Pondération des sujets'!$D3</f>
        <v>0.1726568005637773</v>
      </c>
      <c r="DC4" s="31">
        <v>483</v>
      </c>
      <c r="DD4" s="125">
        <f>DC4/DC$19</f>
        <v>0.17280858676207514</v>
      </c>
      <c r="DE4" s="41">
        <f>DD4*'Pondération des sujets'!$D3</f>
        <v>0.17280858676207514</v>
      </c>
      <c r="DF4" s="31">
        <v>504</v>
      </c>
      <c r="DG4" s="125">
        <f>DF4/DF$19</f>
        <v>0.18201516793066089</v>
      </c>
      <c r="DH4" s="41">
        <f>DG4*'Pondération des sujets'!$D3</f>
        <v>0.18201516793066089</v>
      </c>
      <c r="DI4" s="32"/>
    </row>
    <row r="5" spans="1:113" s="70" customFormat="1" ht="15" customHeight="1" x14ac:dyDescent="0.25">
      <c r="A5" s="78"/>
      <c r="B5" s="49" t="s">
        <v>49</v>
      </c>
      <c r="C5" s="48">
        <v>273</v>
      </c>
      <c r="D5" s="126">
        <f>C5/C$19</f>
        <v>0.10837633981738785</v>
      </c>
      <c r="E5" s="41">
        <f>-D5*'Pondération des sujets'!$D$3</f>
        <v>-0.10837633981738785</v>
      </c>
      <c r="F5" s="48">
        <v>284</v>
      </c>
      <c r="G5" s="126">
        <f>F5/F$19</f>
        <v>0.11373648378053665</v>
      </c>
      <c r="H5" s="41">
        <f>-G5*'Pondération des sujets'!$D$3</f>
        <v>-0.11373648378053665</v>
      </c>
      <c r="I5" s="48">
        <v>234</v>
      </c>
      <c r="J5" s="126">
        <f>I5/I$19</f>
        <v>9.3189964157706098E-2</v>
      </c>
      <c r="K5" s="41">
        <f>-J5*'Pondération des sujets'!$D$3</f>
        <v>-9.3189964157706098E-2</v>
      </c>
      <c r="L5" s="48">
        <v>305</v>
      </c>
      <c r="M5" s="126">
        <f>L5/L$19</f>
        <v>0.12122416534181241</v>
      </c>
      <c r="N5" s="41">
        <f>-M5*'Pondération des sujets'!$D$3</f>
        <v>-0.12122416534181241</v>
      </c>
      <c r="O5" s="48">
        <v>312</v>
      </c>
      <c r="P5" s="126">
        <f>O5/O$19</f>
        <v>0.12346656113969133</v>
      </c>
      <c r="Q5" s="41">
        <f>-P5*'Pondération des sujets'!$D$3</f>
        <v>-0.12346656113969133</v>
      </c>
      <c r="R5" s="48">
        <v>323</v>
      </c>
      <c r="S5" s="126">
        <f>R5/R$19</f>
        <v>0.12822548630408892</v>
      </c>
      <c r="T5" s="41">
        <f>-S5*'Pondération des sujets'!$D$3</f>
        <v>-0.12822548630408892</v>
      </c>
      <c r="U5" s="48">
        <v>312</v>
      </c>
      <c r="V5" s="126">
        <f>U5/U$19</f>
        <v>0.12249705535924617</v>
      </c>
      <c r="W5" s="41">
        <f>-V5*'Pondération des sujets'!$D$3</f>
        <v>-0.12249705535924617</v>
      </c>
      <c r="X5" s="48">
        <v>326</v>
      </c>
      <c r="Y5" s="126">
        <f>X5/X$19</f>
        <v>0.1290577988915281</v>
      </c>
      <c r="Z5" s="41">
        <f>-Y5*'Pondération des sujets'!$D$3</f>
        <v>-0.1290577988915281</v>
      </c>
      <c r="AA5" s="48">
        <v>311</v>
      </c>
      <c r="AB5" s="126">
        <f>AA5/AA$19</f>
        <v>0.12341269841269842</v>
      </c>
      <c r="AC5" s="41">
        <f>-AB5*'Pondération des sujets'!$D$3</f>
        <v>-0.12341269841269842</v>
      </c>
      <c r="AD5" s="48">
        <v>320</v>
      </c>
      <c r="AE5" s="126">
        <f>AD5/AD$19</f>
        <v>0.12693375644585481</v>
      </c>
      <c r="AF5" s="41">
        <f>-AE5*'Pondération des sujets'!$D$3</f>
        <v>-0.12693375644585481</v>
      </c>
      <c r="AG5" s="48">
        <v>304</v>
      </c>
      <c r="AH5" s="126">
        <f>AG5/AG$19</f>
        <v>0.12292761827739587</v>
      </c>
      <c r="AI5" s="41">
        <f>-AH5*'Pondération des sujets'!$D$3</f>
        <v>-0.12292761827739587</v>
      </c>
      <c r="AJ5" s="48">
        <v>319</v>
      </c>
      <c r="AK5" s="126">
        <f>AJ5/AJ$19</f>
        <v>0.13004484304932734</v>
      </c>
      <c r="AL5" s="41">
        <f>-AK5*'Pondération des sujets'!$D$3</f>
        <v>-0.13004484304932734</v>
      </c>
      <c r="AM5" s="32"/>
      <c r="AN5" s="48">
        <v>343</v>
      </c>
      <c r="AO5" s="126">
        <f>AN5/AN$19</f>
        <v>0.10126956008266903</v>
      </c>
      <c r="AP5" s="41">
        <f>-AO5*'Pondération des sujets'!$D$3</f>
        <v>-0.10126956008266903</v>
      </c>
      <c r="AQ5" s="48">
        <v>371</v>
      </c>
      <c r="AR5" s="126">
        <f>AQ5/AQ$19</f>
        <v>0.11005636309700385</v>
      </c>
      <c r="AS5" s="41">
        <f>-AR5*'Pondération des sujets'!$D$3</f>
        <v>-0.11005636309700385</v>
      </c>
      <c r="AT5" s="48">
        <v>278</v>
      </c>
      <c r="AU5" s="126">
        <f>AT5/AT$19</f>
        <v>8.2054309327036598E-2</v>
      </c>
      <c r="AV5" s="41">
        <f>-AU5*'Pondération des sujets'!$D$3</f>
        <v>-8.2054309327036598E-2</v>
      </c>
      <c r="AW5" s="48">
        <v>358</v>
      </c>
      <c r="AX5" s="126">
        <f>AW5/AW$19</f>
        <v>0.10699342498505679</v>
      </c>
      <c r="AY5" s="41">
        <f>-AX5*'Pondération des sujets'!$D$3</f>
        <v>-0.10699342498505679</v>
      </c>
      <c r="AZ5" s="48">
        <v>335</v>
      </c>
      <c r="BA5" s="126">
        <f>AZ5/AZ$19</f>
        <v>9.8645465253239098E-2</v>
      </c>
      <c r="BB5" s="41">
        <f>-BA5*'Pondération des sujets'!$D$3</f>
        <v>-9.8645465253239098E-2</v>
      </c>
      <c r="BC5" s="48">
        <v>373</v>
      </c>
      <c r="BD5" s="126">
        <f>BC5/BC$19</f>
        <v>0.11051851851851852</v>
      </c>
      <c r="BE5" s="41">
        <f>-BD5*'Pondération des sujets'!$D$3</f>
        <v>-0.11051851851851852</v>
      </c>
      <c r="BF5" s="48">
        <v>356</v>
      </c>
      <c r="BG5" s="126">
        <f>BF5/BF$19</f>
        <v>0.10409356725146199</v>
      </c>
      <c r="BH5" s="41">
        <f>-BG5*'Pondération des sujets'!$D$3</f>
        <v>-0.10409356725146199</v>
      </c>
      <c r="BI5" s="48">
        <v>348</v>
      </c>
      <c r="BJ5" s="126">
        <f>BI5/BI$19</f>
        <v>0.10163551401869159</v>
      </c>
      <c r="BK5" s="41">
        <f>-BJ5*'Pondération des sujets'!$D$3</f>
        <v>-0.10163551401869159</v>
      </c>
      <c r="BL5" s="48">
        <v>367</v>
      </c>
      <c r="BM5" s="126">
        <f>BL5/BL$19</f>
        <v>0.10734132787364727</v>
      </c>
      <c r="BN5" s="41">
        <f>-BM5*'Pondération des sujets'!$D$3</f>
        <v>-0.10734132787364727</v>
      </c>
      <c r="BO5" s="48">
        <v>329</v>
      </c>
      <c r="BP5" s="126">
        <f>BO5/BO$19</f>
        <v>9.6198830409356728E-2</v>
      </c>
      <c r="BQ5" s="41">
        <f>-BP5*'Pondération des sujets'!$D$3</f>
        <v>-9.6198830409356728E-2</v>
      </c>
      <c r="BR5" s="48">
        <v>334</v>
      </c>
      <c r="BS5" s="126">
        <f>BR5/BR$19</f>
        <v>9.9701492537313433E-2</v>
      </c>
      <c r="BT5" s="41">
        <f>-BS5*'Pondération des sujets'!$D$3</f>
        <v>-9.9701492537313433E-2</v>
      </c>
      <c r="BU5" s="48">
        <v>363</v>
      </c>
      <c r="BV5" s="126">
        <f>BU5/BU$19</f>
        <v>0.10953530476765239</v>
      </c>
      <c r="BW5" s="41">
        <f>-BV5*'Pondération des sujets'!$D$3</f>
        <v>-0.10953530476765239</v>
      </c>
      <c r="BX5" s="32"/>
      <c r="BY5" s="48">
        <v>136</v>
      </c>
      <c r="BZ5" s="126">
        <f>BY5/BY$19</f>
        <v>4.9239681390296886E-2</v>
      </c>
      <c r="CA5" s="41">
        <f>-BZ5*'Pondération des sujets'!$D$3</f>
        <v>-4.9239681390296886E-2</v>
      </c>
      <c r="CB5" s="48">
        <v>136</v>
      </c>
      <c r="CC5" s="126">
        <f>CB5/CB$19</f>
        <v>4.9168474331164135E-2</v>
      </c>
      <c r="CD5" s="41">
        <f>-CC5*'Pondération des sujets'!$D$3</f>
        <v>-4.9168474331164135E-2</v>
      </c>
      <c r="CE5" s="48">
        <v>84</v>
      </c>
      <c r="CF5" s="126">
        <f>CE5/CE$19</f>
        <v>3.0379746835443037E-2</v>
      </c>
      <c r="CG5" s="41">
        <f>-CF5*'Pondération des sujets'!$D$3</f>
        <v>-3.0379746835443037E-2</v>
      </c>
      <c r="CH5" s="48">
        <v>113</v>
      </c>
      <c r="CI5" s="126">
        <f>CH5/CH$19</f>
        <v>4.0779501984843015E-2</v>
      </c>
      <c r="CJ5" s="41">
        <f>-CI5*'Pondération des sujets'!$D$3</f>
        <v>-4.0779501984843015E-2</v>
      </c>
      <c r="CK5" s="48">
        <v>110</v>
      </c>
      <c r="CL5" s="126">
        <f>CK5/CK$19</f>
        <v>3.937007874015748E-2</v>
      </c>
      <c r="CM5" s="41">
        <f>-CL5*'Pondération des sujets'!$D$3</f>
        <v>-3.937007874015748E-2</v>
      </c>
      <c r="CN5" s="48">
        <v>110</v>
      </c>
      <c r="CO5" s="126">
        <f>CN5/CN$19</f>
        <v>3.9468963042698244E-2</v>
      </c>
      <c r="CP5" s="41">
        <f>-CO5*'Pondération des sujets'!$D$3</f>
        <v>-3.9468963042698244E-2</v>
      </c>
      <c r="CQ5" s="48">
        <v>118</v>
      </c>
      <c r="CR5" s="126">
        <f>CQ5/CQ$19</f>
        <v>4.2007831968672124E-2</v>
      </c>
      <c r="CS5" s="41">
        <f>-CR5*'Pondération des sujets'!$D$3</f>
        <v>-4.2007831968672124E-2</v>
      </c>
      <c r="CT5" s="48">
        <v>115</v>
      </c>
      <c r="CU5" s="126">
        <f>CT5/CT$19</f>
        <v>4.0564373897707229E-2</v>
      </c>
      <c r="CV5" s="41">
        <f>-CU5*'Pondération des sujets'!$D$3</f>
        <v>-4.0564373897707229E-2</v>
      </c>
      <c r="CW5" s="48">
        <v>144</v>
      </c>
      <c r="CX5" s="126">
        <f>CW5/CW$19</f>
        <v>5.1594410605517733E-2</v>
      </c>
      <c r="CY5" s="41">
        <f>-CX5*'Pondération des sujets'!$D$3</f>
        <v>-5.1594410605517733E-2</v>
      </c>
      <c r="CZ5" s="48">
        <v>138</v>
      </c>
      <c r="DA5" s="126">
        <f>CZ5/CZ$19</f>
        <v>4.8625792811839326E-2</v>
      </c>
      <c r="DB5" s="41">
        <f>-DA5*'Pondération des sujets'!$D$3</f>
        <v>-4.8625792811839326E-2</v>
      </c>
      <c r="DC5" s="48">
        <v>155</v>
      </c>
      <c r="DD5" s="126">
        <f>DC5/DC$19</f>
        <v>5.5456171735241505E-2</v>
      </c>
      <c r="DE5" s="41">
        <f>-DD5*'Pondération des sujets'!$D$3</f>
        <v>-5.5456171735241505E-2</v>
      </c>
      <c r="DF5" s="48">
        <v>156</v>
      </c>
      <c r="DG5" s="126">
        <f>DF5/DF$19</f>
        <v>5.6338028169014086E-2</v>
      </c>
      <c r="DH5" s="41">
        <f>-DG5*'Pondération des sujets'!$D$3</f>
        <v>-5.6338028169014086E-2</v>
      </c>
      <c r="DI5" s="32"/>
    </row>
    <row r="6" spans="1:113" x14ac:dyDescent="0.25">
      <c r="A6" s="77" t="s">
        <v>21</v>
      </c>
      <c r="B6" s="42" t="s">
        <v>20</v>
      </c>
      <c r="C6" s="31">
        <v>48</v>
      </c>
      <c r="D6" s="125">
        <f>C6/C$19</f>
        <v>1.9055180627233027E-2</v>
      </c>
      <c r="E6" s="41">
        <f>D6*'Pondération des sujets'!$D4</f>
        <v>1.9055180627233027E-2</v>
      </c>
      <c r="F6" s="31">
        <v>65</v>
      </c>
      <c r="G6" s="125">
        <f>F6/F$19</f>
        <v>2.6031237484981977E-2</v>
      </c>
      <c r="H6" s="41">
        <f>G6*'Pondération des sujets'!$D4</f>
        <v>2.6031237484981977E-2</v>
      </c>
      <c r="I6" s="31">
        <v>60</v>
      </c>
      <c r="J6" s="125">
        <f>I6/I$19</f>
        <v>2.3894862604540025E-2</v>
      </c>
      <c r="K6" s="41">
        <f>J6*'Pondération des sujets'!$D4</f>
        <v>2.3894862604540025E-2</v>
      </c>
      <c r="L6" s="31">
        <v>58</v>
      </c>
      <c r="M6" s="125">
        <f>L6/L$19</f>
        <v>2.3052464228934817E-2</v>
      </c>
      <c r="N6" s="41">
        <f>M6*'Pondération des sujets'!$D4</f>
        <v>2.3052464228934817E-2</v>
      </c>
      <c r="O6" s="31">
        <v>66</v>
      </c>
      <c r="P6" s="125">
        <f>O6/O$19</f>
        <v>2.6117926394934706E-2</v>
      </c>
      <c r="Q6" s="41">
        <f>P6*'Pondération des sujets'!$D4</f>
        <v>2.6117926394934706E-2</v>
      </c>
      <c r="R6" s="31">
        <v>63</v>
      </c>
      <c r="S6" s="125">
        <f>R6/R$19</f>
        <v>2.5009924573243351E-2</v>
      </c>
      <c r="T6" s="41">
        <f>S6*'Pondération des sujets'!$D4</f>
        <v>2.5009924573243351E-2</v>
      </c>
      <c r="U6" s="31">
        <v>61</v>
      </c>
      <c r="V6" s="125">
        <f>U6/U$19</f>
        <v>2.3949744797801334E-2</v>
      </c>
      <c r="W6" s="41">
        <f>V6*'Pondération des sujets'!$D4</f>
        <v>2.3949744797801334E-2</v>
      </c>
      <c r="X6" s="31">
        <v>54</v>
      </c>
      <c r="Y6" s="125">
        <f>X6/X$19</f>
        <v>2.1377672209026127E-2</v>
      </c>
      <c r="Z6" s="41">
        <f>Y6*'Pondération des sujets'!$D4</f>
        <v>2.1377672209026127E-2</v>
      </c>
      <c r="AA6" s="31">
        <v>53</v>
      </c>
      <c r="AB6" s="125">
        <f>AA6/AA$19</f>
        <v>2.1031746031746033E-2</v>
      </c>
      <c r="AC6" s="41">
        <f>AB6*'Pondération des sujets'!$D4</f>
        <v>2.1031746031746033E-2</v>
      </c>
      <c r="AD6" s="31">
        <v>51</v>
      </c>
      <c r="AE6" s="125">
        <f>AD6/AD$19</f>
        <v>2.023006743355811E-2</v>
      </c>
      <c r="AF6" s="41">
        <f>AE6*'Pondération des sujets'!$D4</f>
        <v>2.023006743355811E-2</v>
      </c>
      <c r="AG6" s="31">
        <v>44</v>
      </c>
      <c r="AH6" s="125">
        <f>AG6/AG$19</f>
        <v>1.7792155276991507E-2</v>
      </c>
      <c r="AI6" s="41">
        <f>AH6*'Pondération des sujets'!$D4</f>
        <v>1.7792155276991507E-2</v>
      </c>
      <c r="AJ6" s="31">
        <v>37</v>
      </c>
      <c r="AK6" s="125">
        <f>AJ6/AJ$19</f>
        <v>1.5083571137382797E-2</v>
      </c>
      <c r="AL6" s="41">
        <f>AK6*'Pondération des sujets'!$D4</f>
        <v>1.5083571137382797E-2</v>
      </c>
      <c r="AM6" s="32"/>
      <c r="AN6" s="31">
        <v>79</v>
      </c>
      <c r="AO6" s="125">
        <f>AN6/AN$19</f>
        <v>2.3324475937407736E-2</v>
      </c>
      <c r="AP6" s="41">
        <f>AO6*'Pondération des sujets'!$D4</f>
        <v>2.3324475937407736E-2</v>
      </c>
      <c r="AQ6" s="31">
        <v>81</v>
      </c>
      <c r="AR6" s="125">
        <f>AQ6/AQ$19</f>
        <v>2.4028478196380897E-2</v>
      </c>
      <c r="AS6" s="41">
        <f>AR6*'Pondération des sujets'!$D4</f>
        <v>2.4028478196380897E-2</v>
      </c>
      <c r="AT6" s="31">
        <v>81</v>
      </c>
      <c r="AU6" s="125">
        <f>AT6/AT$19</f>
        <v>2.3907910271546637E-2</v>
      </c>
      <c r="AV6" s="41">
        <f>AU6*'Pondération des sujets'!$D4</f>
        <v>2.3907910271546637E-2</v>
      </c>
      <c r="AW6" s="31">
        <v>83</v>
      </c>
      <c r="AX6" s="125">
        <f>AW6/AW$19</f>
        <v>2.4805738194859532E-2</v>
      </c>
      <c r="AY6" s="41">
        <f>AX6*'Pondération des sujets'!$D4</f>
        <v>2.4805738194859532E-2</v>
      </c>
      <c r="AZ6" s="31">
        <v>77</v>
      </c>
      <c r="BA6" s="125">
        <f>AZ6/AZ$19</f>
        <v>2.2673733804475855E-2</v>
      </c>
      <c r="BB6" s="41">
        <f>BA6*'Pondération des sujets'!$D4</f>
        <v>2.2673733804475855E-2</v>
      </c>
      <c r="BC6" s="31">
        <v>87</v>
      </c>
      <c r="BD6" s="125">
        <f>BC6/BC$19</f>
        <v>2.5777777777777778E-2</v>
      </c>
      <c r="BE6" s="41">
        <f>BD6*'Pondération des sujets'!$D4</f>
        <v>2.5777777777777778E-2</v>
      </c>
      <c r="BF6" s="31">
        <v>75</v>
      </c>
      <c r="BG6" s="125">
        <f>BF6/BF$19</f>
        <v>2.1929824561403508E-2</v>
      </c>
      <c r="BH6" s="41">
        <f>BG6*'Pondération des sujets'!$D4</f>
        <v>2.1929824561403508E-2</v>
      </c>
      <c r="BI6" s="31">
        <v>68</v>
      </c>
      <c r="BJ6" s="125">
        <f>BI6/BI$19</f>
        <v>1.9859813084112148E-2</v>
      </c>
      <c r="BK6" s="41">
        <f>BJ6*'Pondération des sujets'!$D4</f>
        <v>1.9859813084112148E-2</v>
      </c>
      <c r="BL6" s="31">
        <v>66</v>
      </c>
      <c r="BM6" s="125">
        <f>BL6/BL$19</f>
        <v>1.9303890026323486E-2</v>
      </c>
      <c r="BN6" s="41">
        <f>BM6*'Pondération des sujets'!$D4</f>
        <v>1.9303890026323486E-2</v>
      </c>
      <c r="BO6" s="31">
        <v>60</v>
      </c>
      <c r="BP6" s="125">
        <f>BO6/BO$19</f>
        <v>1.7543859649122806E-2</v>
      </c>
      <c r="BQ6" s="41">
        <f>BP6*'Pondération des sujets'!$D4</f>
        <v>1.7543859649122806E-2</v>
      </c>
      <c r="BR6" s="31">
        <v>65</v>
      </c>
      <c r="BS6" s="125">
        <f>BR6/BR$19</f>
        <v>1.9402985074626865E-2</v>
      </c>
      <c r="BT6" s="41">
        <f>BS6*'Pondération des sujets'!$D4</f>
        <v>1.9402985074626865E-2</v>
      </c>
      <c r="BU6" s="31">
        <v>86</v>
      </c>
      <c r="BV6" s="125">
        <f>BU6/BU$19</f>
        <v>2.5950512975256489E-2</v>
      </c>
      <c r="BW6" s="41">
        <f>BV6*'Pondération des sujets'!$D4</f>
        <v>2.5950512975256489E-2</v>
      </c>
      <c r="BX6" s="32"/>
      <c r="BY6" s="31">
        <v>113</v>
      </c>
      <c r="BZ6" s="125">
        <f>BY6/BY$19</f>
        <v>4.0912382331643737E-2</v>
      </c>
      <c r="CA6" s="41">
        <f>BZ6*'Pondération des sujets'!$D4</f>
        <v>4.0912382331643737E-2</v>
      </c>
      <c r="CB6" s="31">
        <v>109</v>
      </c>
      <c r="CC6" s="125">
        <f>CB6/CB$19</f>
        <v>3.9407086044830078E-2</v>
      </c>
      <c r="CD6" s="41">
        <f>CC6*'Pondération des sujets'!$D4</f>
        <v>3.9407086044830078E-2</v>
      </c>
      <c r="CE6" s="31">
        <v>104</v>
      </c>
      <c r="CF6" s="125">
        <f>CE6/CE$19</f>
        <v>3.7613019891500905E-2</v>
      </c>
      <c r="CG6" s="41">
        <f>CF6*'Pondération des sujets'!$D4</f>
        <v>3.7613019891500905E-2</v>
      </c>
      <c r="CH6" s="31">
        <v>75</v>
      </c>
      <c r="CI6" s="125">
        <f>CH6/CH$19</f>
        <v>2.7066041140382534E-2</v>
      </c>
      <c r="CJ6" s="41">
        <f>CI6*'Pondération des sujets'!$D4</f>
        <v>2.7066041140382534E-2</v>
      </c>
      <c r="CK6" s="31">
        <v>100</v>
      </c>
      <c r="CL6" s="125">
        <f>CK6/CK$19</f>
        <v>3.579098067287044E-2</v>
      </c>
      <c r="CM6" s="41">
        <f>CL6*'Pondération des sujets'!$D4</f>
        <v>3.579098067287044E-2</v>
      </c>
      <c r="CN6" s="31">
        <v>103</v>
      </c>
      <c r="CO6" s="125">
        <f>CN6/CN$19</f>
        <v>3.6957301758162898E-2</v>
      </c>
      <c r="CP6" s="41">
        <f>CO6*'Pondération des sujets'!$D4</f>
        <v>3.6957301758162898E-2</v>
      </c>
      <c r="CQ6" s="31">
        <v>100</v>
      </c>
      <c r="CR6" s="125">
        <f>CQ6/CQ$19</f>
        <v>3.55998576005696E-2</v>
      </c>
      <c r="CS6" s="41">
        <f>CR6*'Pondération des sujets'!$D4</f>
        <v>3.55998576005696E-2</v>
      </c>
      <c r="CT6" s="31">
        <v>92</v>
      </c>
      <c r="CU6" s="125">
        <f>CT6/CT$19</f>
        <v>3.2451499118165784E-2</v>
      </c>
      <c r="CV6" s="41">
        <f>CU6*'Pondération des sujets'!$D4</f>
        <v>3.2451499118165784E-2</v>
      </c>
      <c r="CW6" s="31">
        <v>84</v>
      </c>
      <c r="CX6" s="125">
        <f>CW6/CW$19</f>
        <v>3.0096739519885347E-2</v>
      </c>
      <c r="CY6" s="41">
        <f>CX6*'Pondération des sujets'!$D4</f>
        <v>3.0096739519885347E-2</v>
      </c>
      <c r="CZ6" s="31">
        <v>81</v>
      </c>
      <c r="DA6" s="125">
        <f>CZ6/CZ$19</f>
        <v>2.8541226215644821E-2</v>
      </c>
      <c r="DB6" s="41">
        <f>DA6*'Pondération des sujets'!$D4</f>
        <v>2.8541226215644821E-2</v>
      </c>
      <c r="DC6" s="31">
        <v>75</v>
      </c>
      <c r="DD6" s="125">
        <f>DC6/DC$19</f>
        <v>2.6833631484794274E-2</v>
      </c>
      <c r="DE6" s="41">
        <f>DD6*'Pondération des sujets'!$D4</f>
        <v>2.6833631484794274E-2</v>
      </c>
      <c r="DF6" s="31">
        <v>88</v>
      </c>
      <c r="DG6" s="125">
        <f>DF6/DF$19</f>
        <v>3.1780426146623332E-2</v>
      </c>
      <c r="DH6" s="41">
        <f>DG6*'Pondération des sujets'!$D4</f>
        <v>3.1780426146623332E-2</v>
      </c>
      <c r="DI6" s="32"/>
    </row>
    <row r="7" spans="1:113" x14ac:dyDescent="0.25">
      <c r="A7" s="77" t="s">
        <v>19</v>
      </c>
      <c r="B7" s="42" t="s">
        <v>18</v>
      </c>
      <c r="C7" s="31">
        <v>3</v>
      </c>
      <c r="D7" s="125">
        <f>C7/C19</f>
        <v>1.1909487892020642E-3</v>
      </c>
      <c r="E7" s="41">
        <f>D7*'Pondération des sujets'!$D5</f>
        <v>1.1909487892020642E-3</v>
      </c>
      <c r="F7" s="31">
        <v>8</v>
      </c>
      <c r="G7" s="125">
        <f>F7/F19</f>
        <v>3.2038446135362435E-3</v>
      </c>
      <c r="H7" s="41">
        <f>G7*'Pondération des sujets'!$D5</f>
        <v>3.2038446135362435E-3</v>
      </c>
      <c r="I7" s="31">
        <v>6</v>
      </c>
      <c r="J7" s="125">
        <f>I7/I19</f>
        <v>2.3894862604540022E-3</v>
      </c>
      <c r="K7" s="41">
        <f>J7*'Pondération des sujets'!$D5</f>
        <v>2.3894862604540022E-3</v>
      </c>
      <c r="L7" s="31">
        <v>37</v>
      </c>
      <c r="M7" s="125">
        <f>L7/L19</f>
        <v>1.4705882352941176E-2</v>
      </c>
      <c r="N7" s="41">
        <f>M7*'Pondération des sujets'!$D5</f>
        <v>1.4705882352941176E-2</v>
      </c>
      <c r="O7" s="31">
        <v>12</v>
      </c>
      <c r="P7" s="125">
        <f>O7/O19</f>
        <v>4.7487138899881282E-3</v>
      </c>
      <c r="Q7" s="41">
        <f>P7*'Pondération des sujets'!$D5</f>
        <v>4.7487138899881282E-3</v>
      </c>
      <c r="R7" s="31">
        <v>6</v>
      </c>
      <c r="S7" s="125">
        <f>R7/R19</f>
        <v>2.3818975784041284E-3</v>
      </c>
      <c r="T7" s="41">
        <f>S7*'Pondération des sujets'!$D5</f>
        <v>2.3818975784041284E-3</v>
      </c>
      <c r="U7" s="31">
        <v>4</v>
      </c>
      <c r="V7" s="125">
        <f>U7/U19</f>
        <v>1.5704750687082843E-3</v>
      </c>
      <c r="W7" s="41">
        <f>V7*'Pondération des sujets'!$D5</f>
        <v>1.5704750687082843E-3</v>
      </c>
      <c r="X7" s="31">
        <v>9</v>
      </c>
      <c r="Y7" s="125">
        <f>X7/X19</f>
        <v>3.5629453681710215E-3</v>
      </c>
      <c r="Z7" s="41">
        <f>Y7*'Pondération des sujets'!$D5</f>
        <v>3.5629453681710215E-3</v>
      </c>
      <c r="AA7" s="31">
        <v>12</v>
      </c>
      <c r="AB7" s="125">
        <f>AA7/AA19</f>
        <v>4.7619047619047623E-3</v>
      </c>
      <c r="AC7" s="41">
        <f>AB7*'Pondération des sujets'!$D5</f>
        <v>4.7619047619047623E-3</v>
      </c>
      <c r="AD7" s="31">
        <v>2</v>
      </c>
      <c r="AE7" s="125">
        <f>AD7/AD19</f>
        <v>7.9333597778659263E-4</v>
      </c>
      <c r="AF7" s="41">
        <f>AE7*'Pondération des sujets'!$D5</f>
        <v>7.9333597778659263E-4</v>
      </c>
      <c r="AG7" s="31">
        <v>5</v>
      </c>
      <c r="AH7" s="125">
        <f>AG7/AG19</f>
        <v>2.0218358269308533E-3</v>
      </c>
      <c r="AI7" s="41">
        <f>AH7*'Pondération des sujets'!$D5</f>
        <v>2.0218358269308533E-3</v>
      </c>
      <c r="AJ7" s="31">
        <v>12</v>
      </c>
      <c r="AK7" s="125">
        <f>AJ7/AJ19</f>
        <v>4.8919690175295554E-3</v>
      </c>
      <c r="AL7" s="41">
        <f>AK7*'Pondération des sujets'!$D5</f>
        <v>4.8919690175295554E-3</v>
      </c>
      <c r="AM7" s="32"/>
      <c r="AN7" s="31">
        <v>0</v>
      </c>
      <c r="AO7" s="125">
        <f>AN7/AN19</f>
        <v>0</v>
      </c>
      <c r="AP7" s="41">
        <f>AO7*'Pondération des sujets'!$D5</f>
        <v>0</v>
      </c>
      <c r="AQ7" s="31">
        <v>9</v>
      </c>
      <c r="AR7" s="125">
        <f>AQ7/AQ19</f>
        <v>2.6698309107089885E-3</v>
      </c>
      <c r="AS7" s="41">
        <f>AR7*'Pondération des sujets'!$D5</f>
        <v>2.6698309107089885E-3</v>
      </c>
      <c r="AT7" s="31">
        <v>13</v>
      </c>
      <c r="AU7" s="125">
        <f>AT7/AT19</f>
        <v>3.8370720188902006E-3</v>
      </c>
      <c r="AV7" s="41">
        <f>AU7*'Pondération des sujets'!$D5</f>
        <v>3.8370720188902006E-3</v>
      </c>
      <c r="AW7" s="31">
        <v>25</v>
      </c>
      <c r="AX7" s="125">
        <f>AW7/AW19</f>
        <v>7.4716078900179317E-3</v>
      </c>
      <c r="AY7" s="41">
        <f>AX7*'Pondération des sujets'!$D5</f>
        <v>7.4716078900179317E-3</v>
      </c>
      <c r="AZ7" s="31">
        <v>6</v>
      </c>
      <c r="BA7" s="125">
        <f>AZ7/AZ19</f>
        <v>1.7667844522968198E-3</v>
      </c>
      <c r="BB7" s="41">
        <f>BA7*'Pondération des sujets'!$D5</f>
        <v>1.7667844522968198E-3</v>
      </c>
      <c r="BC7" s="31">
        <v>2</v>
      </c>
      <c r="BD7" s="125">
        <f>BC7/BC19</f>
        <v>5.9259259259259258E-4</v>
      </c>
      <c r="BE7" s="41">
        <f>BD7*'Pondération des sujets'!$D5</f>
        <v>5.9259259259259258E-4</v>
      </c>
      <c r="BF7" s="31">
        <v>1</v>
      </c>
      <c r="BG7" s="125">
        <f>BF7/BF19</f>
        <v>2.9239766081871346E-4</v>
      </c>
      <c r="BH7" s="41">
        <f>BG7*'Pondération des sujets'!$D5</f>
        <v>2.9239766081871346E-4</v>
      </c>
      <c r="BI7" s="31">
        <v>6</v>
      </c>
      <c r="BJ7" s="125">
        <f>BI7/BI19</f>
        <v>1.7523364485981308E-3</v>
      </c>
      <c r="BK7" s="41">
        <f>BJ7*'Pondération des sujets'!$D5</f>
        <v>1.7523364485981308E-3</v>
      </c>
      <c r="BL7" s="31">
        <v>4</v>
      </c>
      <c r="BM7" s="125">
        <f>BL7/BL19</f>
        <v>1.1699327288680901E-3</v>
      </c>
      <c r="BN7" s="41">
        <f>BM7*'Pondération des sujets'!$D5</f>
        <v>1.1699327288680901E-3</v>
      </c>
      <c r="BO7" s="31">
        <v>2</v>
      </c>
      <c r="BP7" s="125">
        <f>BO7/BO19</f>
        <v>5.8479532163742691E-4</v>
      </c>
      <c r="BQ7" s="41">
        <f>BP7*'Pondération des sujets'!$D5</f>
        <v>5.8479532163742691E-4</v>
      </c>
      <c r="BR7" s="31">
        <v>5</v>
      </c>
      <c r="BS7" s="125">
        <f>BR7/BR19</f>
        <v>1.4925373134328358E-3</v>
      </c>
      <c r="BT7" s="41">
        <f>BS7*'Pondération des sujets'!$D5</f>
        <v>1.4925373134328358E-3</v>
      </c>
      <c r="BU7" s="31">
        <v>8</v>
      </c>
      <c r="BV7" s="125">
        <f>BU7/BU19</f>
        <v>2.4140012070006035E-3</v>
      </c>
      <c r="BW7" s="41">
        <f>BV7*'Pondération des sujets'!$D5</f>
        <v>2.4140012070006035E-3</v>
      </c>
      <c r="BX7" s="32"/>
      <c r="BY7" s="31">
        <v>0</v>
      </c>
      <c r="BZ7" s="125">
        <f>BY7/BY19</f>
        <v>0</v>
      </c>
      <c r="CA7" s="41">
        <f>BZ7*'Pondération des sujets'!$D5</f>
        <v>0</v>
      </c>
      <c r="CB7" s="31">
        <v>1</v>
      </c>
      <c r="CC7" s="125">
        <f>CB7/CB19</f>
        <v>3.6153289949385393E-4</v>
      </c>
      <c r="CD7" s="41">
        <f>CC7*'Pondération des sujets'!$D5</f>
        <v>3.6153289949385393E-4</v>
      </c>
      <c r="CE7" s="31">
        <v>6</v>
      </c>
      <c r="CF7" s="125">
        <f>CE7/CE19</f>
        <v>2.16998191681736E-3</v>
      </c>
      <c r="CG7" s="41">
        <f>CF7*'Pondération des sujets'!$D5</f>
        <v>2.16998191681736E-3</v>
      </c>
      <c r="CH7" s="31">
        <v>10</v>
      </c>
      <c r="CI7" s="125">
        <f>CH7/CH19</f>
        <v>3.6088054853843378E-3</v>
      </c>
      <c r="CJ7" s="41">
        <f>CI7*'Pondération des sujets'!$D5</f>
        <v>3.6088054853843378E-3</v>
      </c>
      <c r="CK7" s="31">
        <v>2</v>
      </c>
      <c r="CL7" s="125">
        <f>CK7/CK19</f>
        <v>7.158196134574087E-4</v>
      </c>
      <c r="CM7" s="41">
        <f>CL7*'Pondération des sujets'!$D5</f>
        <v>7.158196134574087E-4</v>
      </c>
      <c r="CN7" s="31">
        <v>0</v>
      </c>
      <c r="CO7" s="125">
        <f>CN7/CN19</f>
        <v>0</v>
      </c>
      <c r="CP7" s="41">
        <f>CO7*'Pondération des sujets'!$D5</f>
        <v>0</v>
      </c>
      <c r="CQ7" s="31">
        <v>2</v>
      </c>
      <c r="CR7" s="125">
        <f>CQ7/CQ19</f>
        <v>7.1199715201139199E-4</v>
      </c>
      <c r="CS7" s="41">
        <f>CR7*'Pondération des sujets'!$D5</f>
        <v>7.1199715201139199E-4</v>
      </c>
      <c r="CT7" s="31">
        <v>1</v>
      </c>
      <c r="CU7" s="125">
        <f>CT7/CT19</f>
        <v>3.5273368606701942E-4</v>
      </c>
      <c r="CV7" s="41">
        <f>CU7*'Pondération des sujets'!$D5</f>
        <v>3.5273368606701942E-4</v>
      </c>
      <c r="CW7" s="31">
        <v>7</v>
      </c>
      <c r="CX7" s="125">
        <f>CW7/CW19</f>
        <v>2.5080616266571123E-3</v>
      </c>
      <c r="CY7" s="41">
        <f>CX7*'Pondération des sujets'!$D5</f>
        <v>2.5080616266571123E-3</v>
      </c>
      <c r="CZ7" s="31">
        <v>1</v>
      </c>
      <c r="DA7" s="125">
        <f>CZ7/CZ19</f>
        <v>3.5236081747709656E-4</v>
      </c>
      <c r="DB7" s="41">
        <f>DA7*'Pondération des sujets'!$D5</f>
        <v>3.5236081747709656E-4</v>
      </c>
      <c r="DC7" s="31">
        <v>5</v>
      </c>
      <c r="DD7" s="125">
        <f>DC7/DC19</f>
        <v>1.7889087656529517E-3</v>
      </c>
      <c r="DE7" s="41">
        <f>DD7*'Pondération des sujets'!$D5</f>
        <v>1.7889087656529517E-3</v>
      </c>
      <c r="DF7" s="31">
        <v>2</v>
      </c>
      <c r="DG7" s="125">
        <f>DF7/DF19</f>
        <v>7.2228241242325753E-4</v>
      </c>
      <c r="DH7" s="41">
        <f>DG7*'Pondération des sujets'!$D5</f>
        <v>7.2228241242325753E-4</v>
      </c>
      <c r="DI7" s="32"/>
    </row>
    <row r="8" spans="1:113" s="70" customFormat="1" x14ac:dyDescent="0.25">
      <c r="A8" s="77" t="s">
        <v>118</v>
      </c>
      <c r="B8" s="42" t="s">
        <v>16</v>
      </c>
      <c r="C8" s="31">
        <v>163</v>
      </c>
      <c r="D8" s="125">
        <f>C8/C$19</f>
        <v>6.4708217546645491E-2</v>
      </c>
      <c r="E8" s="41">
        <f>D8*'Pondération des sujets'!$D6</f>
        <v>6.4708217546645491E-2</v>
      </c>
      <c r="F8" s="31">
        <v>186</v>
      </c>
      <c r="G8" s="125">
        <f>F8/F$19</f>
        <v>7.4489387264717655E-2</v>
      </c>
      <c r="H8" s="41">
        <f>G8*'Pondération des sujets'!$D6</f>
        <v>7.4489387264717655E-2</v>
      </c>
      <c r="I8" s="31">
        <v>286</v>
      </c>
      <c r="J8" s="125">
        <f>I8/I$19</f>
        <v>0.11389884508164078</v>
      </c>
      <c r="K8" s="41">
        <f>J8*'Pondération des sujets'!$D6</f>
        <v>0.11389884508164078</v>
      </c>
      <c r="L8" s="31">
        <v>180</v>
      </c>
      <c r="M8" s="125">
        <f>L8/L$19</f>
        <v>7.1542130365659776E-2</v>
      </c>
      <c r="N8" s="41">
        <f>M8*'Pondération des sujets'!$D6</f>
        <v>7.1542130365659776E-2</v>
      </c>
      <c r="O8" s="31">
        <v>196</v>
      </c>
      <c r="P8" s="125">
        <f>O8/O$19</f>
        <v>7.7562326869806089E-2</v>
      </c>
      <c r="Q8" s="41">
        <f>P8*'Pondération des sujets'!$D6</f>
        <v>7.7562326869806089E-2</v>
      </c>
      <c r="R8" s="31">
        <v>184</v>
      </c>
      <c r="S8" s="125">
        <f>R8/R$19</f>
        <v>7.3044859071059939E-2</v>
      </c>
      <c r="T8" s="41">
        <f>S8*'Pondération des sujets'!$D6</f>
        <v>7.3044859071059939E-2</v>
      </c>
      <c r="U8" s="31">
        <v>184</v>
      </c>
      <c r="V8" s="125">
        <f>U8/U$19</f>
        <v>7.2241853160581071E-2</v>
      </c>
      <c r="W8" s="41">
        <f>V8*'Pondération des sujets'!$D6</f>
        <v>7.2241853160581071E-2</v>
      </c>
      <c r="X8" s="31">
        <v>156</v>
      </c>
      <c r="Y8" s="125">
        <f>X8/X$19</f>
        <v>6.1757719714964368E-2</v>
      </c>
      <c r="Z8" s="41">
        <f>Y8*'Pondération des sujets'!$D6</f>
        <v>6.1757719714964368E-2</v>
      </c>
      <c r="AA8" s="31">
        <v>114</v>
      </c>
      <c r="AB8" s="125">
        <f>AA8/AA$19</f>
        <v>4.5238095238095237E-2</v>
      </c>
      <c r="AC8" s="41">
        <f>AB8*'Pondération des sujets'!$D6</f>
        <v>4.5238095238095237E-2</v>
      </c>
      <c r="AD8" s="31">
        <v>124</v>
      </c>
      <c r="AE8" s="125">
        <f>AD8/AD$19</f>
        <v>4.918683062276874E-2</v>
      </c>
      <c r="AF8" s="41">
        <f>AE8*'Pondération des sujets'!$D6</f>
        <v>4.918683062276874E-2</v>
      </c>
      <c r="AG8" s="31">
        <v>126</v>
      </c>
      <c r="AH8" s="125">
        <f>AG8/AG$19</f>
        <v>5.0950262838657501E-2</v>
      </c>
      <c r="AI8" s="41">
        <f>AH8*'Pondération des sujets'!$D6</f>
        <v>5.0950262838657501E-2</v>
      </c>
      <c r="AJ8" s="31">
        <v>132</v>
      </c>
      <c r="AK8" s="125">
        <f>AJ8/AJ$19</f>
        <v>5.3811659192825115E-2</v>
      </c>
      <c r="AL8" s="41">
        <f>AK8*'Pondération des sujets'!$D6</f>
        <v>5.3811659192825115E-2</v>
      </c>
      <c r="AM8" s="32"/>
      <c r="AN8" s="28">
        <v>132</v>
      </c>
      <c r="AO8" s="125">
        <f>AN8/AN$19</f>
        <v>3.8972542072630643E-2</v>
      </c>
      <c r="AP8" s="41">
        <f>AO8*'Pondération des sujets'!$D6</f>
        <v>3.8972542072630643E-2</v>
      </c>
      <c r="AQ8" s="28">
        <v>244</v>
      </c>
      <c r="AR8" s="125">
        <f>AQ8/AQ$19</f>
        <v>7.2382082468110356E-2</v>
      </c>
      <c r="AS8" s="41">
        <f>AR8*'Pondération des sujets'!$D6</f>
        <v>7.2382082468110356E-2</v>
      </c>
      <c r="AT8" s="28">
        <v>455</v>
      </c>
      <c r="AU8" s="125">
        <f>AT8/AT$19</f>
        <v>0.13429752066115702</v>
      </c>
      <c r="AV8" s="41">
        <f>AU8*'Pondération des sujets'!$D6</f>
        <v>0.13429752066115702</v>
      </c>
      <c r="AW8" s="28">
        <v>196</v>
      </c>
      <c r="AX8" s="125">
        <f>AW8/AW$19</f>
        <v>5.8577405857740586E-2</v>
      </c>
      <c r="AY8" s="41">
        <f>AX8*'Pondération des sujets'!$D6</f>
        <v>5.8577405857740586E-2</v>
      </c>
      <c r="AZ8" s="28">
        <v>203</v>
      </c>
      <c r="BA8" s="125">
        <f>AZ8/AZ$19</f>
        <v>5.9776207302709071E-2</v>
      </c>
      <c r="BB8" s="41">
        <f>BA8*'Pondération des sujets'!$D6</f>
        <v>5.9776207302709071E-2</v>
      </c>
      <c r="BC8" s="28">
        <v>255</v>
      </c>
      <c r="BD8" s="125">
        <f>BC8/BC$19</f>
        <v>7.5555555555555556E-2</v>
      </c>
      <c r="BE8" s="41">
        <f>BD8*'Pondération des sujets'!$D6</f>
        <v>7.5555555555555556E-2</v>
      </c>
      <c r="BF8" s="28">
        <v>244</v>
      </c>
      <c r="BG8" s="125">
        <f>BF8/BF$19</f>
        <v>7.1345029239766086E-2</v>
      </c>
      <c r="BH8" s="41">
        <f>BG8*'Pondération des sujets'!$D6</f>
        <v>7.1345029239766086E-2</v>
      </c>
      <c r="BI8" s="28">
        <v>192</v>
      </c>
      <c r="BJ8" s="125">
        <f>BI8/BI$19</f>
        <v>5.6074766355140186E-2</v>
      </c>
      <c r="BK8" s="41">
        <f>BJ8*'Pondération des sujets'!$D6</f>
        <v>5.6074766355140186E-2</v>
      </c>
      <c r="BL8" s="28">
        <v>180</v>
      </c>
      <c r="BM8" s="125">
        <f>BL8/BL$19</f>
        <v>5.2646972799064051E-2</v>
      </c>
      <c r="BN8" s="41">
        <f>BM8*'Pondération des sujets'!$D6</f>
        <v>5.2646972799064051E-2</v>
      </c>
      <c r="BO8" s="28">
        <v>220</v>
      </c>
      <c r="BP8" s="125">
        <f>BO8/BO$19</f>
        <v>6.4327485380116955E-2</v>
      </c>
      <c r="BQ8" s="41">
        <f>BP8*'Pondération des sujets'!$D6</f>
        <v>6.4327485380116955E-2</v>
      </c>
      <c r="BR8" s="28">
        <v>259</v>
      </c>
      <c r="BS8" s="125">
        <f>BR8/BR$19</f>
        <v>7.73134328358209E-2</v>
      </c>
      <c r="BT8" s="41">
        <f>BS8*'Pondération des sujets'!$D6</f>
        <v>7.73134328358209E-2</v>
      </c>
      <c r="BU8" s="28">
        <v>223</v>
      </c>
      <c r="BV8" s="125">
        <f>BU8/BU$19</f>
        <v>6.7290283645141821E-2</v>
      </c>
      <c r="BW8" s="41">
        <f>BV8*'Pondération des sujets'!$D6</f>
        <v>6.7290283645141821E-2</v>
      </c>
      <c r="BX8" s="32"/>
      <c r="BY8" s="31">
        <v>193</v>
      </c>
      <c r="BZ8" s="125">
        <f>BY8/BY$19</f>
        <v>6.9876900796524255E-2</v>
      </c>
      <c r="CA8" s="41">
        <f>BZ8*'Pondération des sujets'!$D6</f>
        <v>6.9876900796524255E-2</v>
      </c>
      <c r="CB8" s="31">
        <v>221</v>
      </c>
      <c r="CC8" s="125">
        <f>CB8/CB$19</f>
        <v>7.9898770788141726E-2</v>
      </c>
      <c r="CD8" s="41">
        <f>CC8*'Pondération des sujets'!$D6</f>
        <v>7.9898770788141726E-2</v>
      </c>
      <c r="CE8" s="31">
        <v>528</v>
      </c>
      <c r="CF8" s="125">
        <f>CE8/CE$19</f>
        <v>0.19095840867992767</v>
      </c>
      <c r="CG8" s="41">
        <f>CF8*'Pondération des sujets'!$D6</f>
        <v>0.19095840867992767</v>
      </c>
      <c r="CH8" s="31">
        <v>209</v>
      </c>
      <c r="CI8" s="125">
        <f>CH8/CH$19</f>
        <v>7.5424034644532664E-2</v>
      </c>
      <c r="CJ8" s="41">
        <f>CI8*'Pondération des sujets'!$D6</f>
        <v>7.5424034644532664E-2</v>
      </c>
      <c r="CK8" s="31">
        <v>227</v>
      </c>
      <c r="CL8" s="125">
        <f>CK8/CK$19</f>
        <v>8.1245526127415896E-2</v>
      </c>
      <c r="CM8" s="41">
        <f>CL8*'Pondération des sujets'!$D6</f>
        <v>8.1245526127415896E-2</v>
      </c>
      <c r="CN8" s="31">
        <v>232</v>
      </c>
      <c r="CO8" s="125">
        <f>CN8/CN$19</f>
        <v>8.3243631144599928E-2</v>
      </c>
      <c r="CP8" s="41">
        <f>CO8*'Pondération des sujets'!$D6</f>
        <v>8.3243631144599928E-2</v>
      </c>
      <c r="CQ8" s="31">
        <v>239</v>
      </c>
      <c r="CR8" s="125">
        <f>CQ8/CQ$19</f>
        <v>8.5083659665361341E-2</v>
      </c>
      <c r="CS8" s="41">
        <f>CR8*'Pondération des sujets'!$D6</f>
        <v>8.5083659665361341E-2</v>
      </c>
      <c r="CT8" s="31">
        <v>263</v>
      </c>
      <c r="CU8" s="125">
        <f>CT8/CT$19</f>
        <v>9.2768959435626103E-2</v>
      </c>
      <c r="CV8" s="41">
        <f>CU8*'Pondération des sujets'!$D6</f>
        <v>9.2768959435626103E-2</v>
      </c>
      <c r="CW8" s="31">
        <v>242</v>
      </c>
      <c r="CX8" s="125">
        <f>CW8/CW$19</f>
        <v>8.6707273378717309E-2</v>
      </c>
      <c r="CY8" s="41">
        <f>CX8*'Pondération des sujets'!$D6</f>
        <v>8.6707273378717309E-2</v>
      </c>
      <c r="CZ8" s="31">
        <v>259</v>
      </c>
      <c r="DA8" s="125">
        <f>CZ8/CZ$19</f>
        <v>9.1261451726568008E-2</v>
      </c>
      <c r="DB8" s="41">
        <f>DA8*'Pondération des sujets'!$D6</f>
        <v>9.1261451726568008E-2</v>
      </c>
      <c r="DC8" s="31">
        <v>261</v>
      </c>
      <c r="DD8" s="125">
        <f>DC8/DC$19</f>
        <v>9.3381037567084074E-2</v>
      </c>
      <c r="DE8" s="41">
        <f>DD8*'Pondération des sujets'!$D6</f>
        <v>9.3381037567084074E-2</v>
      </c>
      <c r="DF8" s="31">
        <v>286</v>
      </c>
      <c r="DG8" s="125">
        <f>DF8/DF$19</f>
        <v>0.10328638497652583</v>
      </c>
      <c r="DH8" s="41">
        <f>DG8*'Pondération des sujets'!$D6</f>
        <v>0.10328638497652583</v>
      </c>
      <c r="DI8" s="32"/>
    </row>
    <row r="9" spans="1:113" x14ac:dyDescent="0.25">
      <c r="A9" s="77">
        <v>3</v>
      </c>
      <c r="B9" s="42" t="s">
        <v>14</v>
      </c>
      <c r="C9" s="31">
        <v>27</v>
      </c>
      <c r="D9" s="125">
        <f t="shared" ref="D9:D11" si="0">C9/C$19</f>
        <v>1.0718539102818579E-2</v>
      </c>
      <c r="E9" s="41">
        <f>D9*'Pondération des sujets'!$D8</f>
        <v>1.0718539102818579E-2</v>
      </c>
      <c r="F9" s="31">
        <v>20</v>
      </c>
      <c r="G9" s="125">
        <f t="shared" ref="G9:G11" si="1">F9/F$19</f>
        <v>8.0096115338406087E-3</v>
      </c>
      <c r="H9" s="41">
        <f>G9*'Pondération des sujets'!$D8</f>
        <v>8.0096115338406087E-3</v>
      </c>
      <c r="I9" s="31">
        <v>18</v>
      </c>
      <c r="J9" s="125">
        <f t="shared" ref="J9:J11" si="2">I9/I$19</f>
        <v>7.1684587813620072E-3</v>
      </c>
      <c r="K9" s="41">
        <f>J9*'Pondération des sujets'!$D8</f>
        <v>7.1684587813620072E-3</v>
      </c>
      <c r="L9" s="31">
        <v>55</v>
      </c>
      <c r="M9" s="125">
        <f t="shared" ref="M9:M11" si="3">L9/L$19</f>
        <v>2.1860095389507155E-2</v>
      </c>
      <c r="N9" s="41">
        <f>M9*'Pondération des sujets'!$D8</f>
        <v>2.1860095389507155E-2</v>
      </c>
      <c r="O9" s="31">
        <v>47</v>
      </c>
      <c r="P9" s="125">
        <f t="shared" ref="P9:P11" si="4">O9/O$19</f>
        <v>1.8599129402453504E-2</v>
      </c>
      <c r="Q9" s="41">
        <f>P9*'Pondération des sujets'!$D8</f>
        <v>1.8599129402453504E-2</v>
      </c>
      <c r="R9" s="31">
        <v>67</v>
      </c>
      <c r="S9" s="125">
        <f t="shared" ref="S9:S11" si="5">R9/R$19</f>
        <v>2.6597856292179436E-2</v>
      </c>
      <c r="T9" s="41">
        <f>S9*'Pondération des sujets'!$D8</f>
        <v>2.6597856292179436E-2</v>
      </c>
      <c r="U9" s="31">
        <v>59</v>
      </c>
      <c r="V9" s="125">
        <f t="shared" ref="V9:V11" si="6">U9/U$19</f>
        <v>2.3164507263447192E-2</v>
      </c>
      <c r="W9" s="41">
        <f>V9*'Pondération des sujets'!$D8</f>
        <v>2.3164507263447192E-2</v>
      </c>
      <c r="X9" s="31">
        <v>73</v>
      </c>
      <c r="Y9" s="125">
        <f t="shared" ref="Y9:Y11" si="7">X9/X$19</f>
        <v>2.889944576405384E-2</v>
      </c>
      <c r="Z9" s="41">
        <f>Y9*'Pondération des sujets'!$D8</f>
        <v>2.889944576405384E-2</v>
      </c>
      <c r="AA9" s="31">
        <v>71</v>
      </c>
      <c r="AB9" s="125">
        <f t="shared" ref="AB9:AB11" si="8">AA9/AA$19</f>
        <v>2.8174603174603175E-2</v>
      </c>
      <c r="AC9" s="41">
        <f>AB9*'Pondération des sujets'!$D8</f>
        <v>2.8174603174603175E-2</v>
      </c>
      <c r="AD9" s="31">
        <v>43</v>
      </c>
      <c r="AE9" s="125">
        <f t="shared" ref="AE9:AE11" si="9">AD9/AD$19</f>
        <v>1.7056723522411742E-2</v>
      </c>
      <c r="AF9" s="41">
        <f>AE9*'Pondération des sujets'!$D8</f>
        <v>1.7056723522411742E-2</v>
      </c>
      <c r="AG9" s="31">
        <v>73</v>
      </c>
      <c r="AH9" s="125">
        <f t="shared" ref="AH9:AH11" si="10">AG9/AG$19</f>
        <v>2.9518803073190457E-2</v>
      </c>
      <c r="AI9" s="41">
        <f>AH9*'Pondération des sujets'!$D8</f>
        <v>2.9518803073190457E-2</v>
      </c>
      <c r="AJ9" s="31">
        <v>55</v>
      </c>
      <c r="AK9" s="125">
        <f t="shared" ref="AK9:AK11" si="11">AJ9/AJ$19</f>
        <v>2.2421524663677129E-2</v>
      </c>
      <c r="AL9" s="41">
        <f>AK9*'Pondération des sujets'!$D8</f>
        <v>2.2421524663677129E-2</v>
      </c>
      <c r="AM9" s="32"/>
      <c r="AN9" s="31">
        <v>359</v>
      </c>
      <c r="AO9" s="125">
        <f t="shared" ref="AO9:AO11" si="12">AN9/AN$19</f>
        <v>0.10599350457632123</v>
      </c>
      <c r="AP9" s="41">
        <f>AO9*'Pondération des sujets'!$D8</f>
        <v>0.10599350457632123</v>
      </c>
      <c r="AQ9" s="31">
        <v>218</v>
      </c>
      <c r="AR9" s="125">
        <f t="shared" ref="AR9:AR11" si="13">AQ9/AQ$19</f>
        <v>6.4669237614951053E-2</v>
      </c>
      <c r="AS9" s="41">
        <f>AR9*'Pondération des sujets'!$D8</f>
        <v>6.4669237614951053E-2</v>
      </c>
      <c r="AT9" s="31">
        <v>95</v>
      </c>
      <c r="AU9" s="125">
        <f t="shared" ref="AU9:AU11" si="14">AT9/AT$19</f>
        <v>2.8040141676505311E-2</v>
      </c>
      <c r="AV9" s="41">
        <f>AU9*'Pondération des sujets'!$D8</f>
        <v>2.8040141676505311E-2</v>
      </c>
      <c r="AW9" s="31">
        <v>387</v>
      </c>
      <c r="AX9" s="125">
        <f t="shared" ref="AX9:AX11" si="15">AW9/AW$19</f>
        <v>0.11566049013747759</v>
      </c>
      <c r="AY9" s="41">
        <f>AX9*'Pondération des sujets'!$D8</f>
        <v>0.11566049013747759</v>
      </c>
      <c r="AZ9" s="31">
        <v>351</v>
      </c>
      <c r="BA9" s="125">
        <f t="shared" ref="BA9:BA11" si="16">AZ9/AZ$19</f>
        <v>0.10335689045936396</v>
      </c>
      <c r="BB9" s="41">
        <f>BA9*'Pondération des sujets'!$D8</f>
        <v>0.10335689045936396</v>
      </c>
      <c r="BC9" s="31">
        <v>345</v>
      </c>
      <c r="BD9" s="125">
        <f t="shared" ref="BD9:BD11" si="17">BC9/BC$19</f>
        <v>0.10222222222222223</v>
      </c>
      <c r="BE9" s="41">
        <f>BD9*'Pondération des sujets'!$D8</f>
        <v>0.10222222222222223</v>
      </c>
      <c r="BF9" s="31">
        <v>391</v>
      </c>
      <c r="BG9" s="125">
        <f t="shared" ref="BG9:BG11" si="18">BF9/BF$19</f>
        <v>0.11432748538011696</v>
      </c>
      <c r="BH9" s="41">
        <f>BG9*'Pondération des sujets'!$D8</f>
        <v>0.11432748538011696</v>
      </c>
      <c r="BI9" s="31">
        <v>356</v>
      </c>
      <c r="BJ9" s="125">
        <f t="shared" ref="BJ9:BJ11" si="19">BI9/BI$19</f>
        <v>0.10397196261682243</v>
      </c>
      <c r="BK9" s="41">
        <f>BJ9*'Pondération des sujets'!$D8</f>
        <v>0.10397196261682243</v>
      </c>
      <c r="BL9" s="31">
        <v>354</v>
      </c>
      <c r="BM9" s="125">
        <f t="shared" ref="BM9:BM11" si="20">BL9/BL$19</f>
        <v>0.10353904650482597</v>
      </c>
      <c r="BN9" s="41">
        <f>BM9*'Pondération des sujets'!$D8</f>
        <v>0.10353904650482597</v>
      </c>
      <c r="BO9" s="31">
        <v>340</v>
      </c>
      <c r="BP9" s="125">
        <f t="shared" ref="BP9:BP11" si="21">BO9/BO$19</f>
        <v>9.9415204678362568E-2</v>
      </c>
      <c r="BQ9" s="41">
        <f>BP9*'Pondération des sujets'!$D8</f>
        <v>9.9415204678362568E-2</v>
      </c>
      <c r="BR9" s="31">
        <v>287</v>
      </c>
      <c r="BS9" s="125">
        <f t="shared" ref="BS9:BS11" si="22">BR9/BR$19</f>
        <v>8.5671641791044778E-2</v>
      </c>
      <c r="BT9" s="41">
        <f>BS9*'Pondération des sujets'!$D8</f>
        <v>8.5671641791044778E-2</v>
      </c>
      <c r="BU9" s="31">
        <v>253</v>
      </c>
      <c r="BV9" s="125">
        <f t="shared" ref="BV9:BV11" si="23">BU9/BU$19</f>
        <v>7.6342788171394088E-2</v>
      </c>
      <c r="BW9" s="41">
        <f>BV9*'Pondération des sujets'!$D8</f>
        <v>7.6342788171394088E-2</v>
      </c>
      <c r="BX9" s="32"/>
      <c r="BY9" s="31">
        <v>173</v>
      </c>
      <c r="BZ9" s="125">
        <f t="shared" ref="BZ9:BZ11" si="24">BY9/BY$19</f>
        <v>6.2635771180304126E-2</v>
      </c>
      <c r="CA9" s="41">
        <f>BZ9*'Pondération des sujets'!$D8</f>
        <v>6.2635771180304126E-2</v>
      </c>
      <c r="CB9" s="31">
        <v>157</v>
      </c>
      <c r="CC9" s="125">
        <f t="shared" ref="CC9:CC11" si="25">CB9/CB$19</f>
        <v>5.6760665220535071E-2</v>
      </c>
      <c r="CD9" s="41">
        <f>CC9*'Pondération des sujets'!$D8</f>
        <v>5.6760665220535071E-2</v>
      </c>
      <c r="CE9" s="31">
        <v>82</v>
      </c>
      <c r="CF9" s="125">
        <f t="shared" ref="CF9:CF11" si="26">CE9/CE$19</f>
        <v>2.965641952983725E-2</v>
      </c>
      <c r="CG9" s="41">
        <f>CF9*'Pondération des sujets'!$D8</f>
        <v>2.965641952983725E-2</v>
      </c>
      <c r="CH9" s="31">
        <v>405</v>
      </c>
      <c r="CI9" s="125">
        <f t="shared" ref="CI9:CI11" si="27">CH9/CH$19</f>
        <v>0.14615662215806569</v>
      </c>
      <c r="CJ9" s="41">
        <f>CI9*'Pondération des sujets'!$D8</f>
        <v>0.14615662215806569</v>
      </c>
      <c r="CK9" s="31">
        <v>351</v>
      </c>
      <c r="CL9" s="125">
        <f t="shared" ref="CL9:CL11" si="28">CK9/CK$19</f>
        <v>0.12562634216177523</v>
      </c>
      <c r="CM9" s="41">
        <f>CL9*'Pondération des sujets'!$D8</f>
        <v>0.12562634216177523</v>
      </c>
      <c r="CN9" s="31">
        <v>335</v>
      </c>
      <c r="CO9" s="125">
        <f t="shared" ref="CO9:CO11" si="29">CN9/CN$19</f>
        <v>0.12020093290276283</v>
      </c>
      <c r="CP9" s="41">
        <f>CO9*'Pondération des sujets'!$D8</f>
        <v>0.12020093290276283</v>
      </c>
      <c r="CQ9" s="31">
        <v>361</v>
      </c>
      <c r="CR9" s="125">
        <f t="shared" ref="CR9:CR11" si="30">CQ9/CQ$19</f>
        <v>0.12851548593805626</v>
      </c>
      <c r="CS9" s="41">
        <f>CR9*'Pondération des sujets'!$D8</f>
        <v>0.12851548593805626</v>
      </c>
      <c r="CT9" s="31">
        <v>390</v>
      </c>
      <c r="CU9" s="125">
        <f t="shared" ref="CU9:CU11" si="31">CT9/CT$19</f>
        <v>0.13756613756613756</v>
      </c>
      <c r="CV9" s="41">
        <f>CU9*'Pondération des sujets'!$D8</f>
        <v>0.13756613756613756</v>
      </c>
      <c r="CW9" s="31">
        <v>438</v>
      </c>
      <c r="CX9" s="125">
        <f t="shared" ref="CX9:CX11" si="32">CW9/CW$19</f>
        <v>0.15693299892511645</v>
      </c>
      <c r="CY9" s="41">
        <f>CX9*'Pondération des sujets'!$D8</f>
        <v>0.15693299892511645</v>
      </c>
      <c r="CZ9" s="31">
        <v>345</v>
      </c>
      <c r="DA9" s="125">
        <f t="shared" ref="DA9:DA11" si="33">CZ9/CZ$19</f>
        <v>0.12156448202959831</v>
      </c>
      <c r="DB9" s="41">
        <f>DA9*'Pondération des sujets'!$D8</f>
        <v>0.12156448202959831</v>
      </c>
      <c r="DC9" s="31">
        <v>361</v>
      </c>
      <c r="DD9" s="125">
        <f t="shared" ref="DD9:DD11" si="34">DC9/DC$19</f>
        <v>0.12915921288014312</v>
      </c>
      <c r="DE9" s="41">
        <f>DD9*'Pondération des sujets'!$D8</f>
        <v>0.12915921288014312</v>
      </c>
      <c r="DF9" s="31">
        <v>345</v>
      </c>
      <c r="DG9" s="125">
        <f t="shared" ref="DG9:DG11" si="35">DF9/DF$19</f>
        <v>0.12459371614301191</v>
      </c>
      <c r="DH9" s="41">
        <f>DG9*'Pondération des sujets'!$D8</f>
        <v>0.12459371614301191</v>
      </c>
      <c r="DI9" s="32"/>
    </row>
    <row r="10" spans="1:113" ht="25.5" x14ac:dyDescent="0.25">
      <c r="A10" s="77">
        <v>5</v>
      </c>
      <c r="B10" s="42" t="s">
        <v>12</v>
      </c>
      <c r="C10" s="31">
        <v>73</v>
      </c>
      <c r="D10" s="125">
        <f t="shared" si="0"/>
        <v>2.8979753870583564E-2</v>
      </c>
      <c r="E10" s="41">
        <f>D10*'Pondération des sujets'!$D10</f>
        <v>2.8979753870583564E-2</v>
      </c>
      <c r="F10" s="31">
        <v>72</v>
      </c>
      <c r="G10" s="125">
        <f t="shared" si="1"/>
        <v>2.8834601521826191E-2</v>
      </c>
      <c r="H10" s="41">
        <f>G10*'Pondération des sujets'!$D10</f>
        <v>2.8834601521826191E-2</v>
      </c>
      <c r="I10" s="31">
        <v>71</v>
      </c>
      <c r="J10" s="125">
        <f t="shared" si="2"/>
        <v>2.8275587415372363E-2</v>
      </c>
      <c r="K10" s="41">
        <f>J10*'Pondération des sujets'!$D10</f>
        <v>2.8275587415372363E-2</v>
      </c>
      <c r="L10" s="31">
        <v>73</v>
      </c>
      <c r="M10" s="125">
        <f t="shared" si="3"/>
        <v>2.9014308426073131E-2</v>
      </c>
      <c r="N10" s="41">
        <f>M10*'Pondération des sujets'!$D10</f>
        <v>2.9014308426073131E-2</v>
      </c>
      <c r="O10" s="31">
        <v>72</v>
      </c>
      <c r="P10" s="125">
        <f t="shared" si="4"/>
        <v>2.8492283339928769E-2</v>
      </c>
      <c r="Q10" s="41">
        <f>P10*'Pondération des sujets'!$D10</f>
        <v>2.8492283339928769E-2</v>
      </c>
      <c r="R10" s="31">
        <v>71</v>
      </c>
      <c r="S10" s="125">
        <f t="shared" si="5"/>
        <v>2.8185788011115522E-2</v>
      </c>
      <c r="T10" s="41">
        <f>S10*'Pondération des sujets'!$D10</f>
        <v>2.8185788011115522E-2</v>
      </c>
      <c r="U10" s="31">
        <v>68</v>
      </c>
      <c r="V10" s="125">
        <f t="shared" si="6"/>
        <v>2.6698076168040832E-2</v>
      </c>
      <c r="W10" s="41">
        <f>V10*'Pondération des sujets'!$D10</f>
        <v>2.6698076168040832E-2</v>
      </c>
      <c r="X10" s="31">
        <v>103</v>
      </c>
      <c r="Y10" s="125">
        <f t="shared" si="7"/>
        <v>4.0775930324623913E-2</v>
      </c>
      <c r="Z10" s="41">
        <f>Y10*'Pondération des sujets'!$D10</f>
        <v>4.0775930324623913E-2</v>
      </c>
      <c r="AA10" s="31">
        <v>105</v>
      </c>
      <c r="AB10" s="125">
        <f t="shared" si="8"/>
        <v>4.1666666666666664E-2</v>
      </c>
      <c r="AC10" s="41">
        <f>AB10*'Pondération des sujets'!$D10</f>
        <v>4.1666666666666664E-2</v>
      </c>
      <c r="AD10" s="31">
        <v>75</v>
      </c>
      <c r="AE10" s="125">
        <f t="shared" si="9"/>
        <v>2.9750099166997224E-2</v>
      </c>
      <c r="AF10" s="41">
        <f>AE10*'Pondération des sujets'!$D10</f>
        <v>2.9750099166997224E-2</v>
      </c>
      <c r="AG10" s="31">
        <v>65</v>
      </c>
      <c r="AH10" s="125">
        <f t="shared" si="10"/>
        <v>2.6283865750101092E-2</v>
      </c>
      <c r="AI10" s="41">
        <f>AH10*'Pondération des sujets'!$D10</f>
        <v>2.6283865750101092E-2</v>
      </c>
      <c r="AJ10" s="31">
        <v>65</v>
      </c>
      <c r="AK10" s="125">
        <f t="shared" si="11"/>
        <v>2.6498165511618425E-2</v>
      </c>
      <c r="AL10" s="41">
        <f>AK10*'Pondération des sujets'!$D10</f>
        <v>2.6498165511618425E-2</v>
      </c>
      <c r="AM10" s="32"/>
      <c r="AN10" s="31">
        <v>73</v>
      </c>
      <c r="AO10" s="125">
        <f t="shared" si="12"/>
        <v>2.155299675228816E-2</v>
      </c>
      <c r="AP10" s="41">
        <f>AO10*'Pondération des sujets'!$D10</f>
        <v>2.155299675228816E-2</v>
      </c>
      <c r="AQ10" s="31">
        <v>75</v>
      </c>
      <c r="AR10" s="125">
        <f t="shared" si="13"/>
        <v>2.2248590922574904E-2</v>
      </c>
      <c r="AS10" s="41">
        <f>AR10*'Pondération des sujets'!$D10</f>
        <v>2.2248590922574904E-2</v>
      </c>
      <c r="AT10" s="31">
        <v>76</v>
      </c>
      <c r="AU10" s="125">
        <f t="shared" si="14"/>
        <v>2.2432113341204249E-2</v>
      </c>
      <c r="AV10" s="41">
        <f>AU10*'Pondération des sujets'!$D10</f>
        <v>2.2432113341204249E-2</v>
      </c>
      <c r="AW10" s="31">
        <v>75</v>
      </c>
      <c r="AX10" s="125">
        <f t="shared" si="15"/>
        <v>2.2414823670053794E-2</v>
      </c>
      <c r="AY10" s="41">
        <f>AX10*'Pondération des sujets'!$D10</f>
        <v>2.2414823670053794E-2</v>
      </c>
      <c r="AZ10" s="31">
        <v>78</v>
      </c>
      <c r="BA10" s="125">
        <f t="shared" si="16"/>
        <v>2.2968197879858657E-2</v>
      </c>
      <c r="BB10" s="41">
        <f>BA10*'Pondération des sujets'!$D10</f>
        <v>2.2968197879858657E-2</v>
      </c>
      <c r="BC10" s="31">
        <v>77</v>
      </c>
      <c r="BD10" s="125">
        <f t="shared" si="17"/>
        <v>2.2814814814814816E-2</v>
      </c>
      <c r="BE10" s="41">
        <f>BD10*'Pondération des sujets'!$D10</f>
        <v>2.2814814814814816E-2</v>
      </c>
      <c r="BF10" s="31">
        <v>73</v>
      </c>
      <c r="BG10" s="125">
        <f t="shared" si="18"/>
        <v>2.1345029239766083E-2</v>
      </c>
      <c r="BH10" s="41">
        <f>BG10*'Pondération des sujets'!$D10</f>
        <v>2.1345029239766083E-2</v>
      </c>
      <c r="BI10" s="31">
        <v>76</v>
      </c>
      <c r="BJ10" s="125">
        <f t="shared" si="19"/>
        <v>2.219626168224299E-2</v>
      </c>
      <c r="BK10" s="41">
        <f>BJ10*'Pondération des sujets'!$D10</f>
        <v>2.219626168224299E-2</v>
      </c>
      <c r="BL10" s="31">
        <v>72</v>
      </c>
      <c r="BM10" s="125">
        <f t="shared" si="20"/>
        <v>2.105878911962562E-2</v>
      </c>
      <c r="BN10" s="41">
        <f>BM10*'Pondération des sujets'!$D10</f>
        <v>2.105878911962562E-2</v>
      </c>
      <c r="BO10" s="31">
        <v>73</v>
      </c>
      <c r="BP10" s="125">
        <f t="shared" si="21"/>
        <v>2.1345029239766083E-2</v>
      </c>
      <c r="BQ10" s="41">
        <f>BP10*'Pondération des sujets'!$D10</f>
        <v>2.1345029239766083E-2</v>
      </c>
      <c r="BR10" s="31">
        <v>69</v>
      </c>
      <c r="BS10" s="125">
        <f t="shared" si="22"/>
        <v>2.0597014925373136E-2</v>
      </c>
      <c r="BT10" s="41">
        <f>BS10*'Pondération des sujets'!$D10</f>
        <v>2.0597014925373136E-2</v>
      </c>
      <c r="BU10" s="31">
        <v>71</v>
      </c>
      <c r="BV10" s="125">
        <f t="shared" si="23"/>
        <v>2.1424260712130355E-2</v>
      </c>
      <c r="BW10" s="41">
        <f>BV10*'Pondération des sujets'!$D10</f>
        <v>2.1424260712130355E-2</v>
      </c>
      <c r="BX10" s="32"/>
      <c r="BY10" s="31">
        <v>106</v>
      </c>
      <c r="BZ10" s="125">
        <f t="shared" si="24"/>
        <v>3.8377986965966691E-2</v>
      </c>
      <c r="CA10" s="41">
        <f>BZ10*'Pondération des sujets'!$D10</f>
        <v>3.8377986965966691E-2</v>
      </c>
      <c r="CB10" s="31">
        <v>91</v>
      </c>
      <c r="CC10" s="125">
        <f t="shared" si="25"/>
        <v>3.2899493853940712E-2</v>
      </c>
      <c r="CD10" s="41">
        <f>CC10*'Pondération des sujets'!$D10</f>
        <v>3.2899493853940712E-2</v>
      </c>
      <c r="CE10" s="31">
        <v>86</v>
      </c>
      <c r="CF10" s="125">
        <f t="shared" si="26"/>
        <v>3.1103074141048823E-2</v>
      </c>
      <c r="CG10" s="41">
        <f>CF10*'Pondération des sujets'!$D10</f>
        <v>3.1103074141048823E-2</v>
      </c>
      <c r="CH10" s="31">
        <v>84</v>
      </c>
      <c r="CI10" s="125">
        <f t="shared" si="27"/>
        <v>3.0313966077228437E-2</v>
      </c>
      <c r="CJ10" s="41">
        <f>CI10*'Pondération des sujets'!$D10</f>
        <v>3.0313966077228437E-2</v>
      </c>
      <c r="CK10" s="31">
        <v>75</v>
      </c>
      <c r="CL10" s="125">
        <f t="shared" si="28"/>
        <v>2.6843235504652826E-2</v>
      </c>
      <c r="CM10" s="41">
        <f>CL10*'Pondération des sujets'!$D10</f>
        <v>2.6843235504652826E-2</v>
      </c>
      <c r="CN10" s="31">
        <v>73</v>
      </c>
      <c r="CO10" s="125">
        <f t="shared" si="29"/>
        <v>2.6193039110154286E-2</v>
      </c>
      <c r="CP10" s="41">
        <f>CO10*'Pondération des sujets'!$D10</f>
        <v>2.6193039110154286E-2</v>
      </c>
      <c r="CQ10" s="31">
        <v>74</v>
      </c>
      <c r="CR10" s="125">
        <f t="shared" si="30"/>
        <v>2.6343894624421504E-2</v>
      </c>
      <c r="CS10" s="41">
        <f>CR10*'Pondération des sujets'!$D10</f>
        <v>2.6343894624421504E-2</v>
      </c>
      <c r="CT10" s="31">
        <v>93</v>
      </c>
      <c r="CU10" s="125">
        <f t="shared" si="31"/>
        <v>3.2804232804232801E-2</v>
      </c>
      <c r="CV10" s="41">
        <f>CU10*'Pondération des sujets'!$D10</f>
        <v>3.2804232804232801E-2</v>
      </c>
      <c r="CW10" s="31">
        <v>97</v>
      </c>
      <c r="CX10" s="125">
        <f t="shared" si="32"/>
        <v>3.47545682551057E-2</v>
      </c>
      <c r="CY10" s="41">
        <f>CX10*'Pondération des sujets'!$D10</f>
        <v>3.47545682551057E-2</v>
      </c>
      <c r="CZ10" s="31">
        <v>83</v>
      </c>
      <c r="DA10" s="125">
        <f t="shared" si="33"/>
        <v>2.9245947850599013E-2</v>
      </c>
      <c r="DB10" s="41">
        <f>DA10*'Pondération des sujets'!$D10</f>
        <v>2.9245947850599013E-2</v>
      </c>
      <c r="DC10" s="31">
        <v>73</v>
      </c>
      <c r="DD10" s="125">
        <f t="shared" si="34"/>
        <v>2.6118067978533093E-2</v>
      </c>
      <c r="DE10" s="41">
        <f>DD10*'Pondération des sujets'!$D10</f>
        <v>2.6118067978533093E-2</v>
      </c>
      <c r="DF10" s="31">
        <v>55</v>
      </c>
      <c r="DG10" s="125">
        <f t="shared" si="35"/>
        <v>1.9862766341639582E-2</v>
      </c>
      <c r="DH10" s="41">
        <f>DG10*'Pondération des sujets'!$D10</f>
        <v>1.9862766341639582E-2</v>
      </c>
      <c r="DI10" s="32"/>
    </row>
    <row r="11" spans="1:113" x14ac:dyDescent="0.25">
      <c r="A11" s="83" t="s">
        <v>119</v>
      </c>
      <c r="B11" s="42" t="s">
        <v>2</v>
      </c>
      <c r="C11" s="28">
        <v>3</v>
      </c>
      <c r="D11" s="125">
        <f t="shared" si="0"/>
        <v>1.1909487892020642E-3</v>
      </c>
      <c r="E11" s="41">
        <f>D11*'Pondération des sujets'!$D16</f>
        <v>1.1909487892020642E-3</v>
      </c>
      <c r="F11" s="28">
        <v>2</v>
      </c>
      <c r="G11" s="125">
        <f t="shared" si="1"/>
        <v>8.0096115338406087E-4</v>
      </c>
      <c r="H11" s="41">
        <f>G11*'Pondération des sujets'!$D16</f>
        <v>8.0096115338406087E-4</v>
      </c>
      <c r="I11" s="28">
        <v>3</v>
      </c>
      <c r="J11" s="125">
        <f t="shared" si="2"/>
        <v>1.1947431302270011E-3</v>
      </c>
      <c r="K11" s="41">
        <f>J11*'Pondération des sujets'!$D16</f>
        <v>1.1947431302270011E-3</v>
      </c>
      <c r="L11" s="28">
        <v>4</v>
      </c>
      <c r="M11" s="125">
        <f t="shared" si="3"/>
        <v>1.589825119236884E-3</v>
      </c>
      <c r="N11" s="41">
        <f>M11*'Pondération des sujets'!$D16</f>
        <v>1.589825119236884E-3</v>
      </c>
      <c r="O11" s="28">
        <v>4</v>
      </c>
      <c r="P11" s="125">
        <f t="shared" si="4"/>
        <v>1.5829046299960427E-3</v>
      </c>
      <c r="Q11" s="41">
        <f>P11*'Pondération des sujets'!$D16</f>
        <v>1.5829046299960427E-3</v>
      </c>
      <c r="R11" s="28">
        <v>4</v>
      </c>
      <c r="S11" s="125">
        <f t="shared" si="5"/>
        <v>1.5879317189360857E-3</v>
      </c>
      <c r="T11" s="41">
        <f>S11*'Pondération des sujets'!$D16</f>
        <v>1.5879317189360857E-3</v>
      </c>
      <c r="U11" s="28">
        <v>3</v>
      </c>
      <c r="V11" s="125">
        <f t="shared" si="6"/>
        <v>1.1778563015312131E-3</v>
      </c>
      <c r="W11" s="41">
        <f>V11*'Pondération des sujets'!$D16</f>
        <v>1.1778563015312131E-3</v>
      </c>
      <c r="X11" s="28">
        <v>2</v>
      </c>
      <c r="Y11" s="125">
        <f t="shared" si="7"/>
        <v>7.9176563737133805E-4</v>
      </c>
      <c r="Z11" s="41">
        <f>Y11*'Pondération des sujets'!$D16</f>
        <v>7.9176563737133805E-4</v>
      </c>
      <c r="AA11" s="28">
        <v>3</v>
      </c>
      <c r="AB11" s="125">
        <f t="shared" si="8"/>
        <v>1.1904761904761906E-3</v>
      </c>
      <c r="AC11" s="41">
        <f>AB11*'Pondération des sujets'!$D16</f>
        <v>1.1904761904761906E-3</v>
      </c>
      <c r="AD11" s="28">
        <v>0</v>
      </c>
      <c r="AE11" s="125">
        <f t="shared" si="9"/>
        <v>0</v>
      </c>
      <c r="AF11" s="41">
        <f>AE11*'Pondération des sujets'!$D16</f>
        <v>0</v>
      </c>
      <c r="AG11" s="28">
        <v>0</v>
      </c>
      <c r="AH11" s="125">
        <f t="shared" si="10"/>
        <v>0</v>
      </c>
      <c r="AI11" s="41">
        <f>AH11*'Pondération des sujets'!$D16</f>
        <v>0</v>
      </c>
      <c r="AJ11" s="28">
        <v>0</v>
      </c>
      <c r="AK11" s="125">
        <f t="shared" si="11"/>
        <v>0</v>
      </c>
      <c r="AL11" s="41">
        <f>AK11*'Pondération des sujets'!$D16</f>
        <v>0</v>
      </c>
      <c r="AM11" s="32"/>
      <c r="AN11" s="28">
        <v>2</v>
      </c>
      <c r="AO11" s="125">
        <f t="shared" si="12"/>
        <v>5.9049306170652497E-4</v>
      </c>
      <c r="AP11" s="41">
        <f>AO11*'Pondération des sujets'!$D16</f>
        <v>5.9049306170652497E-4</v>
      </c>
      <c r="AQ11" s="28">
        <v>1</v>
      </c>
      <c r="AR11" s="125">
        <f t="shared" si="13"/>
        <v>2.966478789676654E-4</v>
      </c>
      <c r="AS11" s="41">
        <f>AR11*'Pondération des sujets'!$D16</f>
        <v>2.966478789676654E-4</v>
      </c>
      <c r="AT11" s="28">
        <v>0</v>
      </c>
      <c r="AU11" s="125">
        <f t="shared" si="14"/>
        <v>0</v>
      </c>
      <c r="AV11" s="41">
        <f>AU11*'Pondération des sujets'!$D16</f>
        <v>0</v>
      </c>
      <c r="AW11" s="28">
        <v>0</v>
      </c>
      <c r="AX11" s="125">
        <f t="shared" si="15"/>
        <v>0</v>
      </c>
      <c r="AY11" s="41">
        <f>AX11*'Pondération des sujets'!$D16</f>
        <v>0</v>
      </c>
      <c r="AZ11" s="28">
        <v>0</v>
      </c>
      <c r="BA11" s="125">
        <f t="shared" si="16"/>
        <v>0</v>
      </c>
      <c r="BB11" s="41">
        <f>BA11*'Pondération des sujets'!$D16</f>
        <v>0</v>
      </c>
      <c r="BC11" s="28">
        <v>0</v>
      </c>
      <c r="BD11" s="125">
        <f t="shared" si="17"/>
        <v>0</v>
      </c>
      <c r="BE11" s="41">
        <f>BD11*'Pondération des sujets'!$D16</f>
        <v>0</v>
      </c>
      <c r="BF11" s="28">
        <v>0</v>
      </c>
      <c r="BG11" s="125">
        <f t="shared" si="18"/>
        <v>0</v>
      </c>
      <c r="BH11" s="41">
        <f>BG11*'Pondération des sujets'!$D16</f>
        <v>0</v>
      </c>
      <c r="BI11" s="28">
        <v>1</v>
      </c>
      <c r="BJ11" s="125">
        <f t="shared" si="19"/>
        <v>2.9205607476635512E-4</v>
      </c>
      <c r="BK11" s="41">
        <f>BJ11*'Pondération des sujets'!$D16</f>
        <v>2.9205607476635512E-4</v>
      </c>
      <c r="BL11" s="28">
        <v>1</v>
      </c>
      <c r="BM11" s="125">
        <f t="shared" si="20"/>
        <v>2.9248318221702252E-4</v>
      </c>
      <c r="BN11" s="41">
        <f>BM11*'Pondération des sujets'!$D16</f>
        <v>2.9248318221702252E-4</v>
      </c>
      <c r="BO11" s="28">
        <v>1</v>
      </c>
      <c r="BP11" s="125">
        <f t="shared" si="21"/>
        <v>2.9239766081871346E-4</v>
      </c>
      <c r="BQ11" s="41">
        <f>BP11*'Pondération des sujets'!$D16</f>
        <v>2.9239766081871346E-4</v>
      </c>
      <c r="BR11" s="28">
        <v>3</v>
      </c>
      <c r="BS11" s="125">
        <f t="shared" si="22"/>
        <v>8.955223880597015E-4</v>
      </c>
      <c r="BT11" s="41">
        <f>BS11*'Pondération des sujets'!$D16</f>
        <v>8.955223880597015E-4</v>
      </c>
      <c r="BU11" s="28">
        <v>2</v>
      </c>
      <c r="BV11" s="125">
        <f t="shared" si="23"/>
        <v>6.0350030175015089E-4</v>
      </c>
      <c r="BW11" s="41">
        <f>BV11*'Pondération des sujets'!$D16</f>
        <v>6.0350030175015089E-4</v>
      </c>
      <c r="BX11" s="32"/>
      <c r="BY11" s="28">
        <v>4</v>
      </c>
      <c r="BZ11" s="125">
        <f t="shared" si="24"/>
        <v>1.448225923244026E-3</v>
      </c>
      <c r="CA11" s="41">
        <f>BZ11*'Pondération des sujets'!$D16</f>
        <v>1.448225923244026E-3</v>
      </c>
      <c r="CB11" s="28">
        <v>5</v>
      </c>
      <c r="CC11" s="125">
        <f t="shared" si="25"/>
        <v>1.8076644974692696E-3</v>
      </c>
      <c r="CD11" s="41">
        <f>CC11*'Pondération des sujets'!$D16</f>
        <v>1.8076644974692696E-3</v>
      </c>
      <c r="CE11" s="28">
        <v>3</v>
      </c>
      <c r="CF11" s="125">
        <f t="shared" si="26"/>
        <v>1.08499095840868E-3</v>
      </c>
      <c r="CG11" s="41">
        <f>CF11*'Pondération des sujets'!$D16</f>
        <v>1.08499095840868E-3</v>
      </c>
      <c r="CH11" s="28">
        <v>0</v>
      </c>
      <c r="CI11" s="125">
        <f t="shared" si="27"/>
        <v>0</v>
      </c>
      <c r="CJ11" s="41">
        <f>CI11*'Pondération des sujets'!$D16</f>
        <v>0</v>
      </c>
      <c r="CK11" s="28">
        <v>1</v>
      </c>
      <c r="CL11" s="125">
        <f t="shared" si="28"/>
        <v>3.5790980672870435E-4</v>
      </c>
      <c r="CM11" s="41">
        <f>CL11*'Pondération des sujets'!$D16</f>
        <v>3.5790980672870435E-4</v>
      </c>
      <c r="CN11" s="28">
        <v>1</v>
      </c>
      <c r="CO11" s="125">
        <f t="shared" si="29"/>
        <v>3.588087549336204E-4</v>
      </c>
      <c r="CP11" s="41">
        <f>CO11*'Pondération des sujets'!$D16</f>
        <v>3.588087549336204E-4</v>
      </c>
      <c r="CQ11" s="28">
        <v>2</v>
      </c>
      <c r="CR11" s="125">
        <f t="shared" si="30"/>
        <v>7.1199715201139199E-4</v>
      </c>
      <c r="CS11" s="41">
        <f>CR11*'Pondération des sujets'!$D16</f>
        <v>7.1199715201139199E-4</v>
      </c>
      <c r="CT11" s="28">
        <v>3</v>
      </c>
      <c r="CU11" s="125">
        <f t="shared" si="31"/>
        <v>1.0582010582010583E-3</v>
      </c>
      <c r="CV11" s="41">
        <f>CU11*'Pondération des sujets'!$D16</f>
        <v>1.0582010582010583E-3</v>
      </c>
      <c r="CW11" s="28">
        <v>2</v>
      </c>
      <c r="CX11" s="125">
        <f t="shared" si="32"/>
        <v>7.1658903618774627E-4</v>
      </c>
      <c r="CY11" s="41">
        <f>CX11*'Pondération des sujets'!$D16</f>
        <v>7.1658903618774627E-4</v>
      </c>
      <c r="CZ11" s="28">
        <v>1</v>
      </c>
      <c r="DA11" s="125">
        <f t="shared" si="33"/>
        <v>3.5236081747709656E-4</v>
      </c>
      <c r="DB11" s="41">
        <f>DA11*'Pondération des sujets'!$D16</f>
        <v>3.5236081747709656E-4</v>
      </c>
      <c r="DC11" s="28">
        <v>2</v>
      </c>
      <c r="DD11" s="125">
        <f t="shared" si="34"/>
        <v>7.1556350626118066E-4</v>
      </c>
      <c r="DE11" s="41">
        <f>DD11*'Pondération des sujets'!$D16</f>
        <v>7.1556350626118066E-4</v>
      </c>
      <c r="DF11" s="28">
        <v>2</v>
      </c>
      <c r="DG11" s="125">
        <f t="shared" si="35"/>
        <v>7.2228241242325753E-4</v>
      </c>
      <c r="DH11" s="41">
        <f>DG11*'Pondération des sujets'!$D16</f>
        <v>7.2228241242325753E-4</v>
      </c>
      <c r="DI11" s="32"/>
    </row>
    <row r="12" spans="1:113" x14ac:dyDescent="0.25">
      <c r="A12" s="83" t="s">
        <v>117</v>
      </c>
      <c r="B12" s="42" t="s">
        <v>1</v>
      </c>
      <c r="C12" s="28">
        <v>1</v>
      </c>
      <c r="D12" s="125">
        <f>C12/C$19</f>
        <v>3.9698292973402142E-4</v>
      </c>
      <c r="E12" s="41">
        <f>D12*'Pondération des sujets'!$D17</f>
        <v>3.9698292973402142E-4</v>
      </c>
      <c r="F12" s="28">
        <v>0</v>
      </c>
      <c r="G12" s="125">
        <f>F12/F$19</f>
        <v>0</v>
      </c>
      <c r="H12" s="41">
        <f>G12*'Pondération des sujets'!$D17</f>
        <v>0</v>
      </c>
      <c r="I12" s="28">
        <v>1</v>
      </c>
      <c r="J12" s="125">
        <f>I12/I$19</f>
        <v>3.9824771007566706E-4</v>
      </c>
      <c r="K12" s="41">
        <f>J12*'Pondération des sujets'!$D17</f>
        <v>3.9824771007566706E-4</v>
      </c>
      <c r="L12" s="28">
        <v>2</v>
      </c>
      <c r="M12" s="125">
        <f>L12/L$19</f>
        <v>7.9491255961844202E-4</v>
      </c>
      <c r="N12" s="41">
        <f>M12*'Pondération des sujets'!$D17</f>
        <v>7.9491255961844202E-4</v>
      </c>
      <c r="O12" s="28">
        <v>2</v>
      </c>
      <c r="P12" s="125">
        <f>O12/O$19</f>
        <v>7.9145231499802137E-4</v>
      </c>
      <c r="Q12" s="41">
        <f>P12*'Pondération des sujets'!$D17</f>
        <v>7.9145231499802137E-4</v>
      </c>
      <c r="R12" s="28">
        <v>2</v>
      </c>
      <c r="S12" s="125">
        <f>R12/R$19</f>
        <v>7.9396585946804284E-4</v>
      </c>
      <c r="T12" s="41">
        <f>S12*'Pondération des sujets'!$D17</f>
        <v>7.9396585946804284E-4</v>
      </c>
      <c r="U12" s="28">
        <v>2</v>
      </c>
      <c r="V12" s="125">
        <f>U12/U$19</f>
        <v>7.8523753435414214E-4</v>
      </c>
      <c r="W12" s="41">
        <f>V12*'Pondération des sujets'!$D17</f>
        <v>7.8523753435414214E-4</v>
      </c>
      <c r="X12" s="28">
        <v>2</v>
      </c>
      <c r="Y12" s="125">
        <f>X12/X$19</f>
        <v>7.9176563737133805E-4</v>
      </c>
      <c r="Z12" s="41">
        <f>Y12*'Pondération des sujets'!$D17</f>
        <v>7.9176563737133805E-4</v>
      </c>
      <c r="AA12" s="28">
        <v>2</v>
      </c>
      <c r="AB12" s="125">
        <f>AA12/AA$19</f>
        <v>7.9365079365079365E-4</v>
      </c>
      <c r="AC12" s="41">
        <f>AB12*'Pondération des sujets'!$D17</f>
        <v>7.9365079365079365E-4</v>
      </c>
      <c r="AD12" s="28">
        <v>0</v>
      </c>
      <c r="AE12" s="125">
        <f>AD12/AD$19</f>
        <v>0</v>
      </c>
      <c r="AF12" s="41">
        <f>AE12*'Pondération des sujets'!$D17</f>
        <v>0</v>
      </c>
      <c r="AG12" s="28">
        <v>0</v>
      </c>
      <c r="AH12" s="125">
        <f>AG12/AG$19</f>
        <v>0</v>
      </c>
      <c r="AI12" s="41">
        <f>AH12*'Pondération des sujets'!$D17</f>
        <v>0</v>
      </c>
      <c r="AJ12" s="28">
        <v>0</v>
      </c>
      <c r="AK12" s="125">
        <f>AJ12/AJ$19</f>
        <v>0</v>
      </c>
      <c r="AL12" s="41">
        <f>AK12*'Pondération des sujets'!$D17</f>
        <v>0</v>
      </c>
      <c r="AM12" s="32"/>
      <c r="AN12" s="28">
        <v>0</v>
      </c>
      <c r="AO12" s="125">
        <f>AN12/AN$19</f>
        <v>0</v>
      </c>
      <c r="AP12" s="41">
        <f>AO12*'Pondération des sujets'!$D17</f>
        <v>0</v>
      </c>
      <c r="AQ12" s="28">
        <v>0</v>
      </c>
      <c r="AR12" s="125">
        <f>AQ12/AQ$19</f>
        <v>0</v>
      </c>
      <c r="AS12" s="41">
        <f>AR12*'Pondération des sujets'!$D17</f>
        <v>0</v>
      </c>
      <c r="AT12" s="28">
        <v>0</v>
      </c>
      <c r="AU12" s="125">
        <f>AT12/AT$19</f>
        <v>0</v>
      </c>
      <c r="AV12" s="41">
        <f>AU12*'Pondération des sujets'!$D17</f>
        <v>0</v>
      </c>
      <c r="AW12" s="28">
        <v>0</v>
      </c>
      <c r="AX12" s="125">
        <f>AW12/AW$19</f>
        <v>0</v>
      </c>
      <c r="AY12" s="41">
        <f>AX12*'Pondération des sujets'!$D17</f>
        <v>0</v>
      </c>
      <c r="AZ12" s="28">
        <v>0</v>
      </c>
      <c r="BA12" s="125">
        <f>AZ12/AZ$19</f>
        <v>0</v>
      </c>
      <c r="BB12" s="41">
        <f>BA12*'Pondération des sujets'!$D17</f>
        <v>0</v>
      </c>
      <c r="BC12" s="28">
        <v>0</v>
      </c>
      <c r="BD12" s="125">
        <f>BC12/BC$19</f>
        <v>0</v>
      </c>
      <c r="BE12" s="41">
        <f>BD12*'Pondération des sujets'!$D17</f>
        <v>0</v>
      </c>
      <c r="BF12" s="28">
        <v>0</v>
      </c>
      <c r="BG12" s="125">
        <f>BF12/BF$19</f>
        <v>0</v>
      </c>
      <c r="BH12" s="41">
        <f>BG12*'Pondération des sujets'!$D17</f>
        <v>0</v>
      </c>
      <c r="BI12" s="28">
        <v>0</v>
      </c>
      <c r="BJ12" s="125">
        <f>BI12/BI$19</f>
        <v>0</v>
      </c>
      <c r="BK12" s="41">
        <f>BJ12*'Pondération des sujets'!$D17</f>
        <v>0</v>
      </c>
      <c r="BL12" s="28">
        <v>0</v>
      </c>
      <c r="BM12" s="125">
        <f>BL12/BL$19</f>
        <v>0</v>
      </c>
      <c r="BN12" s="41">
        <f>BM12*'Pondération des sujets'!$D17</f>
        <v>0</v>
      </c>
      <c r="BO12" s="28">
        <v>0</v>
      </c>
      <c r="BP12" s="125">
        <f>BO12/BO$19</f>
        <v>0</v>
      </c>
      <c r="BQ12" s="41">
        <f>BP12*'Pondération des sujets'!$D17</f>
        <v>0</v>
      </c>
      <c r="BR12" s="28">
        <v>0</v>
      </c>
      <c r="BS12" s="125">
        <f>BR12/BR$19</f>
        <v>0</v>
      </c>
      <c r="BT12" s="41">
        <f>BS12*'Pondération des sujets'!$D17</f>
        <v>0</v>
      </c>
      <c r="BU12" s="28">
        <v>0</v>
      </c>
      <c r="BV12" s="125">
        <f>BU12/BU$19</f>
        <v>0</v>
      </c>
      <c r="BW12" s="41">
        <f>BV12*'Pondération des sujets'!$D17</f>
        <v>0</v>
      </c>
      <c r="BX12" s="32"/>
      <c r="BY12" s="28">
        <v>0</v>
      </c>
      <c r="BZ12" s="125">
        <f>BY12/BY$19</f>
        <v>0</v>
      </c>
      <c r="CA12" s="41">
        <f>BZ12*'Pondération des sujets'!$D17</f>
        <v>0</v>
      </c>
      <c r="CB12" s="28">
        <v>0</v>
      </c>
      <c r="CC12" s="125">
        <f>CB12/CB$19</f>
        <v>0</v>
      </c>
      <c r="CD12" s="41">
        <f>CC12*'Pondération des sujets'!$D17</f>
        <v>0</v>
      </c>
      <c r="CE12" s="28">
        <v>1</v>
      </c>
      <c r="CF12" s="125">
        <f>CE12/CE$19</f>
        <v>3.6166365280289331E-4</v>
      </c>
      <c r="CG12" s="41">
        <f>CF12*'Pondération des sujets'!$D17</f>
        <v>3.6166365280289331E-4</v>
      </c>
      <c r="CH12" s="28">
        <v>0</v>
      </c>
      <c r="CI12" s="125">
        <f>CH12/CH$19</f>
        <v>0</v>
      </c>
      <c r="CJ12" s="41">
        <f>CI12*'Pondération des sujets'!$D17</f>
        <v>0</v>
      </c>
      <c r="CK12" s="28">
        <v>0</v>
      </c>
      <c r="CL12" s="125">
        <f>CK12/CK$19</f>
        <v>0</v>
      </c>
      <c r="CM12" s="41">
        <f>CL12*'Pondération des sujets'!$D17</f>
        <v>0</v>
      </c>
      <c r="CN12" s="28">
        <v>0</v>
      </c>
      <c r="CO12" s="125">
        <f>CN12/CN$19</f>
        <v>0</v>
      </c>
      <c r="CP12" s="41">
        <f>CO12*'Pondération des sujets'!$D17</f>
        <v>0</v>
      </c>
      <c r="CQ12" s="28">
        <v>0</v>
      </c>
      <c r="CR12" s="125">
        <f>CQ12/CQ$19</f>
        <v>0</v>
      </c>
      <c r="CS12" s="41">
        <f>CR12*'Pondération des sujets'!$D17</f>
        <v>0</v>
      </c>
      <c r="CT12" s="28">
        <v>0</v>
      </c>
      <c r="CU12" s="125">
        <f>CT12/CT$19</f>
        <v>0</v>
      </c>
      <c r="CV12" s="41">
        <f>CU12*'Pondération des sujets'!$D17</f>
        <v>0</v>
      </c>
      <c r="CW12" s="28">
        <v>0</v>
      </c>
      <c r="CX12" s="125">
        <f>CW12/CW$19</f>
        <v>0</v>
      </c>
      <c r="CY12" s="41">
        <f>CX12*'Pondération des sujets'!$D17</f>
        <v>0</v>
      </c>
      <c r="CZ12" s="28">
        <v>0</v>
      </c>
      <c r="DA12" s="125">
        <f>CZ12/CZ$19</f>
        <v>0</v>
      </c>
      <c r="DB12" s="41">
        <f>DA12*'Pondération des sujets'!$D17</f>
        <v>0</v>
      </c>
      <c r="DC12" s="28">
        <v>0</v>
      </c>
      <c r="DD12" s="125">
        <f>DC12/DC$19</f>
        <v>0</v>
      </c>
      <c r="DE12" s="41">
        <f>DD12*'Pondération des sujets'!$D17</f>
        <v>0</v>
      </c>
      <c r="DF12" s="28">
        <v>0</v>
      </c>
      <c r="DG12" s="125">
        <f>DF12/DF$19</f>
        <v>0</v>
      </c>
      <c r="DH12" s="41">
        <f>DG12*'Pondération des sujets'!$D17</f>
        <v>0</v>
      </c>
      <c r="DI12" s="32"/>
    </row>
    <row r="13" spans="1:113" x14ac:dyDescent="0.25">
      <c r="A13" s="77" t="s">
        <v>98</v>
      </c>
      <c r="B13" s="42" t="s">
        <v>99</v>
      </c>
      <c r="C13" s="31">
        <v>0</v>
      </c>
      <c r="D13" s="125">
        <f>C13/C$21</f>
        <v>0</v>
      </c>
      <c r="E13" s="34"/>
      <c r="F13" s="31">
        <v>0</v>
      </c>
      <c r="G13" s="125">
        <f>F13/F$21</f>
        <v>0</v>
      </c>
      <c r="H13" s="34"/>
      <c r="I13" s="31">
        <v>0</v>
      </c>
      <c r="J13" s="125">
        <f>I13/I$21</f>
        <v>0</v>
      </c>
      <c r="K13" s="34"/>
      <c r="L13" s="31">
        <v>0</v>
      </c>
      <c r="M13" s="125">
        <f>L13/L$21</f>
        <v>0</v>
      </c>
      <c r="N13" s="34"/>
      <c r="O13" s="31">
        <v>0</v>
      </c>
      <c r="P13" s="125">
        <f>O13/O$21</f>
        <v>0</v>
      </c>
      <c r="Q13" s="34"/>
      <c r="R13" s="31">
        <v>0</v>
      </c>
      <c r="S13" s="125">
        <f>R13/R$21</f>
        <v>0</v>
      </c>
      <c r="T13" s="34"/>
      <c r="U13" s="31">
        <v>0</v>
      </c>
      <c r="V13" s="125">
        <f>U13/U$21</f>
        <v>0</v>
      </c>
      <c r="W13" s="34"/>
      <c r="X13" s="31">
        <v>0</v>
      </c>
      <c r="Y13" s="125">
        <f>X13/X$21</f>
        <v>0</v>
      </c>
      <c r="Z13" s="34"/>
      <c r="AA13" s="31">
        <v>0</v>
      </c>
      <c r="AB13" s="125">
        <f>AA13/AA$21</f>
        <v>0</v>
      </c>
      <c r="AC13" s="34"/>
      <c r="AD13" s="31">
        <v>0</v>
      </c>
      <c r="AE13" s="125">
        <f>AD13/AD$21</f>
        <v>0</v>
      </c>
      <c r="AF13" s="34"/>
      <c r="AG13" s="31">
        <v>0</v>
      </c>
      <c r="AH13" s="125">
        <f>AG13/AG$21</f>
        <v>0</v>
      </c>
      <c r="AI13" s="34"/>
      <c r="AJ13" s="31">
        <v>0</v>
      </c>
      <c r="AK13" s="125">
        <f>AJ13/AJ$21</f>
        <v>0</v>
      </c>
      <c r="AL13" s="34"/>
      <c r="AM13" s="32"/>
      <c r="AN13" s="31">
        <v>0</v>
      </c>
      <c r="AO13" s="125">
        <f>AN13/AN$21</f>
        <v>0</v>
      </c>
      <c r="AP13" s="30"/>
      <c r="AQ13" s="31">
        <v>0</v>
      </c>
      <c r="AR13" s="125">
        <f>AQ13/AQ$21</f>
        <v>0</v>
      </c>
      <c r="AS13" s="30"/>
      <c r="AT13" s="31">
        <v>0</v>
      </c>
      <c r="AU13" s="125">
        <f>AT13/AT$21</f>
        <v>0</v>
      </c>
      <c r="AV13" s="30"/>
      <c r="AW13" s="31">
        <v>0</v>
      </c>
      <c r="AX13" s="125">
        <f>AW13/AW$21</f>
        <v>0</v>
      </c>
      <c r="AY13" s="30"/>
      <c r="AZ13" s="31">
        <v>0</v>
      </c>
      <c r="BA13" s="125">
        <f>AZ13/AZ$21</f>
        <v>0</v>
      </c>
      <c r="BB13" s="30"/>
      <c r="BC13" s="31">
        <v>0</v>
      </c>
      <c r="BD13" s="125">
        <f>BC13/BC$21</f>
        <v>0</v>
      </c>
      <c r="BE13" s="30"/>
      <c r="BF13" s="31">
        <v>0</v>
      </c>
      <c r="BG13" s="125">
        <f>BF13/BF$21</f>
        <v>0</v>
      </c>
      <c r="BH13" s="30"/>
      <c r="BI13" s="31">
        <v>0</v>
      </c>
      <c r="BJ13" s="125">
        <f>BI13/BI$21</f>
        <v>0</v>
      </c>
      <c r="BK13" s="30"/>
      <c r="BL13" s="31">
        <v>0</v>
      </c>
      <c r="BM13" s="125">
        <f>BL13/BL$21</f>
        <v>0</v>
      </c>
      <c r="BN13" s="30"/>
      <c r="BO13" s="31">
        <v>0</v>
      </c>
      <c r="BP13" s="125">
        <f>BO13/BO$21</f>
        <v>0</v>
      </c>
      <c r="BQ13" s="30"/>
      <c r="BR13" s="31">
        <v>0</v>
      </c>
      <c r="BS13" s="125">
        <f>BR13/BR$21</f>
        <v>0</v>
      </c>
      <c r="BT13" s="30"/>
      <c r="BU13" s="31">
        <v>0</v>
      </c>
      <c r="BV13" s="125">
        <f>BU13/BU$21</f>
        <v>0</v>
      </c>
      <c r="BW13" s="30"/>
      <c r="BX13" s="32"/>
      <c r="BY13" s="31">
        <v>0</v>
      </c>
      <c r="BZ13" s="125">
        <f>BY13/BY$21</f>
        <v>0</v>
      </c>
      <c r="CA13" s="34"/>
      <c r="CB13" s="31">
        <v>0</v>
      </c>
      <c r="CC13" s="125">
        <f>CB13/CB$21</f>
        <v>0</v>
      </c>
      <c r="CD13" s="34"/>
      <c r="CE13" s="31">
        <v>0</v>
      </c>
      <c r="CF13" s="125">
        <f>CE13/CE$21</f>
        <v>0</v>
      </c>
      <c r="CG13" s="34"/>
      <c r="CH13" s="31">
        <v>0</v>
      </c>
      <c r="CI13" s="125">
        <f>CH13/CH$21</f>
        <v>0</v>
      </c>
      <c r="CJ13" s="34"/>
      <c r="CK13" s="31">
        <v>0</v>
      </c>
      <c r="CL13" s="125">
        <f>CK13/CK$21</f>
        <v>0</v>
      </c>
      <c r="CM13" s="34"/>
      <c r="CN13" s="31">
        <v>0</v>
      </c>
      <c r="CO13" s="125">
        <f>CN13/CN$21</f>
        <v>0</v>
      </c>
      <c r="CP13" s="34"/>
      <c r="CQ13" s="31">
        <v>0</v>
      </c>
      <c r="CR13" s="125">
        <f>CQ13/CQ$21</f>
        <v>0</v>
      </c>
      <c r="CS13" s="34"/>
      <c r="CT13" s="31">
        <v>0</v>
      </c>
      <c r="CU13" s="125">
        <f>CT13/CT$21</f>
        <v>0</v>
      </c>
      <c r="CV13" s="34"/>
      <c r="CW13" s="31">
        <v>0</v>
      </c>
      <c r="CX13" s="125">
        <f>CW13/CW$21</f>
        <v>0</v>
      </c>
      <c r="CY13" s="34"/>
      <c r="CZ13" s="31">
        <v>0</v>
      </c>
      <c r="DA13" s="125">
        <f>CZ13/CZ$21</f>
        <v>0</v>
      </c>
      <c r="DB13" s="34"/>
      <c r="DC13" s="31">
        <v>0</v>
      </c>
      <c r="DD13" s="125">
        <f>DC13/DC$21</f>
        <v>0</v>
      </c>
      <c r="DE13" s="34"/>
      <c r="DF13" s="31">
        <v>0</v>
      </c>
      <c r="DG13" s="125">
        <f>DF13/DF$21</f>
        <v>0</v>
      </c>
      <c r="DH13" s="34"/>
      <c r="DI13" s="32"/>
    </row>
    <row r="14" spans="1:113" s="27" customFormat="1" x14ac:dyDescent="0.25">
      <c r="A14" s="84" t="s">
        <v>48</v>
      </c>
      <c r="B14" s="38" t="s">
        <v>47</v>
      </c>
      <c r="C14" s="37"/>
      <c r="D14" s="35"/>
      <c r="E14" s="39">
        <f>SUM(E4:E12)</f>
        <v>0.29614926558157989</v>
      </c>
      <c r="F14" s="37"/>
      <c r="G14" s="35"/>
      <c r="H14" s="39">
        <f>SUM(H4:H12)</f>
        <v>0.31157388866639973</v>
      </c>
      <c r="I14" s="37"/>
      <c r="J14" s="35"/>
      <c r="K14" s="39">
        <f>SUM(K4:K12)</f>
        <v>0.38152130625248903</v>
      </c>
      <c r="L14" s="37"/>
      <c r="M14" s="35"/>
      <c r="N14" s="39">
        <f>SUM(N4:N12)</f>
        <v>0.32591414944356117</v>
      </c>
      <c r="O14" s="37"/>
      <c r="P14" s="35"/>
      <c r="Q14" s="39">
        <f>SUM(Q4:Q12)</f>
        <v>0.34349030470914127</v>
      </c>
      <c r="R14" s="37"/>
      <c r="S14" s="35"/>
      <c r="T14" s="39">
        <f>SUM(T4:T12)</f>
        <v>0.31560142913854705</v>
      </c>
      <c r="U14" s="37"/>
      <c r="V14" s="35"/>
      <c r="W14" s="39">
        <f>SUM(W4:W12)</f>
        <v>0.29760502552021989</v>
      </c>
      <c r="X14" s="37"/>
      <c r="Y14" s="35"/>
      <c r="Z14" s="39">
        <f>SUM(Z4:Z12)</f>
        <v>0.28622327790973867</v>
      </c>
      <c r="AA14" s="37"/>
      <c r="AB14" s="35"/>
      <c r="AC14" s="39">
        <f>SUM(AC4:AC12)</f>
        <v>0.26587301587301593</v>
      </c>
      <c r="AD14" s="37"/>
      <c r="AE14" s="35"/>
      <c r="AF14" s="39">
        <f>SUM(AF4:AF12)</f>
        <v>0.2376041253470845</v>
      </c>
      <c r="AG14" s="37"/>
      <c r="AH14" s="35"/>
      <c r="AI14" s="39">
        <f>SUM(AI4:AI12)</f>
        <v>0.25353821269712901</v>
      </c>
      <c r="AJ14" s="37"/>
      <c r="AK14" s="35"/>
      <c r="AL14" s="39">
        <f>SUM(AL4:AL12)</f>
        <v>0.26294333469221365</v>
      </c>
      <c r="AM14" s="109"/>
      <c r="AN14" s="37"/>
      <c r="AO14" s="35"/>
      <c r="AP14" s="39">
        <f>SUM(AP4:AP12)</f>
        <v>0.31916149985237674</v>
      </c>
      <c r="AQ14" s="37"/>
      <c r="AR14" s="35"/>
      <c r="AS14" s="39">
        <f>SUM(AS4:AS12)</f>
        <v>0.30732720261050139</v>
      </c>
      <c r="AT14" s="37"/>
      <c r="AU14" s="35"/>
      <c r="AV14" s="39">
        <f>SUM(AV4:AV12)</f>
        <v>0.36275088547815826</v>
      </c>
      <c r="AW14" s="37"/>
      <c r="AX14" s="35"/>
      <c r="AY14" s="39">
        <f>SUM(AY4:AY12)</f>
        <v>0.32008368200836823</v>
      </c>
      <c r="AZ14" s="37"/>
      <c r="BA14" s="35"/>
      <c r="BB14" s="39">
        <f>SUM(BB4:BB12)</f>
        <v>0.33568904593639576</v>
      </c>
      <c r="BC14" s="37"/>
      <c r="BD14" s="35"/>
      <c r="BE14" s="39">
        <f>SUM(BE4:BE12)</f>
        <v>0.34992592592592597</v>
      </c>
      <c r="BF14" s="37"/>
      <c r="BG14" s="35"/>
      <c r="BH14" s="39">
        <f>SUM(BH4:BH12)</f>
        <v>0.32573099415204676</v>
      </c>
      <c r="BI14" s="37"/>
      <c r="BJ14" s="35"/>
      <c r="BK14" s="39">
        <f>SUM(BK4:BK12)</f>
        <v>0.29351635514018687</v>
      </c>
      <c r="BL14" s="37"/>
      <c r="BM14" s="35"/>
      <c r="BN14" s="39">
        <f>SUM(BN4:BN12)</f>
        <v>0.27347177537291606</v>
      </c>
      <c r="BO14" s="37"/>
      <c r="BP14" s="35"/>
      <c r="BQ14" s="39">
        <f>SUM(BQ4:BQ12)</f>
        <v>0.28742690058479531</v>
      </c>
      <c r="BR14" s="37"/>
      <c r="BS14" s="35"/>
      <c r="BT14" s="39">
        <f>SUM(BT4:BT12)</f>
        <v>0.29223880597014928</v>
      </c>
      <c r="BU14" s="37"/>
      <c r="BV14" s="35"/>
      <c r="BW14" s="39">
        <f>SUM(BW4:BW12)</f>
        <v>0.28907664453832227</v>
      </c>
      <c r="BX14" s="109"/>
      <c r="BY14" s="37"/>
      <c r="BZ14" s="35"/>
      <c r="CA14" s="39">
        <f>SUM(CA4:CA12)</f>
        <v>0.40296886314265024</v>
      </c>
      <c r="CB14" s="37"/>
      <c r="CC14" s="35"/>
      <c r="CD14" s="39">
        <f>SUM(CD4:CD12)</f>
        <v>0.37744034707158353</v>
      </c>
      <c r="CE14" s="37"/>
      <c r="CF14" s="35"/>
      <c r="CG14" s="39">
        <f>SUM(CG4:CG12)</f>
        <v>0.47486437613019894</v>
      </c>
      <c r="CH14" s="37"/>
      <c r="CI14" s="35"/>
      <c r="CJ14" s="39">
        <f>SUM(CJ4:CJ12)</f>
        <v>0.39696860339227713</v>
      </c>
      <c r="CK14" s="37"/>
      <c r="CL14" s="35"/>
      <c r="CM14" s="39">
        <f>SUM(CM4:CM12)</f>
        <v>0.4309234073013602</v>
      </c>
      <c r="CN14" s="37"/>
      <c r="CO14" s="35"/>
      <c r="CP14" s="39">
        <f>SUM(CP4:CP12)</f>
        <v>0.41263006817366349</v>
      </c>
      <c r="CQ14" s="37"/>
      <c r="CR14" s="35"/>
      <c r="CS14" s="39">
        <f>SUM(CS4:CS12)</f>
        <v>0.41829832680669277</v>
      </c>
      <c r="CT14" s="37"/>
      <c r="CU14" s="35"/>
      <c r="CV14" s="39">
        <f>SUM(CV4:CV12)</f>
        <v>0.44726631393298055</v>
      </c>
      <c r="CW14" s="37"/>
      <c r="CX14" s="35"/>
      <c r="CY14" s="39">
        <f>SUM(CY4:CY12)</f>
        <v>0.44786814761734151</v>
      </c>
      <c r="CZ14" s="37"/>
      <c r="DA14" s="35"/>
      <c r="DB14" s="39">
        <f>SUM(DB4:DB12)</f>
        <v>0.39534883720930231</v>
      </c>
      <c r="DC14" s="37"/>
      <c r="DD14" s="35"/>
      <c r="DE14" s="39">
        <f>SUM(DE4:DE12)</f>
        <v>0.39534883720930236</v>
      </c>
      <c r="DF14" s="37"/>
      <c r="DG14" s="35"/>
      <c r="DH14" s="39">
        <f>SUM(DH4:DH12)</f>
        <v>0.40664499819429395</v>
      </c>
      <c r="DI14" s="109"/>
    </row>
    <row r="15" spans="1:113" x14ac:dyDescent="0.25">
      <c r="E15" s="30"/>
      <c r="H15" s="30"/>
      <c r="K15" s="30"/>
      <c r="N15" s="30"/>
      <c r="Q15" s="30"/>
      <c r="T15" s="30"/>
      <c r="W15" s="30"/>
      <c r="Z15" s="30"/>
      <c r="AC15" s="30"/>
      <c r="AF15" s="30"/>
      <c r="AI15" s="30"/>
      <c r="AL15" s="30"/>
      <c r="AM15" s="111"/>
      <c r="AP15" s="27"/>
      <c r="AS15" s="27"/>
      <c r="AV15" s="27"/>
      <c r="AY15" s="27"/>
      <c r="BB15" s="27"/>
      <c r="BE15" s="27"/>
      <c r="BH15" s="27"/>
      <c r="BK15" s="27"/>
      <c r="BN15" s="27"/>
      <c r="BQ15" s="27"/>
      <c r="BT15" s="27"/>
      <c r="BW15" s="27"/>
      <c r="BX15" s="111"/>
      <c r="CA15" s="30"/>
      <c r="CD15" s="30"/>
      <c r="CG15" s="30"/>
      <c r="CJ15" s="30"/>
      <c r="CM15" s="30"/>
      <c r="CP15" s="30"/>
      <c r="CS15" s="30"/>
      <c r="CV15" s="30"/>
      <c r="CY15" s="30"/>
      <c r="DB15" s="30"/>
      <c r="DE15" s="30"/>
      <c r="DH15" s="30"/>
      <c r="DI15" s="111"/>
    </row>
    <row r="16" spans="1:113" x14ac:dyDescent="0.25">
      <c r="C16" s="69" t="s">
        <v>73</v>
      </c>
      <c r="E16" s="27"/>
      <c r="F16" s="69" t="s">
        <v>73</v>
      </c>
      <c r="H16" s="27"/>
      <c r="I16" s="69" t="s">
        <v>73</v>
      </c>
      <c r="K16" s="27"/>
      <c r="L16" s="69" t="s">
        <v>73</v>
      </c>
      <c r="N16" s="27"/>
      <c r="O16" s="69" t="s">
        <v>73</v>
      </c>
      <c r="Q16" s="27"/>
      <c r="R16" s="69" t="s">
        <v>73</v>
      </c>
      <c r="T16" s="27"/>
      <c r="U16" s="69" t="s">
        <v>73</v>
      </c>
      <c r="W16" s="27"/>
      <c r="X16" s="69" t="s">
        <v>73</v>
      </c>
      <c r="Z16" s="27"/>
      <c r="AA16" s="69" t="s">
        <v>73</v>
      </c>
      <c r="AC16" s="27"/>
      <c r="AD16" s="69" t="s">
        <v>73</v>
      </c>
      <c r="AF16" s="27"/>
      <c r="AG16" s="69" t="s">
        <v>73</v>
      </c>
      <c r="AI16" s="27"/>
      <c r="AJ16" s="69" t="s">
        <v>73</v>
      </c>
      <c r="AL16" s="27"/>
      <c r="AM16" s="110"/>
      <c r="AN16" s="75" t="s">
        <v>89</v>
      </c>
      <c r="AP16" s="27"/>
      <c r="AQ16" s="75" t="s">
        <v>89</v>
      </c>
      <c r="AS16" s="27"/>
      <c r="AT16" s="75" t="s">
        <v>89</v>
      </c>
      <c r="AV16" s="27"/>
      <c r="AW16" s="75" t="s">
        <v>89</v>
      </c>
      <c r="AY16" s="27"/>
      <c r="AZ16" s="75" t="s">
        <v>89</v>
      </c>
      <c r="BB16" s="27"/>
      <c r="BC16" s="75" t="s">
        <v>89</v>
      </c>
      <c r="BE16" s="27"/>
      <c r="BF16" s="75" t="s">
        <v>89</v>
      </c>
      <c r="BH16" s="27"/>
      <c r="BI16" s="75" t="s">
        <v>89</v>
      </c>
      <c r="BK16" s="27"/>
      <c r="BL16" s="75" t="s">
        <v>89</v>
      </c>
      <c r="BN16" s="27"/>
      <c r="BO16" s="75" t="s">
        <v>89</v>
      </c>
      <c r="BQ16" s="27"/>
      <c r="BR16" s="75" t="s">
        <v>89</v>
      </c>
      <c r="BT16" s="27"/>
      <c r="BU16" s="75" t="s">
        <v>89</v>
      </c>
      <c r="BW16" s="27"/>
      <c r="BX16" s="110"/>
      <c r="BY16" s="69" t="s">
        <v>71</v>
      </c>
      <c r="CA16" s="27"/>
      <c r="CB16" s="69" t="s">
        <v>71</v>
      </c>
      <c r="CD16" s="27"/>
      <c r="CE16" s="69" t="s">
        <v>71</v>
      </c>
      <c r="CG16" s="27"/>
      <c r="CH16" s="69" t="s">
        <v>71</v>
      </c>
      <c r="CJ16" s="27"/>
      <c r="CK16" s="69" t="s">
        <v>71</v>
      </c>
      <c r="CM16" s="27"/>
      <c r="CN16" s="69" t="s">
        <v>71</v>
      </c>
      <c r="CP16" s="27"/>
      <c r="CQ16" s="69" t="s">
        <v>71</v>
      </c>
      <c r="CS16" s="27"/>
      <c r="CT16" s="69" t="s">
        <v>71</v>
      </c>
      <c r="CV16" s="27"/>
      <c r="CW16" s="69" t="s">
        <v>71</v>
      </c>
      <c r="CY16" s="27"/>
      <c r="CZ16" s="69" t="s">
        <v>71</v>
      </c>
      <c r="DB16" s="27"/>
      <c r="DC16" s="69" t="s">
        <v>71</v>
      </c>
      <c r="DE16" s="27"/>
      <c r="DF16" s="69" t="s">
        <v>71</v>
      </c>
      <c r="DH16" s="27"/>
      <c r="DI16" s="110"/>
    </row>
    <row r="17" spans="3:113" x14ac:dyDescent="0.25">
      <c r="C17" s="64" t="s">
        <v>38</v>
      </c>
      <c r="E17" s="27"/>
      <c r="F17" s="64" t="s">
        <v>37</v>
      </c>
      <c r="H17" s="27"/>
      <c r="I17" s="64" t="s">
        <v>39</v>
      </c>
      <c r="K17" s="27"/>
      <c r="L17" s="64" t="s">
        <v>210</v>
      </c>
      <c r="N17" s="27"/>
      <c r="O17" s="64" t="s">
        <v>216</v>
      </c>
      <c r="Q17" s="27"/>
      <c r="R17" s="64" t="s">
        <v>225</v>
      </c>
      <c r="T17" s="27"/>
      <c r="U17" s="64" t="s">
        <v>228</v>
      </c>
      <c r="W17" s="27"/>
      <c r="X17" s="64" t="s">
        <v>235</v>
      </c>
      <c r="Z17" s="27"/>
      <c r="AA17" s="64" t="s">
        <v>242</v>
      </c>
      <c r="AC17" s="27"/>
      <c r="AD17" s="64" t="s">
        <v>247</v>
      </c>
      <c r="AF17" s="27"/>
      <c r="AG17" s="64" t="s">
        <v>251</v>
      </c>
      <c r="AI17" s="27"/>
      <c r="AJ17" s="64" t="s">
        <v>257</v>
      </c>
      <c r="AL17" s="27"/>
      <c r="AM17" s="110"/>
      <c r="AN17" s="74" t="s">
        <v>38</v>
      </c>
      <c r="AP17" s="27"/>
      <c r="AQ17" s="74" t="s">
        <v>37</v>
      </c>
      <c r="AS17" s="27"/>
      <c r="AT17" s="74" t="s">
        <v>39</v>
      </c>
      <c r="AV17" s="27"/>
      <c r="AW17" s="74" t="s">
        <v>210</v>
      </c>
      <c r="AY17" s="27"/>
      <c r="AZ17" s="74" t="s">
        <v>216</v>
      </c>
      <c r="BB17" s="27"/>
      <c r="BC17" s="74" t="s">
        <v>225</v>
      </c>
      <c r="BE17" s="27"/>
      <c r="BF17" s="74" t="s">
        <v>228</v>
      </c>
      <c r="BH17" s="27"/>
      <c r="BI17" s="74" t="s">
        <v>235</v>
      </c>
      <c r="BK17" s="27"/>
      <c r="BL17" s="74" t="s">
        <v>242</v>
      </c>
      <c r="BN17" s="27"/>
      <c r="BO17" s="74" t="s">
        <v>247</v>
      </c>
      <c r="BQ17" s="27"/>
      <c r="BR17" s="74" t="s">
        <v>251</v>
      </c>
      <c r="BT17" s="27"/>
      <c r="BU17" s="74" t="s">
        <v>257</v>
      </c>
      <c r="BW17" s="27"/>
      <c r="BX17" s="110"/>
      <c r="BY17" s="64" t="s">
        <v>38</v>
      </c>
      <c r="CA17" s="27"/>
      <c r="CB17" s="64" t="s">
        <v>37</v>
      </c>
      <c r="CD17" s="27"/>
      <c r="CE17" s="64" t="s">
        <v>39</v>
      </c>
      <c r="CG17" s="27"/>
      <c r="CH17" s="64" t="s">
        <v>210</v>
      </c>
      <c r="CJ17" s="27"/>
      <c r="CK17" s="64" t="s">
        <v>216</v>
      </c>
      <c r="CM17" s="27"/>
      <c r="CN17" s="64" t="s">
        <v>225</v>
      </c>
      <c r="CP17" s="27"/>
      <c r="CQ17" s="64" t="s">
        <v>228</v>
      </c>
      <c r="CS17" s="27"/>
      <c r="CT17" s="64" t="s">
        <v>235</v>
      </c>
      <c r="CV17" s="27"/>
      <c r="CW17" s="64" t="s">
        <v>242</v>
      </c>
      <c r="CY17" s="27"/>
      <c r="CZ17" s="64" t="s">
        <v>247</v>
      </c>
      <c r="DB17" s="27"/>
      <c r="DC17" s="64" t="s">
        <v>251</v>
      </c>
      <c r="DE17" s="27"/>
      <c r="DF17" s="64" t="s">
        <v>257</v>
      </c>
      <c r="DH17" s="27"/>
      <c r="DI17" s="110"/>
    </row>
    <row r="18" spans="3:113" x14ac:dyDescent="0.25">
      <c r="C18" s="64" t="s">
        <v>95</v>
      </c>
      <c r="E18" s="27"/>
      <c r="F18" s="64" t="s">
        <v>95</v>
      </c>
      <c r="H18" s="27"/>
      <c r="I18" s="64" t="s">
        <v>95</v>
      </c>
      <c r="K18" s="27"/>
      <c r="L18" s="64" t="s">
        <v>95</v>
      </c>
      <c r="N18" s="27"/>
      <c r="O18" s="64" t="s">
        <v>95</v>
      </c>
      <c r="Q18" s="27"/>
      <c r="R18" s="64" t="s">
        <v>95</v>
      </c>
      <c r="T18" s="27"/>
      <c r="U18" s="64" t="s">
        <v>95</v>
      </c>
      <c r="W18" s="27"/>
      <c r="X18" s="64" t="s">
        <v>95</v>
      </c>
      <c r="Z18" s="27"/>
      <c r="AA18" s="64" t="s">
        <v>95</v>
      </c>
      <c r="AC18" s="27"/>
      <c r="AD18" s="64" t="s">
        <v>95</v>
      </c>
      <c r="AF18" s="27"/>
      <c r="AG18" s="64" t="s">
        <v>95</v>
      </c>
      <c r="AI18" s="27"/>
      <c r="AJ18" s="64" t="s">
        <v>95</v>
      </c>
      <c r="AL18" s="27"/>
      <c r="AM18" s="110"/>
      <c r="AN18" s="64" t="s">
        <v>95</v>
      </c>
      <c r="AP18" s="27"/>
      <c r="AQ18" s="64" t="s">
        <v>95</v>
      </c>
      <c r="AS18" s="27"/>
      <c r="AT18" s="64" t="s">
        <v>95</v>
      </c>
      <c r="AV18" s="27"/>
      <c r="AW18" s="64" t="s">
        <v>95</v>
      </c>
      <c r="AY18" s="27"/>
      <c r="AZ18" s="64" t="s">
        <v>95</v>
      </c>
      <c r="BB18" s="27"/>
      <c r="BC18" s="64" t="s">
        <v>95</v>
      </c>
      <c r="BE18" s="27"/>
      <c r="BF18" s="64" t="s">
        <v>95</v>
      </c>
      <c r="BH18" s="27"/>
      <c r="BI18" s="64" t="s">
        <v>95</v>
      </c>
      <c r="BK18" s="27"/>
      <c r="BL18" s="64" t="s">
        <v>95</v>
      </c>
      <c r="BN18" s="27"/>
      <c r="BO18" s="64" t="s">
        <v>95</v>
      </c>
      <c r="BQ18" s="27"/>
      <c r="BR18" s="64" t="s">
        <v>95</v>
      </c>
      <c r="BT18" s="27"/>
      <c r="BU18" s="64" t="s">
        <v>95</v>
      </c>
      <c r="BW18" s="27"/>
      <c r="BX18" s="110"/>
      <c r="BY18" s="64" t="s">
        <v>95</v>
      </c>
      <c r="CA18" s="27"/>
      <c r="CB18" s="64" t="s">
        <v>95</v>
      </c>
      <c r="CD18" s="27"/>
      <c r="CE18" s="64" t="s">
        <v>95</v>
      </c>
      <c r="CG18" s="27"/>
      <c r="CH18" s="64" t="s">
        <v>95</v>
      </c>
      <c r="CJ18" s="27"/>
      <c r="CK18" s="64" t="s">
        <v>95</v>
      </c>
      <c r="CM18" s="27"/>
      <c r="CN18" s="64" t="s">
        <v>95</v>
      </c>
      <c r="CP18" s="27"/>
      <c r="CQ18" s="64" t="s">
        <v>95</v>
      </c>
      <c r="CS18" s="27"/>
      <c r="CT18" s="64" t="s">
        <v>95</v>
      </c>
      <c r="CV18" s="27"/>
      <c r="CW18" s="64" t="s">
        <v>95</v>
      </c>
      <c r="CY18" s="27"/>
      <c r="CZ18" s="64" t="s">
        <v>95</v>
      </c>
      <c r="DB18" s="27"/>
      <c r="DC18" s="64" t="s">
        <v>95</v>
      </c>
      <c r="DE18" s="27"/>
      <c r="DF18" s="64" t="s">
        <v>95</v>
      </c>
      <c r="DH18" s="27"/>
      <c r="DI18" s="110"/>
    </row>
    <row r="19" spans="3:113" x14ac:dyDescent="0.25">
      <c r="C19" s="64">
        <v>2519</v>
      </c>
      <c r="E19" s="27"/>
      <c r="F19" s="64">
        <v>2497</v>
      </c>
      <c r="H19" s="27"/>
      <c r="I19" s="64">
        <v>2511</v>
      </c>
      <c r="K19" s="27"/>
      <c r="L19" s="64">
        <v>2516</v>
      </c>
      <c r="N19" s="27"/>
      <c r="O19" s="64">
        <v>2527</v>
      </c>
      <c r="Q19" s="27"/>
      <c r="R19" s="64">
        <v>2519</v>
      </c>
      <c r="T19" s="27"/>
      <c r="U19" s="64">
        <v>2547</v>
      </c>
      <c r="W19" s="27"/>
      <c r="X19" s="64">
        <v>2526</v>
      </c>
      <c r="Z19" s="27"/>
      <c r="AA19" s="64">
        <v>2520</v>
      </c>
      <c r="AC19" s="27"/>
      <c r="AD19" s="64">
        <v>2521</v>
      </c>
      <c r="AF19" s="27"/>
      <c r="AG19" s="64">
        <v>2473</v>
      </c>
      <c r="AI19" s="27"/>
      <c r="AJ19" s="64">
        <v>2453</v>
      </c>
      <c r="AL19" s="27"/>
      <c r="AM19" s="110"/>
      <c r="AN19" s="74">
        <v>3387</v>
      </c>
      <c r="AP19" s="27"/>
      <c r="AQ19" s="74">
        <v>3371</v>
      </c>
      <c r="AS19" s="27"/>
      <c r="AT19" s="74">
        <v>3388</v>
      </c>
      <c r="AV19" s="27"/>
      <c r="AW19" s="74">
        <v>3346</v>
      </c>
      <c r="AY19" s="27"/>
      <c r="AZ19" s="74">
        <v>3396</v>
      </c>
      <c r="BB19" s="27"/>
      <c r="BC19" s="74">
        <v>3375</v>
      </c>
      <c r="BE19" s="27"/>
      <c r="BF19" s="74">
        <v>3420</v>
      </c>
      <c r="BH19" s="27"/>
      <c r="BI19" s="74">
        <v>3424</v>
      </c>
      <c r="BK19" s="27"/>
      <c r="BL19" s="74">
        <v>3419</v>
      </c>
      <c r="BN19" s="27"/>
      <c r="BO19" s="74">
        <v>3420</v>
      </c>
      <c r="BQ19" s="27"/>
      <c r="BR19" s="74">
        <v>3350</v>
      </c>
      <c r="BT19" s="27"/>
      <c r="BU19" s="74">
        <v>3314</v>
      </c>
      <c r="BW19" s="27"/>
      <c r="BX19" s="110"/>
      <c r="BY19" s="64">
        <v>2762</v>
      </c>
      <c r="CA19" s="27"/>
      <c r="CB19" s="64">
        <v>2766</v>
      </c>
      <c r="CD19" s="27"/>
      <c r="CE19" s="64">
        <v>2765</v>
      </c>
      <c r="CG19" s="27"/>
      <c r="CH19" s="64">
        <v>2771</v>
      </c>
      <c r="CJ19" s="27"/>
      <c r="CK19" s="64">
        <v>2794</v>
      </c>
      <c r="CM19" s="27"/>
      <c r="CN19" s="64">
        <v>2787</v>
      </c>
      <c r="CP19" s="27"/>
      <c r="CQ19" s="64">
        <v>2809</v>
      </c>
      <c r="CS19" s="27"/>
      <c r="CT19" s="64">
        <v>2835</v>
      </c>
      <c r="CV19" s="27"/>
      <c r="CW19" s="64">
        <v>2791</v>
      </c>
      <c r="CY19" s="27"/>
      <c r="CZ19" s="64">
        <v>2838</v>
      </c>
      <c r="DB19" s="27"/>
      <c r="DC19" s="64">
        <v>2795</v>
      </c>
      <c r="DE19" s="27"/>
      <c r="DF19" s="64">
        <v>2769</v>
      </c>
      <c r="DH19" s="27"/>
      <c r="DI19" s="110"/>
    </row>
    <row r="20" spans="3:113" x14ac:dyDescent="0.25">
      <c r="C20" s="64" t="s">
        <v>35</v>
      </c>
      <c r="E20" s="27"/>
      <c r="F20" s="64" t="s">
        <v>35</v>
      </c>
      <c r="H20" s="27"/>
      <c r="I20" s="64" t="s">
        <v>35</v>
      </c>
      <c r="K20" s="27"/>
      <c r="L20" s="64" t="s">
        <v>35</v>
      </c>
      <c r="N20" s="27"/>
      <c r="O20" s="64" t="s">
        <v>35</v>
      </c>
      <c r="Q20" s="27"/>
      <c r="R20" s="64" t="s">
        <v>35</v>
      </c>
      <c r="T20" s="27"/>
      <c r="U20" s="64" t="s">
        <v>35</v>
      </c>
      <c r="W20" s="27"/>
      <c r="X20" s="64" t="s">
        <v>35</v>
      </c>
      <c r="Z20" s="27"/>
      <c r="AA20" s="64" t="s">
        <v>35</v>
      </c>
      <c r="AC20" s="27"/>
      <c r="AD20" s="64" t="s">
        <v>35</v>
      </c>
      <c r="AF20" s="27"/>
      <c r="AG20" s="64" t="s">
        <v>35</v>
      </c>
      <c r="AI20" s="27"/>
      <c r="AJ20" s="64" t="s">
        <v>35</v>
      </c>
      <c r="AL20" s="27"/>
      <c r="AM20" s="110"/>
      <c r="AN20" s="74" t="s">
        <v>94</v>
      </c>
      <c r="AP20" s="27"/>
      <c r="AQ20" s="74" t="s">
        <v>94</v>
      </c>
      <c r="AS20" s="27"/>
      <c r="AT20" s="74" t="s">
        <v>94</v>
      </c>
      <c r="AV20" s="27"/>
      <c r="AW20" s="74" t="s">
        <v>94</v>
      </c>
      <c r="AY20" s="27"/>
      <c r="AZ20" s="74" t="s">
        <v>94</v>
      </c>
      <c r="BB20" s="27"/>
      <c r="BC20" s="74" t="s">
        <v>94</v>
      </c>
      <c r="BE20" s="27"/>
      <c r="BF20" s="74" t="s">
        <v>94</v>
      </c>
      <c r="BH20" s="27"/>
      <c r="BI20" s="74" t="s">
        <v>94</v>
      </c>
      <c r="BK20" s="27"/>
      <c r="BL20" s="74" t="s">
        <v>94</v>
      </c>
      <c r="BN20" s="27"/>
      <c r="BO20" s="74" t="s">
        <v>94</v>
      </c>
      <c r="BQ20" s="27"/>
      <c r="BR20" s="74" t="s">
        <v>94</v>
      </c>
      <c r="BT20" s="27"/>
      <c r="BU20" s="74" t="s">
        <v>94</v>
      </c>
      <c r="BW20" s="27"/>
      <c r="BX20" s="110"/>
      <c r="BY20" s="64" t="s">
        <v>35</v>
      </c>
      <c r="CA20" s="27"/>
      <c r="CB20" s="64" t="s">
        <v>35</v>
      </c>
      <c r="CD20" s="27"/>
      <c r="CE20" s="64" t="s">
        <v>35</v>
      </c>
      <c r="CG20" s="27"/>
      <c r="CH20" s="64" t="s">
        <v>35</v>
      </c>
      <c r="CJ20" s="27"/>
      <c r="CK20" s="64" t="s">
        <v>35</v>
      </c>
      <c r="CM20" s="27"/>
      <c r="CN20" s="64" t="s">
        <v>35</v>
      </c>
      <c r="CP20" s="27"/>
      <c r="CQ20" s="64" t="s">
        <v>35</v>
      </c>
      <c r="CS20" s="27"/>
      <c r="CT20" s="64" t="s">
        <v>35</v>
      </c>
      <c r="CV20" s="27"/>
      <c r="CW20" s="64" t="s">
        <v>35</v>
      </c>
      <c r="CY20" s="27"/>
      <c r="CZ20" s="64" t="s">
        <v>35</v>
      </c>
      <c r="DB20" s="27"/>
      <c r="DC20" s="64" t="s">
        <v>35</v>
      </c>
      <c r="DE20" s="27"/>
      <c r="DF20" s="64" t="s">
        <v>35</v>
      </c>
      <c r="DH20" s="27"/>
      <c r="DI20" s="110"/>
    </row>
    <row r="21" spans="3:113" x14ac:dyDescent="0.25">
      <c r="C21" s="64">
        <v>3189</v>
      </c>
      <c r="E21" s="27"/>
      <c r="F21" s="64">
        <v>3155</v>
      </c>
      <c r="H21" s="27"/>
      <c r="I21" s="64">
        <v>3097</v>
      </c>
      <c r="K21" s="27"/>
      <c r="L21" s="64">
        <v>3107</v>
      </c>
      <c r="N21" s="27"/>
      <c r="O21" s="64">
        <v>3111</v>
      </c>
      <c r="Q21" s="27"/>
      <c r="R21" s="64">
        <v>3122</v>
      </c>
      <c r="T21" s="27"/>
      <c r="U21" s="64">
        <v>3123</v>
      </c>
      <c r="W21" s="27"/>
      <c r="X21" s="64">
        <v>3095</v>
      </c>
      <c r="Z21" s="27"/>
      <c r="AA21" s="64">
        <v>3064</v>
      </c>
      <c r="AC21" s="27"/>
      <c r="AD21" s="64">
        <v>3092</v>
      </c>
      <c r="AF21" s="27"/>
      <c r="AG21" s="64">
        <v>3116</v>
      </c>
      <c r="AI21" s="27"/>
      <c r="AJ21" s="64">
        <v>3072</v>
      </c>
      <c r="AL21" s="27"/>
      <c r="AM21" s="110"/>
      <c r="AN21" s="74">
        <v>3960</v>
      </c>
      <c r="AP21" s="27"/>
      <c r="AQ21" s="74">
        <v>3959</v>
      </c>
      <c r="AS21" s="27"/>
      <c r="AT21" s="74">
        <v>3971</v>
      </c>
      <c r="AV21" s="27"/>
      <c r="AW21" s="74">
        <v>3958</v>
      </c>
      <c r="AY21" s="27"/>
      <c r="AZ21" s="74">
        <v>3881</v>
      </c>
      <c r="BB21" s="27"/>
      <c r="BC21" s="74">
        <v>3884</v>
      </c>
      <c r="BE21" s="27"/>
      <c r="BF21" s="74">
        <v>3887</v>
      </c>
      <c r="BH21" s="27"/>
      <c r="BI21" s="74">
        <v>3886</v>
      </c>
      <c r="BK21" s="27"/>
      <c r="BL21" s="74">
        <v>3891</v>
      </c>
      <c r="BN21" s="27"/>
      <c r="BO21" s="74">
        <v>3894</v>
      </c>
      <c r="BQ21" s="27"/>
      <c r="BR21" s="74">
        <v>3919</v>
      </c>
      <c r="BT21" s="27"/>
      <c r="BU21" s="74">
        <v>3913</v>
      </c>
      <c r="BW21" s="27"/>
      <c r="BX21" s="110"/>
      <c r="BY21" s="64">
        <v>3419</v>
      </c>
      <c r="CA21" s="27"/>
      <c r="CB21" s="64">
        <v>3428</v>
      </c>
      <c r="CD21" s="27"/>
      <c r="CE21" s="64">
        <v>3415</v>
      </c>
      <c r="CG21" s="27"/>
      <c r="CH21" s="64">
        <v>3410</v>
      </c>
      <c r="CJ21" s="27"/>
      <c r="CK21" s="64">
        <v>3420</v>
      </c>
      <c r="CM21" s="27"/>
      <c r="CN21" s="64">
        <v>3429</v>
      </c>
      <c r="CP21" s="27"/>
      <c r="CQ21" s="64">
        <v>3473</v>
      </c>
      <c r="CS21" s="27"/>
      <c r="CT21" s="64">
        <v>3440</v>
      </c>
      <c r="CV21" s="27"/>
      <c r="CW21" s="64">
        <v>3458</v>
      </c>
      <c r="CY21" s="27"/>
      <c r="CZ21" s="64">
        <v>3538</v>
      </c>
      <c r="DB21" s="27"/>
      <c r="DC21" s="64">
        <v>3511</v>
      </c>
      <c r="DE21" s="27"/>
      <c r="DF21" s="64">
        <v>3554</v>
      </c>
      <c r="DH21" s="27"/>
      <c r="DI21" s="110"/>
    </row>
    <row r="22" spans="3:113" x14ac:dyDescent="0.25">
      <c r="E22" s="27"/>
      <c r="H22" s="27"/>
      <c r="K22" s="27"/>
      <c r="N22" s="27"/>
      <c r="Q22" s="27"/>
      <c r="T22" s="27"/>
      <c r="W22" s="27"/>
      <c r="Z22" s="27"/>
      <c r="AC22" s="27"/>
      <c r="AF22" s="27"/>
      <c r="AI22" s="27"/>
      <c r="AL22" s="27"/>
      <c r="AP22" s="27"/>
      <c r="AS22" s="27"/>
      <c r="AV22" s="27"/>
      <c r="AY22" s="27"/>
      <c r="BB22" s="27"/>
      <c r="BE22" s="27"/>
      <c r="BH22" s="27"/>
      <c r="BK22" s="27"/>
      <c r="BN22" s="27"/>
      <c r="BQ22" s="27"/>
      <c r="BT22" s="27"/>
      <c r="BW22" s="27"/>
      <c r="CA22" s="27"/>
      <c r="CD22" s="27"/>
      <c r="CG22" s="27"/>
      <c r="CJ22" s="27"/>
      <c r="CM22" s="27"/>
      <c r="CP22" s="27"/>
      <c r="CS22" s="27"/>
      <c r="CV22" s="27"/>
      <c r="CY22" s="27"/>
      <c r="DB22" s="27"/>
      <c r="DE22" s="27"/>
      <c r="DH22" s="27"/>
    </row>
    <row r="23" spans="3:113" x14ac:dyDescent="0.25">
      <c r="E23" s="27"/>
      <c r="H23" s="27"/>
      <c r="K23" s="27"/>
      <c r="N23" s="27"/>
      <c r="Q23" s="27"/>
      <c r="T23" s="27"/>
      <c r="W23" s="27"/>
      <c r="Z23" s="27"/>
      <c r="AC23" s="27"/>
      <c r="AF23" s="27"/>
      <c r="AI23" s="27"/>
      <c r="AL23" s="27"/>
      <c r="AP23" s="27"/>
      <c r="AS23" s="27"/>
      <c r="AV23" s="27"/>
      <c r="AY23" s="27"/>
      <c r="BB23" s="27"/>
      <c r="BE23" s="27"/>
      <c r="BH23" s="27"/>
      <c r="BK23" s="27"/>
      <c r="BN23" s="27"/>
      <c r="BQ23" s="27"/>
      <c r="BT23" s="27"/>
      <c r="BW23" s="27"/>
      <c r="CA23" s="27"/>
      <c r="CD23" s="27"/>
      <c r="CG23" s="27"/>
      <c r="CJ23" s="27"/>
      <c r="CM23" s="27"/>
      <c r="CP23" s="27"/>
      <c r="CS23" s="27"/>
      <c r="CV23" s="27"/>
      <c r="CY23" s="27"/>
      <c r="DB23" s="27"/>
      <c r="DE23" s="27"/>
      <c r="DH23" s="27"/>
    </row>
    <row r="24" spans="3:113" x14ac:dyDescent="0.25">
      <c r="E24" s="27"/>
      <c r="H24" s="27"/>
      <c r="K24" s="27"/>
      <c r="N24" s="27"/>
      <c r="Q24" s="27"/>
      <c r="T24" s="27"/>
      <c r="W24" s="27"/>
      <c r="Z24" s="27"/>
      <c r="AC24" s="27"/>
      <c r="AF24" s="27"/>
      <c r="AI24" s="27"/>
      <c r="AL24" s="27"/>
      <c r="CA24" s="27"/>
      <c r="CD24" s="27"/>
      <c r="CG24" s="27"/>
      <c r="CJ24" s="27"/>
      <c r="CM24" s="27"/>
      <c r="CP24" s="27"/>
      <c r="CS24" s="27"/>
      <c r="CV24" s="27"/>
      <c r="CY24" s="27"/>
      <c r="DB24" s="27"/>
      <c r="DE24" s="27"/>
      <c r="DH24" s="27"/>
    </row>
  </sheetData>
  <mergeCells count="38">
    <mergeCell ref="DF2:DH2"/>
    <mergeCell ref="CZ2:DB2"/>
    <mergeCell ref="CW2:CY2"/>
    <mergeCell ref="A1:A3"/>
    <mergeCell ref="B1:B3"/>
    <mergeCell ref="AN2:AP2"/>
    <mergeCell ref="F2:H2"/>
    <mergeCell ref="AQ2:AS2"/>
    <mergeCell ref="I2:K2"/>
    <mergeCell ref="L2:N2"/>
    <mergeCell ref="O2:Q2"/>
    <mergeCell ref="R2:T2"/>
    <mergeCell ref="C2:E2"/>
    <mergeCell ref="U2:W2"/>
    <mergeCell ref="X2:Z2"/>
    <mergeCell ref="AJ2:AL2"/>
    <mergeCell ref="BU2:BW2"/>
    <mergeCell ref="CB2:CD2"/>
    <mergeCell ref="BY2:CA2"/>
    <mergeCell ref="BC2:BE2"/>
    <mergeCell ref="AD2:AF2"/>
    <mergeCell ref="BO2:BQ2"/>
    <mergeCell ref="AG2:AI2"/>
    <mergeCell ref="BR2:BT2"/>
    <mergeCell ref="DC2:DE2"/>
    <mergeCell ref="AA2:AC2"/>
    <mergeCell ref="CT2:CV2"/>
    <mergeCell ref="CQ2:CS2"/>
    <mergeCell ref="CN2:CP2"/>
    <mergeCell ref="BI2:BK2"/>
    <mergeCell ref="BL2:BN2"/>
    <mergeCell ref="AT2:AV2"/>
    <mergeCell ref="AW2:AY2"/>
    <mergeCell ref="AZ2:BB2"/>
    <mergeCell ref="CK2:CM2"/>
    <mergeCell ref="CH2:CJ2"/>
    <mergeCell ref="BF2:BH2"/>
    <mergeCell ref="CE2:CG2"/>
  </mergeCells>
  <conditionalFormatting sqref="E22:E1048576 CA22:CA1048576 AP13 E15 CA15 AP15 AP22:AP1048576 BX22:BX1048576">
    <cfRule type="cellIs" dxfId="1495" priority="1435" operator="greaterThan">
      <formula>0</formula>
    </cfRule>
    <cfRule type="cellIs" dxfId="1494" priority="1436" operator="lessThan">
      <formula>0</formula>
    </cfRule>
    <cfRule type="cellIs" dxfId="1493" priority="1438" operator="greaterThan">
      <formula>0</formula>
    </cfRule>
  </conditionalFormatting>
  <conditionalFormatting sqref="DI22:DI1048576">
    <cfRule type="cellIs" dxfId="1492" priority="121" operator="greaterThan">
      <formula>0</formula>
    </cfRule>
    <cfRule type="cellIs" dxfId="1491" priority="122" operator="lessThan">
      <formula>0</formula>
    </cfRule>
    <cfRule type="cellIs" dxfId="1490" priority="124" operator="greaterThan">
      <formula>0</formula>
    </cfRule>
  </conditionalFormatting>
  <conditionalFormatting sqref="AM4:AM14">
    <cfRule type="cellIs" dxfId="1489" priority="119" operator="greaterThan">
      <formula>0</formula>
    </cfRule>
    <cfRule type="cellIs" dxfId="1488" priority="120" operator="lessThan">
      <formula>0</formula>
    </cfRule>
  </conditionalFormatting>
  <conditionalFormatting sqref="AM4:AM14">
    <cfRule type="colorScale" priority="118">
      <colorScale>
        <cfvo type="num" val="0"/>
        <cfvo type="num" val="0"/>
        <color rgb="FF92D050"/>
        <color rgb="FFFF3300"/>
      </colorScale>
    </cfRule>
  </conditionalFormatting>
  <conditionalFormatting sqref="AM3">
    <cfRule type="colorScale" priority="117">
      <colorScale>
        <cfvo type="num" val="0"/>
        <cfvo type="num" val="0"/>
        <color rgb="FF92D050"/>
        <color rgb="FFFF3300"/>
      </colorScale>
    </cfRule>
  </conditionalFormatting>
  <conditionalFormatting sqref="AM15:AM21">
    <cfRule type="cellIs" dxfId="1487" priority="115" operator="greaterThan">
      <formula>0</formula>
    </cfRule>
    <cfRule type="cellIs" dxfId="1486" priority="116" operator="lessThan">
      <formula>0</formula>
    </cfRule>
  </conditionalFormatting>
  <conditionalFormatting sqref="AM15:AM21">
    <cfRule type="colorScale" priority="114">
      <colorScale>
        <cfvo type="num" val="0"/>
        <cfvo type="num" val="0"/>
        <color rgb="FF92D050"/>
        <color rgb="FFFF3300"/>
      </colorScale>
    </cfRule>
  </conditionalFormatting>
  <conditionalFormatting sqref="BX4:BX14">
    <cfRule type="cellIs" dxfId="1485" priority="112" operator="greaterThan">
      <formula>0</formula>
    </cfRule>
    <cfRule type="cellIs" dxfId="1484" priority="113" operator="lessThan">
      <formula>0</formula>
    </cfRule>
  </conditionalFormatting>
  <conditionalFormatting sqref="BX4:BX14">
    <cfRule type="colorScale" priority="111">
      <colorScale>
        <cfvo type="num" val="0"/>
        <cfvo type="num" val="0"/>
        <color rgb="FF92D050"/>
        <color rgb="FFFF3300"/>
      </colorScale>
    </cfRule>
  </conditionalFormatting>
  <conditionalFormatting sqref="BX3">
    <cfRule type="colorScale" priority="110">
      <colorScale>
        <cfvo type="num" val="0"/>
        <cfvo type="num" val="0"/>
        <color rgb="FF92D050"/>
        <color rgb="FFFF3300"/>
      </colorScale>
    </cfRule>
  </conditionalFormatting>
  <conditionalFormatting sqref="BX15:BX21">
    <cfRule type="cellIs" dxfId="1483" priority="108" operator="greaterThan">
      <formula>0</formula>
    </cfRule>
    <cfRule type="cellIs" dxfId="1482" priority="109" operator="lessThan">
      <formula>0</formula>
    </cfRule>
  </conditionalFormatting>
  <conditionalFormatting sqref="BX15:BX21">
    <cfRule type="colorScale" priority="107">
      <colorScale>
        <cfvo type="num" val="0"/>
        <cfvo type="num" val="0"/>
        <color rgb="FF92D050"/>
        <color rgb="FFFF3300"/>
      </colorScale>
    </cfRule>
  </conditionalFormatting>
  <conditionalFormatting sqref="DI4:DI14">
    <cfRule type="cellIs" dxfId="1481" priority="105" operator="greaterThan">
      <formula>0</formula>
    </cfRule>
    <cfRule type="cellIs" dxfId="1480" priority="106" operator="lessThan">
      <formula>0</formula>
    </cfRule>
  </conditionalFormatting>
  <conditionalFormatting sqref="DI4:DI14">
    <cfRule type="colorScale" priority="104">
      <colorScale>
        <cfvo type="num" val="0"/>
        <cfvo type="num" val="0"/>
        <color rgb="FF92D050"/>
        <color rgb="FFFF3300"/>
      </colorScale>
    </cfRule>
  </conditionalFormatting>
  <conditionalFormatting sqref="DI3">
    <cfRule type="colorScale" priority="103">
      <colorScale>
        <cfvo type="num" val="0"/>
        <cfvo type="num" val="0"/>
        <color rgb="FF92D050"/>
        <color rgb="FFFF3300"/>
      </colorScale>
    </cfRule>
  </conditionalFormatting>
  <conditionalFormatting sqref="DI15:DI21">
    <cfRule type="cellIs" dxfId="1479" priority="101" operator="greaterThan">
      <formula>0</formula>
    </cfRule>
    <cfRule type="cellIs" dxfId="1478" priority="102" operator="lessThan">
      <formula>0</formula>
    </cfRule>
  </conditionalFormatting>
  <conditionalFormatting sqref="DI15:DI21">
    <cfRule type="colorScale" priority="100">
      <colorScale>
        <cfvo type="num" val="0"/>
        <cfvo type="num" val="0"/>
        <color rgb="FF92D050"/>
        <color rgb="FFFF3300"/>
      </colorScale>
    </cfRule>
  </conditionalFormatting>
  <conditionalFormatting sqref="H22:H1048576 H15">
    <cfRule type="cellIs" dxfId="1477" priority="97" operator="greaterThan">
      <formula>0</formula>
    </cfRule>
    <cfRule type="cellIs" dxfId="1476" priority="98" operator="lessThan">
      <formula>0</formula>
    </cfRule>
    <cfRule type="cellIs" dxfId="1475" priority="99" operator="greaterThan">
      <formula>0</formula>
    </cfRule>
  </conditionalFormatting>
  <conditionalFormatting sqref="AS13 AS15 AS22:AS1048576">
    <cfRule type="cellIs" dxfId="1474" priority="94" operator="greaterThan">
      <formula>0</formula>
    </cfRule>
    <cfRule type="cellIs" dxfId="1473" priority="95" operator="lessThan">
      <formula>0</formula>
    </cfRule>
    <cfRule type="cellIs" dxfId="1472" priority="96" operator="greaterThan">
      <formula>0</formula>
    </cfRule>
  </conditionalFormatting>
  <conditionalFormatting sqref="CD22:CD1048576 CD15">
    <cfRule type="cellIs" dxfId="1471" priority="91" operator="greaterThan">
      <formula>0</formula>
    </cfRule>
    <cfRule type="cellIs" dxfId="1470" priority="92" operator="lessThan">
      <formula>0</formula>
    </cfRule>
    <cfRule type="cellIs" dxfId="1469" priority="93" operator="greaterThan">
      <formula>0</formula>
    </cfRule>
  </conditionalFormatting>
  <conditionalFormatting sqref="K22:K1048576 K15">
    <cfRule type="cellIs" dxfId="1468" priority="88" operator="greaterThan">
      <formula>0</formula>
    </cfRule>
    <cfRule type="cellIs" dxfId="1467" priority="89" operator="lessThan">
      <formula>0</formula>
    </cfRule>
    <cfRule type="cellIs" dxfId="1466" priority="90" operator="greaterThan">
      <formula>0</formula>
    </cfRule>
  </conditionalFormatting>
  <conditionalFormatting sqref="AV13 AV15 AV22:AV1048576">
    <cfRule type="cellIs" dxfId="1465" priority="85" operator="greaterThan">
      <formula>0</formula>
    </cfRule>
    <cfRule type="cellIs" dxfId="1464" priority="86" operator="lessThan">
      <formula>0</formula>
    </cfRule>
    <cfRule type="cellIs" dxfId="1463" priority="87" operator="greaterThan">
      <formula>0</formula>
    </cfRule>
  </conditionalFormatting>
  <conditionalFormatting sqref="CG22:CG1048576 CG15">
    <cfRule type="cellIs" dxfId="1462" priority="82" operator="greaterThan">
      <formula>0</formula>
    </cfRule>
    <cfRule type="cellIs" dxfId="1461" priority="83" operator="lessThan">
      <formula>0</formula>
    </cfRule>
    <cfRule type="cellIs" dxfId="1460" priority="84" operator="greaterThan">
      <formula>0</formula>
    </cfRule>
  </conditionalFormatting>
  <conditionalFormatting sqref="N22:N1048576 N15">
    <cfRule type="cellIs" dxfId="1459" priority="79" operator="greaterThan">
      <formula>0</formula>
    </cfRule>
    <cfRule type="cellIs" dxfId="1458" priority="80" operator="lessThan">
      <formula>0</formula>
    </cfRule>
    <cfRule type="cellIs" dxfId="1457" priority="81" operator="greaterThan">
      <formula>0</formula>
    </cfRule>
  </conditionalFormatting>
  <conditionalFormatting sqref="AY13 AY15 AY22:AY1048576">
    <cfRule type="cellIs" dxfId="1456" priority="76" operator="greaterThan">
      <formula>0</formula>
    </cfRule>
    <cfRule type="cellIs" dxfId="1455" priority="77" operator="lessThan">
      <formula>0</formula>
    </cfRule>
    <cfRule type="cellIs" dxfId="1454" priority="78" operator="greaterThan">
      <formula>0</formula>
    </cfRule>
  </conditionalFormatting>
  <conditionalFormatting sqref="CJ22:CJ1048576 CJ15">
    <cfRule type="cellIs" dxfId="1453" priority="73" operator="greaterThan">
      <formula>0</formula>
    </cfRule>
    <cfRule type="cellIs" dxfId="1452" priority="74" operator="lessThan">
      <formula>0</formula>
    </cfRule>
    <cfRule type="cellIs" dxfId="1451" priority="75" operator="greaterThan">
      <formula>0</formula>
    </cfRule>
  </conditionalFormatting>
  <conditionalFormatting sqref="Q22:Q1048576 Q15">
    <cfRule type="cellIs" dxfId="1450" priority="70" operator="greaterThan">
      <formula>0</formula>
    </cfRule>
    <cfRule type="cellIs" dxfId="1449" priority="71" operator="lessThan">
      <formula>0</formula>
    </cfRule>
    <cfRule type="cellIs" dxfId="1448" priority="72" operator="greaterThan">
      <formula>0</formula>
    </cfRule>
  </conditionalFormatting>
  <conditionalFormatting sqref="BB13 BB15 BB22:BB1048576">
    <cfRule type="cellIs" dxfId="1447" priority="67" operator="greaterThan">
      <formula>0</formula>
    </cfRule>
    <cfRule type="cellIs" dxfId="1446" priority="68" operator="lessThan">
      <formula>0</formula>
    </cfRule>
    <cfRule type="cellIs" dxfId="1445" priority="69" operator="greaterThan">
      <formula>0</formula>
    </cfRule>
  </conditionalFormatting>
  <conditionalFormatting sqref="CM22:CM1048576 CM15">
    <cfRule type="cellIs" dxfId="1444" priority="64" operator="greaterThan">
      <formula>0</formula>
    </cfRule>
    <cfRule type="cellIs" dxfId="1443" priority="65" operator="lessThan">
      <formula>0</formula>
    </cfRule>
    <cfRule type="cellIs" dxfId="1442" priority="66" operator="greaterThan">
      <formula>0</formula>
    </cfRule>
  </conditionalFormatting>
  <conditionalFormatting sqref="T22:T1048576 T15">
    <cfRule type="cellIs" dxfId="1441" priority="61" operator="greaterThan">
      <formula>0</formula>
    </cfRule>
    <cfRule type="cellIs" dxfId="1440" priority="62" operator="lessThan">
      <formula>0</formula>
    </cfRule>
    <cfRule type="cellIs" dxfId="1439" priority="63" operator="greaterThan">
      <formula>0</formula>
    </cfRule>
  </conditionalFormatting>
  <conditionalFormatting sqref="BE13 BE15 BE22:BE1048576">
    <cfRule type="cellIs" dxfId="1438" priority="58" operator="greaterThan">
      <formula>0</formula>
    </cfRule>
    <cfRule type="cellIs" dxfId="1437" priority="59" operator="lessThan">
      <formula>0</formula>
    </cfRule>
    <cfRule type="cellIs" dxfId="1436" priority="60" operator="greaterThan">
      <formula>0</formula>
    </cfRule>
  </conditionalFormatting>
  <conditionalFormatting sqref="CP22:CP1048576 CP15">
    <cfRule type="cellIs" dxfId="1435" priority="55" operator="greaterThan">
      <formula>0</formula>
    </cfRule>
    <cfRule type="cellIs" dxfId="1434" priority="56" operator="lessThan">
      <formula>0</formula>
    </cfRule>
    <cfRule type="cellIs" dxfId="1433" priority="57" operator="greaterThan">
      <formula>0</formula>
    </cfRule>
  </conditionalFormatting>
  <conditionalFormatting sqref="W22:W1048576 W15">
    <cfRule type="cellIs" dxfId="1432" priority="52" operator="greaterThan">
      <formula>0</formula>
    </cfRule>
    <cfRule type="cellIs" dxfId="1431" priority="53" operator="lessThan">
      <formula>0</formula>
    </cfRule>
    <cfRule type="cellIs" dxfId="1430" priority="54" operator="greaterThan">
      <formula>0</formula>
    </cfRule>
  </conditionalFormatting>
  <conditionalFormatting sqref="BH13 BH15 BH22:BH1048576">
    <cfRule type="cellIs" dxfId="1429" priority="49" operator="greaterThan">
      <formula>0</formula>
    </cfRule>
    <cfRule type="cellIs" dxfId="1428" priority="50" operator="lessThan">
      <formula>0</formula>
    </cfRule>
    <cfRule type="cellIs" dxfId="1427" priority="51" operator="greaterThan">
      <formula>0</formula>
    </cfRule>
  </conditionalFormatting>
  <conditionalFormatting sqref="CS22:CS1048576 CS15">
    <cfRule type="cellIs" dxfId="1426" priority="46" operator="greaterThan">
      <formula>0</formula>
    </cfRule>
    <cfRule type="cellIs" dxfId="1425" priority="47" operator="lessThan">
      <formula>0</formula>
    </cfRule>
    <cfRule type="cellIs" dxfId="1424" priority="48" operator="greaterThan">
      <formula>0</formula>
    </cfRule>
  </conditionalFormatting>
  <conditionalFormatting sqref="Z22:Z1048576 Z15">
    <cfRule type="cellIs" dxfId="1423" priority="43" operator="greaterThan">
      <formula>0</formula>
    </cfRule>
    <cfRule type="cellIs" dxfId="1422" priority="44" operator="lessThan">
      <formula>0</formula>
    </cfRule>
    <cfRule type="cellIs" dxfId="1421" priority="45" operator="greaterThan">
      <formula>0</formula>
    </cfRule>
  </conditionalFormatting>
  <conditionalFormatting sqref="BK13 BK15 BK22:BK1048576">
    <cfRule type="cellIs" dxfId="1420" priority="40" operator="greaterThan">
      <formula>0</formula>
    </cfRule>
    <cfRule type="cellIs" dxfId="1419" priority="41" operator="lessThan">
      <formula>0</formula>
    </cfRule>
    <cfRule type="cellIs" dxfId="1418" priority="42" operator="greaterThan">
      <formula>0</formula>
    </cfRule>
  </conditionalFormatting>
  <conditionalFormatting sqref="CV22:CV1048576 CV15">
    <cfRule type="cellIs" dxfId="1417" priority="37" operator="greaterThan">
      <formula>0</formula>
    </cfRule>
    <cfRule type="cellIs" dxfId="1416" priority="38" operator="lessThan">
      <formula>0</formula>
    </cfRule>
    <cfRule type="cellIs" dxfId="1415" priority="39" operator="greaterThan">
      <formula>0</formula>
    </cfRule>
  </conditionalFormatting>
  <conditionalFormatting sqref="AC22:AC1048576 AC15">
    <cfRule type="cellIs" dxfId="1414" priority="34" operator="greaterThan">
      <formula>0</formula>
    </cfRule>
    <cfRule type="cellIs" dxfId="1413" priority="35" operator="lessThan">
      <formula>0</formula>
    </cfRule>
    <cfRule type="cellIs" dxfId="1412" priority="36" operator="greaterThan">
      <formula>0</formula>
    </cfRule>
  </conditionalFormatting>
  <conditionalFormatting sqref="BN13 BN15 BN22:BN1048576">
    <cfRule type="cellIs" dxfId="1411" priority="31" operator="greaterThan">
      <formula>0</formula>
    </cfRule>
    <cfRule type="cellIs" dxfId="1410" priority="32" operator="lessThan">
      <formula>0</formula>
    </cfRule>
    <cfRule type="cellIs" dxfId="1409" priority="33" operator="greaterThan">
      <formula>0</formula>
    </cfRule>
  </conditionalFormatting>
  <conditionalFormatting sqref="CY22:CY1048576 CY15">
    <cfRule type="cellIs" dxfId="1408" priority="28" operator="greaterThan">
      <formula>0</formula>
    </cfRule>
    <cfRule type="cellIs" dxfId="1407" priority="29" operator="lessThan">
      <formula>0</formula>
    </cfRule>
    <cfRule type="cellIs" dxfId="1406" priority="30" operator="greaterThan">
      <formula>0</formula>
    </cfRule>
  </conditionalFormatting>
  <conditionalFormatting sqref="AF22:AF1048576 AF15">
    <cfRule type="cellIs" dxfId="1405" priority="25" operator="greaterThan">
      <formula>0</formula>
    </cfRule>
    <cfRule type="cellIs" dxfId="1404" priority="26" operator="lessThan">
      <formula>0</formula>
    </cfRule>
    <cfRule type="cellIs" dxfId="1403" priority="27" operator="greaterThan">
      <formula>0</formula>
    </cfRule>
  </conditionalFormatting>
  <conditionalFormatting sqref="BQ13 BQ15 BQ22:BQ1048576">
    <cfRule type="cellIs" dxfId="1402" priority="22" operator="greaterThan">
      <formula>0</formula>
    </cfRule>
    <cfRule type="cellIs" dxfId="1401" priority="23" operator="lessThan">
      <formula>0</formula>
    </cfRule>
    <cfRule type="cellIs" dxfId="1400" priority="24" operator="greaterThan">
      <formula>0</formula>
    </cfRule>
  </conditionalFormatting>
  <conditionalFormatting sqref="DB22:DB1048576 DB15">
    <cfRule type="cellIs" dxfId="1399" priority="19" operator="greaterThan">
      <formula>0</formula>
    </cfRule>
    <cfRule type="cellIs" dxfId="1398" priority="20" operator="lessThan">
      <formula>0</formula>
    </cfRule>
    <cfRule type="cellIs" dxfId="1397" priority="21" operator="greaterThan">
      <formula>0</formula>
    </cfRule>
  </conditionalFormatting>
  <conditionalFormatting sqref="AI22:AI1048576 AI15">
    <cfRule type="cellIs" dxfId="1396" priority="16" operator="greaterThan">
      <formula>0</formula>
    </cfRule>
    <cfRule type="cellIs" dxfId="1395" priority="17" operator="lessThan">
      <formula>0</formula>
    </cfRule>
    <cfRule type="cellIs" dxfId="1394" priority="18" operator="greaterThan">
      <formula>0</formula>
    </cfRule>
  </conditionalFormatting>
  <conditionalFormatting sqref="BT13 BT15 BT22:BT1048576">
    <cfRule type="cellIs" dxfId="1393" priority="13" operator="greaterThan">
      <formula>0</formula>
    </cfRule>
    <cfRule type="cellIs" dxfId="1392" priority="14" operator="lessThan">
      <formula>0</formula>
    </cfRule>
    <cfRule type="cellIs" dxfId="1391" priority="15" operator="greaterThan">
      <formula>0</formula>
    </cfRule>
  </conditionalFormatting>
  <conditionalFormatting sqref="DE22:DE1048576 DE15">
    <cfRule type="cellIs" dxfId="1390" priority="10" operator="greaterThan">
      <formula>0</formula>
    </cfRule>
    <cfRule type="cellIs" dxfId="1389" priority="11" operator="lessThan">
      <formula>0</formula>
    </cfRule>
    <cfRule type="cellIs" dxfId="1388" priority="12" operator="greaterThan">
      <formula>0</formula>
    </cfRule>
  </conditionalFormatting>
  <conditionalFormatting sqref="AL22:AL1048576 AL15">
    <cfRule type="cellIs" dxfId="1387" priority="7" operator="greaterThan">
      <formula>0</formula>
    </cfRule>
    <cfRule type="cellIs" dxfId="1386" priority="8" operator="lessThan">
      <formula>0</formula>
    </cfRule>
    <cfRule type="cellIs" dxfId="1385" priority="9" operator="greaterThan">
      <formula>0</formula>
    </cfRule>
  </conditionalFormatting>
  <conditionalFormatting sqref="BW13 BW15 BW22:BW1048576">
    <cfRule type="cellIs" dxfId="1384" priority="4" operator="greaterThan">
      <formula>0</formula>
    </cfRule>
    <cfRule type="cellIs" dxfId="1383" priority="5" operator="lessThan">
      <formula>0</formula>
    </cfRule>
    <cfRule type="cellIs" dxfId="1382" priority="6" operator="greaterThan">
      <formula>0</formula>
    </cfRule>
  </conditionalFormatting>
  <conditionalFormatting sqref="DH22:DH1048576 DH15">
    <cfRule type="cellIs" dxfId="1381" priority="1" operator="greaterThan">
      <formula>0</formula>
    </cfRule>
    <cfRule type="cellIs" dxfId="1380" priority="2" operator="lessThan">
      <formula>0</formula>
    </cfRule>
    <cfRule type="cellIs" dxfId="1379" priority="3" operator="greater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:EI24"/>
  <sheetViews>
    <sheetView topLeftCell="Q1" zoomScale="70" zoomScaleNormal="70" workbookViewId="0">
      <selection activeCell="CA1" sqref="CA1:CA1048576"/>
    </sheetView>
  </sheetViews>
  <sheetFormatPr baseColWidth="10" defaultRowHeight="15" x14ac:dyDescent="0.25"/>
  <cols>
    <col min="1" max="1" width="20.7109375" bestFit="1" customWidth="1"/>
    <col min="2" max="2" width="62" bestFit="1" customWidth="1"/>
    <col min="3" max="3" width="13" customWidth="1"/>
    <col min="4" max="4" width="14.42578125" style="25" customWidth="1"/>
    <col min="5" max="5" width="11.28515625" bestFit="1" customWidth="1"/>
    <col min="6" max="6" width="13" customWidth="1"/>
    <col min="7" max="7" width="14.42578125" style="25" customWidth="1"/>
    <col min="8" max="8" width="11.28515625" bestFit="1" customWidth="1"/>
    <col min="9" max="9" width="13" customWidth="1"/>
    <col min="10" max="10" width="14.42578125" style="25" customWidth="1"/>
    <col min="11" max="11" width="11.28515625" bestFit="1" customWidth="1"/>
    <col min="12" max="12" width="13" customWidth="1"/>
    <col min="13" max="13" width="14.42578125" style="25" customWidth="1"/>
    <col min="14" max="14" width="11.28515625" bestFit="1" customWidth="1"/>
    <col min="15" max="15" width="13" customWidth="1"/>
    <col min="16" max="16" width="14.42578125" style="25" customWidth="1"/>
    <col min="17" max="17" width="11.28515625" bestFit="1" customWidth="1"/>
    <col min="18" max="18" width="13" customWidth="1"/>
    <col min="19" max="19" width="14.42578125" style="25" customWidth="1"/>
    <col min="20" max="20" width="11.28515625" bestFit="1" customWidth="1"/>
    <col min="21" max="21" width="13" customWidth="1"/>
    <col min="22" max="22" width="14.42578125" style="25" customWidth="1"/>
    <col min="23" max="23" width="11.28515625" bestFit="1" customWidth="1"/>
    <col min="24" max="24" width="13" customWidth="1"/>
    <col min="25" max="25" width="14.42578125" style="25" customWidth="1"/>
    <col min="26" max="26" width="11.28515625" bestFit="1" customWidth="1"/>
    <col min="27" max="27" width="13" customWidth="1"/>
    <col min="28" max="28" width="14.42578125" style="25" customWidth="1"/>
    <col min="29" max="29" width="11.28515625" bestFit="1" customWidth="1"/>
    <col min="30" max="30" width="13" customWidth="1"/>
    <col min="31" max="31" width="14.42578125" style="25" customWidth="1"/>
    <col min="32" max="32" width="11.28515625" bestFit="1" customWidth="1"/>
    <col min="33" max="33" width="13" customWidth="1"/>
    <col min="34" max="34" width="14.42578125" style="25" customWidth="1"/>
    <col min="35" max="35" width="11.28515625" bestFit="1" customWidth="1"/>
    <col min="36" max="36" width="13" customWidth="1"/>
    <col min="37" max="37" width="14.42578125" style="25" customWidth="1"/>
    <col min="38" max="38" width="11.28515625" bestFit="1" customWidth="1"/>
    <col min="39" max="39" width="10.85546875" style="106" customWidth="1"/>
    <col min="40" max="40" width="14.85546875" customWidth="1"/>
    <col min="41" max="41" width="14.42578125" style="25" customWidth="1"/>
    <col min="42" max="42" width="11.28515625" bestFit="1" customWidth="1"/>
    <col min="43" max="43" width="14.85546875" customWidth="1"/>
    <col min="44" max="44" width="14.42578125" style="25" customWidth="1"/>
    <col min="45" max="45" width="11.28515625" bestFit="1" customWidth="1"/>
    <col min="46" max="46" width="14.85546875" customWidth="1"/>
    <col min="47" max="47" width="14.42578125" style="25" customWidth="1"/>
    <col min="48" max="48" width="11.28515625" bestFit="1" customWidth="1"/>
    <col min="49" max="49" width="14.85546875" customWidth="1"/>
    <col min="50" max="50" width="14.42578125" style="25" customWidth="1"/>
    <col min="51" max="51" width="11.28515625" bestFit="1" customWidth="1"/>
    <col min="52" max="52" width="14.85546875" customWidth="1"/>
    <col min="53" max="53" width="14.42578125" style="25" customWidth="1"/>
    <col min="54" max="54" width="11.28515625" bestFit="1" customWidth="1"/>
    <col min="55" max="55" width="14.85546875" customWidth="1"/>
    <col min="56" max="56" width="14.42578125" style="25" customWidth="1"/>
    <col min="57" max="57" width="11.28515625" bestFit="1" customWidth="1"/>
    <col min="58" max="58" width="14.85546875" customWidth="1"/>
    <col min="59" max="59" width="14.42578125" style="25" customWidth="1"/>
    <col min="60" max="60" width="11.28515625" bestFit="1" customWidth="1"/>
    <col min="61" max="61" width="14.85546875" customWidth="1"/>
    <col min="62" max="62" width="14.42578125" style="25" customWidth="1"/>
    <col min="63" max="63" width="11.28515625" bestFit="1" customWidth="1"/>
    <col min="64" max="64" width="14.85546875" customWidth="1"/>
    <col min="65" max="65" width="14.42578125" style="25" customWidth="1"/>
    <col min="66" max="66" width="11.28515625" bestFit="1" customWidth="1"/>
    <col min="67" max="67" width="14.85546875" customWidth="1"/>
    <col min="68" max="68" width="14.42578125" style="25" customWidth="1"/>
    <col min="69" max="69" width="11.28515625" bestFit="1" customWidth="1"/>
    <col min="70" max="70" width="14.85546875" customWidth="1"/>
    <col min="71" max="71" width="14.42578125" style="25" customWidth="1"/>
    <col min="72" max="72" width="11.28515625" bestFit="1" customWidth="1"/>
    <col min="73" max="73" width="14.85546875" customWidth="1"/>
    <col min="74" max="74" width="14.42578125" style="25" customWidth="1"/>
    <col min="75" max="75" width="11.28515625" bestFit="1" customWidth="1"/>
    <col min="76" max="76" width="14.85546875" customWidth="1"/>
    <col min="77" max="77" width="14.42578125" style="25" customWidth="1"/>
    <col min="78" max="78" width="11.28515625" bestFit="1" customWidth="1"/>
    <col min="79" max="79" width="14.85546875" customWidth="1"/>
    <col min="80" max="80" width="14.42578125" style="25" customWidth="1"/>
    <col min="81" max="81" width="11.28515625" bestFit="1" customWidth="1"/>
    <col min="82" max="82" width="11.5703125" style="106"/>
    <col min="83" max="83" width="14.85546875" customWidth="1"/>
    <col min="84" max="84" width="14.42578125" style="25" customWidth="1"/>
    <col min="85" max="85" width="11.28515625" bestFit="1" customWidth="1"/>
    <col min="86" max="86" width="14.85546875" customWidth="1"/>
    <col min="87" max="87" width="14.42578125" style="25" customWidth="1"/>
    <col min="88" max="88" width="11.28515625" bestFit="1" customWidth="1"/>
    <col min="89" max="89" width="14.85546875" customWidth="1"/>
    <col min="90" max="90" width="14.42578125" style="25" customWidth="1"/>
    <col min="91" max="91" width="11.28515625" bestFit="1" customWidth="1"/>
    <col min="92" max="92" width="14.85546875" customWidth="1"/>
    <col min="93" max="93" width="14.42578125" style="25" customWidth="1"/>
    <col min="94" max="94" width="11.28515625" bestFit="1" customWidth="1"/>
    <col min="95" max="95" width="14.85546875" customWidth="1"/>
    <col min="96" max="96" width="14.42578125" style="25" customWidth="1"/>
    <col min="97" max="97" width="11.28515625" bestFit="1" customWidth="1"/>
    <col min="98" max="98" width="14.85546875" customWidth="1"/>
    <col min="99" max="99" width="14.42578125" style="25" customWidth="1"/>
    <col min="100" max="100" width="11.28515625" bestFit="1" customWidth="1"/>
    <col min="101" max="101" width="14.85546875" customWidth="1"/>
    <col min="102" max="102" width="14.42578125" style="25" customWidth="1"/>
    <col min="103" max="103" width="11.28515625" bestFit="1" customWidth="1"/>
    <col min="104" max="104" width="14.85546875" customWidth="1"/>
    <col min="105" max="105" width="14.42578125" style="25" customWidth="1"/>
    <col min="106" max="106" width="11.28515625" bestFit="1" customWidth="1"/>
    <col min="107" max="107" width="14.85546875" customWidth="1"/>
    <col min="108" max="108" width="14.42578125" style="25" customWidth="1"/>
    <col min="109" max="109" width="11.28515625" bestFit="1" customWidth="1"/>
    <col min="110" max="110" width="14.85546875" customWidth="1"/>
    <col min="111" max="111" width="14.42578125" style="25" customWidth="1"/>
    <col min="112" max="112" width="11.28515625" bestFit="1" customWidth="1"/>
    <col min="113" max="113" width="14.85546875" customWidth="1"/>
    <col min="114" max="114" width="14.42578125" style="25" customWidth="1"/>
    <col min="115" max="115" width="11.28515625" bestFit="1" customWidth="1"/>
    <col min="116" max="116" width="14.85546875" customWidth="1"/>
    <col min="117" max="117" width="14.42578125" style="25" customWidth="1"/>
    <col min="118" max="118" width="11.28515625" bestFit="1" customWidth="1"/>
    <col min="119" max="119" width="11.5703125" style="106"/>
  </cols>
  <sheetData>
    <row r="1" spans="1:139" x14ac:dyDescent="0.25">
      <c r="A1" s="145" t="s">
        <v>31</v>
      </c>
      <c r="B1" s="146" t="s">
        <v>30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97"/>
      <c r="AO1" s="97"/>
      <c r="AP1" s="97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0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0"/>
    </row>
    <row r="2" spans="1:139" x14ac:dyDescent="0.25">
      <c r="A2" s="145"/>
      <c r="B2" s="147"/>
      <c r="C2" s="143" t="s">
        <v>88</v>
      </c>
      <c r="D2" s="143"/>
      <c r="E2" s="143"/>
      <c r="F2" s="143" t="s">
        <v>88</v>
      </c>
      <c r="G2" s="143"/>
      <c r="H2" s="143"/>
      <c r="I2" s="143" t="s">
        <v>88</v>
      </c>
      <c r="J2" s="143"/>
      <c r="K2" s="143"/>
      <c r="L2" s="143" t="s">
        <v>88</v>
      </c>
      <c r="M2" s="143"/>
      <c r="N2" s="143"/>
      <c r="O2" s="143" t="s">
        <v>88</v>
      </c>
      <c r="P2" s="143"/>
      <c r="Q2" s="143"/>
      <c r="R2" s="143" t="s">
        <v>88</v>
      </c>
      <c r="S2" s="143"/>
      <c r="T2" s="143"/>
      <c r="U2" s="143" t="s">
        <v>88</v>
      </c>
      <c r="V2" s="143"/>
      <c r="W2" s="143"/>
      <c r="X2" s="143" t="s">
        <v>88</v>
      </c>
      <c r="Y2" s="143"/>
      <c r="Z2" s="143"/>
      <c r="AA2" s="143" t="s">
        <v>88</v>
      </c>
      <c r="AB2" s="143"/>
      <c r="AC2" s="143"/>
      <c r="AD2" s="143" t="s">
        <v>88</v>
      </c>
      <c r="AE2" s="143"/>
      <c r="AF2" s="143"/>
      <c r="AG2" s="143" t="s">
        <v>88</v>
      </c>
      <c r="AH2" s="143"/>
      <c r="AI2" s="143"/>
      <c r="AJ2" s="143" t="s">
        <v>88</v>
      </c>
      <c r="AK2" s="143"/>
      <c r="AL2" s="143"/>
      <c r="AM2" s="72"/>
      <c r="AN2" s="143" t="s">
        <v>72</v>
      </c>
      <c r="AO2" s="143"/>
      <c r="AP2" s="143"/>
      <c r="AQ2" s="143" t="s">
        <v>72</v>
      </c>
      <c r="AR2" s="143"/>
      <c r="AS2" s="143"/>
      <c r="AT2" s="143" t="s">
        <v>72</v>
      </c>
      <c r="AU2" s="143"/>
      <c r="AV2" s="143"/>
      <c r="AW2" s="143" t="s">
        <v>72</v>
      </c>
      <c r="AX2" s="143"/>
      <c r="AY2" s="143"/>
      <c r="AZ2" s="143" t="s">
        <v>72</v>
      </c>
      <c r="BA2" s="143"/>
      <c r="BB2" s="143"/>
      <c r="BC2" s="143" t="s">
        <v>72</v>
      </c>
      <c r="BD2" s="143"/>
      <c r="BE2" s="143"/>
      <c r="BF2" s="143" t="s">
        <v>72</v>
      </c>
      <c r="BG2" s="143"/>
      <c r="BH2" s="143"/>
      <c r="BI2" s="143" t="s">
        <v>72</v>
      </c>
      <c r="BJ2" s="143"/>
      <c r="BK2" s="143"/>
      <c r="BL2" s="143" t="s">
        <v>72</v>
      </c>
      <c r="BM2" s="143"/>
      <c r="BN2" s="143"/>
      <c r="BO2" s="143" t="s">
        <v>72</v>
      </c>
      <c r="BP2" s="143"/>
      <c r="BQ2" s="143"/>
      <c r="BR2" s="143" t="s">
        <v>72</v>
      </c>
      <c r="BS2" s="143"/>
      <c r="BT2" s="143"/>
      <c r="BU2" s="143" t="s">
        <v>72</v>
      </c>
      <c r="BV2" s="143"/>
      <c r="BW2" s="143"/>
      <c r="BX2" s="143" t="s">
        <v>72</v>
      </c>
      <c r="BY2" s="143"/>
      <c r="BZ2" s="143"/>
      <c r="CA2" s="143" t="s">
        <v>72</v>
      </c>
      <c r="CB2" s="143"/>
      <c r="CC2" s="143"/>
      <c r="CD2" s="72"/>
      <c r="CE2" s="143" t="s">
        <v>70</v>
      </c>
      <c r="CF2" s="143"/>
      <c r="CG2" s="143"/>
      <c r="CH2" s="143" t="s">
        <v>70</v>
      </c>
      <c r="CI2" s="143"/>
      <c r="CJ2" s="143"/>
      <c r="CK2" s="143" t="s">
        <v>70</v>
      </c>
      <c r="CL2" s="143"/>
      <c r="CM2" s="143"/>
      <c r="CN2" s="143" t="s">
        <v>70</v>
      </c>
      <c r="CO2" s="143"/>
      <c r="CP2" s="143"/>
      <c r="CQ2" s="143" t="s">
        <v>70</v>
      </c>
      <c r="CR2" s="143"/>
      <c r="CS2" s="143"/>
      <c r="CT2" s="143" t="s">
        <v>70</v>
      </c>
      <c r="CU2" s="143"/>
      <c r="CV2" s="143"/>
      <c r="CW2" s="143" t="s">
        <v>70</v>
      </c>
      <c r="CX2" s="143"/>
      <c r="CY2" s="143"/>
      <c r="CZ2" s="143" t="s">
        <v>70</v>
      </c>
      <c r="DA2" s="143"/>
      <c r="DB2" s="143"/>
      <c r="DC2" s="143" t="s">
        <v>70</v>
      </c>
      <c r="DD2" s="143"/>
      <c r="DE2" s="143"/>
      <c r="DF2" s="143" t="s">
        <v>70</v>
      </c>
      <c r="DG2" s="143"/>
      <c r="DH2" s="143"/>
      <c r="DI2" s="143" t="s">
        <v>70</v>
      </c>
      <c r="DJ2" s="143"/>
      <c r="DK2" s="143"/>
      <c r="DL2" s="143" t="s">
        <v>70</v>
      </c>
      <c r="DM2" s="143"/>
      <c r="DN2" s="143"/>
      <c r="DO2" s="72"/>
    </row>
    <row r="3" spans="1:139" x14ac:dyDescent="0.25">
      <c r="A3" s="145"/>
      <c r="B3" s="147"/>
      <c r="C3" s="28" t="s">
        <v>38</v>
      </c>
      <c r="D3" s="51" t="s">
        <v>145</v>
      </c>
      <c r="E3" s="36" t="s">
        <v>50</v>
      </c>
      <c r="F3" s="28" t="s">
        <v>37</v>
      </c>
      <c r="G3" s="51" t="s">
        <v>208</v>
      </c>
      <c r="H3" s="36" t="s">
        <v>50</v>
      </c>
      <c r="I3" s="28" t="s">
        <v>39</v>
      </c>
      <c r="J3" s="51" t="s">
        <v>214</v>
      </c>
      <c r="K3" s="36" t="s">
        <v>50</v>
      </c>
      <c r="L3" s="28" t="s">
        <v>210</v>
      </c>
      <c r="M3" s="51" t="s">
        <v>221</v>
      </c>
      <c r="N3" s="36" t="s">
        <v>50</v>
      </c>
      <c r="O3" s="28" t="s">
        <v>216</v>
      </c>
      <c r="P3" s="51" t="s">
        <v>224</v>
      </c>
      <c r="Q3" s="36" t="s">
        <v>50</v>
      </c>
      <c r="R3" s="28" t="s">
        <v>225</v>
      </c>
      <c r="S3" s="51" t="s">
        <v>233</v>
      </c>
      <c r="T3" s="36" t="s">
        <v>50</v>
      </c>
      <c r="U3" s="28" t="s">
        <v>228</v>
      </c>
      <c r="V3" s="51" t="s">
        <v>240</v>
      </c>
      <c r="W3" s="36" t="s">
        <v>50</v>
      </c>
      <c r="X3" s="28" t="s">
        <v>235</v>
      </c>
      <c r="Y3" s="51" t="s">
        <v>245</v>
      </c>
      <c r="Z3" s="36" t="s">
        <v>50</v>
      </c>
      <c r="AA3" s="28" t="s">
        <v>242</v>
      </c>
      <c r="AB3" s="51" t="s">
        <v>254</v>
      </c>
      <c r="AC3" s="36" t="s">
        <v>50</v>
      </c>
      <c r="AD3" s="28" t="s">
        <v>247</v>
      </c>
      <c r="AE3" s="51" t="s">
        <v>255</v>
      </c>
      <c r="AF3" s="36" t="s">
        <v>50</v>
      </c>
      <c r="AG3" s="28" t="s">
        <v>251</v>
      </c>
      <c r="AH3" s="51" t="s">
        <v>260</v>
      </c>
      <c r="AI3" s="36" t="s">
        <v>50</v>
      </c>
      <c r="AJ3" s="28" t="s">
        <v>257</v>
      </c>
      <c r="AK3" s="51" t="s">
        <v>265</v>
      </c>
      <c r="AL3" s="36" t="s">
        <v>50</v>
      </c>
      <c r="AM3" s="52"/>
      <c r="AN3" s="28" t="s">
        <v>38</v>
      </c>
      <c r="AO3" s="51" t="s">
        <v>124</v>
      </c>
      <c r="AP3" s="36" t="s">
        <v>50</v>
      </c>
      <c r="AQ3" s="28" t="s">
        <v>37</v>
      </c>
      <c r="AR3" s="51" t="s">
        <v>129</v>
      </c>
      <c r="AS3" s="36" t="s">
        <v>50</v>
      </c>
      <c r="AT3" s="28" t="s">
        <v>39</v>
      </c>
      <c r="AU3" s="51" t="s">
        <v>192</v>
      </c>
      <c r="AV3" s="36" t="s">
        <v>50</v>
      </c>
      <c r="AW3" s="28" t="s">
        <v>210</v>
      </c>
      <c r="AX3" s="51" t="s">
        <v>211</v>
      </c>
      <c r="AY3" s="36" t="s">
        <v>50</v>
      </c>
      <c r="AZ3" s="28" t="s">
        <v>216</v>
      </c>
      <c r="BA3" s="51" t="s">
        <v>217</v>
      </c>
      <c r="BB3" s="36" t="s">
        <v>50</v>
      </c>
      <c r="BC3" s="28" t="s">
        <v>225</v>
      </c>
      <c r="BD3" s="51" t="s">
        <v>222</v>
      </c>
      <c r="BE3" s="36" t="s">
        <v>50</v>
      </c>
      <c r="BF3" s="28" t="s">
        <v>228</v>
      </c>
      <c r="BG3" s="51" t="s">
        <v>229</v>
      </c>
      <c r="BH3" s="36" t="s">
        <v>50</v>
      </c>
      <c r="BI3" s="28" t="s">
        <v>235</v>
      </c>
      <c r="BJ3" s="51" t="s">
        <v>236</v>
      </c>
      <c r="BK3" s="36" t="s">
        <v>50</v>
      </c>
      <c r="BL3" s="28" t="s">
        <v>242</v>
      </c>
      <c r="BM3" s="51" t="s">
        <v>243</v>
      </c>
      <c r="BN3" s="36" t="s">
        <v>50</v>
      </c>
      <c r="BO3" s="28" t="s">
        <v>247</v>
      </c>
      <c r="BP3" s="51" t="s">
        <v>248</v>
      </c>
      <c r="BQ3" s="36" t="s">
        <v>50</v>
      </c>
      <c r="BR3" s="28" t="s">
        <v>251</v>
      </c>
      <c r="BS3" s="51" t="s">
        <v>252</v>
      </c>
      <c r="BT3" s="36" t="s">
        <v>50</v>
      </c>
      <c r="BU3" s="28" t="s">
        <v>257</v>
      </c>
      <c r="BV3" s="51" t="s">
        <v>258</v>
      </c>
      <c r="BW3" s="36" t="s">
        <v>50</v>
      </c>
      <c r="BX3" s="28" t="s">
        <v>262</v>
      </c>
      <c r="BY3" s="51" t="s">
        <v>263</v>
      </c>
      <c r="BZ3" s="36" t="s">
        <v>50</v>
      </c>
      <c r="CA3" s="28" t="s">
        <v>267</v>
      </c>
      <c r="CB3" s="51" t="s">
        <v>268</v>
      </c>
      <c r="CC3" s="36" t="s">
        <v>50</v>
      </c>
      <c r="CD3" s="52"/>
      <c r="CE3" s="28" t="s">
        <v>38</v>
      </c>
      <c r="CF3" s="51" t="s">
        <v>145</v>
      </c>
      <c r="CG3" s="36" t="s">
        <v>50</v>
      </c>
      <c r="CH3" s="28" t="s">
        <v>37</v>
      </c>
      <c r="CI3" s="51" t="s">
        <v>208</v>
      </c>
      <c r="CJ3" s="36" t="s">
        <v>50</v>
      </c>
      <c r="CK3" s="28" t="s">
        <v>39</v>
      </c>
      <c r="CL3" s="51" t="s">
        <v>214</v>
      </c>
      <c r="CM3" s="36" t="s">
        <v>50</v>
      </c>
      <c r="CN3" s="28" t="s">
        <v>210</v>
      </c>
      <c r="CO3" s="51" t="s">
        <v>221</v>
      </c>
      <c r="CP3" s="36" t="s">
        <v>50</v>
      </c>
      <c r="CQ3" s="28" t="s">
        <v>216</v>
      </c>
      <c r="CR3" s="51" t="s">
        <v>224</v>
      </c>
      <c r="CS3" s="36" t="s">
        <v>50</v>
      </c>
      <c r="CT3" s="28" t="s">
        <v>225</v>
      </c>
      <c r="CU3" s="51" t="s">
        <v>233</v>
      </c>
      <c r="CV3" s="36" t="s">
        <v>50</v>
      </c>
      <c r="CW3" s="28" t="s">
        <v>228</v>
      </c>
      <c r="CX3" s="51" t="s">
        <v>240</v>
      </c>
      <c r="CY3" s="36" t="s">
        <v>50</v>
      </c>
      <c r="CZ3" s="28" t="s">
        <v>235</v>
      </c>
      <c r="DA3" s="51" t="s">
        <v>245</v>
      </c>
      <c r="DB3" s="36" t="s">
        <v>50</v>
      </c>
      <c r="DC3" s="28" t="s">
        <v>242</v>
      </c>
      <c r="DD3" s="51" t="s">
        <v>254</v>
      </c>
      <c r="DE3" s="36" t="s">
        <v>50</v>
      </c>
      <c r="DF3" s="28" t="s">
        <v>247</v>
      </c>
      <c r="DG3" s="51" t="s">
        <v>255</v>
      </c>
      <c r="DH3" s="36" t="s">
        <v>50</v>
      </c>
      <c r="DI3" s="28" t="s">
        <v>251</v>
      </c>
      <c r="DJ3" s="51" t="s">
        <v>260</v>
      </c>
      <c r="DK3" s="36" t="s">
        <v>50</v>
      </c>
      <c r="DL3" s="28" t="s">
        <v>257</v>
      </c>
      <c r="DM3" s="51" t="s">
        <v>265</v>
      </c>
      <c r="DN3" s="36" t="s">
        <v>50</v>
      </c>
      <c r="DO3" s="52"/>
    </row>
    <row r="4" spans="1:139" x14ac:dyDescent="0.25">
      <c r="A4" s="77" t="s">
        <v>23</v>
      </c>
      <c r="B4" s="42" t="s">
        <v>22</v>
      </c>
      <c r="C4" s="31">
        <v>392</v>
      </c>
      <c r="D4" s="125">
        <f>C4/C$19</f>
        <v>0.11918516266342354</v>
      </c>
      <c r="E4" s="41">
        <f>D4*'Pondération des sujets'!$D3</f>
        <v>0.11918516266342354</v>
      </c>
      <c r="F4" s="31">
        <v>411</v>
      </c>
      <c r="G4" s="125">
        <f>F4/F$19</f>
        <v>0.12665639445300461</v>
      </c>
      <c r="H4" s="41">
        <f>G4*'Pondération des sujets'!$D3</f>
        <v>0.12665639445300461</v>
      </c>
      <c r="I4" s="31">
        <v>390</v>
      </c>
      <c r="J4" s="125">
        <f>I4/I$19</f>
        <v>0.120817843866171</v>
      </c>
      <c r="K4" s="41">
        <f>J4*'Pondération des sujets'!$D3</f>
        <v>0.120817843866171</v>
      </c>
      <c r="L4" s="31">
        <v>390</v>
      </c>
      <c r="M4" s="125">
        <f>L4/L$19</f>
        <v>0.11915673693858846</v>
      </c>
      <c r="N4" s="41">
        <f>M4*'Pondération des sujets'!$D3</f>
        <v>0.11915673693858846</v>
      </c>
      <c r="O4" s="31">
        <v>378</v>
      </c>
      <c r="P4" s="125">
        <f>O4/O$19</f>
        <v>0.11670268601420192</v>
      </c>
      <c r="Q4" s="41">
        <f>P4*'Pondération des sujets'!$D3</f>
        <v>0.11670268601420192</v>
      </c>
      <c r="R4" s="31">
        <v>366</v>
      </c>
      <c r="S4" s="125">
        <f>R4/R$19</f>
        <v>0.11352357320099256</v>
      </c>
      <c r="T4" s="41">
        <f>S4*'Pondération des sujets'!$D3</f>
        <v>0.11352357320099256</v>
      </c>
      <c r="U4" s="31">
        <v>369</v>
      </c>
      <c r="V4" s="125">
        <f>U4/U$19</f>
        <v>0.11071107110711072</v>
      </c>
      <c r="W4" s="41">
        <f>V4*'Pondération des sujets'!$D3</f>
        <v>0.11071107110711072</v>
      </c>
      <c r="X4" s="31">
        <v>382</v>
      </c>
      <c r="Y4" s="125">
        <f>X4/X$19</f>
        <v>0.11423444976076555</v>
      </c>
      <c r="Z4" s="41">
        <f>Y4*'Pondération des sujets'!$D3</f>
        <v>0.11423444976076555</v>
      </c>
      <c r="AA4" s="31">
        <v>419</v>
      </c>
      <c r="AB4" s="125">
        <f>AA4/AA$19</f>
        <v>0.12597714972940469</v>
      </c>
      <c r="AC4" s="41">
        <f>AB4*'Pondération des sujets'!$D3</f>
        <v>0.12597714972940469</v>
      </c>
      <c r="AD4" s="31">
        <v>364</v>
      </c>
      <c r="AE4" s="125">
        <f>AD4/AD$19</f>
        <v>0.10944076969332532</v>
      </c>
      <c r="AF4" s="41">
        <f>AE4*'Pondération des sujets'!$D3</f>
        <v>0.10944076969332532</v>
      </c>
      <c r="AG4" s="31">
        <v>369</v>
      </c>
      <c r="AH4" s="125">
        <f>AG4/AG$19</f>
        <v>0.11399443929564411</v>
      </c>
      <c r="AI4" s="41">
        <f>AH4*'Pondération des sujets'!$D3</f>
        <v>0.11399443929564411</v>
      </c>
      <c r="AJ4" s="31">
        <v>374</v>
      </c>
      <c r="AK4" s="125">
        <f>AJ4/AJ$19</f>
        <v>0.11661989398191457</v>
      </c>
      <c r="AL4" s="41">
        <f>AK4*'Pondération des sujets'!$D3</f>
        <v>0.11661989398191457</v>
      </c>
      <c r="AM4" s="32"/>
      <c r="AN4" s="31">
        <v>344</v>
      </c>
      <c r="AO4" s="125">
        <f>AN4/AN$19</f>
        <v>0.17004448838358874</v>
      </c>
      <c r="AP4" s="41">
        <f>AO4*'Pondération des sujets'!$D3</f>
        <v>0.17004448838358874</v>
      </c>
      <c r="AQ4" s="31">
        <v>431</v>
      </c>
      <c r="AR4" s="125">
        <f>AQ4/AQ$19</f>
        <v>0.20963035019455253</v>
      </c>
      <c r="AS4" s="41">
        <f>AR4*'Pondération des sujets'!$D3</f>
        <v>0.20963035019455253</v>
      </c>
      <c r="AT4" s="31">
        <v>372</v>
      </c>
      <c r="AU4" s="125">
        <f>AT4/AT$19</f>
        <v>0.18067022826614862</v>
      </c>
      <c r="AV4" s="41">
        <f>AU4*'Pondération des sujets'!$D3</f>
        <v>0.18067022826614862</v>
      </c>
      <c r="AW4" s="31">
        <v>353</v>
      </c>
      <c r="AX4" s="125">
        <f>AW4/AW$19</f>
        <v>0.17152575315840621</v>
      </c>
      <c r="AY4" s="41">
        <f>AX4*'Pondération des sujets'!$D3</f>
        <v>0.17152575315840621</v>
      </c>
      <c r="AZ4" s="31">
        <v>322</v>
      </c>
      <c r="BA4" s="125">
        <f>AZ4/AZ$19</f>
        <v>0.15745721271393642</v>
      </c>
      <c r="BB4" s="41">
        <f>BA4*'Pondération des sujets'!$D3</f>
        <v>0.15745721271393642</v>
      </c>
      <c r="BC4" s="31">
        <v>333</v>
      </c>
      <c r="BD4" s="125">
        <f>BC4/BC$19</f>
        <v>0.15986557849255881</v>
      </c>
      <c r="BE4" s="41">
        <f>BD4*'Pondération des sujets'!$D3</f>
        <v>0.15986557849255881</v>
      </c>
      <c r="BF4" s="31">
        <v>360</v>
      </c>
      <c r="BG4" s="125">
        <f>BF4/BF$19</f>
        <v>0.1769041769041769</v>
      </c>
      <c r="BH4" s="41">
        <f>BG4*'Pondération des sujets'!$D3</f>
        <v>0.1769041769041769</v>
      </c>
      <c r="BI4" s="31">
        <v>355</v>
      </c>
      <c r="BJ4" s="125">
        <f>BI4/BI$19</f>
        <v>0.17609126984126985</v>
      </c>
      <c r="BK4" s="41">
        <f>BJ4*'Pondération des sujets'!$D3</f>
        <v>0.17609126984126985</v>
      </c>
      <c r="BL4" s="31">
        <v>334</v>
      </c>
      <c r="BM4" s="125">
        <f>BL4/BL$19</f>
        <v>0.15965583173996176</v>
      </c>
      <c r="BN4" s="41">
        <f>BM4*'Pondération des sujets'!$D3</f>
        <v>0.15965583173996176</v>
      </c>
      <c r="BO4" s="31">
        <v>365</v>
      </c>
      <c r="BP4" s="125">
        <f>BO4/BO$19</f>
        <v>0.17184557438794726</v>
      </c>
      <c r="BQ4" s="41">
        <f>BP4*'Pondération des sujets'!$D3</f>
        <v>0.17184557438794726</v>
      </c>
      <c r="BR4" s="31">
        <v>334</v>
      </c>
      <c r="BS4" s="125">
        <f>BR4/BR$19</f>
        <v>0.15919923736892277</v>
      </c>
      <c r="BT4" s="41">
        <f>BS4*'Pondération des sujets'!$D3</f>
        <v>0.15919923736892277</v>
      </c>
      <c r="BU4" s="31">
        <v>333</v>
      </c>
      <c r="BV4" s="125">
        <f>BU4/BU$19</f>
        <v>0.1570754716981132</v>
      </c>
      <c r="BW4" s="41">
        <f>BV4*'Pondération des sujets'!$D3</f>
        <v>0.1570754716981132</v>
      </c>
      <c r="BX4" s="31">
        <v>323</v>
      </c>
      <c r="BY4" s="125">
        <f>BX4/BX$19</f>
        <v>0.1564922480620155</v>
      </c>
      <c r="BZ4" s="41">
        <f>BY4*'Pondération des sujets'!$D3</f>
        <v>0.1564922480620155</v>
      </c>
      <c r="CA4" s="31">
        <v>343</v>
      </c>
      <c r="CB4" s="125">
        <f>CA4/CA$19</f>
        <v>0.171072319201995</v>
      </c>
      <c r="CC4" s="41">
        <f>CB4*'Pondération des sujets'!$D3</f>
        <v>0.171072319201995</v>
      </c>
      <c r="CD4" s="32"/>
      <c r="CE4" s="31">
        <v>524</v>
      </c>
      <c r="CF4" s="125">
        <f>CE4/CE$19</f>
        <v>0.17214191852825231</v>
      </c>
      <c r="CG4" s="41">
        <f>CF4*'Pondération des sujets'!$D3</f>
        <v>0.17214191852825231</v>
      </c>
      <c r="CH4" s="31">
        <v>564</v>
      </c>
      <c r="CI4" s="125">
        <f>CH4/CH$19</f>
        <v>0.188</v>
      </c>
      <c r="CJ4" s="41">
        <f>CI4*'Pondération des sujets'!$D3</f>
        <v>0.188</v>
      </c>
      <c r="CK4" s="31">
        <v>536</v>
      </c>
      <c r="CL4" s="125">
        <f>CK4/CK$19</f>
        <v>0.17813226985709538</v>
      </c>
      <c r="CM4" s="41">
        <f>CL4*'Pondération des sujets'!$D3</f>
        <v>0.17813226985709538</v>
      </c>
      <c r="CN4" s="31">
        <v>503</v>
      </c>
      <c r="CO4" s="125">
        <f>CN4/CN$19</f>
        <v>0.1641644908616188</v>
      </c>
      <c r="CP4" s="41">
        <f>CO4*'Pondération des sujets'!$D3</f>
        <v>0.1641644908616188</v>
      </c>
      <c r="CQ4" s="31">
        <v>461</v>
      </c>
      <c r="CR4" s="125">
        <f>CQ4/CQ$19</f>
        <v>0.15443886097152429</v>
      </c>
      <c r="CS4" s="41">
        <f>CR4*'Pondération des sujets'!$D3</f>
        <v>0.15443886097152429</v>
      </c>
      <c r="CT4" s="31">
        <v>500</v>
      </c>
      <c r="CU4" s="125">
        <f>CT4/CT$19</f>
        <v>0.16926201760324983</v>
      </c>
      <c r="CV4" s="41">
        <f>CU4*'Pondération des sujets'!$D3</f>
        <v>0.16926201760324983</v>
      </c>
      <c r="CW4" s="31">
        <v>570</v>
      </c>
      <c r="CX4" s="125">
        <f>CW4/CW$19</f>
        <v>0.18651832460732984</v>
      </c>
      <c r="CY4" s="41">
        <f>CX4*'Pondération des sujets'!$D3</f>
        <v>0.18651832460732984</v>
      </c>
      <c r="CZ4" s="31">
        <v>483</v>
      </c>
      <c r="DA4" s="125">
        <f>CZ4/CZ$19</f>
        <v>0.15510597302504817</v>
      </c>
      <c r="DB4" s="41">
        <f>DA4*'Pondération des sujets'!$D3</f>
        <v>0.15510597302504817</v>
      </c>
      <c r="DC4" s="31">
        <v>424</v>
      </c>
      <c r="DD4" s="125">
        <f>DC4/DC$19</f>
        <v>0.13788617886178861</v>
      </c>
      <c r="DE4" s="41">
        <f>DD4*'Pondération des sujets'!$D3</f>
        <v>0.13788617886178861</v>
      </c>
      <c r="DF4" s="31">
        <v>501</v>
      </c>
      <c r="DG4" s="125">
        <f>DF4/DF$19</f>
        <v>0.16176945431062317</v>
      </c>
      <c r="DH4" s="41">
        <f>DG4*'Pondération des sujets'!$D3</f>
        <v>0.16176945431062317</v>
      </c>
      <c r="DI4" s="31">
        <v>414</v>
      </c>
      <c r="DJ4" s="125">
        <f>DI4/DI$19</f>
        <v>0.1373134328358209</v>
      </c>
      <c r="DK4" s="41">
        <f>DJ4*'Pondération des sujets'!$D3</f>
        <v>0.1373134328358209</v>
      </c>
      <c r="DL4" s="31">
        <v>460</v>
      </c>
      <c r="DM4" s="125">
        <f>DL4/DL$19</f>
        <v>0.15598507968802985</v>
      </c>
      <c r="DN4" s="41">
        <f>DM4*'Pondération des sujets'!$D3</f>
        <v>0.15598507968802985</v>
      </c>
      <c r="DO4" s="32"/>
    </row>
    <row r="5" spans="1:139" s="70" customFormat="1" ht="15" customHeight="1" x14ac:dyDescent="0.25">
      <c r="A5" s="78"/>
      <c r="B5" s="49" t="s">
        <v>49</v>
      </c>
      <c r="C5" s="48">
        <v>188</v>
      </c>
      <c r="D5" s="126">
        <f>C5/C$19</f>
        <v>5.7160231073274552E-2</v>
      </c>
      <c r="E5" s="41">
        <f>-D5*'Pondération des sujets'!$D$3</f>
        <v>-5.7160231073274552E-2</v>
      </c>
      <c r="F5" s="48">
        <v>206</v>
      </c>
      <c r="G5" s="126">
        <f>F5/F$19</f>
        <v>6.3482280431432975E-2</v>
      </c>
      <c r="H5" s="41">
        <f>-G5*'Pondération des sujets'!$D$3</f>
        <v>-6.3482280431432975E-2</v>
      </c>
      <c r="I5" s="48">
        <v>198</v>
      </c>
      <c r="J5" s="126">
        <f>I5/I$19</f>
        <v>6.1338289962825282E-2</v>
      </c>
      <c r="K5" s="41">
        <f>-J5*'Pondération des sujets'!$D$3</f>
        <v>-6.1338289962825282E-2</v>
      </c>
      <c r="L5" s="48">
        <v>207</v>
      </c>
      <c r="M5" s="126">
        <f>L5/L$19</f>
        <v>6.3244729605866176E-2</v>
      </c>
      <c r="N5" s="41">
        <f>-M5*'Pondération des sujets'!$D$3</f>
        <v>-6.3244729605866176E-2</v>
      </c>
      <c r="O5" s="48">
        <v>178</v>
      </c>
      <c r="P5" s="126">
        <f>O5/O$19</f>
        <v>5.4955233096634762E-2</v>
      </c>
      <c r="Q5" s="41">
        <f>-P5*'Pondération des sujets'!$D$3</f>
        <v>-5.4955233096634762E-2</v>
      </c>
      <c r="R5" s="48">
        <v>180</v>
      </c>
      <c r="S5" s="126">
        <f>R5/R$19</f>
        <v>5.5831265508684863E-2</v>
      </c>
      <c r="T5" s="41">
        <f>-S5*'Pondération des sujets'!$D$3</f>
        <v>-5.5831265508684863E-2</v>
      </c>
      <c r="U5" s="48">
        <v>172</v>
      </c>
      <c r="V5" s="126">
        <f>U5/U$19</f>
        <v>5.1605160516051608E-2</v>
      </c>
      <c r="W5" s="41">
        <f>-V5*'Pondération des sujets'!$D$3</f>
        <v>-5.1605160516051608E-2</v>
      </c>
      <c r="X5" s="48">
        <v>167</v>
      </c>
      <c r="Y5" s="126">
        <f>X5/X$19</f>
        <v>4.9940191387559806E-2</v>
      </c>
      <c r="Z5" s="41">
        <f>-Y5*'Pondération des sujets'!$D$3</f>
        <v>-4.9940191387559806E-2</v>
      </c>
      <c r="AA5" s="48">
        <v>189</v>
      </c>
      <c r="AB5" s="126">
        <f>AA5/AA$19</f>
        <v>5.6825015033072759E-2</v>
      </c>
      <c r="AC5" s="41">
        <f>-AB5*'Pondération des sujets'!$D$3</f>
        <v>-5.6825015033072759E-2</v>
      </c>
      <c r="AD5" s="48">
        <v>150</v>
      </c>
      <c r="AE5" s="126">
        <f>AD5/AD$19</f>
        <v>4.5099218280216478E-2</v>
      </c>
      <c r="AF5" s="41">
        <f>-AE5*'Pondération des sujets'!$D$3</f>
        <v>-4.5099218280216478E-2</v>
      </c>
      <c r="AG5" s="48">
        <v>186</v>
      </c>
      <c r="AH5" s="126">
        <f>AG5/AG$19</f>
        <v>5.7460611677479144E-2</v>
      </c>
      <c r="AI5" s="41">
        <f>-AH5*'Pondération des sujets'!$D$3</f>
        <v>-5.7460611677479144E-2</v>
      </c>
      <c r="AJ5" s="48">
        <v>173</v>
      </c>
      <c r="AK5" s="126">
        <f>AJ5/AJ$19</f>
        <v>5.394449641409417E-2</v>
      </c>
      <c r="AL5" s="41">
        <f>-AK5*'Pondération des sujets'!$D$3</f>
        <v>-5.394449641409417E-2</v>
      </c>
      <c r="AM5" s="32"/>
      <c r="AN5" s="48">
        <v>69</v>
      </c>
      <c r="AO5" s="126">
        <f>AN5/AN$19</f>
        <v>3.4107760751359364E-2</v>
      </c>
      <c r="AP5" s="41">
        <f>-AO5*'Pondération des sujets'!$D$3</f>
        <v>-3.4107760751359364E-2</v>
      </c>
      <c r="AQ5" s="48">
        <v>146</v>
      </c>
      <c r="AR5" s="126">
        <f>AQ5/AQ$19</f>
        <v>7.101167315175097E-2</v>
      </c>
      <c r="AS5" s="41">
        <f>-AR5*'Pondération des sujets'!$D$3</f>
        <v>-7.101167315175097E-2</v>
      </c>
      <c r="AT5" s="48">
        <v>170</v>
      </c>
      <c r="AU5" s="126">
        <f>AT5/AT$19</f>
        <v>8.2564351627003402E-2</v>
      </c>
      <c r="AV5" s="41">
        <f>-AU5*'Pondération des sujets'!$D$3</f>
        <v>-8.2564351627003402E-2</v>
      </c>
      <c r="AW5" s="48">
        <v>181</v>
      </c>
      <c r="AX5" s="126">
        <f>AW5/AW$19</f>
        <v>8.7949465500485907E-2</v>
      </c>
      <c r="AY5" s="41">
        <f>-AX5*'Pondération des sujets'!$D$3</f>
        <v>-8.7949465500485907E-2</v>
      </c>
      <c r="AZ5" s="48">
        <v>171</v>
      </c>
      <c r="BA5" s="126">
        <f>AZ5/AZ$19</f>
        <v>8.361858190709047E-2</v>
      </c>
      <c r="BB5" s="41">
        <f>-BA5*'Pondération des sujets'!$D$3</f>
        <v>-8.361858190709047E-2</v>
      </c>
      <c r="BC5" s="48">
        <v>179</v>
      </c>
      <c r="BD5" s="126">
        <f>BC5/BC$19</f>
        <v>8.5933749399903989E-2</v>
      </c>
      <c r="BE5" s="41">
        <f>-BD5*'Pondération des sujets'!$D$3</f>
        <v>-8.5933749399903989E-2</v>
      </c>
      <c r="BF5" s="48">
        <v>189</v>
      </c>
      <c r="BG5" s="126">
        <f>BF5/BF$19</f>
        <v>9.2874692874692868E-2</v>
      </c>
      <c r="BH5" s="41">
        <f>-BG5*'Pondération des sujets'!$D$3</f>
        <v>-9.2874692874692868E-2</v>
      </c>
      <c r="BI5" s="48">
        <v>187</v>
      </c>
      <c r="BJ5" s="126">
        <f>BI5/BI$19</f>
        <v>9.2757936507936511E-2</v>
      </c>
      <c r="BK5" s="41">
        <f>-BJ5*'Pondération des sujets'!$D$3</f>
        <v>-9.2757936507936511E-2</v>
      </c>
      <c r="BL5" s="48">
        <v>158</v>
      </c>
      <c r="BM5" s="126">
        <f>BL5/BL$19</f>
        <v>7.5525812619502863E-2</v>
      </c>
      <c r="BN5" s="41">
        <f>-BM5*'Pondération des sujets'!$D$3</f>
        <v>-7.5525812619502863E-2</v>
      </c>
      <c r="BO5" s="48">
        <v>170</v>
      </c>
      <c r="BP5" s="126">
        <f>BO5/BO$19</f>
        <v>8.0037664783427498E-2</v>
      </c>
      <c r="BQ5" s="41">
        <f>-BP5*'Pondération des sujets'!$D$3</f>
        <v>-8.0037664783427498E-2</v>
      </c>
      <c r="BR5" s="48">
        <v>153</v>
      </c>
      <c r="BS5" s="126">
        <f>BR5/BR$19</f>
        <v>7.2926596758817921E-2</v>
      </c>
      <c r="BT5" s="41">
        <f>-BS5*'Pondération des sujets'!$D$3</f>
        <v>-7.2926596758817921E-2</v>
      </c>
      <c r="BU5" s="48">
        <v>156</v>
      </c>
      <c r="BV5" s="126">
        <f>BU5/BU$19</f>
        <v>7.3584905660377356E-2</v>
      </c>
      <c r="BW5" s="41">
        <f>-BV5*'Pondération des sujets'!$D$3</f>
        <v>-7.3584905660377356E-2</v>
      </c>
      <c r="BX5" s="48">
        <v>137</v>
      </c>
      <c r="BY5" s="126">
        <f>BX5/BX$19</f>
        <v>6.6375968992248069E-2</v>
      </c>
      <c r="BZ5" s="41">
        <f>-BY5*'Pondération des sujets'!$D$3</f>
        <v>-6.6375968992248069E-2</v>
      </c>
      <c r="CA5" s="48">
        <v>146</v>
      </c>
      <c r="CB5" s="126">
        <f>CA5/CA$19</f>
        <v>7.2817955112219446E-2</v>
      </c>
      <c r="CC5" s="41">
        <f>-CB5*'Pondération des sujets'!$D$3</f>
        <v>-7.2817955112219446E-2</v>
      </c>
      <c r="CD5" s="32"/>
      <c r="CE5" s="48">
        <v>240</v>
      </c>
      <c r="CF5" s="126">
        <f>CE5/CE$19</f>
        <v>7.8843626806833114E-2</v>
      </c>
      <c r="CG5" s="41">
        <f>-CF5*'Pondération des sujets'!$D$3</f>
        <v>-7.8843626806833114E-2</v>
      </c>
      <c r="CH5" s="48">
        <v>253</v>
      </c>
      <c r="CI5" s="126">
        <f>CH5/CH$19</f>
        <v>8.433333333333333E-2</v>
      </c>
      <c r="CJ5" s="41">
        <f>-CI5*'Pondération des sujets'!$D$3</f>
        <v>-8.433333333333333E-2</v>
      </c>
      <c r="CK5" s="48">
        <v>266</v>
      </c>
      <c r="CL5" s="126">
        <f>CK5/CK$19</f>
        <v>8.8401462279827189E-2</v>
      </c>
      <c r="CM5" s="41">
        <f>-CL5*'Pondération des sujets'!$D$3</f>
        <v>-8.8401462279827189E-2</v>
      </c>
      <c r="CN5" s="48">
        <v>247</v>
      </c>
      <c r="CO5" s="126">
        <f>CN5/CN$19</f>
        <v>8.0613577023498695E-2</v>
      </c>
      <c r="CP5" s="41">
        <f>-CO5*'Pondération des sujets'!$D$3</f>
        <v>-8.0613577023498695E-2</v>
      </c>
      <c r="CQ5" s="48">
        <v>221</v>
      </c>
      <c r="CR5" s="126">
        <f>CQ5/CQ$19</f>
        <v>7.4036850921273031E-2</v>
      </c>
      <c r="CS5" s="41">
        <f>-CR5*'Pondération des sujets'!$D$3</f>
        <v>-7.4036850921273031E-2</v>
      </c>
      <c r="CT5" s="48">
        <v>245</v>
      </c>
      <c r="CU5" s="126">
        <f>CT5/CT$19</f>
        <v>8.2938388625592413E-2</v>
      </c>
      <c r="CV5" s="41">
        <f>-CU5*'Pondération des sujets'!$D$3</f>
        <v>-8.2938388625592413E-2</v>
      </c>
      <c r="CW5" s="48">
        <v>209</v>
      </c>
      <c r="CX5" s="126">
        <f>CW5/CW$19</f>
        <v>6.8390052356020942E-2</v>
      </c>
      <c r="CY5" s="41">
        <f>-CX5*'Pondération des sujets'!$D$3</f>
        <v>-6.8390052356020942E-2</v>
      </c>
      <c r="CZ5" s="48">
        <v>205</v>
      </c>
      <c r="DA5" s="126">
        <f>CZ5/CZ$19</f>
        <v>6.5831727681438662E-2</v>
      </c>
      <c r="DB5" s="41">
        <f>-DA5*'Pondération des sujets'!$D$3</f>
        <v>-6.5831727681438662E-2</v>
      </c>
      <c r="DC5" s="48">
        <v>205</v>
      </c>
      <c r="DD5" s="126">
        <f>DC5/DC$19</f>
        <v>6.6666666666666666E-2</v>
      </c>
      <c r="DE5" s="41">
        <f>-DD5*'Pondération des sujets'!$D$3</f>
        <v>-6.6666666666666666E-2</v>
      </c>
      <c r="DF5" s="48">
        <v>243</v>
      </c>
      <c r="DG5" s="126">
        <f>DF5/DF$19</f>
        <v>7.8463028737487894E-2</v>
      </c>
      <c r="DH5" s="41">
        <f>-DG5*'Pondération des sujets'!$D$3</f>
        <v>-7.8463028737487894E-2</v>
      </c>
      <c r="DI5" s="48">
        <v>198</v>
      </c>
      <c r="DJ5" s="126">
        <f>DI5/DI$19</f>
        <v>6.5671641791044774E-2</v>
      </c>
      <c r="DK5" s="41">
        <f>-DJ5*'Pondération des sujets'!$D$3</f>
        <v>-6.5671641791044774E-2</v>
      </c>
      <c r="DL5" s="48">
        <v>171</v>
      </c>
      <c r="DM5" s="126">
        <f>DL5/DL$19</f>
        <v>5.7985757884028481E-2</v>
      </c>
      <c r="DN5" s="41">
        <f>-DM5*'Pondération des sujets'!$D$3</f>
        <v>-5.7985757884028481E-2</v>
      </c>
      <c r="DO5" s="32"/>
    </row>
    <row r="6" spans="1:139" x14ac:dyDescent="0.25">
      <c r="A6" s="77" t="s">
        <v>21</v>
      </c>
      <c r="B6" s="42" t="s">
        <v>20</v>
      </c>
      <c r="C6" s="31">
        <v>23</v>
      </c>
      <c r="D6" s="125">
        <f>C6/C$19</f>
        <v>6.993006993006993E-3</v>
      </c>
      <c r="E6" s="41">
        <f>D6*'Pondération des sujets'!$D4</f>
        <v>6.993006993006993E-3</v>
      </c>
      <c r="F6" s="31">
        <v>32</v>
      </c>
      <c r="G6" s="125">
        <f>F6/F$19</f>
        <v>9.861325115562404E-3</v>
      </c>
      <c r="H6" s="41">
        <f>G6*'Pondération des sujets'!$D4</f>
        <v>9.861325115562404E-3</v>
      </c>
      <c r="I6" s="31">
        <v>28</v>
      </c>
      <c r="J6" s="125">
        <f>I6/I$19</f>
        <v>8.6741016109045856E-3</v>
      </c>
      <c r="K6" s="41">
        <f>J6*'Pondération des sujets'!$D4</f>
        <v>8.6741016109045856E-3</v>
      </c>
      <c r="L6" s="31">
        <v>23</v>
      </c>
      <c r="M6" s="125">
        <f>L6/L$19</f>
        <v>7.0271921784295756E-3</v>
      </c>
      <c r="N6" s="41">
        <f>M6*'Pondération des sujets'!$D4</f>
        <v>7.0271921784295756E-3</v>
      </c>
      <c r="O6" s="31">
        <v>31</v>
      </c>
      <c r="P6" s="125">
        <f>O6/O$19</f>
        <v>9.5708552022229082E-3</v>
      </c>
      <c r="Q6" s="41">
        <f>P6*'Pondération des sujets'!$D4</f>
        <v>9.5708552022229082E-3</v>
      </c>
      <c r="R6" s="31">
        <v>27</v>
      </c>
      <c r="S6" s="125">
        <f>R6/R$19</f>
        <v>8.3746898263027288E-3</v>
      </c>
      <c r="T6" s="41">
        <f>S6*'Pondération des sujets'!$D4</f>
        <v>8.3746898263027288E-3</v>
      </c>
      <c r="U6" s="31">
        <v>32</v>
      </c>
      <c r="V6" s="125">
        <f>U6/U$19</f>
        <v>9.6009600960096017E-3</v>
      </c>
      <c r="W6" s="41">
        <f>V6*'Pondération des sujets'!$D4</f>
        <v>9.6009600960096017E-3</v>
      </c>
      <c r="X6" s="31">
        <v>32</v>
      </c>
      <c r="Y6" s="125">
        <f>X6/X$19</f>
        <v>9.5693779904306216E-3</v>
      </c>
      <c r="Z6" s="41">
        <f>Y6*'Pondération des sujets'!$D4</f>
        <v>9.5693779904306216E-3</v>
      </c>
      <c r="AA6" s="31">
        <v>29</v>
      </c>
      <c r="AB6" s="125">
        <f>AA6/AA$19</f>
        <v>8.7191822008418525E-3</v>
      </c>
      <c r="AC6" s="41">
        <f>AB6*'Pondération des sujets'!$D4</f>
        <v>8.7191822008418525E-3</v>
      </c>
      <c r="AD6" s="31">
        <v>24</v>
      </c>
      <c r="AE6" s="125">
        <f>AD6/AD$19</f>
        <v>7.2158749248346366E-3</v>
      </c>
      <c r="AF6" s="41">
        <f>AE6*'Pondération des sujets'!$D4</f>
        <v>7.2158749248346366E-3</v>
      </c>
      <c r="AG6" s="31">
        <v>27</v>
      </c>
      <c r="AH6" s="125">
        <f>AG6/AG$19</f>
        <v>8.3410565338276187E-3</v>
      </c>
      <c r="AI6" s="41">
        <f>AH6*'Pondération des sujets'!$D4</f>
        <v>8.3410565338276187E-3</v>
      </c>
      <c r="AJ6" s="31">
        <v>28</v>
      </c>
      <c r="AK6" s="125">
        <f>AJ6/AJ$19</f>
        <v>8.7309011537262237E-3</v>
      </c>
      <c r="AL6" s="41">
        <f>AK6*'Pondération des sujets'!$D4</f>
        <v>8.7309011537262237E-3</v>
      </c>
      <c r="AM6" s="32"/>
      <c r="AN6" s="31">
        <v>35</v>
      </c>
      <c r="AO6" s="125">
        <f>AN6/AN$19</f>
        <v>1.7301038062283738E-2</v>
      </c>
      <c r="AP6" s="41">
        <f>AO6*'Pondération des sujets'!$D4</f>
        <v>1.7301038062283738E-2</v>
      </c>
      <c r="AQ6" s="31">
        <v>39</v>
      </c>
      <c r="AR6" s="125">
        <f>AQ6/AQ$19</f>
        <v>1.8968871595330738E-2</v>
      </c>
      <c r="AS6" s="41">
        <f>AR6*'Pondération des sujets'!$D4</f>
        <v>1.8968871595330738E-2</v>
      </c>
      <c r="AT6" s="31">
        <v>32</v>
      </c>
      <c r="AU6" s="125">
        <f>AT6/AT$19</f>
        <v>1.5541525012141816E-2</v>
      </c>
      <c r="AV6" s="41">
        <f>AU6*'Pondération des sujets'!$D4</f>
        <v>1.5541525012141816E-2</v>
      </c>
      <c r="AW6" s="31">
        <v>41</v>
      </c>
      <c r="AX6" s="125">
        <f>AW6/AW$19</f>
        <v>1.9922254616132166E-2</v>
      </c>
      <c r="AY6" s="41">
        <f>AX6*'Pondération des sujets'!$D4</f>
        <v>1.9922254616132166E-2</v>
      </c>
      <c r="AZ6" s="31">
        <v>35</v>
      </c>
      <c r="BA6" s="125">
        <f>AZ6/AZ$19</f>
        <v>1.7114914425427872E-2</v>
      </c>
      <c r="BB6" s="41">
        <f>BA6*'Pondération des sujets'!$D4</f>
        <v>1.7114914425427872E-2</v>
      </c>
      <c r="BC6" s="31">
        <v>33</v>
      </c>
      <c r="BD6" s="125">
        <f>BC6/BC$19</f>
        <v>1.5842534805568891E-2</v>
      </c>
      <c r="BE6" s="41">
        <f>BD6*'Pondération des sujets'!$D4</f>
        <v>1.5842534805568891E-2</v>
      </c>
      <c r="BF6" s="31">
        <v>34</v>
      </c>
      <c r="BG6" s="125">
        <f>BF6/BF$19</f>
        <v>1.6707616707616706E-2</v>
      </c>
      <c r="BH6" s="41">
        <f>BG6*'Pondération des sujets'!$D4</f>
        <v>1.6707616707616706E-2</v>
      </c>
      <c r="BI6" s="31">
        <v>28</v>
      </c>
      <c r="BJ6" s="125">
        <f>BI6/BI$19</f>
        <v>1.3888888888888888E-2</v>
      </c>
      <c r="BK6" s="41">
        <f>BJ6*'Pondération des sujets'!$D4</f>
        <v>1.3888888888888888E-2</v>
      </c>
      <c r="BL6" s="31">
        <v>34</v>
      </c>
      <c r="BM6" s="125">
        <f>BL6/BL$19</f>
        <v>1.6252390057361378E-2</v>
      </c>
      <c r="BN6" s="41">
        <f>BM6*'Pondération des sujets'!$D4</f>
        <v>1.6252390057361378E-2</v>
      </c>
      <c r="BO6" s="31">
        <v>28</v>
      </c>
      <c r="BP6" s="125">
        <f>BO6/BO$19</f>
        <v>1.3182674199623353E-2</v>
      </c>
      <c r="BQ6" s="41">
        <f>BP6*'Pondération des sujets'!$D4</f>
        <v>1.3182674199623353E-2</v>
      </c>
      <c r="BR6" s="31">
        <v>30</v>
      </c>
      <c r="BS6" s="125">
        <f>BR6/BR$19</f>
        <v>1.4299332697807437E-2</v>
      </c>
      <c r="BT6" s="41">
        <f>BS6*'Pondération des sujets'!$D4</f>
        <v>1.4299332697807437E-2</v>
      </c>
      <c r="BU6" s="31">
        <v>37</v>
      </c>
      <c r="BV6" s="125">
        <f>BU6/BU$19</f>
        <v>1.7452830188679245E-2</v>
      </c>
      <c r="BW6" s="41">
        <f>BV6*'Pondération des sujets'!$D4</f>
        <v>1.7452830188679245E-2</v>
      </c>
      <c r="BX6" s="31">
        <v>36</v>
      </c>
      <c r="BY6" s="125">
        <f>BX6/BX$19</f>
        <v>1.7441860465116279E-2</v>
      </c>
      <c r="BZ6" s="41">
        <f>BY6*'Pondération des sujets'!$D4</f>
        <v>1.7441860465116279E-2</v>
      </c>
      <c r="CA6" s="31">
        <v>34</v>
      </c>
      <c r="CB6" s="125">
        <f>CA6/CA$19</f>
        <v>1.6957605985037406E-2</v>
      </c>
      <c r="CC6" s="41">
        <f>CB6*'Pondération des sujets'!$D4</f>
        <v>1.6957605985037406E-2</v>
      </c>
      <c r="CD6" s="32"/>
      <c r="CE6" s="31">
        <v>54</v>
      </c>
      <c r="CF6" s="125">
        <f>CE6/CE$19</f>
        <v>1.7739816031537452E-2</v>
      </c>
      <c r="CG6" s="41">
        <f>CF6*'Pondération des sujets'!$D4</f>
        <v>1.7739816031537452E-2</v>
      </c>
      <c r="CH6" s="31">
        <v>54</v>
      </c>
      <c r="CI6" s="125">
        <f>CH6/CH$19</f>
        <v>1.7999999999999999E-2</v>
      </c>
      <c r="CJ6" s="41">
        <f>CI6*'Pondération des sujets'!$D4</f>
        <v>1.7999999999999999E-2</v>
      </c>
      <c r="CK6" s="31">
        <v>54</v>
      </c>
      <c r="CL6" s="125">
        <f>CK6/CK$19</f>
        <v>1.794616151545364E-2</v>
      </c>
      <c r="CM6" s="41">
        <f>CL6*'Pondération des sujets'!$D4</f>
        <v>1.794616151545364E-2</v>
      </c>
      <c r="CN6" s="31">
        <v>53</v>
      </c>
      <c r="CO6" s="125">
        <f>CN6/CN$19</f>
        <v>1.7297650130548303E-2</v>
      </c>
      <c r="CP6" s="41">
        <f>CO6*'Pondération des sujets'!$D4</f>
        <v>1.7297650130548303E-2</v>
      </c>
      <c r="CQ6" s="31">
        <v>64</v>
      </c>
      <c r="CR6" s="125">
        <f>CQ6/CQ$19</f>
        <v>2.1440536013400336E-2</v>
      </c>
      <c r="CS6" s="41">
        <f>CR6*'Pondération des sujets'!$D4</f>
        <v>2.1440536013400336E-2</v>
      </c>
      <c r="CT6" s="31">
        <v>54</v>
      </c>
      <c r="CU6" s="125">
        <f>CT6/CT$19</f>
        <v>1.8280297901150981E-2</v>
      </c>
      <c r="CV6" s="41">
        <f>CU6*'Pondération des sujets'!$D4</f>
        <v>1.8280297901150981E-2</v>
      </c>
      <c r="CW6" s="31">
        <v>52</v>
      </c>
      <c r="CX6" s="125">
        <f>CW6/CW$19</f>
        <v>1.7015706806282723E-2</v>
      </c>
      <c r="CY6" s="41">
        <f>CX6*'Pondération des sujets'!$D4</f>
        <v>1.7015706806282723E-2</v>
      </c>
      <c r="CZ6" s="31">
        <v>38</v>
      </c>
      <c r="DA6" s="125">
        <f>CZ6/CZ$19</f>
        <v>1.2202954399486191E-2</v>
      </c>
      <c r="DB6" s="41">
        <f>DA6*'Pondération des sujets'!$D4</f>
        <v>1.2202954399486191E-2</v>
      </c>
      <c r="DC6" s="31">
        <v>46</v>
      </c>
      <c r="DD6" s="125">
        <f>DC6/DC$19</f>
        <v>1.4959349593495935E-2</v>
      </c>
      <c r="DE6" s="41">
        <f>DD6*'Pondération des sujets'!$D4</f>
        <v>1.4959349593495935E-2</v>
      </c>
      <c r="DF6" s="31">
        <v>52</v>
      </c>
      <c r="DG6" s="125">
        <f>DF6/DF$19</f>
        <v>1.6790442363577657E-2</v>
      </c>
      <c r="DH6" s="41">
        <f>DG6*'Pondération des sujets'!$D4</f>
        <v>1.6790442363577657E-2</v>
      </c>
      <c r="DI6" s="31">
        <v>37</v>
      </c>
      <c r="DJ6" s="125">
        <f>DI6/DI$19</f>
        <v>1.2271973466003316E-2</v>
      </c>
      <c r="DK6" s="41">
        <f>DJ6*'Pondération des sujets'!$D4</f>
        <v>1.2271973466003316E-2</v>
      </c>
      <c r="DL6" s="31">
        <v>35</v>
      </c>
      <c r="DM6" s="125">
        <f>DL6/DL$19</f>
        <v>1.186842997626314E-2</v>
      </c>
      <c r="DN6" s="41">
        <f>DM6*'Pondération des sujets'!$D4</f>
        <v>1.186842997626314E-2</v>
      </c>
      <c r="DO6" s="32"/>
    </row>
    <row r="7" spans="1:139" x14ac:dyDescent="0.25">
      <c r="A7" s="77" t="s">
        <v>19</v>
      </c>
      <c r="B7" s="42" t="s">
        <v>18</v>
      </c>
      <c r="C7" s="31">
        <v>6</v>
      </c>
      <c r="D7" s="125">
        <f>C7/C19</f>
        <v>1.8242626938279112E-3</v>
      </c>
      <c r="E7" s="41">
        <f>D7*'Pondération des sujets'!$D5</f>
        <v>1.8242626938279112E-3</v>
      </c>
      <c r="F7" s="31">
        <v>4</v>
      </c>
      <c r="G7" s="125">
        <f>F7/F19</f>
        <v>1.2326656394453005E-3</v>
      </c>
      <c r="H7" s="41">
        <f>G7*'Pondération des sujets'!$D5</f>
        <v>1.2326656394453005E-3</v>
      </c>
      <c r="I7" s="31">
        <v>12</v>
      </c>
      <c r="J7" s="125">
        <f>I7/I19</f>
        <v>3.7174721189591076E-3</v>
      </c>
      <c r="K7" s="41">
        <f>J7*'Pondération des sujets'!$D5</f>
        <v>3.7174721189591076E-3</v>
      </c>
      <c r="L7" s="31">
        <v>13</v>
      </c>
      <c r="M7" s="125">
        <f>L7/L19</f>
        <v>3.9718912312862818E-3</v>
      </c>
      <c r="N7" s="41">
        <f>M7*'Pondération des sujets'!$D5</f>
        <v>3.9718912312862818E-3</v>
      </c>
      <c r="O7" s="31">
        <v>5</v>
      </c>
      <c r="P7" s="125">
        <f>O7/O19</f>
        <v>1.5436863229391787E-3</v>
      </c>
      <c r="Q7" s="41">
        <f>P7*'Pondération des sujets'!$D5</f>
        <v>1.5436863229391787E-3</v>
      </c>
      <c r="R7" s="31">
        <v>9</v>
      </c>
      <c r="S7" s="125">
        <f>R7/R19</f>
        <v>2.7915632754342431E-3</v>
      </c>
      <c r="T7" s="41">
        <f>S7*'Pondération des sujets'!$D5</f>
        <v>2.7915632754342431E-3</v>
      </c>
      <c r="U7" s="31">
        <v>5</v>
      </c>
      <c r="V7" s="125">
        <f>U7/U19</f>
        <v>1.5001500150015E-3</v>
      </c>
      <c r="W7" s="41">
        <f>V7*'Pondération des sujets'!$D5</f>
        <v>1.5001500150015E-3</v>
      </c>
      <c r="X7" s="31">
        <v>6</v>
      </c>
      <c r="Y7" s="125">
        <f>X7/X19</f>
        <v>1.7942583732057417E-3</v>
      </c>
      <c r="Z7" s="41">
        <f>Y7*'Pondération des sujets'!$D5</f>
        <v>1.7942583732057417E-3</v>
      </c>
      <c r="AA7" s="31">
        <v>6</v>
      </c>
      <c r="AB7" s="125">
        <f>AA7/AA19</f>
        <v>1.8039687312086591E-3</v>
      </c>
      <c r="AC7" s="41">
        <f>AB7*'Pondération des sujets'!$D5</f>
        <v>1.8039687312086591E-3</v>
      </c>
      <c r="AD7" s="31">
        <v>0</v>
      </c>
      <c r="AE7" s="125">
        <f>AD7/AD19</f>
        <v>0</v>
      </c>
      <c r="AF7" s="41">
        <f>AE7*'Pondération des sujets'!$D5</f>
        <v>0</v>
      </c>
      <c r="AG7" s="31">
        <v>12</v>
      </c>
      <c r="AH7" s="125">
        <f>AG7/AG19</f>
        <v>3.7071362372567192E-3</v>
      </c>
      <c r="AI7" s="41">
        <f>AH7*'Pondération des sujets'!$D5</f>
        <v>3.7071362372567192E-3</v>
      </c>
      <c r="AJ7" s="31">
        <v>8</v>
      </c>
      <c r="AK7" s="125">
        <f>AJ7/AJ19</f>
        <v>2.494543186778921E-3</v>
      </c>
      <c r="AL7" s="41">
        <f>AK7*'Pondération des sujets'!$D5</f>
        <v>2.494543186778921E-3</v>
      </c>
      <c r="AM7" s="32"/>
      <c r="AN7" s="31">
        <v>15</v>
      </c>
      <c r="AO7" s="125">
        <f>AN7/AN19</f>
        <v>7.4147305981216013E-3</v>
      </c>
      <c r="AP7" s="41">
        <f>AO7*'Pondération des sujets'!$D5</f>
        <v>7.4147305981216013E-3</v>
      </c>
      <c r="AQ7" s="31">
        <v>9</v>
      </c>
      <c r="AR7" s="125">
        <f>AQ7/AQ19</f>
        <v>4.3774319066147861E-3</v>
      </c>
      <c r="AS7" s="41">
        <f>AR7*'Pondération des sujets'!$D5</f>
        <v>4.3774319066147861E-3</v>
      </c>
      <c r="AT7" s="31">
        <v>0</v>
      </c>
      <c r="AU7" s="125">
        <f>AT7/AT19</f>
        <v>0</v>
      </c>
      <c r="AV7" s="41">
        <f>AU7*'Pondération des sujets'!$D5</f>
        <v>0</v>
      </c>
      <c r="AW7" s="31">
        <v>5</v>
      </c>
      <c r="AX7" s="125">
        <f>AW7/AW19</f>
        <v>2.4295432458697765E-3</v>
      </c>
      <c r="AY7" s="41">
        <f>AX7*'Pondération des sujets'!$D5</f>
        <v>2.4295432458697765E-3</v>
      </c>
      <c r="AZ7" s="31">
        <v>15</v>
      </c>
      <c r="BA7" s="125">
        <f>AZ7/AZ19</f>
        <v>7.3349633251833741E-3</v>
      </c>
      <c r="BB7" s="41">
        <f>BA7*'Pondération des sujets'!$D5</f>
        <v>7.3349633251833741E-3</v>
      </c>
      <c r="BC7" s="31">
        <v>7</v>
      </c>
      <c r="BD7" s="125">
        <f>BC7/BC19</f>
        <v>3.3605376860297649E-3</v>
      </c>
      <c r="BE7" s="41">
        <f>BD7*'Pondération des sujets'!$D5</f>
        <v>3.3605376860297649E-3</v>
      </c>
      <c r="BF7" s="31">
        <v>5</v>
      </c>
      <c r="BG7" s="125">
        <f>BF7/BF19</f>
        <v>2.4570024570024569E-3</v>
      </c>
      <c r="BH7" s="41">
        <f>BG7*'Pondération des sujets'!$D5</f>
        <v>2.4570024570024569E-3</v>
      </c>
      <c r="BI7" s="31">
        <v>3</v>
      </c>
      <c r="BJ7" s="125">
        <f>BI7/BI19</f>
        <v>1.488095238095238E-3</v>
      </c>
      <c r="BK7" s="41">
        <f>BJ7*'Pondération des sujets'!$D5</f>
        <v>1.488095238095238E-3</v>
      </c>
      <c r="BL7" s="31">
        <v>5</v>
      </c>
      <c r="BM7" s="125">
        <f>BL7/BL19</f>
        <v>2.3900573613766731E-3</v>
      </c>
      <c r="BN7" s="41">
        <f>BM7*'Pondération des sujets'!$D5</f>
        <v>2.3900573613766731E-3</v>
      </c>
      <c r="BO7" s="31">
        <v>1</v>
      </c>
      <c r="BP7" s="125">
        <f>BO7/BO19</f>
        <v>4.7080979284369113E-4</v>
      </c>
      <c r="BQ7" s="41">
        <f>BP7*'Pondération des sujets'!$D5</f>
        <v>4.7080979284369113E-4</v>
      </c>
      <c r="BR7" s="31">
        <v>7</v>
      </c>
      <c r="BS7" s="125">
        <f>BR7/BR19</f>
        <v>3.3365109628217351E-3</v>
      </c>
      <c r="BT7" s="41">
        <f>BS7*'Pondération des sujets'!$D5</f>
        <v>3.3365109628217351E-3</v>
      </c>
      <c r="BU7" s="31">
        <v>0</v>
      </c>
      <c r="BV7" s="125">
        <f>BU7/BU19</f>
        <v>0</v>
      </c>
      <c r="BW7" s="41">
        <f>BV7*'Pondération des sujets'!$D5</f>
        <v>0</v>
      </c>
      <c r="BX7" s="31">
        <v>3</v>
      </c>
      <c r="BY7" s="125">
        <f>BX7/BX19</f>
        <v>1.4534883720930232E-3</v>
      </c>
      <c r="BZ7" s="41">
        <f>BY7*'Pondération des sujets'!$D5</f>
        <v>1.4534883720930232E-3</v>
      </c>
      <c r="CA7" s="31">
        <v>4</v>
      </c>
      <c r="CB7" s="125">
        <f>CA7/CA19</f>
        <v>1.99501246882793E-3</v>
      </c>
      <c r="CC7" s="41">
        <f>CB7*'Pondération des sujets'!$D5</f>
        <v>1.99501246882793E-3</v>
      </c>
      <c r="CD7" s="32"/>
      <c r="CE7" s="31">
        <v>9</v>
      </c>
      <c r="CF7" s="125">
        <f>CE7/CE19</f>
        <v>2.956636005256242E-3</v>
      </c>
      <c r="CG7" s="41">
        <f>CF7*'Pondération des sujets'!$D5</f>
        <v>2.956636005256242E-3</v>
      </c>
      <c r="CH7" s="31">
        <v>16</v>
      </c>
      <c r="CI7" s="125">
        <f>CH7/CH19</f>
        <v>5.3333333333333332E-3</v>
      </c>
      <c r="CJ7" s="41">
        <f>CI7*'Pondération des sujets'!$D5</f>
        <v>5.3333333333333332E-3</v>
      </c>
      <c r="CK7" s="31">
        <v>16</v>
      </c>
      <c r="CL7" s="125">
        <f>CK7/CK19</f>
        <v>5.3173811897640408E-3</v>
      </c>
      <c r="CM7" s="41">
        <f>CL7*'Pondération des sujets'!$D5</f>
        <v>5.3173811897640408E-3</v>
      </c>
      <c r="CN7" s="31">
        <v>15</v>
      </c>
      <c r="CO7" s="125">
        <f>CN7/CN19</f>
        <v>4.89556135770235E-3</v>
      </c>
      <c r="CP7" s="41">
        <f>CO7*'Pondération des sujets'!$D5</f>
        <v>4.89556135770235E-3</v>
      </c>
      <c r="CQ7" s="31">
        <v>9</v>
      </c>
      <c r="CR7" s="125">
        <f>CQ7/CQ19</f>
        <v>3.015075376884422E-3</v>
      </c>
      <c r="CS7" s="41">
        <f>CR7*'Pondération des sujets'!$D5</f>
        <v>3.015075376884422E-3</v>
      </c>
      <c r="CT7" s="31">
        <v>7</v>
      </c>
      <c r="CU7" s="125">
        <f>CT7/CT19</f>
        <v>2.3696682464454978E-3</v>
      </c>
      <c r="CV7" s="41">
        <f>CU7*'Pondération des sujets'!$D5</f>
        <v>2.3696682464454978E-3</v>
      </c>
      <c r="CW7" s="31">
        <v>5</v>
      </c>
      <c r="CX7" s="125">
        <f>CW7/CW19</f>
        <v>1.6361256544502618E-3</v>
      </c>
      <c r="CY7" s="41">
        <f>CX7*'Pondération des sujets'!$D5</f>
        <v>1.6361256544502618E-3</v>
      </c>
      <c r="CZ7" s="31">
        <v>2</v>
      </c>
      <c r="DA7" s="125">
        <f>CZ7/CZ19</f>
        <v>6.4226075786769424E-4</v>
      </c>
      <c r="DB7" s="41">
        <f>DA7*'Pondération des sujets'!$D5</f>
        <v>6.4226075786769424E-4</v>
      </c>
      <c r="DC7" s="31">
        <v>10</v>
      </c>
      <c r="DD7" s="125">
        <f>DC7/DC19</f>
        <v>3.2520325203252032E-3</v>
      </c>
      <c r="DE7" s="41">
        <f>DD7*'Pondération des sujets'!$D5</f>
        <v>3.2520325203252032E-3</v>
      </c>
      <c r="DF7" s="31">
        <v>5</v>
      </c>
      <c r="DG7" s="125">
        <f>DF7/DF19</f>
        <v>1.6144656118824668E-3</v>
      </c>
      <c r="DH7" s="41">
        <f>DG7*'Pondération des sujets'!$D5</f>
        <v>1.6144656118824668E-3</v>
      </c>
      <c r="DI7" s="31">
        <v>4</v>
      </c>
      <c r="DJ7" s="125">
        <f>DI7/DI19</f>
        <v>1.3266998341625207E-3</v>
      </c>
      <c r="DK7" s="41">
        <f>DJ7*'Pondération des sujets'!$D5</f>
        <v>1.3266998341625207E-3</v>
      </c>
      <c r="DL7" s="31">
        <v>8</v>
      </c>
      <c r="DM7" s="125">
        <f>DL7/DL19</f>
        <v>2.7127839945744322E-3</v>
      </c>
      <c r="DN7" s="41">
        <f>DM7*'Pondération des sujets'!$D5</f>
        <v>2.7127839945744322E-3</v>
      </c>
      <c r="DO7" s="32"/>
    </row>
    <row r="8" spans="1:139" s="70" customFormat="1" x14ac:dyDescent="0.25">
      <c r="A8" s="77" t="s">
        <v>118</v>
      </c>
      <c r="B8" s="42" t="s">
        <v>16</v>
      </c>
      <c r="C8" s="28">
        <v>98</v>
      </c>
      <c r="D8" s="125">
        <f>C8/C$19</f>
        <v>2.9796290665855884E-2</v>
      </c>
      <c r="E8" s="41">
        <f>D8*'Pondération des sujets'!$D6</f>
        <v>2.9796290665855884E-2</v>
      </c>
      <c r="F8" s="28">
        <v>98</v>
      </c>
      <c r="G8" s="125">
        <f>F8/F$19</f>
        <v>3.020030816640986E-2</v>
      </c>
      <c r="H8" s="41">
        <f>G8*'Pondération des sujets'!$D6</f>
        <v>3.020030816640986E-2</v>
      </c>
      <c r="I8" s="28">
        <v>186</v>
      </c>
      <c r="J8" s="125">
        <f>I8/I$19</f>
        <v>5.7620817843866169E-2</v>
      </c>
      <c r="K8" s="41">
        <f>J8*'Pondération des sujets'!$D6</f>
        <v>5.7620817843866169E-2</v>
      </c>
      <c r="L8" s="28">
        <v>292</v>
      </c>
      <c r="M8" s="125">
        <f>L8/L$19</f>
        <v>8.921478765658418E-2</v>
      </c>
      <c r="N8" s="41">
        <f>M8*'Pondération des sujets'!$D6</f>
        <v>8.921478765658418E-2</v>
      </c>
      <c r="O8" s="28">
        <v>214</v>
      </c>
      <c r="P8" s="125">
        <f>O8/O$19</f>
        <v>6.6069774621796848E-2</v>
      </c>
      <c r="Q8" s="41">
        <f>P8*'Pondération des sujets'!$D6</f>
        <v>6.6069774621796848E-2</v>
      </c>
      <c r="R8" s="28">
        <v>194</v>
      </c>
      <c r="S8" s="125">
        <f>R8/R$19</f>
        <v>6.0173697270471463E-2</v>
      </c>
      <c r="T8" s="41">
        <f>S8*'Pondération des sujets'!$D6</f>
        <v>6.0173697270471463E-2</v>
      </c>
      <c r="U8" s="28">
        <v>183</v>
      </c>
      <c r="V8" s="125">
        <f>U8/U$19</f>
        <v>5.4905490549054907E-2</v>
      </c>
      <c r="W8" s="41">
        <f>V8*'Pondération des sujets'!$D6</f>
        <v>5.4905490549054907E-2</v>
      </c>
      <c r="X8" s="28">
        <v>206</v>
      </c>
      <c r="Y8" s="125">
        <f>X8/X$19</f>
        <v>6.1602870813397131E-2</v>
      </c>
      <c r="Z8" s="41">
        <f>Y8*'Pondération des sujets'!$D6</f>
        <v>6.1602870813397131E-2</v>
      </c>
      <c r="AA8" s="28">
        <v>193</v>
      </c>
      <c r="AB8" s="125">
        <f>AA8/AA$19</f>
        <v>5.8027660853878532E-2</v>
      </c>
      <c r="AC8" s="41">
        <f>AB8*'Pondération des sujets'!$D6</f>
        <v>5.8027660853878532E-2</v>
      </c>
      <c r="AD8" s="28">
        <v>205</v>
      </c>
      <c r="AE8" s="125">
        <f>AD8/AD$19</f>
        <v>6.163559831629585E-2</v>
      </c>
      <c r="AF8" s="41">
        <f>AE8*'Pondération des sujets'!$D6</f>
        <v>6.163559831629585E-2</v>
      </c>
      <c r="AG8" s="28">
        <v>236</v>
      </c>
      <c r="AH8" s="125">
        <f>AG8/AG$19</f>
        <v>7.2907012666048807E-2</v>
      </c>
      <c r="AI8" s="41">
        <f>AH8*'Pondération des sujets'!$D6</f>
        <v>7.2907012666048807E-2</v>
      </c>
      <c r="AJ8" s="28">
        <v>186</v>
      </c>
      <c r="AK8" s="125">
        <f>AJ8/AJ$19</f>
        <v>5.7998129092609915E-2</v>
      </c>
      <c r="AL8" s="41">
        <f>AK8*'Pondération des sujets'!$D6</f>
        <v>5.7998129092609915E-2</v>
      </c>
      <c r="AM8" s="32"/>
      <c r="AN8" s="31">
        <v>129</v>
      </c>
      <c r="AO8" s="125">
        <f>AN8/AN$19</f>
        <v>6.3766683143845773E-2</v>
      </c>
      <c r="AP8" s="41">
        <f>AO8*'Pondération des sujets'!$D6</f>
        <v>6.3766683143845773E-2</v>
      </c>
      <c r="AQ8" s="31">
        <v>144</v>
      </c>
      <c r="AR8" s="125">
        <f>AQ8/AQ$19</f>
        <v>7.0038910505836577E-2</v>
      </c>
      <c r="AS8" s="41">
        <f>AR8*'Pondération des sujets'!$D6</f>
        <v>7.0038910505836577E-2</v>
      </c>
      <c r="AT8" s="31">
        <v>117</v>
      </c>
      <c r="AU8" s="125">
        <f>AT8/AT$19</f>
        <v>5.6823700825643517E-2</v>
      </c>
      <c r="AV8" s="41">
        <f>AU8*'Pondération des sujets'!$D6</f>
        <v>5.6823700825643517E-2</v>
      </c>
      <c r="AW8" s="31">
        <v>137</v>
      </c>
      <c r="AX8" s="125">
        <f>AW8/AW$19</f>
        <v>6.6569484936831874E-2</v>
      </c>
      <c r="AY8" s="41">
        <f>AX8*'Pondération des sujets'!$D6</f>
        <v>6.6569484936831874E-2</v>
      </c>
      <c r="AZ8" s="31">
        <v>140</v>
      </c>
      <c r="BA8" s="125">
        <f>AZ8/AZ$19</f>
        <v>6.8459657701711488E-2</v>
      </c>
      <c r="BB8" s="41">
        <f>BA8*'Pondération des sujets'!$D6</f>
        <v>6.8459657701711488E-2</v>
      </c>
      <c r="BC8" s="31">
        <v>198</v>
      </c>
      <c r="BD8" s="125">
        <f>BC8/BC$19</f>
        <v>9.505520883341334E-2</v>
      </c>
      <c r="BE8" s="41">
        <f>BD8*'Pondération des sujets'!$D6</f>
        <v>9.505520883341334E-2</v>
      </c>
      <c r="BF8" s="31">
        <v>161</v>
      </c>
      <c r="BG8" s="125">
        <f>BF8/BF$19</f>
        <v>7.9115479115479115E-2</v>
      </c>
      <c r="BH8" s="41">
        <f>BG8*'Pondération des sujets'!$D6</f>
        <v>7.9115479115479115E-2</v>
      </c>
      <c r="BI8" s="31">
        <v>122</v>
      </c>
      <c r="BJ8" s="125">
        <f>BI8/BI$19</f>
        <v>6.0515873015873016E-2</v>
      </c>
      <c r="BK8" s="41">
        <f>BJ8*'Pondération des sujets'!$D6</f>
        <v>6.0515873015873016E-2</v>
      </c>
      <c r="BL8" s="31">
        <v>122</v>
      </c>
      <c r="BM8" s="125">
        <f>BL8/BL$19</f>
        <v>5.8317399617590825E-2</v>
      </c>
      <c r="BN8" s="41">
        <f>BM8*'Pondération des sujets'!$D6</f>
        <v>5.8317399617590825E-2</v>
      </c>
      <c r="BO8" s="31">
        <v>150</v>
      </c>
      <c r="BP8" s="125">
        <f>BO8/BO$19</f>
        <v>7.0621468926553674E-2</v>
      </c>
      <c r="BQ8" s="41">
        <f>BP8*'Pondération des sujets'!$D6</f>
        <v>7.0621468926553674E-2</v>
      </c>
      <c r="BR8" s="31">
        <v>121</v>
      </c>
      <c r="BS8" s="125">
        <f>BR8/BR$19</f>
        <v>5.7673975214489991E-2</v>
      </c>
      <c r="BT8" s="41">
        <f>BS8*'Pondération des sujets'!$D6</f>
        <v>5.7673975214489991E-2</v>
      </c>
      <c r="BU8" s="31">
        <v>133</v>
      </c>
      <c r="BV8" s="125">
        <f>BU8/BU$19</f>
        <v>6.2735849056603774E-2</v>
      </c>
      <c r="BW8" s="41">
        <f>BV8*'Pondération des sujets'!$D6</f>
        <v>6.2735849056603774E-2</v>
      </c>
      <c r="BX8" s="31">
        <v>174</v>
      </c>
      <c r="BY8" s="125">
        <f>BX8/BX$19</f>
        <v>8.4302325581395346E-2</v>
      </c>
      <c r="BZ8" s="41">
        <f>BY8*'Pondération des sujets'!$D6</f>
        <v>8.4302325581395346E-2</v>
      </c>
      <c r="CA8" s="31">
        <v>147</v>
      </c>
      <c r="CB8" s="125">
        <f>CA8/CA$19</f>
        <v>7.3316708229426431E-2</v>
      </c>
      <c r="CC8" s="41">
        <f>CB8*'Pondération des sujets'!$D6</f>
        <v>7.3316708229426431E-2</v>
      </c>
      <c r="CD8" s="32"/>
      <c r="CE8" s="31">
        <v>192</v>
      </c>
      <c r="CF8" s="125">
        <f>CE8/CE$19</f>
        <v>6.3074901445466486E-2</v>
      </c>
      <c r="CG8" s="41">
        <f>CF8*'Pondération des sujets'!$D6</f>
        <v>6.3074901445466486E-2</v>
      </c>
      <c r="CH8" s="31">
        <v>177</v>
      </c>
      <c r="CI8" s="125">
        <f>CH8/CH$19</f>
        <v>5.8999999999999997E-2</v>
      </c>
      <c r="CJ8" s="41">
        <f>CI8*'Pondération des sujets'!$D6</f>
        <v>5.8999999999999997E-2</v>
      </c>
      <c r="CK8" s="31">
        <v>303</v>
      </c>
      <c r="CL8" s="125">
        <f>CK8/CK$19</f>
        <v>0.10069790628115653</v>
      </c>
      <c r="CM8" s="41">
        <f>CL8*'Pondération des sujets'!$D6</f>
        <v>0.10069790628115653</v>
      </c>
      <c r="CN8" s="31">
        <v>423</v>
      </c>
      <c r="CO8" s="125">
        <f>CN8/CN$19</f>
        <v>0.13805483028720628</v>
      </c>
      <c r="CP8" s="41">
        <f>CO8*'Pondération des sujets'!$D6</f>
        <v>0.13805483028720628</v>
      </c>
      <c r="CQ8" s="31">
        <v>296</v>
      </c>
      <c r="CR8" s="125">
        <f>CQ8/CQ$19</f>
        <v>9.9162479061976547E-2</v>
      </c>
      <c r="CS8" s="41">
        <f>CR8*'Pondération des sujets'!$D6</f>
        <v>9.9162479061976547E-2</v>
      </c>
      <c r="CT8" s="31">
        <v>266</v>
      </c>
      <c r="CU8" s="125">
        <f>CT8/CT$19</f>
        <v>9.004739336492891E-2</v>
      </c>
      <c r="CV8" s="41">
        <f>CU8*'Pondération des sujets'!$D6</f>
        <v>9.004739336492891E-2</v>
      </c>
      <c r="CW8" s="31">
        <v>278</v>
      </c>
      <c r="CX8" s="125">
        <f>CW8/CW$19</f>
        <v>9.0968586387434561E-2</v>
      </c>
      <c r="CY8" s="41">
        <f>CX8*'Pondération des sujets'!$D6</f>
        <v>9.0968586387434561E-2</v>
      </c>
      <c r="CZ8" s="31">
        <v>274</v>
      </c>
      <c r="DA8" s="125">
        <f>CZ8/CZ$19</f>
        <v>8.7989723827874122E-2</v>
      </c>
      <c r="DB8" s="41">
        <f>DA8*'Pondération des sujets'!$D6</f>
        <v>8.7989723827874122E-2</v>
      </c>
      <c r="DC8" s="31">
        <v>245</v>
      </c>
      <c r="DD8" s="125">
        <f>DC8/DC$19</f>
        <v>7.9674796747967486E-2</v>
      </c>
      <c r="DE8" s="41">
        <f>DD8*'Pondération des sujets'!$D6</f>
        <v>7.9674796747967486E-2</v>
      </c>
      <c r="DF8" s="31">
        <v>267</v>
      </c>
      <c r="DG8" s="125">
        <f>DF8/DF$19</f>
        <v>8.6212463674523732E-2</v>
      </c>
      <c r="DH8" s="41">
        <f>DG8*'Pondération des sujets'!$D6</f>
        <v>8.6212463674523732E-2</v>
      </c>
      <c r="DI8" s="31">
        <v>289</v>
      </c>
      <c r="DJ8" s="125">
        <f>DI8/DI$19</f>
        <v>9.5854063018242119E-2</v>
      </c>
      <c r="DK8" s="41">
        <f>DJ8*'Pondération des sujets'!$D6</f>
        <v>9.5854063018242119E-2</v>
      </c>
      <c r="DL8" s="31">
        <v>264</v>
      </c>
      <c r="DM8" s="125">
        <f>DL8/DL$19</f>
        <v>8.952187182095625E-2</v>
      </c>
      <c r="DN8" s="41">
        <f>DM8*'Pondération des sujets'!$D6</f>
        <v>8.952187182095625E-2</v>
      </c>
      <c r="DO8" s="32"/>
    </row>
    <row r="9" spans="1:139" x14ac:dyDescent="0.25">
      <c r="A9" s="77">
        <v>3</v>
      </c>
      <c r="B9" s="42" t="s">
        <v>14</v>
      </c>
      <c r="C9" s="31">
        <v>247</v>
      </c>
      <c r="D9" s="125">
        <f t="shared" ref="D9:D11" si="0">C9/C$19</f>
        <v>7.5098814229249009E-2</v>
      </c>
      <c r="E9" s="41">
        <f>D9*'Pondération des sujets'!$D8</f>
        <v>7.5098814229249009E-2</v>
      </c>
      <c r="F9" s="31">
        <v>235</v>
      </c>
      <c r="G9" s="125">
        <f t="shared" ref="G9:G11" si="1">F9/F$19</f>
        <v>7.24191063174114E-2</v>
      </c>
      <c r="H9" s="41">
        <f>G9*'Pondération des sujets'!$D8</f>
        <v>7.24191063174114E-2</v>
      </c>
      <c r="I9" s="31">
        <v>189</v>
      </c>
      <c r="J9" s="125">
        <f t="shared" ref="J9:J11" si="2">I9/I$19</f>
        <v>5.8550185873605949E-2</v>
      </c>
      <c r="K9" s="41">
        <f>J9*'Pondération des sujets'!$D8</f>
        <v>5.8550185873605949E-2</v>
      </c>
      <c r="L9" s="31">
        <v>32</v>
      </c>
      <c r="M9" s="125">
        <f t="shared" ref="M9:M11" si="3">L9/L$19</f>
        <v>9.7769630308585393E-3</v>
      </c>
      <c r="N9" s="41">
        <f>M9*'Pondération des sujets'!$D8</f>
        <v>9.7769630308585393E-3</v>
      </c>
      <c r="O9" s="31">
        <v>279</v>
      </c>
      <c r="P9" s="125">
        <f t="shared" ref="P9:P11" si="4">O9/O$19</f>
        <v>8.6137696820006174E-2</v>
      </c>
      <c r="Q9" s="41">
        <f>P9*'Pondération des sujets'!$D8</f>
        <v>8.6137696820006174E-2</v>
      </c>
      <c r="R9" s="31">
        <v>281</v>
      </c>
      <c r="S9" s="125">
        <f t="shared" ref="S9:S11" si="5">R9/R$19</f>
        <v>8.7158808933002485E-2</v>
      </c>
      <c r="T9" s="41">
        <f>S9*'Pondération des sujets'!$D8</f>
        <v>8.7158808933002485E-2</v>
      </c>
      <c r="U9" s="31">
        <v>364</v>
      </c>
      <c r="V9" s="125">
        <f t="shared" ref="V9:V11" si="6">U9/U$19</f>
        <v>0.10921092109210921</v>
      </c>
      <c r="W9" s="41">
        <f>V9*'Pondération des sujets'!$D8</f>
        <v>0.10921092109210921</v>
      </c>
      <c r="X9" s="31">
        <v>560</v>
      </c>
      <c r="Y9" s="125">
        <f t="shared" ref="Y9:Y11" si="7">X9/X$19</f>
        <v>0.1674641148325359</v>
      </c>
      <c r="Z9" s="41">
        <f>Y9*'Pondération des sujets'!$D8</f>
        <v>0.1674641148325359</v>
      </c>
      <c r="AA9" s="31">
        <v>386</v>
      </c>
      <c r="AB9" s="125">
        <f t="shared" ref="AB9:AB11" si="8">AA9/AA$19</f>
        <v>0.11605532170775706</v>
      </c>
      <c r="AC9" s="41">
        <f>AB9*'Pondération des sujets'!$D8</f>
        <v>0.11605532170775706</v>
      </c>
      <c r="AD9" s="31">
        <v>476</v>
      </c>
      <c r="AE9" s="125">
        <f t="shared" ref="AE9:AE11" si="9">AD9/AD$19</f>
        <v>0.14311485267588694</v>
      </c>
      <c r="AF9" s="41">
        <f>AE9*'Pondération des sujets'!$D8</f>
        <v>0.14311485267588694</v>
      </c>
      <c r="AG9" s="31">
        <v>436</v>
      </c>
      <c r="AH9" s="125">
        <f t="shared" ref="AH9:AH11" si="10">AG9/AG$19</f>
        <v>0.13469261662032747</v>
      </c>
      <c r="AI9" s="41">
        <f>AH9*'Pondération des sujets'!$D8</f>
        <v>0.13469261662032747</v>
      </c>
      <c r="AJ9" s="31">
        <v>402</v>
      </c>
      <c r="AK9" s="125">
        <f t="shared" ref="AK9:AK11" si="11">AJ9/AJ$19</f>
        <v>0.12535079513564079</v>
      </c>
      <c r="AL9" s="41">
        <f>AK9*'Pondération des sujets'!$D8</f>
        <v>0.12535079513564079</v>
      </c>
      <c r="AM9" s="32"/>
      <c r="AN9" s="31">
        <v>337</v>
      </c>
      <c r="AO9" s="125">
        <f t="shared" ref="AO9:AO11" si="12">AN9/AN$19</f>
        <v>0.16658428077113199</v>
      </c>
      <c r="AP9" s="41">
        <f>AO9*'Pondération des sujets'!$D8</f>
        <v>0.16658428077113199</v>
      </c>
      <c r="AQ9" s="31">
        <v>199</v>
      </c>
      <c r="AR9" s="125">
        <f t="shared" ref="AR9:AR11" si="13">AQ9/AQ$19</f>
        <v>9.6789883268482493E-2</v>
      </c>
      <c r="AS9" s="41">
        <f>AR9*'Pondération des sujets'!$D8</f>
        <v>9.6789883268482493E-2</v>
      </c>
      <c r="AT9" s="31">
        <v>68</v>
      </c>
      <c r="AU9" s="125">
        <f t="shared" ref="AU9:AU11" si="14">AT9/AT$19</f>
        <v>3.3025740650801362E-2</v>
      </c>
      <c r="AV9" s="41">
        <f>AU9*'Pondération des sujets'!$D8</f>
        <v>3.3025740650801362E-2</v>
      </c>
      <c r="AW9" s="31">
        <v>37</v>
      </c>
      <c r="AX9" s="125">
        <f t="shared" ref="AX9:AX11" si="15">AW9/AW$19</f>
        <v>1.7978620019436346E-2</v>
      </c>
      <c r="AY9" s="41">
        <f>AX9*'Pondération des sujets'!$D8</f>
        <v>1.7978620019436346E-2</v>
      </c>
      <c r="AZ9" s="31">
        <v>56</v>
      </c>
      <c r="BA9" s="125">
        <f t="shared" ref="BA9:BA11" si="16">AZ9/AZ$19</f>
        <v>2.7383863080684596E-2</v>
      </c>
      <c r="BB9" s="41">
        <f>BA9*'Pondération des sujets'!$D8</f>
        <v>2.7383863080684596E-2</v>
      </c>
      <c r="BC9" s="31">
        <v>5</v>
      </c>
      <c r="BD9" s="125">
        <f t="shared" ref="BD9:BD11" si="17">BC9/BC$19</f>
        <v>2.400384061449832E-3</v>
      </c>
      <c r="BE9" s="41">
        <f>BD9*'Pondération des sujets'!$D8</f>
        <v>2.400384061449832E-3</v>
      </c>
      <c r="BF9" s="31">
        <v>81</v>
      </c>
      <c r="BG9" s="125">
        <f t="shared" ref="BG9:BG11" si="18">BF9/BF$19</f>
        <v>3.9803439803439804E-2</v>
      </c>
      <c r="BH9" s="41">
        <f>BG9*'Pondération des sujets'!$D8</f>
        <v>3.9803439803439804E-2</v>
      </c>
      <c r="BI9" s="31">
        <v>91</v>
      </c>
      <c r="BJ9" s="125">
        <f t="shared" ref="BJ9:BJ11" si="19">BI9/BI$19</f>
        <v>4.5138888888888888E-2</v>
      </c>
      <c r="BK9" s="41">
        <f>BJ9*'Pondération des sujets'!$D8</f>
        <v>4.5138888888888888E-2</v>
      </c>
      <c r="BL9" s="31">
        <v>143</v>
      </c>
      <c r="BM9" s="125">
        <f t="shared" ref="BM9:BM11" si="20">BL9/BL$19</f>
        <v>6.8355640535372852E-2</v>
      </c>
      <c r="BN9" s="41">
        <f>BM9*'Pondération des sujets'!$D8</f>
        <v>6.8355640535372852E-2</v>
      </c>
      <c r="BO9" s="31">
        <v>376</v>
      </c>
      <c r="BP9" s="125">
        <f t="shared" ref="BP9:BP11" si="21">BO9/BO$19</f>
        <v>0.17702448210922786</v>
      </c>
      <c r="BQ9" s="41">
        <f>BP9*'Pondération des sujets'!$D8</f>
        <v>0.17702448210922786</v>
      </c>
      <c r="BR9" s="31">
        <v>139</v>
      </c>
      <c r="BS9" s="125">
        <f t="shared" ref="BS9:BS11" si="22">BR9/BR$19</f>
        <v>6.6253574833174456E-2</v>
      </c>
      <c r="BT9" s="41">
        <f>BS9*'Pondération des sujets'!$D8</f>
        <v>6.6253574833174456E-2</v>
      </c>
      <c r="BU9" s="31">
        <v>159</v>
      </c>
      <c r="BV9" s="125">
        <f t="shared" ref="BV9:BV11" si="23">BU9/BU$19</f>
        <v>7.4999999999999997E-2</v>
      </c>
      <c r="BW9" s="41">
        <f>BV9*'Pondération des sujets'!$D8</f>
        <v>7.4999999999999997E-2</v>
      </c>
      <c r="BX9" s="31">
        <v>141</v>
      </c>
      <c r="BY9" s="125">
        <f t="shared" ref="BY9:BY11" si="24">BX9/BX$19</f>
        <v>6.8313953488372089E-2</v>
      </c>
      <c r="BZ9" s="41">
        <f>BY9*'Pondération des sujets'!$D8</f>
        <v>6.8313953488372089E-2</v>
      </c>
      <c r="CA9" s="31">
        <v>113</v>
      </c>
      <c r="CB9" s="125">
        <f t="shared" ref="CB9:CB11" si="25">CA9/CA$19</f>
        <v>5.6359102244389024E-2</v>
      </c>
      <c r="CC9" s="41">
        <f>CB9*'Pondération des sujets'!$D8</f>
        <v>5.6359102244389024E-2</v>
      </c>
      <c r="CD9" s="32"/>
      <c r="CE9" s="31">
        <v>229</v>
      </c>
      <c r="CF9" s="125">
        <f t="shared" ref="CF9:CF11" si="26">CE9/CE$19</f>
        <v>7.5229960578186594E-2</v>
      </c>
      <c r="CG9" s="41">
        <f>CF9*'Pondération des sujets'!$D8</f>
        <v>7.5229960578186594E-2</v>
      </c>
      <c r="CH9" s="31">
        <v>260</v>
      </c>
      <c r="CI9" s="125">
        <f t="shared" ref="CI9:CI11" si="27">CH9/CH$19</f>
        <v>8.666666666666667E-2</v>
      </c>
      <c r="CJ9" s="41">
        <f>CI9*'Pondération des sujets'!$D8</f>
        <v>8.666666666666667E-2</v>
      </c>
      <c r="CK9" s="31">
        <v>181</v>
      </c>
      <c r="CL9" s="125">
        <f t="shared" ref="CL9:CL11" si="28">CK9/CK$19</f>
        <v>6.0152874709205717E-2</v>
      </c>
      <c r="CM9" s="41">
        <f>CL9*'Pondération des sujets'!$D8</f>
        <v>6.0152874709205717E-2</v>
      </c>
      <c r="CN9" s="31">
        <v>48</v>
      </c>
      <c r="CO9" s="125">
        <f t="shared" ref="CO9:CO11" si="29">CN9/CN$19</f>
        <v>1.5665796344647518E-2</v>
      </c>
      <c r="CP9" s="41">
        <f>CO9*'Pondération des sujets'!$D8</f>
        <v>1.5665796344647518E-2</v>
      </c>
      <c r="CQ9" s="31">
        <v>290</v>
      </c>
      <c r="CR9" s="125">
        <f t="shared" ref="CR9:CR11" si="30">CQ9/CQ$19</f>
        <v>9.7152428810720268E-2</v>
      </c>
      <c r="CS9" s="41">
        <f>CR9*'Pondération des sujets'!$D8</f>
        <v>9.7152428810720268E-2</v>
      </c>
      <c r="CT9" s="31">
        <v>314</v>
      </c>
      <c r="CU9" s="125">
        <f t="shared" ref="CU9:CU11" si="31">CT9/CT$19</f>
        <v>0.10629654705484089</v>
      </c>
      <c r="CV9" s="41">
        <f>CU9*'Pondération des sujets'!$D8</f>
        <v>0.10629654705484089</v>
      </c>
      <c r="CW9" s="31">
        <v>362</v>
      </c>
      <c r="CX9" s="125">
        <f t="shared" ref="CX9:CX11" si="32">CW9/CW$19</f>
        <v>0.11845549738219895</v>
      </c>
      <c r="CY9" s="41">
        <f>CX9*'Pondération des sujets'!$D8</f>
        <v>0.11845549738219895</v>
      </c>
      <c r="CZ9" s="31">
        <v>397</v>
      </c>
      <c r="DA9" s="125">
        <f t="shared" ref="DA9:DA11" si="33">CZ9/CZ$19</f>
        <v>0.12748876043673732</v>
      </c>
      <c r="DB9" s="41">
        <f>DA9*'Pondération des sujets'!$D8</f>
        <v>0.12748876043673732</v>
      </c>
      <c r="DC9" s="31">
        <v>379</v>
      </c>
      <c r="DD9" s="125">
        <f t="shared" ref="DD9:DD11" si="34">DC9/DC$19</f>
        <v>0.1232520325203252</v>
      </c>
      <c r="DE9" s="41">
        <f>DD9*'Pondération des sujets'!$D8</f>
        <v>0.1232520325203252</v>
      </c>
      <c r="DF9" s="31">
        <v>347</v>
      </c>
      <c r="DG9" s="125">
        <f t="shared" ref="DG9:DG11" si="35">DF9/DF$19</f>
        <v>0.11204391346464321</v>
      </c>
      <c r="DH9" s="41">
        <f>DG9*'Pondération des sujets'!$D8</f>
        <v>0.11204391346464321</v>
      </c>
      <c r="DI9" s="31">
        <v>383</v>
      </c>
      <c r="DJ9" s="125">
        <f t="shared" ref="DJ9:DJ11" si="36">DI9/DI$19</f>
        <v>0.12703150912106137</v>
      </c>
      <c r="DK9" s="41">
        <f>DJ9*'Pondération des sujets'!$D8</f>
        <v>0.12703150912106137</v>
      </c>
      <c r="DL9" s="31">
        <v>311</v>
      </c>
      <c r="DM9" s="125">
        <f t="shared" ref="DM9:DM11" si="37">DL9/DL$19</f>
        <v>0.10545947778908105</v>
      </c>
      <c r="DN9" s="41">
        <f>DM9*'Pondération des sujets'!$D8</f>
        <v>0.10545947778908105</v>
      </c>
      <c r="DO9" s="32"/>
    </row>
    <row r="10" spans="1:139" ht="25.5" x14ac:dyDescent="0.25">
      <c r="A10" s="77">
        <v>5</v>
      </c>
      <c r="B10" s="42" t="s">
        <v>12</v>
      </c>
      <c r="C10" s="31">
        <v>23</v>
      </c>
      <c r="D10" s="125">
        <f t="shared" si="0"/>
        <v>6.993006993006993E-3</v>
      </c>
      <c r="E10" s="41">
        <f>D10*'Pondération des sujets'!$D10</f>
        <v>6.993006993006993E-3</v>
      </c>
      <c r="F10" s="31">
        <v>21</v>
      </c>
      <c r="G10" s="125">
        <f t="shared" si="1"/>
        <v>6.4714946070878274E-3</v>
      </c>
      <c r="H10" s="41">
        <f>G10*'Pondération des sujets'!$D10</f>
        <v>6.4714946070878274E-3</v>
      </c>
      <c r="I10" s="31">
        <v>19</v>
      </c>
      <c r="J10" s="125">
        <f t="shared" si="2"/>
        <v>5.8859975216852536E-3</v>
      </c>
      <c r="K10" s="41">
        <f>J10*'Pondération des sujets'!$D10</f>
        <v>5.8859975216852536E-3</v>
      </c>
      <c r="L10" s="31">
        <v>19</v>
      </c>
      <c r="M10" s="125">
        <f t="shared" si="3"/>
        <v>5.8050717995722576E-3</v>
      </c>
      <c r="N10" s="41">
        <f>M10*'Pondération des sujets'!$D10</f>
        <v>5.8050717995722576E-3</v>
      </c>
      <c r="O10" s="31">
        <v>21</v>
      </c>
      <c r="P10" s="125">
        <f t="shared" si="4"/>
        <v>6.4834825563445508E-3</v>
      </c>
      <c r="Q10" s="41">
        <f>P10*'Pondération des sujets'!$D10</f>
        <v>6.4834825563445508E-3</v>
      </c>
      <c r="R10" s="31">
        <v>21</v>
      </c>
      <c r="S10" s="125">
        <f t="shared" si="5"/>
        <v>6.5136476426799006E-3</v>
      </c>
      <c r="T10" s="41">
        <f>S10*'Pondération des sujets'!$D10</f>
        <v>6.5136476426799006E-3</v>
      </c>
      <c r="U10" s="31">
        <v>18</v>
      </c>
      <c r="V10" s="125">
        <f t="shared" si="6"/>
        <v>5.4005400540054005E-3</v>
      </c>
      <c r="W10" s="41">
        <f>V10*'Pondération des sujets'!$D10</f>
        <v>5.4005400540054005E-3</v>
      </c>
      <c r="X10" s="31">
        <v>106</v>
      </c>
      <c r="Y10" s="125">
        <f t="shared" si="7"/>
        <v>3.1698564593301434E-2</v>
      </c>
      <c r="Z10" s="41">
        <f>Y10*'Pondération des sujets'!$D10</f>
        <v>3.1698564593301434E-2</v>
      </c>
      <c r="AA10" s="31">
        <v>132</v>
      </c>
      <c r="AB10" s="125">
        <f t="shared" si="8"/>
        <v>3.9687312086590501E-2</v>
      </c>
      <c r="AC10" s="41">
        <f>AB10*'Pondération des sujets'!$D10</f>
        <v>3.9687312086590501E-2</v>
      </c>
      <c r="AD10" s="31">
        <v>36</v>
      </c>
      <c r="AE10" s="125">
        <f t="shared" si="9"/>
        <v>1.0823812387251955E-2</v>
      </c>
      <c r="AF10" s="41">
        <f>AE10*'Pondération des sujets'!$D10</f>
        <v>1.0823812387251955E-2</v>
      </c>
      <c r="AG10" s="31">
        <v>13</v>
      </c>
      <c r="AH10" s="125">
        <f t="shared" si="10"/>
        <v>4.0160642570281121E-3</v>
      </c>
      <c r="AI10" s="41">
        <f>AH10*'Pondération des sujets'!$D10</f>
        <v>4.0160642570281121E-3</v>
      </c>
      <c r="AJ10" s="31">
        <v>16</v>
      </c>
      <c r="AK10" s="125">
        <f t="shared" si="11"/>
        <v>4.989086373557842E-3</v>
      </c>
      <c r="AL10" s="41">
        <f>AK10*'Pondération des sujets'!$D10</f>
        <v>4.989086373557842E-3</v>
      </c>
      <c r="AM10" s="32"/>
      <c r="AN10" s="31">
        <v>36</v>
      </c>
      <c r="AO10" s="125">
        <f t="shared" si="12"/>
        <v>1.7795353435491844E-2</v>
      </c>
      <c r="AP10" s="41">
        <f>AO10*'Pondération des sujets'!$D10</f>
        <v>1.7795353435491844E-2</v>
      </c>
      <c r="AQ10" s="31">
        <v>32</v>
      </c>
      <c r="AR10" s="125">
        <f t="shared" si="13"/>
        <v>1.556420233463035E-2</v>
      </c>
      <c r="AS10" s="41">
        <f>AR10*'Pondération des sujets'!$D10</f>
        <v>1.556420233463035E-2</v>
      </c>
      <c r="AT10" s="31">
        <v>33</v>
      </c>
      <c r="AU10" s="125">
        <f t="shared" si="14"/>
        <v>1.6027197668771247E-2</v>
      </c>
      <c r="AV10" s="41">
        <f>AU10*'Pondération des sujets'!$D10</f>
        <v>1.6027197668771247E-2</v>
      </c>
      <c r="AW10" s="31">
        <v>32</v>
      </c>
      <c r="AX10" s="125">
        <f t="shared" si="15"/>
        <v>1.5549076773566569E-2</v>
      </c>
      <c r="AY10" s="41">
        <f>AX10*'Pondération des sujets'!$D10</f>
        <v>1.5549076773566569E-2</v>
      </c>
      <c r="AZ10" s="31">
        <v>32</v>
      </c>
      <c r="BA10" s="125">
        <f t="shared" si="16"/>
        <v>1.5647921760391197E-2</v>
      </c>
      <c r="BB10" s="41">
        <f>BA10*'Pondération des sujets'!$D10</f>
        <v>1.5647921760391197E-2</v>
      </c>
      <c r="BC10" s="31">
        <v>32</v>
      </c>
      <c r="BD10" s="125">
        <f t="shared" si="17"/>
        <v>1.5362457993278924E-2</v>
      </c>
      <c r="BE10" s="41">
        <f>BD10*'Pondération des sujets'!$D10</f>
        <v>1.5362457993278924E-2</v>
      </c>
      <c r="BF10" s="31">
        <v>33</v>
      </c>
      <c r="BG10" s="125">
        <f t="shared" si="18"/>
        <v>1.6216216216216217E-2</v>
      </c>
      <c r="BH10" s="41">
        <f>BG10*'Pondération des sujets'!$D10</f>
        <v>1.6216216216216217E-2</v>
      </c>
      <c r="BI10" s="31">
        <v>34</v>
      </c>
      <c r="BJ10" s="125">
        <f t="shared" si="19"/>
        <v>1.6865079365079364E-2</v>
      </c>
      <c r="BK10" s="41">
        <f>BJ10*'Pondération des sujets'!$D10</f>
        <v>1.6865079365079364E-2</v>
      </c>
      <c r="BL10" s="31">
        <v>18</v>
      </c>
      <c r="BM10" s="125">
        <f t="shared" si="20"/>
        <v>8.6042065009560229E-3</v>
      </c>
      <c r="BN10" s="41">
        <f>BM10*'Pondération des sujets'!$D10</f>
        <v>8.6042065009560229E-3</v>
      </c>
      <c r="BO10" s="31">
        <v>17</v>
      </c>
      <c r="BP10" s="125">
        <f t="shared" si="21"/>
        <v>8.0037664783427498E-3</v>
      </c>
      <c r="BQ10" s="41">
        <f>BP10*'Pondération des sujets'!$D10</f>
        <v>8.0037664783427498E-3</v>
      </c>
      <c r="BR10" s="31">
        <v>17</v>
      </c>
      <c r="BS10" s="125">
        <f t="shared" si="22"/>
        <v>8.1029551954242135E-3</v>
      </c>
      <c r="BT10" s="41">
        <f>BS10*'Pondération des sujets'!$D10</f>
        <v>8.1029551954242135E-3</v>
      </c>
      <c r="BU10" s="31">
        <v>17</v>
      </c>
      <c r="BV10" s="125">
        <f t="shared" si="23"/>
        <v>8.0188679245283018E-3</v>
      </c>
      <c r="BW10" s="41">
        <f>BV10*'Pondération des sujets'!$D10</f>
        <v>8.0188679245283018E-3</v>
      </c>
      <c r="BX10" s="31">
        <v>17</v>
      </c>
      <c r="BY10" s="125">
        <f t="shared" si="24"/>
        <v>8.2364341085271325E-3</v>
      </c>
      <c r="BZ10" s="41">
        <f>BY10*'Pondération des sujets'!$D10</f>
        <v>8.2364341085271325E-3</v>
      </c>
      <c r="CA10" s="31">
        <v>17</v>
      </c>
      <c r="CB10" s="125">
        <f t="shared" si="25"/>
        <v>8.4788029925187032E-3</v>
      </c>
      <c r="CC10" s="41">
        <f>CB10*'Pondération des sujets'!$D10</f>
        <v>8.4788029925187032E-3</v>
      </c>
      <c r="CD10" s="32"/>
      <c r="CE10" s="31">
        <v>37</v>
      </c>
      <c r="CF10" s="125">
        <f t="shared" si="26"/>
        <v>1.2155059132720105E-2</v>
      </c>
      <c r="CG10" s="41">
        <f>CF10*'Pondération des sujets'!$D10</f>
        <v>1.2155059132720105E-2</v>
      </c>
      <c r="CH10" s="31">
        <v>37</v>
      </c>
      <c r="CI10" s="125">
        <f t="shared" si="27"/>
        <v>1.2333333333333333E-2</v>
      </c>
      <c r="CJ10" s="41">
        <f>CI10*'Pondération des sujets'!$D10</f>
        <v>1.2333333333333333E-2</v>
      </c>
      <c r="CK10" s="31">
        <v>30</v>
      </c>
      <c r="CL10" s="125">
        <f t="shared" si="28"/>
        <v>9.9700897308075773E-3</v>
      </c>
      <c r="CM10" s="41">
        <f>CL10*'Pondération des sujets'!$D10</f>
        <v>9.9700897308075773E-3</v>
      </c>
      <c r="CN10" s="31">
        <v>32</v>
      </c>
      <c r="CO10" s="125">
        <f t="shared" si="29"/>
        <v>1.0443864229765013E-2</v>
      </c>
      <c r="CP10" s="41">
        <f>CO10*'Pondération des sujets'!$D10</f>
        <v>1.0443864229765013E-2</v>
      </c>
      <c r="CQ10" s="31">
        <v>30</v>
      </c>
      <c r="CR10" s="125">
        <f t="shared" si="30"/>
        <v>1.0050251256281407E-2</v>
      </c>
      <c r="CS10" s="41">
        <f>CR10*'Pondération des sujets'!$D10</f>
        <v>1.0050251256281407E-2</v>
      </c>
      <c r="CT10" s="31">
        <v>25</v>
      </c>
      <c r="CU10" s="125">
        <f t="shared" si="31"/>
        <v>8.4631008801624909E-3</v>
      </c>
      <c r="CV10" s="41">
        <f>CU10*'Pondération des sujets'!$D10</f>
        <v>8.4631008801624909E-3</v>
      </c>
      <c r="CW10" s="31">
        <v>25</v>
      </c>
      <c r="CX10" s="125">
        <f t="shared" si="32"/>
        <v>8.1806282722513089E-3</v>
      </c>
      <c r="CY10" s="41">
        <f>CX10*'Pondération des sujets'!$D10</f>
        <v>8.1806282722513089E-3</v>
      </c>
      <c r="CZ10" s="31">
        <v>18</v>
      </c>
      <c r="DA10" s="125">
        <f t="shared" si="33"/>
        <v>5.7803468208092483E-3</v>
      </c>
      <c r="DB10" s="41">
        <f>DA10*'Pondération des sujets'!$D10</f>
        <v>5.7803468208092483E-3</v>
      </c>
      <c r="DC10" s="31">
        <v>39</v>
      </c>
      <c r="DD10" s="125">
        <f t="shared" si="34"/>
        <v>1.2682926829268294E-2</v>
      </c>
      <c r="DE10" s="41">
        <f>DD10*'Pondération des sujets'!$D10</f>
        <v>1.2682926829268294E-2</v>
      </c>
      <c r="DF10" s="31">
        <v>29</v>
      </c>
      <c r="DG10" s="125">
        <f t="shared" si="35"/>
        <v>9.363900548918308E-3</v>
      </c>
      <c r="DH10" s="41">
        <f>DG10*'Pondération des sujets'!$D10</f>
        <v>9.363900548918308E-3</v>
      </c>
      <c r="DI10" s="31">
        <v>18</v>
      </c>
      <c r="DJ10" s="125">
        <f t="shared" si="36"/>
        <v>5.9701492537313433E-3</v>
      </c>
      <c r="DK10" s="41">
        <f>DJ10*'Pondération des sujets'!$D10</f>
        <v>5.9701492537313433E-3</v>
      </c>
      <c r="DL10" s="31">
        <v>16</v>
      </c>
      <c r="DM10" s="125">
        <f t="shared" si="37"/>
        <v>5.4255679891488644E-3</v>
      </c>
      <c r="DN10" s="41">
        <f>DM10*'Pondération des sujets'!$D10</f>
        <v>5.4255679891488644E-3</v>
      </c>
      <c r="DO10" s="32"/>
    </row>
    <row r="11" spans="1:139" x14ac:dyDescent="0.25">
      <c r="A11" s="83" t="s">
        <v>119</v>
      </c>
      <c r="B11" s="42" t="s">
        <v>2</v>
      </c>
      <c r="C11" s="28">
        <v>4</v>
      </c>
      <c r="D11" s="125">
        <f t="shared" si="0"/>
        <v>1.2161751292186075E-3</v>
      </c>
      <c r="E11" s="41">
        <f>D11*'Pondération des sujets'!$D16</f>
        <v>1.2161751292186075E-3</v>
      </c>
      <c r="F11" s="28">
        <v>5</v>
      </c>
      <c r="G11" s="125">
        <f t="shared" si="1"/>
        <v>1.5408320493066256E-3</v>
      </c>
      <c r="H11" s="41">
        <f>G11*'Pondération des sujets'!$D16</f>
        <v>1.5408320493066256E-3</v>
      </c>
      <c r="I11" s="28">
        <v>2</v>
      </c>
      <c r="J11" s="125">
        <f t="shared" si="2"/>
        <v>6.1957868649318464E-4</v>
      </c>
      <c r="K11" s="41">
        <f>J11*'Pondération des sujets'!$D16</f>
        <v>6.1957868649318464E-4</v>
      </c>
      <c r="L11" s="28">
        <v>2</v>
      </c>
      <c r="M11" s="125">
        <f t="shared" si="3"/>
        <v>6.1106018942865871E-4</v>
      </c>
      <c r="N11" s="41">
        <f>M11*'Pondération des sujets'!$D16</f>
        <v>6.1106018942865871E-4</v>
      </c>
      <c r="O11" s="28">
        <v>3</v>
      </c>
      <c r="P11" s="125">
        <f t="shared" si="4"/>
        <v>9.2621179376350721E-4</v>
      </c>
      <c r="Q11" s="41">
        <f>P11*'Pondération des sujets'!$D16</f>
        <v>9.2621179376350721E-4</v>
      </c>
      <c r="R11" s="28">
        <v>3</v>
      </c>
      <c r="S11" s="125">
        <f t="shared" si="5"/>
        <v>9.3052109181141439E-4</v>
      </c>
      <c r="T11" s="41">
        <f>S11*'Pondération des sujets'!$D16</f>
        <v>9.3052109181141439E-4</v>
      </c>
      <c r="U11" s="28">
        <v>4</v>
      </c>
      <c r="V11" s="125">
        <f t="shared" si="6"/>
        <v>1.2001200120012002E-3</v>
      </c>
      <c r="W11" s="41">
        <f>V11*'Pondération des sujets'!$D16</f>
        <v>1.2001200120012002E-3</v>
      </c>
      <c r="X11" s="28">
        <v>4</v>
      </c>
      <c r="Y11" s="125">
        <f t="shared" si="7"/>
        <v>1.1961722488038277E-3</v>
      </c>
      <c r="Z11" s="41">
        <f>Y11*'Pondération des sujets'!$D16</f>
        <v>1.1961722488038277E-3</v>
      </c>
      <c r="AA11" s="28">
        <v>4</v>
      </c>
      <c r="AB11" s="125">
        <f t="shared" si="8"/>
        <v>1.2026458208057728E-3</v>
      </c>
      <c r="AC11" s="41">
        <f>AB11*'Pondération des sujets'!$D16</f>
        <v>1.2026458208057728E-3</v>
      </c>
      <c r="AD11" s="28">
        <v>4</v>
      </c>
      <c r="AE11" s="125">
        <f t="shared" si="9"/>
        <v>1.2026458208057728E-3</v>
      </c>
      <c r="AF11" s="41">
        <f>AE11*'Pondération des sujets'!$D16</f>
        <v>1.2026458208057728E-3</v>
      </c>
      <c r="AG11" s="28">
        <v>3</v>
      </c>
      <c r="AH11" s="125">
        <f t="shared" si="10"/>
        <v>9.2678405931417981E-4</v>
      </c>
      <c r="AI11" s="41">
        <f>AH11*'Pondération des sujets'!$D16</f>
        <v>9.2678405931417981E-4</v>
      </c>
      <c r="AJ11" s="28">
        <v>3</v>
      </c>
      <c r="AK11" s="125">
        <f t="shared" si="11"/>
        <v>9.3545369504209543E-4</v>
      </c>
      <c r="AL11" s="41">
        <f>AK11*'Pondération des sujets'!$D16</f>
        <v>9.3545369504209543E-4</v>
      </c>
      <c r="AM11" s="32"/>
      <c r="AN11" s="28">
        <v>1</v>
      </c>
      <c r="AO11" s="125">
        <f t="shared" si="12"/>
        <v>4.9431537320810673E-4</v>
      </c>
      <c r="AP11" s="41">
        <f>AO11*'Pondération des sujets'!$D16</f>
        <v>4.9431537320810673E-4</v>
      </c>
      <c r="AQ11" s="28">
        <v>0</v>
      </c>
      <c r="AR11" s="125">
        <f t="shared" si="13"/>
        <v>0</v>
      </c>
      <c r="AS11" s="41">
        <f>AR11*'Pondération des sujets'!$D16</f>
        <v>0</v>
      </c>
      <c r="AT11" s="28">
        <v>0</v>
      </c>
      <c r="AU11" s="125">
        <f t="shared" si="14"/>
        <v>0</v>
      </c>
      <c r="AV11" s="41">
        <f>AU11*'Pondération des sujets'!$D16</f>
        <v>0</v>
      </c>
      <c r="AW11" s="28">
        <v>1</v>
      </c>
      <c r="AX11" s="125">
        <f t="shared" si="15"/>
        <v>4.8590864917395527E-4</v>
      </c>
      <c r="AY11" s="41">
        <f>AX11*'Pondération des sujets'!$D16</f>
        <v>4.8590864917395527E-4</v>
      </c>
      <c r="AZ11" s="28">
        <v>2</v>
      </c>
      <c r="BA11" s="125">
        <f t="shared" si="16"/>
        <v>9.7799511002444979E-4</v>
      </c>
      <c r="BB11" s="41">
        <f>BA11*'Pondération des sujets'!$D16</f>
        <v>9.7799511002444979E-4</v>
      </c>
      <c r="BC11" s="28">
        <v>1</v>
      </c>
      <c r="BD11" s="125">
        <f t="shared" si="17"/>
        <v>4.8007681228996637E-4</v>
      </c>
      <c r="BE11" s="41">
        <f>BD11*'Pondération des sujets'!$D16</f>
        <v>4.8007681228996637E-4</v>
      </c>
      <c r="BF11" s="28">
        <v>1</v>
      </c>
      <c r="BG11" s="125">
        <f t="shared" si="18"/>
        <v>4.9140049140049139E-4</v>
      </c>
      <c r="BH11" s="41">
        <f>BG11*'Pondération des sujets'!$D16</f>
        <v>4.9140049140049139E-4</v>
      </c>
      <c r="BI11" s="28">
        <v>1</v>
      </c>
      <c r="BJ11" s="125">
        <f t="shared" si="19"/>
        <v>4.96031746031746E-4</v>
      </c>
      <c r="BK11" s="41">
        <f>BJ11*'Pondération des sujets'!$D16</f>
        <v>4.96031746031746E-4</v>
      </c>
      <c r="BL11" s="28">
        <v>1</v>
      </c>
      <c r="BM11" s="125">
        <f t="shared" si="20"/>
        <v>4.7801147227533459E-4</v>
      </c>
      <c r="BN11" s="41">
        <f>BM11*'Pondération des sujets'!$D16</f>
        <v>4.7801147227533459E-4</v>
      </c>
      <c r="BO11" s="28">
        <v>0</v>
      </c>
      <c r="BP11" s="125">
        <f t="shared" si="21"/>
        <v>0</v>
      </c>
      <c r="BQ11" s="41">
        <f>BP11*'Pondération des sujets'!$D16</f>
        <v>0</v>
      </c>
      <c r="BR11" s="28">
        <v>0</v>
      </c>
      <c r="BS11" s="125">
        <f t="shared" si="22"/>
        <v>0</v>
      </c>
      <c r="BT11" s="41">
        <f>BS11*'Pondération des sujets'!$D16</f>
        <v>0</v>
      </c>
      <c r="BU11" s="28">
        <v>0</v>
      </c>
      <c r="BV11" s="125">
        <f t="shared" si="23"/>
        <v>0</v>
      </c>
      <c r="BW11" s="41">
        <f>BV11*'Pondération des sujets'!$D16</f>
        <v>0</v>
      </c>
      <c r="BX11" s="28">
        <v>0</v>
      </c>
      <c r="BY11" s="125">
        <f t="shared" si="24"/>
        <v>0</v>
      </c>
      <c r="BZ11" s="41">
        <f>BY11*'Pondération des sujets'!$D16</f>
        <v>0</v>
      </c>
      <c r="CA11" s="28">
        <v>0</v>
      </c>
      <c r="CB11" s="125">
        <f t="shared" si="25"/>
        <v>0</v>
      </c>
      <c r="CC11" s="41">
        <f>CB11*'Pondération des sujets'!$D16</f>
        <v>0</v>
      </c>
      <c r="CD11" s="32"/>
      <c r="CE11" s="28">
        <v>2</v>
      </c>
      <c r="CF11" s="125">
        <f t="shared" si="26"/>
        <v>6.5703022339027597E-4</v>
      </c>
      <c r="CG11" s="41">
        <f>CF11*'Pondération des sujets'!$D16</f>
        <v>6.5703022339027597E-4</v>
      </c>
      <c r="CH11" s="28">
        <v>1</v>
      </c>
      <c r="CI11" s="125">
        <f t="shared" si="27"/>
        <v>3.3333333333333332E-4</v>
      </c>
      <c r="CJ11" s="41">
        <f>CI11*'Pondération des sujets'!$D16</f>
        <v>3.3333333333333332E-4</v>
      </c>
      <c r="CK11" s="28">
        <v>1</v>
      </c>
      <c r="CL11" s="125">
        <f t="shared" si="28"/>
        <v>3.3233632436025255E-4</v>
      </c>
      <c r="CM11" s="41">
        <f>CL11*'Pondération des sujets'!$D16</f>
        <v>3.3233632436025255E-4</v>
      </c>
      <c r="CN11" s="28">
        <v>1</v>
      </c>
      <c r="CO11" s="125">
        <f t="shared" si="29"/>
        <v>3.2637075718015666E-4</v>
      </c>
      <c r="CP11" s="41">
        <f>CO11*'Pondération des sujets'!$D16</f>
        <v>3.2637075718015666E-4</v>
      </c>
      <c r="CQ11" s="28">
        <v>1</v>
      </c>
      <c r="CR11" s="125">
        <f t="shared" si="30"/>
        <v>3.3500837520938025E-4</v>
      </c>
      <c r="CS11" s="41">
        <f>CR11*'Pondération des sujets'!$D16</f>
        <v>3.3500837520938025E-4</v>
      </c>
      <c r="CT11" s="28">
        <v>1</v>
      </c>
      <c r="CU11" s="125">
        <f t="shared" si="31"/>
        <v>3.3852403520649965E-4</v>
      </c>
      <c r="CV11" s="41">
        <f>CU11*'Pondération des sujets'!$D16</f>
        <v>3.3852403520649965E-4</v>
      </c>
      <c r="CW11" s="28">
        <v>1</v>
      </c>
      <c r="CX11" s="125">
        <f t="shared" si="32"/>
        <v>3.2722513089005238E-4</v>
      </c>
      <c r="CY11" s="41">
        <f>CX11*'Pondération des sujets'!$D16</f>
        <v>3.2722513089005238E-4</v>
      </c>
      <c r="CZ11" s="28">
        <v>0</v>
      </c>
      <c r="DA11" s="125">
        <f t="shared" si="33"/>
        <v>0</v>
      </c>
      <c r="DB11" s="41">
        <f>DA11*'Pondération des sujets'!$D16</f>
        <v>0</v>
      </c>
      <c r="DC11" s="28">
        <v>0</v>
      </c>
      <c r="DD11" s="125">
        <f t="shared" si="34"/>
        <v>0</v>
      </c>
      <c r="DE11" s="41">
        <f>DD11*'Pondération des sujets'!$D16</f>
        <v>0</v>
      </c>
      <c r="DF11" s="28">
        <v>0</v>
      </c>
      <c r="DG11" s="125">
        <f t="shared" si="35"/>
        <v>0</v>
      </c>
      <c r="DH11" s="41">
        <f>DG11*'Pondération des sujets'!$D16</f>
        <v>0</v>
      </c>
      <c r="DI11" s="28">
        <v>0</v>
      </c>
      <c r="DJ11" s="125">
        <f t="shared" si="36"/>
        <v>0</v>
      </c>
      <c r="DK11" s="41">
        <f>DJ11*'Pondération des sujets'!$D16</f>
        <v>0</v>
      </c>
      <c r="DL11" s="28">
        <v>0</v>
      </c>
      <c r="DM11" s="125">
        <f t="shared" si="37"/>
        <v>0</v>
      </c>
      <c r="DN11" s="41">
        <f>DM11*'Pondération des sujets'!$D16</f>
        <v>0</v>
      </c>
      <c r="DO11" s="32"/>
    </row>
    <row r="12" spans="1:139" x14ac:dyDescent="0.25">
      <c r="A12" s="83" t="s">
        <v>117</v>
      </c>
      <c r="B12" s="42" t="s">
        <v>1</v>
      </c>
      <c r="C12" s="28">
        <v>0</v>
      </c>
      <c r="D12" s="125">
        <f>C12/C$19</f>
        <v>0</v>
      </c>
      <c r="E12" s="41">
        <f>D12*'Pondération des sujets'!$D17</f>
        <v>0</v>
      </c>
      <c r="F12" s="28">
        <v>0</v>
      </c>
      <c r="G12" s="125">
        <f>F12/F$19</f>
        <v>0</v>
      </c>
      <c r="H12" s="41">
        <f>G12*'Pondération des sujets'!$D17</f>
        <v>0</v>
      </c>
      <c r="I12" s="28">
        <v>0</v>
      </c>
      <c r="J12" s="125">
        <f>I12/I$19</f>
        <v>0</v>
      </c>
      <c r="K12" s="41">
        <f>J12*'Pondération des sujets'!$D17</f>
        <v>0</v>
      </c>
      <c r="L12" s="28">
        <v>0</v>
      </c>
      <c r="M12" s="125">
        <f>L12/L$19</f>
        <v>0</v>
      </c>
      <c r="N12" s="41">
        <f>M12*'Pondération des sujets'!$D17</f>
        <v>0</v>
      </c>
      <c r="O12" s="28">
        <v>0</v>
      </c>
      <c r="P12" s="125">
        <f>O12/O$19</f>
        <v>0</v>
      </c>
      <c r="Q12" s="41">
        <f>P12*'Pondération des sujets'!$D17</f>
        <v>0</v>
      </c>
      <c r="R12" s="28">
        <v>0</v>
      </c>
      <c r="S12" s="125">
        <f>R12/R$19</f>
        <v>0</v>
      </c>
      <c r="T12" s="41">
        <f>S12*'Pondération des sujets'!$D17</f>
        <v>0</v>
      </c>
      <c r="U12" s="28">
        <v>0</v>
      </c>
      <c r="V12" s="125">
        <f>U12/U$19</f>
        <v>0</v>
      </c>
      <c r="W12" s="41">
        <f>V12*'Pondération des sujets'!$D17</f>
        <v>0</v>
      </c>
      <c r="X12" s="28">
        <v>0</v>
      </c>
      <c r="Y12" s="125">
        <f>X12/X$19</f>
        <v>0</v>
      </c>
      <c r="Z12" s="41">
        <f>Y12*'Pondération des sujets'!$D17</f>
        <v>0</v>
      </c>
      <c r="AA12" s="28">
        <v>0</v>
      </c>
      <c r="AB12" s="125">
        <f>AA12/AA$19</f>
        <v>0</v>
      </c>
      <c r="AC12" s="41">
        <f>AB12*'Pondération des sujets'!$D17</f>
        <v>0</v>
      </c>
      <c r="AD12" s="28">
        <v>0</v>
      </c>
      <c r="AE12" s="125">
        <f>AD12/AD$19</f>
        <v>0</v>
      </c>
      <c r="AF12" s="41">
        <f>AE12*'Pondération des sujets'!$D17</f>
        <v>0</v>
      </c>
      <c r="AG12" s="28">
        <v>0</v>
      </c>
      <c r="AH12" s="125">
        <f>AG12/AG$19</f>
        <v>0</v>
      </c>
      <c r="AI12" s="41">
        <f>AH12*'Pondération des sujets'!$D17</f>
        <v>0</v>
      </c>
      <c r="AJ12" s="28">
        <v>0</v>
      </c>
      <c r="AK12" s="125">
        <f>AJ12/AJ$19</f>
        <v>0</v>
      </c>
      <c r="AL12" s="41">
        <f>AK12*'Pondération des sujets'!$D17</f>
        <v>0</v>
      </c>
      <c r="AM12" s="32"/>
      <c r="AN12" s="28">
        <v>0</v>
      </c>
      <c r="AO12" s="125">
        <f>AN12/AN$19</f>
        <v>0</v>
      </c>
      <c r="AP12" s="41">
        <f>AO12*'Pondération des sujets'!$D17</f>
        <v>0</v>
      </c>
      <c r="AQ12" s="28">
        <v>0</v>
      </c>
      <c r="AR12" s="125">
        <f>AQ12/AQ$19</f>
        <v>0</v>
      </c>
      <c r="AS12" s="41">
        <f>AR12*'Pondération des sujets'!$D17</f>
        <v>0</v>
      </c>
      <c r="AT12" s="28">
        <v>0</v>
      </c>
      <c r="AU12" s="125">
        <f>AT12/AT$19</f>
        <v>0</v>
      </c>
      <c r="AV12" s="41">
        <f>AU12*'Pondération des sujets'!$D17</f>
        <v>0</v>
      </c>
      <c r="AW12" s="28">
        <v>0</v>
      </c>
      <c r="AX12" s="125">
        <f>AW12/AW$19</f>
        <v>0</v>
      </c>
      <c r="AY12" s="41">
        <f>AX12*'Pondération des sujets'!$D17</f>
        <v>0</v>
      </c>
      <c r="AZ12" s="28">
        <v>0</v>
      </c>
      <c r="BA12" s="125">
        <f>AZ12/AZ$19</f>
        <v>0</v>
      </c>
      <c r="BB12" s="41">
        <f>BA12*'Pondération des sujets'!$D17</f>
        <v>0</v>
      </c>
      <c r="BC12" s="28">
        <v>0</v>
      </c>
      <c r="BD12" s="125">
        <f>BC12/BC$19</f>
        <v>0</v>
      </c>
      <c r="BE12" s="41">
        <f>BD12*'Pondération des sujets'!$D17</f>
        <v>0</v>
      </c>
      <c r="BF12" s="28">
        <v>0</v>
      </c>
      <c r="BG12" s="125">
        <f>BF12/BF$19</f>
        <v>0</v>
      </c>
      <c r="BH12" s="41">
        <f>BG12*'Pondération des sujets'!$D17</f>
        <v>0</v>
      </c>
      <c r="BI12" s="28">
        <v>0</v>
      </c>
      <c r="BJ12" s="125">
        <f>BI12/BI$19</f>
        <v>0</v>
      </c>
      <c r="BK12" s="41">
        <f>BJ12*'Pondération des sujets'!$D17</f>
        <v>0</v>
      </c>
      <c r="BL12" s="28">
        <v>0</v>
      </c>
      <c r="BM12" s="125">
        <f>BL12/BL$19</f>
        <v>0</v>
      </c>
      <c r="BN12" s="41">
        <f>BM12*'Pondération des sujets'!$D17</f>
        <v>0</v>
      </c>
      <c r="BO12" s="28">
        <v>0</v>
      </c>
      <c r="BP12" s="125">
        <f>BO12/BO$19</f>
        <v>0</v>
      </c>
      <c r="BQ12" s="41">
        <f>BP12*'Pondération des sujets'!$D17</f>
        <v>0</v>
      </c>
      <c r="BR12" s="28">
        <v>0</v>
      </c>
      <c r="BS12" s="125">
        <f>BR12/BR$19</f>
        <v>0</v>
      </c>
      <c r="BT12" s="41">
        <f>BS12*'Pondération des sujets'!$D17</f>
        <v>0</v>
      </c>
      <c r="BU12" s="28">
        <v>0</v>
      </c>
      <c r="BV12" s="125">
        <f>BU12/BU$19</f>
        <v>0</v>
      </c>
      <c r="BW12" s="41">
        <f>BV12*'Pondération des sujets'!$D17</f>
        <v>0</v>
      </c>
      <c r="BX12" s="28">
        <v>0</v>
      </c>
      <c r="BY12" s="125">
        <f>BX12/BX$19</f>
        <v>0</v>
      </c>
      <c r="BZ12" s="41">
        <f>BY12*'Pondération des sujets'!$D17</f>
        <v>0</v>
      </c>
      <c r="CA12" s="28">
        <v>0</v>
      </c>
      <c r="CB12" s="125">
        <f>CA12/CA$19</f>
        <v>0</v>
      </c>
      <c r="CC12" s="41">
        <f>CB12*'Pondération des sujets'!$D17</f>
        <v>0</v>
      </c>
      <c r="CD12" s="32"/>
      <c r="CE12" s="28">
        <v>0</v>
      </c>
      <c r="CF12" s="125">
        <f>CE12/CE$19</f>
        <v>0</v>
      </c>
      <c r="CG12" s="41">
        <f>CF12*'Pondération des sujets'!$D17</f>
        <v>0</v>
      </c>
      <c r="CH12" s="28">
        <v>0</v>
      </c>
      <c r="CI12" s="125">
        <f>CH12/CH$19</f>
        <v>0</v>
      </c>
      <c r="CJ12" s="41">
        <f>CI12*'Pondération des sujets'!$D17</f>
        <v>0</v>
      </c>
      <c r="CK12" s="28">
        <v>0</v>
      </c>
      <c r="CL12" s="125">
        <f>CK12/CK$19</f>
        <v>0</v>
      </c>
      <c r="CM12" s="41">
        <f>CL12*'Pondération des sujets'!$D17</f>
        <v>0</v>
      </c>
      <c r="CN12" s="28">
        <v>0</v>
      </c>
      <c r="CO12" s="125">
        <f>CN12/CN$19</f>
        <v>0</v>
      </c>
      <c r="CP12" s="41">
        <f>CO12*'Pondération des sujets'!$D17</f>
        <v>0</v>
      </c>
      <c r="CQ12" s="28">
        <v>0</v>
      </c>
      <c r="CR12" s="125">
        <f>CQ12/CQ$19</f>
        <v>0</v>
      </c>
      <c r="CS12" s="41">
        <f>CR12*'Pondération des sujets'!$D17</f>
        <v>0</v>
      </c>
      <c r="CT12" s="28">
        <v>0</v>
      </c>
      <c r="CU12" s="125">
        <f>CT12/CT$19</f>
        <v>0</v>
      </c>
      <c r="CV12" s="41">
        <f>CU12*'Pondération des sujets'!$D17</f>
        <v>0</v>
      </c>
      <c r="CW12" s="28">
        <v>0</v>
      </c>
      <c r="CX12" s="125">
        <f>CW12/CW$19</f>
        <v>0</v>
      </c>
      <c r="CY12" s="41">
        <f>CX12*'Pondération des sujets'!$D17</f>
        <v>0</v>
      </c>
      <c r="CZ12" s="28">
        <v>0</v>
      </c>
      <c r="DA12" s="125">
        <f>CZ12/CZ$19</f>
        <v>0</v>
      </c>
      <c r="DB12" s="41">
        <f>DA12*'Pondération des sujets'!$D17</f>
        <v>0</v>
      </c>
      <c r="DC12" s="28">
        <v>0</v>
      </c>
      <c r="DD12" s="125">
        <f>DC12/DC$19</f>
        <v>0</v>
      </c>
      <c r="DE12" s="41">
        <f>DD12*'Pondération des sujets'!$D17</f>
        <v>0</v>
      </c>
      <c r="DF12" s="28">
        <v>0</v>
      </c>
      <c r="DG12" s="125">
        <f>DF12/DF$19</f>
        <v>0</v>
      </c>
      <c r="DH12" s="41">
        <f>DG12*'Pondération des sujets'!$D17</f>
        <v>0</v>
      </c>
      <c r="DI12" s="28">
        <v>0</v>
      </c>
      <c r="DJ12" s="125">
        <f>DI12/DI$19</f>
        <v>0</v>
      </c>
      <c r="DK12" s="41">
        <f>DJ12*'Pondération des sujets'!$D17</f>
        <v>0</v>
      </c>
      <c r="DL12" s="28">
        <v>0</v>
      </c>
      <c r="DM12" s="125">
        <f>DL12/DL$19</f>
        <v>0</v>
      </c>
      <c r="DN12" s="41">
        <f>DM12*'Pondération des sujets'!$D17</f>
        <v>0</v>
      </c>
      <c r="DO12" s="32"/>
    </row>
    <row r="13" spans="1:139" x14ac:dyDescent="0.25">
      <c r="A13" s="77" t="s">
        <v>98</v>
      </c>
      <c r="B13" s="42" t="s">
        <v>99</v>
      </c>
      <c r="C13" s="31">
        <v>0</v>
      </c>
      <c r="D13" s="125">
        <f>C13/C$21</f>
        <v>0</v>
      </c>
      <c r="E13" s="30"/>
      <c r="F13" s="31">
        <v>0</v>
      </c>
      <c r="G13" s="125">
        <f>F13/F$21</f>
        <v>0</v>
      </c>
      <c r="H13" s="30"/>
      <c r="I13" s="31">
        <v>0</v>
      </c>
      <c r="J13" s="125">
        <f>I13/I$21</f>
        <v>0</v>
      </c>
      <c r="K13" s="30"/>
      <c r="L13" s="31">
        <v>0</v>
      </c>
      <c r="M13" s="125">
        <f>L13/L$21</f>
        <v>0</v>
      </c>
      <c r="N13" s="30"/>
      <c r="O13" s="31">
        <v>0</v>
      </c>
      <c r="P13" s="125">
        <f>O13/O$21</f>
        <v>0</v>
      </c>
      <c r="Q13" s="30"/>
      <c r="R13" s="31">
        <v>0</v>
      </c>
      <c r="S13" s="125">
        <f>R13/R$21</f>
        <v>0</v>
      </c>
      <c r="T13" s="30"/>
      <c r="U13" s="31">
        <v>0</v>
      </c>
      <c r="V13" s="125">
        <f>U13/U$21</f>
        <v>0</v>
      </c>
      <c r="W13" s="30"/>
      <c r="X13" s="31">
        <v>0</v>
      </c>
      <c r="Y13" s="125">
        <f>X13/X$21</f>
        <v>0</v>
      </c>
      <c r="Z13" s="30"/>
      <c r="AA13" s="31">
        <v>0</v>
      </c>
      <c r="AB13" s="125">
        <f>AA13/AA$21</f>
        <v>0</v>
      </c>
      <c r="AC13" s="30"/>
      <c r="AD13" s="31">
        <v>0</v>
      </c>
      <c r="AE13" s="125">
        <f>AD13/AD$21</f>
        <v>0</v>
      </c>
      <c r="AF13" s="30"/>
      <c r="AG13" s="31">
        <v>0</v>
      </c>
      <c r="AH13" s="125">
        <f>AG13/AG$21</f>
        <v>0</v>
      </c>
      <c r="AI13" s="30"/>
      <c r="AJ13" s="31">
        <v>0</v>
      </c>
      <c r="AK13" s="125">
        <f>AJ13/AJ$21</f>
        <v>0</v>
      </c>
      <c r="AL13" s="30"/>
      <c r="AM13" s="32"/>
      <c r="AN13" s="31">
        <v>0</v>
      </c>
      <c r="AO13" s="125">
        <f>AN13/AN$21</f>
        <v>0</v>
      </c>
      <c r="AP13" s="34"/>
      <c r="AQ13" s="31">
        <v>0</v>
      </c>
      <c r="AR13" s="125">
        <f>AQ13/AQ$21</f>
        <v>0</v>
      </c>
      <c r="AS13" s="34"/>
      <c r="AT13" s="31">
        <v>0</v>
      </c>
      <c r="AU13" s="125">
        <f>AT13/AT$21</f>
        <v>0</v>
      </c>
      <c r="AV13" s="34"/>
      <c r="AW13" s="31">
        <v>0</v>
      </c>
      <c r="AX13" s="125">
        <f>AW13/AW$21</f>
        <v>0</v>
      </c>
      <c r="AY13" s="34"/>
      <c r="AZ13" s="31">
        <v>0</v>
      </c>
      <c r="BA13" s="125">
        <f>AZ13/AZ$21</f>
        <v>0</v>
      </c>
      <c r="BB13" s="34"/>
      <c r="BC13" s="31">
        <v>0</v>
      </c>
      <c r="BD13" s="125">
        <f>BC13/BC$21</f>
        <v>0</v>
      </c>
      <c r="BE13" s="34"/>
      <c r="BF13" s="31">
        <v>0</v>
      </c>
      <c r="BG13" s="125">
        <f>BF13/BF$21</f>
        <v>0</v>
      </c>
      <c r="BH13" s="34"/>
      <c r="BI13" s="31">
        <v>0</v>
      </c>
      <c r="BJ13" s="125">
        <f>BI13/BI$21</f>
        <v>0</v>
      </c>
      <c r="BK13" s="34"/>
      <c r="BL13" s="31">
        <v>0</v>
      </c>
      <c r="BM13" s="125">
        <f>BL13/BL$21</f>
        <v>0</v>
      </c>
      <c r="BN13" s="34"/>
      <c r="BO13" s="31">
        <v>0</v>
      </c>
      <c r="BP13" s="125">
        <f>BO13/BO$21</f>
        <v>0</v>
      </c>
      <c r="BQ13" s="34"/>
      <c r="BR13" s="31">
        <v>0</v>
      </c>
      <c r="BS13" s="125">
        <f>BR13/BR$21</f>
        <v>0</v>
      </c>
      <c r="BT13" s="34"/>
      <c r="BU13" s="31">
        <v>0</v>
      </c>
      <c r="BV13" s="125">
        <f>BU13/BU$21</f>
        <v>0</v>
      </c>
      <c r="BW13" s="34"/>
      <c r="BX13" s="31">
        <v>0</v>
      </c>
      <c r="BY13" s="125">
        <f>BX13/BX$21</f>
        <v>0</v>
      </c>
      <c r="BZ13" s="34"/>
      <c r="CA13" s="31">
        <v>0</v>
      </c>
      <c r="CB13" s="125">
        <f>CA13/CA$21</f>
        <v>0</v>
      </c>
      <c r="CC13" s="34"/>
      <c r="CD13" s="32"/>
      <c r="CE13" s="31">
        <v>0</v>
      </c>
      <c r="CF13" s="125">
        <f>CE13/CE$21</f>
        <v>0</v>
      </c>
      <c r="CG13" s="34"/>
      <c r="CH13" s="31">
        <v>0</v>
      </c>
      <c r="CI13" s="125">
        <f>CH13/CH$21</f>
        <v>0</v>
      </c>
      <c r="CJ13" s="34"/>
      <c r="CK13" s="31">
        <v>0</v>
      </c>
      <c r="CL13" s="125">
        <f>CK13/CK$21</f>
        <v>0</v>
      </c>
      <c r="CM13" s="34"/>
      <c r="CN13" s="31">
        <v>0</v>
      </c>
      <c r="CO13" s="125">
        <f>CN13/CN$21</f>
        <v>0</v>
      </c>
      <c r="CP13" s="34"/>
      <c r="CQ13" s="31">
        <v>0</v>
      </c>
      <c r="CR13" s="125">
        <f>CQ13/CQ$21</f>
        <v>0</v>
      </c>
      <c r="CS13" s="34"/>
      <c r="CT13" s="31">
        <v>0</v>
      </c>
      <c r="CU13" s="125">
        <f>CT13/CT$21</f>
        <v>0</v>
      </c>
      <c r="CV13" s="34"/>
      <c r="CW13" s="31">
        <v>0</v>
      </c>
      <c r="CX13" s="125">
        <f>CW13/CW$21</f>
        <v>0</v>
      </c>
      <c r="CY13" s="34"/>
      <c r="CZ13" s="31">
        <v>0</v>
      </c>
      <c r="DA13" s="125">
        <f>CZ13/CZ$21</f>
        <v>0</v>
      </c>
      <c r="DB13" s="34"/>
      <c r="DC13" s="31">
        <v>0</v>
      </c>
      <c r="DD13" s="125">
        <f>DC13/DC$21</f>
        <v>0</v>
      </c>
      <c r="DE13" s="34"/>
      <c r="DF13" s="31">
        <v>0</v>
      </c>
      <c r="DG13" s="125">
        <f>DF13/DF$21</f>
        <v>0</v>
      </c>
      <c r="DH13" s="34"/>
      <c r="DI13" s="31">
        <v>0</v>
      </c>
      <c r="DJ13" s="125">
        <f>DI13/DI$21</f>
        <v>0</v>
      </c>
      <c r="DK13" s="34"/>
      <c r="DL13" s="31">
        <v>0</v>
      </c>
      <c r="DM13" s="125">
        <f>DL13/DL$21</f>
        <v>0</v>
      </c>
      <c r="DN13" s="34"/>
      <c r="DO13" s="32"/>
    </row>
    <row r="14" spans="1:139" s="85" customFormat="1" ht="16.149999999999999" customHeight="1" x14ac:dyDescent="0.25">
      <c r="A14" s="84" t="s">
        <v>48</v>
      </c>
      <c r="B14" s="38" t="s">
        <v>47</v>
      </c>
      <c r="C14" s="37"/>
      <c r="D14" s="35"/>
      <c r="E14" s="39">
        <f>SUM(E4:E12)</f>
        <v>0.18394648829431437</v>
      </c>
      <c r="F14" s="37"/>
      <c r="G14" s="35"/>
      <c r="H14" s="39">
        <f>SUM(H4:H12)</f>
        <v>0.18489984591679504</v>
      </c>
      <c r="I14" s="37"/>
      <c r="J14" s="35"/>
      <c r="K14" s="39">
        <f>SUM(K4:K12)</f>
        <v>0.19454770755885994</v>
      </c>
      <c r="L14" s="37"/>
      <c r="M14" s="35"/>
      <c r="N14" s="39">
        <f>SUM(N4:N12)</f>
        <v>0.17231897341888178</v>
      </c>
      <c r="O14" s="37"/>
      <c r="P14" s="35"/>
      <c r="Q14" s="39">
        <f>SUM(Q4:Q12)</f>
        <v>0.2324791602346403</v>
      </c>
      <c r="R14" s="37"/>
      <c r="S14" s="35"/>
      <c r="T14" s="39">
        <f>SUM(T4:T12)</f>
        <v>0.22363523573200991</v>
      </c>
      <c r="U14" s="37"/>
      <c r="V14" s="35"/>
      <c r="W14" s="39">
        <f>SUM(W4:W12)</f>
        <v>0.24092409240924093</v>
      </c>
      <c r="X14" s="37"/>
      <c r="Y14" s="35"/>
      <c r="Z14" s="39">
        <f>SUM(Z4:Z12)</f>
        <v>0.33761961722488038</v>
      </c>
      <c r="AA14" s="37"/>
      <c r="AB14" s="35"/>
      <c r="AC14" s="39">
        <f>SUM(AC4:AC12)</f>
        <v>0.29464822609741426</v>
      </c>
      <c r="AD14" s="37"/>
      <c r="AE14" s="35"/>
      <c r="AF14" s="39">
        <f>SUM(AF4:AF12)</f>
        <v>0.28833433553818399</v>
      </c>
      <c r="AG14" s="37"/>
      <c r="AH14" s="35"/>
      <c r="AI14" s="39">
        <f>SUM(AI4:AI12)</f>
        <v>0.28112449799196781</v>
      </c>
      <c r="AJ14" s="37"/>
      <c r="AK14" s="35"/>
      <c r="AL14" s="39">
        <f>SUM(AL4:AL12)</f>
        <v>0.26317430620517618</v>
      </c>
      <c r="AM14" s="109"/>
      <c r="AN14" s="37"/>
      <c r="AO14" s="35"/>
      <c r="AP14" s="39">
        <f>SUM(AP4:AP12)</f>
        <v>0.40929312901631237</v>
      </c>
      <c r="AQ14" s="37"/>
      <c r="AR14" s="35"/>
      <c r="AS14" s="39">
        <f>SUM(AS4:AS12)</f>
        <v>0.3443579766536965</v>
      </c>
      <c r="AT14" s="37"/>
      <c r="AU14" s="35"/>
      <c r="AV14" s="39">
        <f>SUM(AV4:AV12)</f>
        <v>0.21952404079650314</v>
      </c>
      <c r="AW14" s="37"/>
      <c r="AX14" s="35"/>
      <c r="AY14" s="39">
        <f>SUM(AY4:AY12)</f>
        <v>0.20651117589893098</v>
      </c>
      <c r="AZ14" s="37"/>
      <c r="BA14" s="35"/>
      <c r="BB14" s="39">
        <f>SUM(BB4:BB12)</f>
        <v>0.21075794621026894</v>
      </c>
      <c r="BC14" s="37"/>
      <c r="BD14" s="35"/>
      <c r="BE14" s="39">
        <f>SUM(BE4:BE12)</f>
        <v>0.20643302928468552</v>
      </c>
      <c r="BF14" s="37"/>
      <c r="BG14" s="35"/>
      <c r="BH14" s="39">
        <f>SUM(BH4:BH12)</f>
        <v>0.23882063882063884</v>
      </c>
      <c r="BI14" s="37"/>
      <c r="BJ14" s="35"/>
      <c r="BK14" s="39">
        <f>SUM(BK4:BK12)</f>
        <v>0.22172619047619049</v>
      </c>
      <c r="BL14" s="37"/>
      <c r="BM14" s="35"/>
      <c r="BN14" s="39">
        <f>SUM(BN4:BN12)</f>
        <v>0.23852772466539199</v>
      </c>
      <c r="BO14" s="37"/>
      <c r="BP14" s="35"/>
      <c r="BQ14" s="39">
        <f>SUM(BQ4:BQ12)</f>
        <v>0.36111111111111116</v>
      </c>
      <c r="BR14" s="37"/>
      <c r="BS14" s="35"/>
      <c r="BT14" s="39">
        <f>SUM(BT4:BT12)</f>
        <v>0.23593898951382269</v>
      </c>
      <c r="BU14" s="37"/>
      <c r="BV14" s="35"/>
      <c r="BW14" s="39">
        <f>SUM(BW4:BW12)</f>
        <v>0.24669811320754717</v>
      </c>
      <c r="BX14" s="37"/>
      <c r="BY14" s="35"/>
      <c r="BZ14" s="39">
        <f>SUM(BZ4:BZ12)</f>
        <v>0.26986434108527135</v>
      </c>
      <c r="CA14" s="37"/>
      <c r="CB14" s="35"/>
      <c r="CC14" s="39">
        <f>SUM(CC4:CC12)</f>
        <v>0.25536159600997504</v>
      </c>
      <c r="CD14" s="109"/>
      <c r="CE14" s="37"/>
      <c r="CF14" s="35"/>
      <c r="CG14" s="39">
        <f>SUM(CG4:CG12)</f>
        <v>0.26511169513797628</v>
      </c>
      <c r="CH14" s="37"/>
      <c r="CI14" s="35"/>
      <c r="CJ14" s="39">
        <f>SUM(CJ4:CJ12)</f>
        <v>0.28533333333333333</v>
      </c>
      <c r="CK14" s="37"/>
      <c r="CL14" s="35"/>
      <c r="CM14" s="39">
        <f>SUM(CM4:CM12)</f>
        <v>0.28414755732801594</v>
      </c>
      <c r="CN14" s="37"/>
      <c r="CO14" s="35"/>
      <c r="CP14" s="39">
        <f>SUM(CP4:CP12)</f>
        <v>0.27023498694516973</v>
      </c>
      <c r="CQ14" s="37"/>
      <c r="CR14" s="35"/>
      <c r="CS14" s="39">
        <f>SUM(CS4:CS12)</f>
        <v>0.31155778894472363</v>
      </c>
      <c r="CT14" s="37"/>
      <c r="CU14" s="35"/>
      <c r="CV14" s="39">
        <f>SUM(CV4:CV12)</f>
        <v>0.31211916046039268</v>
      </c>
      <c r="CW14" s="37"/>
      <c r="CX14" s="35"/>
      <c r="CY14" s="39">
        <f>SUM(CY4:CY12)</f>
        <v>0.35471204188481675</v>
      </c>
      <c r="CZ14" s="37"/>
      <c r="DA14" s="35"/>
      <c r="DB14" s="39">
        <f>SUM(DB4:DB12)</f>
        <v>0.32337829158638404</v>
      </c>
      <c r="DC14" s="37"/>
      <c r="DD14" s="35"/>
      <c r="DE14" s="39">
        <f>SUM(DE4:DE12)</f>
        <v>0.30504065040650408</v>
      </c>
      <c r="DF14" s="37"/>
      <c r="DG14" s="35"/>
      <c r="DH14" s="39">
        <f>SUM(DH4:DH12)</f>
        <v>0.30933161123668063</v>
      </c>
      <c r="DI14" s="37"/>
      <c r="DJ14" s="35"/>
      <c r="DK14" s="39">
        <f>SUM(DK4:DK12)</f>
        <v>0.31409618573797676</v>
      </c>
      <c r="DL14" s="37"/>
      <c r="DM14" s="35"/>
      <c r="DN14" s="39">
        <f>SUM(DN4:DN12)</f>
        <v>0.31298745337402506</v>
      </c>
      <c r="DO14" s="109"/>
      <c r="DP14" s="93"/>
      <c r="DQ14" s="93"/>
      <c r="DR14" s="93"/>
      <c r="DS14" s="93"/>
      <c r="DT14" s="93"/>
      <c r="DU14" s="93"/>
      <c r="DV14" s="93"/>
      <c r="DW14" s="93"/>
      <c r="DX14" s="93"/>
      <c r="DY14" s="93"/>
      <c r="DZ14" s="93"/>
      <c r="EA14" s="93"/>
      <c r="EB14" s="93"/>
      <c r="EC14" s="93"/>
      <c r="ED14" s="93"/>
      <c r="EE14" s="93"/>
      <c r="EF14" s="93"/>
      <c r="EG14" s="93"/>
      <c r="EH14" s="93"/>
      <c r="EI14" s="93"/>
    </row>
    <row r="15" spans="1:139" x14ac:dyDescent="0.25">
      <c r="E15" s="27"/>
      <c r="H15" s="27"/>
      <c r="K15" s="27"/>
      <c r="N15" s="27"/>
      <c r="Q15" s="27"/>
      <c r="T15" s="27"/>
      <c r="W15" s="27"/>
      <c r="Z15" s="27"/>
      <c r="AC15" s="27"/>
      <c r="AF15" s="27"/>
      <c r="AI15" s="27"/>
      <c r="AL15" s="27"/>
      <c r="AM15" s="111"/>
      <c r="AP15" s="30"/>
      <c r="AS15" s="30"/>
      <c r="AV15" s="30"/>
      <c r="AY15" s="30"/>
      <c r="BB15" s="30"/>
      <c r="BE15" s="30"/>
      <c r="BH15" s="30"/>
      <c r="BK15" s="30"/>
      <c r="BN15" s="30"/>
      <c r="BQ15" s="30"/>
      <c r="BT15" s="30"/>
      <c r="BW15" s="30"/>
      <c r="BZ15" s="30"/>
      <c r="CC15" s="30"/>
      <c r="CD15" s="111"/>
      <c r="CG15" s="30"/>
      <c r="CJ15" s="30"/>
      <c r="CM15" s="30"/>
      <c r="CP15" s="30"/>
      <c r="CS15" s="30"/>
      <c r="CV15" s="30"/>
      <c r="CY15" s="30"/>
      <c r="DB15" s="30"/>
      <c r="DE15" s="30"/>
      <c r="DH15" s="30"/>
      <c r="DK15" s="30"/>
      <c r="DN15" s="30"/>
      <c r="DO15" s="111"/>
    </row>
    <row r="16" spans="1:139" x14ac:dyDescent="0.25">
      <c r="C16" s="75" t="s">
        <v>88</v>
      </c>
      <c r="E16" s="27"/>
      <c r="F16" s="75" t="s">
        <v>88</v>
      </c>
      <c r="H16" s="27"/>
      <c r="I16" s="75" t="s">
        <v>88</v>
      </c>
      <c r="K16" s="27"/>
      <c r="L16" s="75" t="s">
        <v>88</v>
      </c>
      <c r="N16" s="27"/>
      <c r="O16" s="75" t="s">
        <v>88</v>
      </c>
      <c r="Q16" s="27"/>
      <c r="R16" s="75" t="s">
        <v>88</v>
      </c>
      <c r="T16" s="27"/>
      <c r="U16" s="75" t="s">
        <v>88</v>
      </c>
      <c r="W16" s="27"/>
      <c r="X16" s="75" t="s">
        <v>88</v>
      </c>
      <c r="Z16" s="27"/>
      <c r="AA16" s="75" t="s">
        <v>88</v>
      </c>
      <c r="AC16" s="27"/>
      <c r="AD16" s="75" t="s">
        <v>88</v>
      </c>
      <c r="AF16" s="27"/>
      <c r="AG16" s="75" t="s">
        <v>88</v>
      </c>
      <c r="AI16" s="27"/>
      <c r="AJ16" s="75" t="s">
        <v>88</v>
      </c>
      <c r="AL16" s="27"/>
      <c r="AM16" s="110"/>
      <c r="AN16" s="69" t="s">
        <v>72</v>
      </c>
      <c r="AP16" s="27"/>
      <c r="AQ16" s="69" t="s">
        <v>72</v>
      </c>
      <c r="AS16" s="27"/>
      <c r="AT16" s="69" t="s">
        <v>72</v>
      </c>
      <c r="AV16" s="27"/>
      <c r="AW16" s="69" t="s">
        <v>72</v>
      </c>
      <c r="AY16" s="27"/>
      <c r="AZ16" s="69" t="s">
        <v>72</v>
      </c>
      <c r="BB16" s="27"/>
      <c r="BC16" s="69" t="s">
        <v>72</v>
      </c>
      <c r="BE16" s="27"/>
      <c r="BF16" s="69" t="s">
        <v>72</v>
      </c>
      <c r="BH16" s="27"/>
      <c r="BI16" s="69" t="s">
        <v>72</v>
      </c>
      <c r="BK16" s="27"/>
      <c r="BL16" s="69" t="s">
        <v>72</v>
      </c>
      <c r="BN16" s="27"/>
      <c r="BO16" s="69" t="s">
        <v>72</v>
      </c>
      <c r="BQ16" s="27"/>
      <c r="BR16" s="69" t="s">
        <v>72</v>
      </c>
      <c r="BT16" s="27"/>
      <c r="BU16" s="69" t="s">
        <v>72</v>
      </c>
      <c r="BW16" s="27"/>
      <c r="BX16" s="69" t="s">
        <v>72</v>
      </c>
      <c r="BZ16" s="27"/>
      <c r="CA16" s="69" t="s">
        <v>72</v>
      </c>
      <c r="CC16" s="27"/>
      <c r="CD16" s="110"/>
      <c r="CE16" s="69" t="s">
        <v>70</v>
      </c>
      <c r="CG16" s="27"/>
      <c r="CH16" s="69" t="s">
        <v>70</v>
      </c>
      <c r="CJ16" s="27"/>
      <c r="CK16" s="69" t="s">
        <v>70</v>
      </c>
      <c r="CM16" s="27"/>
      <c r="CN16" s="69" t="s">
        <v>70</v>
      </c>
      <c r="CP16" s="27"/>
      <c r="CQ16" s="69" t="s">
        <v>70</v>
      </c>
      <c r="CS16" s="27"/>
      <c r="CT16" s="69" t="s">
        <v>70</v>
      </c>
      <c r="CV16" s="27"/>
      <c r="CW16" s="69" t="s">
        <v>70</v>
      </c>
      <c r="CY16" s="27"/>
      <c r="CZ16" s="69" t="s">
        <v>70</v>
      </c>
      <c r="DB16" s="27"/>
      <c r="DC16" s="69" t="s">
        <v>70</v>
      </c>
      <c r="DE16" s="27"/>
      <c r="DF16" s="69" t="s">
        <v>70</v>
      </c>
      <c r="DH16" s="27"/>
      <c r="DI16" s="69" t="s">
        <v>70</v>
      </c>
      <c r="DK16" s="27"/>
      <c r="DL16" s="69" t="s">
        <v>70</v>
      </c>
      <c r="DN16" s="27"/>
      <c r="DO16" s="110"/>
    </row>
    <row r="17" spans="3:119" x14ac:dyDescent="0.25">
      <c r="C17" s="64" t="s">
        <v>38</v>
      </c>
      <c r="E17" s="27"/>
      <c r="F17" s="64" t="s">
        <v>37</v>
      </c>
      <c r="H17" s="27"/>
      <c r="I17" s="64" t="s">
        <v>39</v>
      </c>
      <c r="K17" s="27"/>
      <c r="L17" s="64" t="s">
        <v>210</v>
      </c>
      <c r="N17" s="27"/>
      <c r="O17" s="64" t="s">
        <v>216</v>
      </c>
      <c r="Q17" s="27"/>
      <c r="R17" s="64" t="s">
        <v>225</v>
      </c>
      <c r="T17" s="27"/>
      <c r="U17" s="64" t="s">
        <v>228</v>
      </c>
      <c r="W17" s="27"/>
      <c r="X17" s="64" t="s">
        <v>235</v>
      </c>
      <c r="Z17" s="27"/>
      <c r="AA17" s="64" t="s">
        <v>242</v>
      </c>
      <c r="AC17" s="27"/>
      <c r="AD17" s="64" t="s">
        <v>247</v>
      </c>
      <c r="AF17" s="27"/>
      <c r="AG17" s="64" t="s">
        <v>251</v>
      </c>
      <c r="AI17" s="27"/>
      <c r="AJ17" s="64" t="s">
        <v>257</v>
      </c>
      <c r="AL17" s="27"/>
      <c r="AM17" s="110"/>
      <c r="AN17" s="64" t="s">
        <v>38</v>
      </c>
      <c r="AP17" s="27"/>
      <c r="AQ17" s="64" t="s">
        <v>37</v>
      </c>
      <c r="AS17" s="27"/>
      <c r="AT17" s="64" t="s">
        <v>39</v>
      </c>
      <c r="AV17" s="27"/>
      <c r="AW17" s="64" t="s">
        <v>210</v>
      </c>
      <c r="AY17" s="27"/>
      <c r="AZ17" s="64" t="s">
        <v>216</v>
      </c>
      <c r="BB17" s="27"/>
      <c r="BC17" s="64" t="s">
        <v>216</v>
      </c>
      <c r="BE17" s="27"/>
      <c r="BF17" s="64" t="s">
        <v>228</v>
      </c>
      <c r="BH17" s="27"/>
      <c r="BI17" s="64" t="s">
        <v>235</v>
      </c>
      <c r="BK17" s="27"/>
      <c r="BL17" s="64" t="s">
        <v>242</v>
      </c>
      <c r="BN17" s="27"/>
      <c r="BO17" s="64" t="s">
        <v>247</v>
      </c>
      <c r="BQ17" s="27"/>
      <c r="BR17" s="64" t="s">
        <v>251</v>
      </c>
      <c r="BT17" s="27"/>
      <c r="BU17" s="64" t="s">
        <v>257</v>
      </c>
      <c r="BW17" s="27"/>
      <c r="BX17" s="64" t="s">
        <v>262</v>
      </c>
      <c r="BZ17" s="27"/>
      <c r="CA17" s="64" t="s">
        <v>267</v>
      </c>
      <c r="CC17" s="27"/>
      <c r="CD17" s="110"/>
      <c r="CE17" s="64" t="s">
        <v>38</v>
      </c>
      <c r="CG17" s="27"/>
      <c r="CH17" s="64" t="s">
        <v>37</v>
      </c>
      <c r="CJ17" s="27"/>
      <c r="CK17" s="64" t="s">
        <v>39</v>
      </c>
      <c r="CM17" s="27"/>
      <c r="CN17" s="64" t="s">
        <v>210</v>
      </c>
      <c r="CP17" s="27"/>
      <c r="CQ17" s="64" t="s">
        <v>216</v>
      </c>
      <c r="CS17" s="27"/>
      <c r="CT17" s="64" t="s">
        <v>225</v>
      </c>
      <c r="CV17" s="27"/>
      <c r="CW17" s="64" t="s">
        <v>228</v>
      </c>
      <c r="CY17" s="27"/>
      <c r="CZ17" s="64" t="s">
        <v>235</v>
      </c>
      <c r="DB17" s="27"/>
      <c r="DC17" s="64" t="s">
        <v>242</v>
      </c>
      <c r="DE17" s="27"/>
      <c r="DF17" s="64" t="s">
        <v>247</v>
      </c>
      <c r="DH17" s="27"/>
      <c r="DI17" s="64" t="s">
        <v>251</v>
      </c>
      <c r="DK17" s="27"/>
      <c r="DL17" s="64" t="s">
        <v>257</v>
      </c>
      <c r="DN17" s="27"/>
      <c r="DO17" s="110"/>
    </row>
    <row r="18" spans="3:119" x14ac:dyDescent="0.25">
      <c r="C18" s="64" t="s">
        <v>95</v>
      </c>
      <c r="E18" s="27"/>
      <c r="F18" s="64" t="s">
        <v>95</v>
      </c>
      <c r="H18" s="27"/>
      <c r="I18" s="64" t="s">
        <v>95</v>
      </c>
      <c r="K18" s="27"/>
      <c r="L18" s="64" t="s">
        <v>95</v>
      </c>
      <c r="N18" s="27"/>
      <c r="O18" s="64" t="s">
        <v>95</v>
      </c>
      <c r="Q18" s="27"/>
      <c r="R18" s="64" t="s">
        <v>95</v>
      </c>
      <c r="T18" s="27"/>
      <c r="U18" s="64" t="s">
        <v>95</v>
      </c>
      <c r="W18" s="27"/>
      <c r="X18" s="64" t="s">
        <v>95</v>
      </c>
      <c r="Z18" s="27"/>
      <c r="AA18" s="64" t="s">
        <v>95</v>
      </c>
      <c r="AC18" s="27"/>
      <c r="AD18" s="64" t="s">
        <v>95</v>
      </c>
      <c r="AF18" s="27"/>
      <c r="AG18" s="64" t="s">
        <v>95</v>
      </c>
      <c r="AI18" s="27"/>
      <c r="AJ18" s="64" t="s">
        <v>95</v>
      </c>
      <c r="AL18" s="27"/>
      <c r="AM18" s="110"/>
      <c r="AN18" s="64" t="s">
        <v>95</v>
      </c>
      <c r="AP18" s="27"/>
      <c r="AQ18" s="64" t="s">
        <v>95</v>
      </c>
      <c r="AS18" s="27"/>
      <c r="AT18" s="64" t="s">
        <v>95</v>
      </c>
      <c r="AV18" s="27"/>
      <c r="AW18" s="64" t="s">
        <v>95</v>
      </c>
      <c r="AY18" s="27"/>
      <c r="AZ18" s="64" t="s">
        <v>95</v>
      </c>
      <c r="BB18" s="27"/>
      <c r="BC18" s="64" t="s">
        <v>95</v>
      </c>
      <c r="BE18" s="27"/>
      <c r="BF18" s="64" t="s">
        <v>95</v>
      </c>
      <c r="BH18" s="27"/>
      <c r="BI18" s="64" t="s">
        <v>95</v>
      </c>
      <c r="BK18" s="27"/>
      <c r="BL18" s="64" t="s">
        <v>95</v>
      </c>
      <c r="BN18" s="27"/>
      <c r="BO18" s="64" t="s">
        <v>95</v>
      </c>
      <c r="BQ18" s="27"/>
      <c r="BR18" s="64" t="s">
        <v>95</v>
      </c>
      <c r="BT18" s="27"/>
      <c r="BU18" s="64" t="s">
        <v>95</v>
      </c>
      <c r="BW18" s="27"/>
      <c r="BX18" s="64" t="s">
        <v>95</v>
      </c>
      <c r="BZ18" s="27"/>
      <c r="CA18" s="64" t="s">
        <v>95</v>
      </c>
      <c r="CC18" s="27"/>
      <c r="CD18" s="110"/>
      <c r="CE18" s="64" t="s">
        <v>95</v>
      </c>
      <c r="CG18" s="27"/>
      <c r="CH18" s="64" t="s">
        <v>95</v>
      </c>
      <c r="CJ18" s="27"/>
      <c r="CK18" s="64" t="s">
        <v>95</v>
      </c>
      <c r="CM18" s="27"/>
      <c r="CN18" s="64" t="s">
        <v>95</v>
      </c>
      <c r="CP18" s="27"/>
      <c r="CQ18" s="64" t="s">
        <v>95</v>
      </c>
      <c r="CS18" s="27"/>
      <c r="CT18" s="64" t="s">
        <v>95</v>
      </c>
      <c r="CV18" s="27"/>
      <c r="CW18" s="64" t="s">
        <v>95</v>
      </c>
      <c r="CY18" s="27"/>
      <c r="CZ18" s="64" t="s">
        <v>95</v>
      </c>
      <c r="DB18" s="27"/>
      <c r="DC18" s="64" t="s">
        <v>95</v>
      </c>
      <c r="DE18" s="27"/>
      <c r="DF18" s="64" t="s">
        <v>95</v>
      </c>
      <c r="DH18" s="27"/>
      <c r="DI18" s="64" t="s">
        <v>95</v>
      </c>
      <c r="DK18" s="27"/>
      <c r="DL18" s="64" t="s">
        <v>95</v>
      </c>
      <c r="DN18" s="27"/>
      <c r="DO18" s="110"/>
    </row>
    <row r="19" spans="3:119" x14ac:dyDescent="0.25">
      <c r="C19" s="74">
        <v>3289</v>
      </c>
      <c r="E19" s="27"/>
      <c r="F19" s="74">
        <v>3245</v>
      </c>
      <c r="H19" s="27"/>
      <c r="I19" s="74">
        <v>3228</v>
      </c>
      <c r="K19" s="27"/>
      <c r="L19" s="74">
        <v>3273</v>
      </c>
      <c r="N19" s="27"/>
      <c r="O19" s="74">
        <v>3239</v>
      </c>
      <c r="Q19" s="27"/>
      <c r="R19" s="74">
        <v>3224</v>
      </c>
      <c r="T19" s="27"/>
      <c r="U19" s="74">
        <v>3333</v>
      </c>
      <c r="W19" s="27"/>
      <c r="X19" s="74">
        <v>3344</v>
      </c>
      <c r="Z19" s="27"/>
      <c r="AA19" s="74">
        <v>3326</v>
      </c>
      <c r="AC19" s="27"/>
      <c r="AD19" s="74">
        <v>3326</v>
      </c>
      <c r="AF19" s="27"/>
      <c r="AG19" s="74">
        <v>3237</v>
      </c>
      <c r="AI19" s="27"/>
      <c r="AJ19" s="74">
        <v>3207</v>
      </c>
      <c r="AL19" s="27"/>
      <c r="AM19" s="110"/>
      <c r="AN19" s="64">
        <v>2023</v>
      </c>
      <c r="AP19" s="27"/>
      <c r="AQ19" s="64">
        <v>2056</v>
      </c>
      <c r="AS19" s="27"/>
      <c r="AT19" s="64">
        <v>2059</v>
      </c>
      <c r="AV19" s="27"/>
      <c r="AW19" s="64">
        <v>2058</v>
      </c>
      <c r="AY19" s="27"/>
      <c r="AZ19" s="64">
        <v>2045</v>
      </c>
      <c r="BB19" s="27"/>
      <c r="BC19" s="64">
        <v>2083</v>
      </c>
      <c r="BE19" s="27"/>
      <c r="BF19" s="64">
        <v>2035</v>
      </c>
      <c r="BH19" s="27"/>
      <c r="BI19" s="64">
        <v>2016</v>
      </c>
      <c r="BK19" s="27"/>
      <c r="BL19" s="64">
        <v>2092</v>
      </c>
      <c r="BN19" s="27"/>
      <c r="BO19" s="64">
        <v>2124</v>
      </c>
      <c r="BQ19" s="27"/>
      <c r="BR19" s="64">
        <v>2098</v>
      </c>
      <c r="BT19" s="27"/>
      <c r="BU19" s="64">
        <v>2120</v>
      </c>
      <c r="BW19" s="27"/>
      <c r="BX19" s="64">
        <v>2064</v>
      </c>
      <c r="BZ19" s="27"/>
      <c r="CA19" s="64">
        <v>2005</v>
      </c>
      <c r="CC19" s="27"/>
      <c r="CD19" s="110"/>
      <c r="CE19" s="64">
        <v>3044</v>
      </c>
      <c r="CG19" s="27"/>
      <c r="CH19" s="64">
        <v>3000</v>
      </c>
      <c r="CJ19" s="27"/>
      <c r="CK19" s="64">
        <v>3009</v>
      </c>
      <c r="CM19" s="27"/>
      <c r="CN19" s="64">
        <v>3064</v>
      </c>
      <c r="CP19" s="27"/>
      <c r="CQ19" s="64">
        <v>2985</v>
      </c>
      <c r="CS19" s="27"/>
      <c r="CT19" s="64">
        <v>2954</v>
      </c>
      <c r="CV19" s="27"/>
      <c r="CW19" s="64">
        <v>3056</v>
      </c>
      <c r="CY19" s="27"/>
      <c r="CZ19" s="64">
        <v>3114</v>
      </c>
      <c r="DB19" s="27"/>
      <c r="DC19" s="64">
        <v>3075</v>
      </c>
      <c r="DE19" s="27"/>
      <c r="DF19" s="64">
        <v>3097</v>
      </c>
      <c r="DH19" s="27"/>
      <c r="DI19" s="64">
        <v>3015</v>
      </c>
      <c r="DK19" s="27"/>
      <c r="DL19" s="64">
        <v>2949</v>
      </c>
      <c r="DN19" s="27"/>
      <c r="DO19" s="110"/>
    </row>
    <row r="20" spans="3:119" x14ac:dyDescent="0.25">
      <c r="C20" s="74" t="s">
        <v>94</v>
      </c>
      <c r="E20" s="27"/>
      <c r="F20" s="74" t="s">
        <v>94</v>
      </c>
      <c r="H20" s="27"/>
      <c r="I20" s="74" t="s">
        <v>94</v>
      </c>
      <c r="K20" s="27"/>
      <c r="L20" s="74" t="s">
        <v>94</v>
      </c>
      <c r="N20" s="27"/>
      <c r="O20" s="74" t="s">
        <v>94</v>
      </c>
      <c r="Q20" s="27"/>
      <c r="R20" s="74" t="s">
        <v>94</v>
      </c>
      <c r="T20" s="27"/>
      <c r="U20" s="74" t="s">
        <v>94</v>
      </c>
      <c r="W20" s="27"/>
      <c r="X20" s="74" t="s">
        <v>94</v>
      </c>
      <c r="Z20" s="27"/>
      <c r="AA20" s="74" t="s">
        <v>94</v>
      </c>
      <c r="AC20" s="27"/>
      <c r="AD20" s="74" t="s">
        <v>94</v>
      </c>
      <c r="AF20" s="27"/>
      <c r="AG20" s="74" t="s">
        <v>94</v>
      </c>
      <c r="AI20" s="27"/>
      <c r="AJ20" s="74" t="s">
        <v>94</v>
      </c>
      <c r="AL20" s="27"/>
      <c r="AM20" s="110"/>
      <c r="AN20" s="64" t="s">
        <v>35</v>
      </c>
      <c r="AP20" s="27"/>
      <c r="AQ20" s="64" t="s">
        <v>35</v>
      </c>
      <c r="AS20" s="27"/>
      <c r="AT20" s="64" t="s">
        <v>35</v>
      </c>
      <c r="AV20" s="27"/>
      <c r="AW20" s="64" t="s">
        <v>35</v>
      </c>
      <c r="AY20" s="27"/>
      <c r="AZ20" s="64" t="s">
        <v>35</v>
      </c>
      <c r="BB20" s="27"/>
      <c r="BC20" s="64" t="s">
        <v>35</v>
      </c>
      <c r="BE20" s="27"/>
      <c r="BF20" s="64" t="s">
        <v>35</v>
      </c>
      <c r="BH20" s="27"/>
      <c r="BI20" s="64" t="s">
        <v>35</v>
      </c>
      <c r="BK20" s="27"/>
      <c r="BL20" s="64" t="s">
        <v>35</v>
      </c>
      <c r="BN20" s="27"/>
      <c r="BO20" s="64" t="s">
        <v>35</v>
      </c>
      <c r="BQ20" s="27"/>
      <c r="BR20" s="64" t="s">
        <v>35</v>
      </c>
      <c r="BT20" s="27"/>
      <c r="BU20" s="64" t="s">
        <v>35</v>
      </c>
      <c r="BW20" s="27"/>
      <c r="BX20" s="64" t="s">
        <v>35</v>
      </c>
      <c r="BZ20" s="27"/>
      <c r="CA20" s="64" t="s">
        <v>35</v>
      </c>
      <c r="CC20" s="27"/>
      <c r="CD20" s="110"/>
      <c r="CE20" s="64" t="s">
        <v>35</v>
      </c>
      <c r="CG20" s="27"/>
      <c r="CH20" s="64" t="s">
        <v>35</v>
      </c>
      <c r="CJ20" s="27"/>
      <c r="CK20" s="64" t="s">
        <v>35</v>
      </c>
      <c r="CM20" s="27"/>
      <c r="CN20" s="64" t="s">
        <v>35</v>
      </c>
      <c r="CP20" s="27"/>
      <c r="CQ20" s="64" t="s">
        <v>35</v>
      </c>
      <c r="CS20" s="27"/>
      <c r="CT20" s="64" t="s">
        <v>35</v>
      </c>
      <c r="CV20" s="27"/>
      <c r="CW20" s="64" t="s">
        <v>35</v>
      </c>
      <c r="CY20" s="27"/>
      <c r="CZ20" s="64" t="s">
        <v>35</v>
      </c>
      <c r="DB20" s="27"/>
      <c r="DC20" s="64" t="s">
        <v>35</v>
      </c>
      <c r="DE20" s="27"/>
      <c r="DF20" s="64" t="s">
        <v>35</v>
      </c>
      <c r="DH20" s="27"/>
      <c r="DI20" s="64" t="s">
        <v>35</v>
      </c>
      <c r="DK20" s="27"/>
      <c r="DL20" s="64" t="s">
        <v>35</v>
      </c>
      <c r="DN20" s="27"/>
      <c r="DO20" s="110"/>
    </row>
    <row r="21" spans="3:119" x14ac:dyDescent="0.25">
      <c r="C21" s="74">
        <v>4262</v>
      </c>
      <c r="E21" s="27"/>
      <c r="F21" s="74">
        <v>4253</v>
      </c>
      <c r="H21" s="27"/>
      <c r="I21" s="74">
        <v>4264</v>
      </c>
      <c r="K21" s="27"/>
      <c r="L21" s="74">
        <v>4290</v>
      </c>
      <c r="N21" s="27"/>
      <c r="O21" s="74">
        <v>4302</v>
      </c>
      <c r="Q21" s="27"/>
      <c r="R21" s="74">
        <v>4303</v>
      </c>
      <c r="T21" s="27"/>
      <c r="U21" s="74">
        <v>4294</v>
      </c>
      <c r="W21" s="27"/>
      <c r="X21" s="74">
        <v>4269</v>
      </c>
      <c r="Z21" s="27"/>
      <c r="AA21" s="74">
        <v>4538</v>
      </c>
      <c r="AC21" s="27"/>
      <c r="AD21" s="74">
        <v>4923</v>
      </c>
      <c r="AF21" s="27"/>
      <c r="AG21" s="74">
        <v>4556</v>
      </c>
      <c r="AI21" s="27"/>
      <c r="AJ21" s="74">
        <v>4557</v>
      </c>
      <c r="AL21" s="27"/>
      <c r="AM21" s="110"/>
      <c r="AN21" s="64">
        <v>2192</v>
      </c>
      <c r="AP21" s="27"/>
      <c r="AQ21" s="64">
        <v>2296</v>
      </c>
      <c r="AS21" s="27"/>
      <c r="AT21" s="64">
        <v>2384</v>
      </c>
      <c r="AV21" s="27"/>
      <c r="AW21" s="64">
        <v>2425</v>
      </c>
      <c r="AY21" s="27"/>
      <c r="AZ21" s="64">
        <v>2429</v>
      </c>
      <c r="BB21" s="27"/>
      <c r="BC21" s="64">
        <v>2433</v>
      </c>
      <c r="BE21" s="27"/>
      <c r="BF21" s="64">
        <v>2487</v>
      </c>
      <c r="BH21" s="27"/>
      <c r="BI21" s="64">
        <v>2490</v>
      </c>
      <c r="BK21" s="27"/>
      <c r="BL21" s="64">
        <v>2544</v>
      </c>
      <c r="BN21" s="27"/>
      <c r="BO21" s="64">
        <v>2554</v>
      </c>
      <c r="BQ21" s="27"/>
      <c r="BR21" s="64">
        <v>2567</v>
      </c>
      <c r="BT21" s="27"/>
      <c r="BU21" s="64">
        <v>2574</v>
      </c>
      <c r="BW21" s="27"/>
      <c r="BX21" s="64">
        <v>2564</v>
      </c>
      <c r="BZ21" s="27"/>
      <c r="CA21" s="64">
        <v>2545</v>
      </c>
      <c r="CC21" s="27"/>
      <c r="CD21" s="110"/>
      <c r="CE21" s="64">
        <v>4094</v>
      </c>
      <c r="CG21" s="27"/>
      <c r="CH21" s="64">
        <v>4003</v>
      </c>
      <c r="CJ21" s="27"/>
      <c r="CK21" s="64">
        <v>4019</v>
      </c>
      <c r="CM21" s="27"/>
      <c r="CN21" s="64">
        <v>4023</v>
      </c>
      <c r="CP21" s="27"/>
      <c r="CQ21" s="64">
        <v>4047</v>
      </c>
      <c r="CS21" s="27"/>
      <c r="CT21" s="64">
        <v>4050</v>
      </c>
      <c r="CV21" s="27"/>
      <c r="CW21" s="64">
        <v>4281</v>
      </c>
      <c r="CY21" s="27"/>
      <c r="CZ21" s="64">
        <v>3948</v>
      </c>
      <c r="DB21" s="27"/>
      <c r="DC21" s="64">
        <v>3945</v>
      </c>
      <c r="DE21" s="27"/>
      <c r="DF21" s="64">
        <v>4073</v>
      </c>
      <c r="DH21" s="27"/>
      <c r="DI21" s="64">
        <v>4000</v>
      </c>
      <c r="DK21" s="27"/>
      <c r="DL21" s="64">
        <v>4003</v>
      </c>
      <c r="DN21" s="27"/>
      <c r="DO21" s="110"/>
    </row>
    <row r="22" spans="3:119" x14ac:dyDescent="0.25">
      <c r="E22" s="27"/>
      <c r="H22" s="27"/>
      <c r="K22" s="27"/>
      <c r="N22" s="27"/>
      <c r="Q22" s="27"/>
      <c r="T22" s="27"/>
      <c r="W22" s="27"/>
      <c r="Z22" s="27"/>
      <c r="AC22" s="27"/>
      <c r="AF22" s="27"/>
      <c r="AI22" s="27"/>
      <c r="AL22" s="27"/>
      <c r="AP22" s="27"/>
      <c r="AS22" s="27"/>
      <c r="AV22" s="27"/>
      <c r="AY22" s="27"/>
      <c r="BB22" s="27"/>
      <c r="BE22" s="27"/>
      <c r="BH22" s="27"/>
      <c r="BK22" s="27"/>
      <c r="BN22" s="27"/>
      <c r="BQ22" s="27"/>
      <c r="BT22" s="27"/>
      <c r="BW22" s="27"/>
      <c r="BZ22" s="27"/>
      <c r="CC22" s="27"/>
      <c r="CG22" s="27"/>
      <c r="CJ22" s="27"/>
      <c r="CM22" s="27"/>
      <c r="CP22" s="27"/>
      <c r="CS22" s="27"/>
      <c r="CV22" s="27"/>
      <c r="CY22" s="27"/>
      <c r="DB22" s="27"/>
      <c r="DE22" s="27"/>
      <c r="DH22" s="27"/>
      <c r="DK22" s="27"/>
      <c r="DN22" s="27"/>
    </row>
    <row r="23" spans="3:119" x14ac:dyDescent="0.25">
      <c r="E23" s="27"/>
      <c r="H23" s="27"/>
      <c r="K23" s="27"/>
      <c r="N23" s="27"/>
      <c r="Q23" s="27"/>
      <c r="T23" s="27"/>
      <c r="W23" s="27"/>
      <c r="Z23" s="27"/>
      <c r="AC23" s="27"/>
      <c r="AF23" s="27"/>
      <c r="AI23" s="27"/>
      <c r="AL23" s="27"/>
      <c r="AP23" s="27"/>
      <c r="AS23" s="27"/>
      <c r="AV23" s="27"/>
      <c r="AY23" s="27"/>
      <c r="BB23" s="27"/>
      <c r="BE23" s="27"/>
      <c r="BH23" s="27"/>
      <c r="BK23" s="27"/>
      <c r="BN23" s="27"/>
      <c r="BQ23" s="27"/>
      <c r="BT23" s="27"/>
      <c r="BW23" s="27"/>
      <c r="BZ23" s="27"/>
      <c r="CC23" s="27"/>
      <c r="CG23" s="27"/>
      <c r="CJ23" s="27"/>
      <c r="CM23" s="27"/>
      <c r="CP23" s="27"/>
      <c r="CS23" s="27"/>
      <c r="CV23" s="27"/>
      <c r="CY23" s="27"/>
      <c r="DB23" s="27"/>
      <c r="DE23" s="27"/>
      <c r="DH23" s="27"/>
      <c r="DK23" s="27"/>
      <c r="DN23" s="27"/>
    </row>
    <row r="24" spans="3:119" x14ac:dyDescent="0.25">
      <c r="AP24" s="27"/>
      <c r="AS24" s="27"/>
      <c r="AV24" s="27"/>
      <c r="AY24" s="27"/>
      <c r="BB24" s="27"/>
      <c r="BE24" s="27"/>
      <c r="BH24" s="27"/>
      <c r="BK24" s="27"/>
      <c r="BN24" s="27"/>
      <c r="BQ24" s="27"/>
      <c r="BT24" s="27"/>
      <c r="BW24" s="27"/>
      <c r="BZ24" s="27"/>
      <c r="CC24" s="27"/>
      <c r="CG24" s="27"/>
      <c r="CJ24" s="27"/>
      <c r="CM24" s="27"/>
      <c r="CP24" s="27"/>
      <c r="CS24" s="27"/>
      <c r="CV24" s="27"/>
      <c r="CY24" s="27"/>
      <c r="DB24" s="27"/>
      <c r="DE24" s="27"/>
      <c r="DH24" s="27"/>
      <c r="DK24" s="27"/>
      <c r="DN24" s="27"/>
    </row>
  </sheetData>
  <mergeCells count="40">
    <mergeCell ref="DL2:DN2"/>
    <mergeCell ref="CA2:CC2"/>
    <mergeCell ref="CK2:CM2"/>
    <mergeCell ref="DC2:DE2"/>
    <mergeCell ref="CT2:CV2"/>
    <mergeCell ref="BI2:BK2"/>
    <mergeCell ref="AZ2:BB2"/>
    <mergeCell ref="CH2:CJ2"/>
    <mergeCell ref="CE2:CG2"/>
    <mergeCell ref="BO2:BQ2"/>
    <mergeCell ref="A1:A3"/>
    <mergeCell ref="B1:B3"/>
    <mergeCell ref="AN2:AP2"/>
    <mergeCell ref="AQ2:AS2"/>
    <mergeCell ref="AT2:AV2"/>
    <mergeCell ref="F2:H2"/>
    <mergeCell ref="I2:K2"/>
    <mergeCell ref="L2:N2"/>
    <mergeCell ref="C2:E2"/>
    <mergeCell ref="O2:Q2"/>
    <mergeCell ref="R2:T2"/>
    <mergeCell ref="U2:W2"/>
    <mergeCell ref="AD2:AF2"/>
    <mergeCell ref="AJ2:AL2"/>
    <mergeCell ref="X2:Z2"/>
    <mergeCell ref="AA2:AC2"/>
    <mergeCell ref="AG2:AI2"/>
    <mergeCell ref="DI2:DK2"/>
    <mergeCell ref="BX2:BZ2"/>
    <mergeCell ref="BR2:BT2"/>
    <mergeCell ref="CZ2:DB2"/>
    <mergeCell ref="CW2:CY2"/>
    <mergeCell ref="BL2:BN2"/>
    <mergeCell ref="DF2:DH2"/>
    <mergeCell ref="BU2:BW2"/>
    <mergeCell ref="AW2:AY2"/>
    <mergeCell ref="CQ2:CS2"/>
    <mergeCell ref="BF2:BH2"/>
    <mergeCell ref="CN2:CP2"/>
    <mergeCell ref="BC2:BE2"/>
  </mergeCells>
  <conditionalFormatting sqref="E13 E15 E22:E1048576 AM22:AM1048576">
    <cfRule type="cellIs" dxfId="1378" priority="363" operator="greaterThan">
      <formula>0</formula>
    </cfRule>
    <cfRule type="cellIs" dxfId="1377" priority="364" operator="lessThan">
      <formula>0</formula>
    </cfRule>
    <cfRule type="cellIs" dxfId="1376" priority="366" operator="greaterThan">
      <formula>0</formula>
    </cfRule>
  </conditionalFormatting>
  <conditionalFormatting sqref="AP15">
    <cfRule type="cellIs" dxfId="1375" priority="346" operator="greaterThan">
      <formula>0</formula>
    </cfRule>
    <cfRule type="cellIs" dxfId="1374" priority="347" operator="lessThan">
      <formula>0</formula>
    </cfRule>
    <cfRule type="cellIs" dxfId="1373" priority="348" operator="greaterThan">
      <formula>0</formula>
    </cfRule>
  </conditionalFormatting>
  <conditionalFormatting sqref="AP22:AP1048576">
    <cfRule type="cellIs" dxfId="1372" priority="343" operator="greaterThan">
      <formula>0</formula>
    </cfRule>
    <cfRule type="cellIs" dxfId="1371" priority="344" operator="lessThan">
      <formula>0</formula>
    </cfRule>
    <cfRule type="cellIs" dxfId="1370" priority="345" operator="greaterThan">
      <formula>0</formula>
    </cfRule>
  </conditionalFormatting>
  <conditionalFormatting sqref="AM4:AM14">
    <cfRule type="cellIs" dxfId="1369" priority="275" operator="greaterThan">
      <formula>0</formula>
    </cfRule>
    <cfRule type="cellIs" dxfId="1368" priority="276" operator="lessThan">
      <formula>0</formula>
    </cfRule>
  </conditionalFormatting>
  <conditionalFormatting sqref="AM4:AM14">
    <cfRule type="colorScale" priority="274">
      <colorScale>
        <cfvo type="num" val="0"/>
        <cfvo type="num" val="0"/>
        <color rgb="FF92D050"/>
        <color rgb="FFFF3300"/>
      </colorScale>
    </cfRule>
  </conditionalFormatting>
  <conditionalFormatting sqref="AM3">
    <cfRule type="colorScale" priority="273">
      <colorScale>
        <cfvo type="num" val="0"/>
        <cfvo type="num" val="0"/>
        <color rgb="FF92D050"/>
        <color rgb="FFFF3300"/>
      </colorScale>
    </cfRule>
  </conditionalFormatting>
  <conditionalFormatting sqref="AM15:AM21">
    <cfRule type="cellIs" dxfId="1367" priority="271" operator="greaterThan">
      <formula>0</formula>
    </cfRule>
    <cfRule type="cellIs" dxfId="1366" priority="272" operator="lessThan">
      <formula>0</formula>
    </cfRule>
  </conditionalFormatting>
  <conditionalFormatting sqref="AM15:AM21">
    <cfRule type="colorScale" priority="270">
      <colorScale>
        <cfvo type="num" val="0"/>
        <cfvo type="num" val="0"/>
        <color rgb="FF92D050"/>
        <color rgb="FFFF3300"/>
      </colorScale>
    </cfRule>
  </conditionalFormatting>
  <conditionalFormatting sqref="CD4:CD14">
    <cfRule type="cellIs" dxfId="1365" priority="268" operator="greaterThan">
      <formula>0</formula>
    </cfRule>
    <cfRule type="cellIs" dxfId="1364" priority="269" operator="lessThan">
      <formula>0</formula>
    </cfRule>
  </conditionalFormatting>
  <conditionalFormatting sqref="CD4:CD14">
    <cfRule type="colorScale" priority="267">
      <colorScale>
        <cfvo type="num" val="0"/>
        <cfvo type="num" val="0"/>
        <color rgb="FF92D050"/>
        <color rgb="FFFF3300"/>
      </colorScale>
    </cfRule>
  </conditionalFormatting>
  <conditionalFormatting sqref="CD3">
    <cfRule type="colorScale" priority="266">
      <colorScale>
        <cfvo type="num" val="0"/>
        <cfvo type="num" val="0"/>
        <color rgb="FF92D050"/>
        <color rgb="FFFF3300"/>
      </colorScale>
    </cfRule>
  </conditionalFormatting>
  <conditionalFormatting sqref="CD15:CD21">
    <cfRule type="cellIs" dxfId="1363" priority="264" operator="greaterThan">
      <formula>0</formula>
    </cfRule>
    <cfRule type="cellIs" dxfId="1362" priority="265" operator="lessThan">
      <formula>0</formula>
    </cfRule>
  </conditionalFormatting>
  <conditionalFormatting sqref="CD15:CD21">
    <cfRule type="colorScale" priority="263">
      <colorScale>
        <cfvo type="num" val="0"/>
        <cfvo type="num" val="0"/>
        <color rgb="FF92D050"/>
        <color rgb="FFFF3300"/>
      </colorScale>
    </cfRule>
  </conditionalFormatting>
  <conditionalFormatting sqref="DO4:DO14">
    <cfRule type="cellIs" dxfId="1361" priority="261" operator="greaterThan">
      <formula>0</formula>
    </cfRule>
    <cfRule type="cellIs" dxfId="1360" priority="262" operator="lessThan">
      <formula>0</formula>
    </cfRule>
  </conditionalFormatting>
  <conditionalFormatting sqref="DO4:DO14">
    <cfRule type="colorScale" priority="260">
      <colorScale>
        <cfvo type="num" val="0"/>
        <cfvo type="num" val="0"/>
        <color rgb="FF92D050"/>
        <color rgb="FFFF3300"/>
      </colorScale>
    </cfRule>
  </conditionalFormatting>
  <conditionalFormatting sqref="DO3">
    <cfRule type="colorScale" priority="259">
      <colorScale>
        <cfvo type="num" val="0"/>
        <cfvo type="num" val="0"/>
        <color rgb="FF92D050"/>
        <color rgb="FFFF3300"/>
      </colorScale>
    </cfRule>
  </conditionalFormatting>
  <conditionalFormatting sqref="DO15:DO21">
    <cfRule type="cellIs" dxfId="1359" priority="257" operator="greaterThan">
      <formula>0</formula>
    </cfRule>
    <cfRule type="cellIs" dxfId="1358" priority="258" operator="lessThan">
      <formula>0</formula>
    </cfRule>
  </conditionalFormatting>
  <conditionalFormatting sqref="DO15:DO21">
    <cfRule type="colorScale" priority="256">
      <colorScale>
        <cfvo type="num" val="0"/>
        <cfvo type="num" val="0"/>
        <color rgb="FF92D050"/>
        <color rgb="FFFF3300"/>
      </colorScale>
    </cfRule>
  </conditionalFormatting>
  <conditionalFormatting sqref="AS15">
    <cfRule type="cellIs" dxfId="1357" priority="181" operator="greaterThan">
      <formula>0</formula>
    </cfRule>
    <cfRule type="cellIs" dxfId="1356" priority="182" operator="lessThan">
      <formula>0</formula>
    </cfRule>
    <cfRule type="cellIs" dxfId="1355" priority="183" operator="greaterThan">
      <formula>0</formula>
    </cfRule>
  </conditionalFormatting>
  <conditionalFormatting sqref="AS22:AS1048576">
    <cfRule type="cellIs" dxfId="1354" priority="178" operator="greaterThan">
      <formula>0</formula>
    </cfRule>
    <cfRule type="cellIs" dxfId="1353" priority="179" operator="lessThan">
      <formula>0</formula>
    </cfRule>
    <cfRule type="cellIs" dxfId="1352" priority="180" operator="greaterThan">
      <formula>0</formula>
    </cfRule>
  </conditionalFormatting>
  <conditionalFormatting sqref="CG15">
    <cfRule type="cellIs" dxfId="1351" priority="175" operator="greaterThan">
      <formula>0</formula>
    </cfRule>
    <cfRule type="cellIs" dxfId="1350" priority="176" operator="lessThan">
      <formula>0</formula>
    </cfRule>
    <cfRule type="cellIs" dxfId="1349" priority="177" operator="greaterThan">
      <formula>0</formula>
    </cfRule>
  </conditionalFormatting>
  <conditionalFormatting sqref="CG22:CG1048576">
    <cfRule type="cellIs" dxfId="1348" priority="172" operator="greaterThan">
      <formula>0</formula>
    </cfRule>
    <cfRule type="cellIs" dxfId="1347" priority="173" operator="lessThan">
      <formula>0</formula>
    </cfRule>
    <cfRule type="cellIs" dxfId="1346" priority="174" operator="greaterThan">
      <formula>0</formula>
    </cfRule>
  </conditionalFormatting>
  <conditionalFormatting sqref="AV15">
    <cfRule type="cellIs" dxfId="1345" priority="169" operator="greaterThan">
      <formula>0</formula>
    </cfRule>
    <cfRule type="cellIs" dxfId="1344" priority="170" operator="lessThan">
      <formula>0</formula>
    </cfRule>
    <cfRule type="cellIs" dxfId="1343" priority="171" operator="greaterThan">
      <formula>0</formula>
    </cfRule>
  </conditionalFormatting>
  <conditionalFormatting sqref="AV22:AV1048576">
    <cfRule type="cellIs" dxfId="1342" priority="166" operator="greaterThan">
      <formula>0</formula>
    </cfRule>
    <cfRule type="cellIs" dxfId="1341" priority="167" operator="lessThan">
      <formula>0</formula>
    </cfRule>
    <cfRule type="cellIs" dxfId="1340" priority="168" operator="greaterThan">
      <formula>0</formula>
    </cfRule>
  </conditionalFormatting>
  <conditionalFormatting sqref="H13 H15 H22:H1048576">
    <cfRule type="cellIs" dxfId="1339" priority="163" operator="greaterThan">
      <formula>0</formula>
    </cfRule>
    <cfRule type="cellIs" dxfId="1338" priority="164" operator="lessThan">
      <formula>0</formula>
    </cfRule>
    <cfRule type="cellIs" dxfId="1337" priority="165" operator="greaterThan">
      <formula>0</formula>
    </cfRule>
  </conditionalFormatting>
  <conditionalFormatting sqref="CJ15">
    <cfRule type="cellIs" dxfId="1336" priority="160" operator="greaterThan">
      <formula>0</formula>
    </cfRule>
    <cfRule type="cellIs" dxfId="1335" priority="161" operator="lessThan">
      <formula>0</formula>
    </cfRule>
    <cfRule type="cellIs" dxfId="1334" priority="162" operator="greaterThan">
      <formula>0</formula>
    </cfRule>
  </conditionalFormatting>
  <conditionalFormatting sqref="CJ22:CJ1048576">
    <cfRule type="cellIs" dxfId="1333" priority="157" operator="greaterThan">
      <formula>0</formula>
    </cfRule>
    <cfRule type="cellIs" dxfId="1332" priority="158" operator="lessThan">
      <formula>0</formula>
    </cfRule>
    <cfRule type="cellIs" dxfId="1331" priority="159" operator="greaterThan">
      <formula>0</formula>
    </cfRule>
  </conditionalFormatting>
  <conditionalFormatting sqref="AY15">
    <cfRule type="cellIs" dxfId="1330" priority="154" operator="greaterThan">
      <formula>0</formula>
    </cfRule>
    <cfRule type="cellIs" dxfId="1329" priority="155" operator="lessThan">
      <formula>0</formula>
    </cfRule>
    <cfRule type="cellIs" dxfId="1328" priority="156" operator="greaterThan">
      <formula>0</formula>
    </cfRule>
  </conditionalFormatting>
  <conditionalFormatting sqref="AY22:AY1048576">
    <cfRule type="cellIs" dxfId="1327" priority="151" operator="greaterThan">
      <formula>0</formula>
    </cfRule>
    <cfRule type="cellIs" dxfId="1326" priority="152" operator="lessThan">
      <formula>0</formula>
    </cfRule>
    <cfRule type="cellIs" dxfId="1325" priority="153" operator="greaterThan">
      <formula>0</formula>
    </cfRule>
  </conditionalFormatting>
  <conditionalFormatting sqref="K13 K15 K22:K1048576">
    <cfRule type="cellIs" dxfId="1324" priority="148" operator="greaterThan">
      <formula>0</formula>
    </cfRule>
    <cfRule type="cellIs" dxfId="1323" priority="149" operator="lessThan">
      <formula>0</formula>
    </cfRule>
    <cfRule type="cellIs" dxfId="1322" priority="150" operator="greaterThan">
      <formula>0</formula>
    </cfRule>
  </conditionalFormatting>
  <conditionalFormatting sqref="CM15">
    <cfRule type="cellIs" dxfId="1321" priority="145" operator="greaterThan">
      <formula>0</formula>
    </cfRule>
    <cfRule type="cellIs" dxfId="1320" priority="146" operator="lessThan">
      <formula>0</formula>
    </cfRule>
    <cfRule type="cellIs" dxfId="1319" priority="147" operator="greaterThan">
      <formula>0</formula>
    </cfRule>
  </conditionalFormatting>
  <conditionalFormatting sqref="CM22:CM1048576">
    <cfRule type="cellIs" dxfId="1318" priority="142" operator="greaterThan">
      <formula>0</formula>
    </cfRule>
    <cfRule type="cellIs" dxfId="1317" priority="143" operator="lessThan">
      <formula>0</formula>
    </cfRule>
    <cfRule type="cellIs" dxfId="1316" priority="144" operator="greaterThan">
      <formula>0</formula>
    </cfRule>
  </conditionalFormatting>
  <conditionalFormatting sqref="BB15">
    <cfRule type="cellIs" dxfId="1315" priority="139" operator="greaterThan">
      <formula>0</formula>
    </cfRule>
    <cfRule type="cellIs" dxfId="1314" priority="140" operator="lessThan">
      <formula>0</formula>
    </cfRule>
    <cfRule type="cellIs" dxfId="1313" priority="141" operator="greaterThan">
      <formula>0</formula>
    </cfRule>
  </conditionalFormatting>
  <conditionalFormatting sqref="BB22:BB1048576">
    <cfRule type="cellIs" dxfId="1312" priority="136" operator="greaterThan">
      <formula>0</formula>
    </cfRule>
    <cfRule type="cellIs" dxfId="1311" priority="137" operator="lessThan">
      <formula>0</formula>
    </cfRule>
    <cfRule type="cellIs" dxfId="1310" priority="138" operator="greaterThan">
      <formula>0</formula>
    </cfRule>
  </conditionalFormatting>
  <conditionalFormatting sqref="N13 N15 N22:N1048576">
    <cfRule type="cellIs" dxfId="1309" priority="133" operator="greaterThan">
      <formula>0</formula>
    </cfRule>
    <cfRule type="cellIs" dxfId="1308" priority="134" operator="lessThan">
      <formula>0</formula>
    </cfRule>
    <cfRule type="cellIs" dxfId="1307" priority="135" operator="greaterThan">
      <formula>0</formula>
    </cfRule>
  </conditionalFormatting>
  <conditionalFormatting sqref="CP15">
    <cfRule type="cellIs" dxfId="1306" priority="130" operator="greaterThan">
      <formula>0</formula>
    </cfRule>
    <cfRule type="cellIs" dxfId="1305" priority="131" operator="lessThan">
      <formula>0</formula>
    </cfRule>
    <cfRule type="cellIs" dxfId="1304" priority="132" operator="greaterThan">
      <formula>0</formula>
    </cfRule>
  </conditionalFormatting>
  <conditionalFormatting sqref="CP22:CP1048576">
    <cfRule type="cellIs" dxfId="1303" priority="127" operator="greaterThan">
      <formula>0</formula>
    </cfRule>
    <cfRule type="cellIs" dxfId="1302" priority="128" operator="lessThan">
      <formula>0</formula>
    </cfRule>
    <cfRule type="cellIs" dxfId="1301" priority="129" operator="greaterThan">
      <formula>0</formula>
    </cfRule>
  </conditionalFormatting>
  <conditionalFormatting sqref="BE15">
    <cfRule type="cellIs" dxfId="1300" priority="124" operator="greaterThan">
      <formula>0</formula>
    </cfRule>
    <cfRule type="cellIs" dxfId="1299" priority="125" operator="lessThan">
      <formula>0</formula>
    </cfRule>
    <cfRule type="cellIs" dxfId="1298" priority="126" operator="greaterThan">
      <formula>0</formula>
    </cfRule>
  </conditionalFormatting>
  <conditionalFormatting sqref="BE22:BE1048576">
    <cfRule type="cellIs" dxfId="1297" priority="121" operator="greaterThan">
      <formula>0</formula>
    </cfRule>
    <cfRule type="cellIs" dxfId="1296" priority="122" operator="lessThan">
      <formula>0</formula>
    </cfRule>
    <cfRule type="cellIs" dxfId="1295" priority="123" operator="greaterThan">
      <formula>0</formula>
    </cfRule>
  </conditionalFormatting>
  <conditionalFormatting sqref="Q13 Q15 Q22:Q1048576">
    <cfRule type="cellIs" dxfId="1294" priority="118" operator="greaterThan">
      <formula>0</formula>
    </cfRule>
    <cfRule type="cellIs" dxfId="1293" priority="119" operator="lessThan">
      <formula>0</formula>
    </cfRule>
    <cfRule type="cellIs" dxfId="1292" priority="120" operator="greaterThan">
      <formula>0</formula>
    </cfRule>
  </conditionalFormatting>
  <conditionalFormatting sqref="CS15">
    <cfRule type="cellIs" dxfId="1291" priority="115" operator="greaterThan">
      <formula>0</formula>
    </cfRule>
    <cfRule type="cellIs" dxfId="1290" priority="116" operator="lessThan">
      <formula>0</formula>
    </cfRule>
    <cfRule type="cellIs" dxfId="1289" priority="117" operator="greaterThan">
      <formula>0</formula>
    </cfRule>
  </conditionalFormatting>
  <conditionalFormatting sqref="CS22:CS1048576">
    <cfRule type="cellIs" dxfId="1288" priority="112" operator="greaterThan">
      <formula>0</formula>
    </cfRule>
    <cfRule type="cellIs" dxfId="1287" priority="113" operator="lessThan">
      <formula>0</formula>
    </cfRule>
    <cfRule type="cellIs" dxfId="1286" priority="114" operator="greaterThan">
      <formula>0</formula>
    </cfRule>
  </conditionalFormatting>
  <conditionalFormatting sqref="BH15">
    <cfRule type="cellIs" dxfId="1285" priority="109" operator="greaterThan">
      <formula>0</formula>
    </cfRule>
    <cfRule type="cellIs" dxfId="1284" priority="110" operator="lessThan">
      <formula>0</formula>
    </cfRule>
    <cfRule type="cellIs" dxfId="1283" priority="111" operator="greaterThan">
      <formula>0</formula>
    </cfRule>
  </conditionalFormatting>
  <conditionalFormatting sqref="BH22:BH1048576">
    <cfRule type="cellIs" dxfId="1282" priority="106" operator="greaterThan">
      <formula>0</formula>
    </cfRule>
    <cfRule type="cellIs" dxfId="1281" priority="107" operator="lessThan">
      <formula>0</formula>
    </cfRule>
    <cfRule type="cellIs" dxfId="1280" priority="108" operator="greaterThan">
      <formula>0</formula>
    </cfRule>
  </conditionalFormatting>
  <conditionalFormatting sqref="T13 T15 T22:T1048576">
    <cfRule type="cellIs" dxfId="1279" priority="103" operator="greaterThan">
      <formula>0</formula>
    </cfRule>
    <cfRule type="cellIs" dxfId="1278" priority="104" operator="lessThan">
      <formula>0</formula>
    </cfRule>
    <cfRule type="cellIs" dxfId="1277" priority="105" operator="greaterThan">
      <formula>0</formula>
    </cfRule>
  </conditionalFormatting>
  <conditionalFormatting sqref="CV15">
    <cfRule type="cellIs" dxfId="1276" priority="100" operator="greaterThan">
      <formula>0</formula>
    </cfRule>
    <cfRule type="cellIs" dxfId="1275" priority="101" operator="lessThan">
      <formula>0</formula>
    </cfRule>
    <cfRule type="cellIs" dxfId="1274" priority="102" operator="greaterThan">
      <formula>0</formula>
    </cfRule>
  </conditionalFormatting>
  <conditionalFormatting sqref="CV22:CV1048576">
    <cfRule type="cellIs" dxfId="1273" priority="97" operator="greaterThan">
      <formula>0</formula>
    </cfRule>
    <cfRule type="cellIs" dxfId="1272" priority="98" operator="lessThan">
      <formula>0</formula>
    </cfRule>
    <cfRule type="cellIs" dxfId="1271" priority="99" operator="greaterThan">
      <formula>0</formula>
    </cfRule>
  </conditionalFormatting>
  <conditionalFormatting sqref="BK15">
    <cfRule type="cellIs" dxfId="1270" priority="94" operator="greaterThan">
      <formula>0</formula>
    </cfRule>
    <cfRule type="cellIs" dxfId="1269" priority="95" operator="lessThan">
      <formula>0</formula>
    </cfRule>
    <cfRule type="cellIs" dxfId="1268" priority="96" operator="greaterThan">
      <formula>0</formula>
    </cfRule>
  </conditionalFormatting>
  <conditionalFormatting sqref="BK22:BK1048576">
    <cfRule type="cellIs" dxfId="1267" priority="91" operator="greaterThan">
      <formula>0</formula>
    </cfRule>
    <cfRule type="cellIs" dxfId="1266" priority="92" operator="lessThan">
      <formula>0</formula>
    </cfRule>
    <cfRule type="cellIs" dxfId="1265" priority="93" operator="greaterThan">
      <formula>0</formula>
    </cfRule>
  </conditionalFormatting>
  <conditionalFormatting sqref="W13 W15 W22:W1048576">
    <cfRule type="cellIs" dxfId="1264" priority="88" operator="greaterThan">
      <formula>0</formula>
    </cfRule>
    <cfRule type="cellIs" dxfId="1263" priority="89" operator="lessThan">
      <formula>0</formula>
    </cfRule>
    <cfRule type="cellIs" dxfId="1262" priority="90" operator="greaterThan">
      <formula>0</formula>
    </cfRule>
  </conditionalFormatting>
  <conditionalFormatting sqref="CY15">
    <cfRule type="cellIs" dxfId="1261" priority="85" operator="greaterThan">
      <formula>0</formula>
    </cfRule>
    <cfRule type="cellIs" dxfId="1260" priority="86" operator="lessThan">
      <formula>0</formula>
    </cfRule>
    <cfRule type="cellIs" dxfId="1259" priority="87" operator="greaterThan">
      <formula>0</formula>
    </cfRule>
  </conditionalFormatting>
  <conditionalFormatting sqref="CY22:CY1048576">
    <cfRule type="cellIs" dxfId="1258" priority="82" operator="greaterThan">
      <formula>0</formula>
    </cfRule>
    <cfRule type="cellIs" dxfId="1257" priority="83" operator="lessThan">
      <formula>0</formula>
    </cfRule>
    <cfRule type="cellIs" dxfId="1256" priority="84" operator="greaterThan">
      <formula>0</formula>
    </cfRule>
  </conditionalFormatting>
  <conditionalFormatting sqref="BN15">
    <cfRule type="cellIs" dxfId="1255" priority="79" operator="greaterThan">
      <formula>0</formula>
    </cfRule>
    <cfRule type="cellIs" dxfId="1254" priority="80" operator="lessThan">
      <formula>0</formula>
    </cfRule>
    <cfRule type="cellIs" dxfId="1253" priority="81" operator="greaterThan">
      <formula>0</formula>
    </cfRule>
  </conditionalFormatting>
  <conditionalFormatting sqref="BN22:BN1048576">
    <cfRule type="cellIs" dxfId="1252" priority="76" operator="greaterThan">
      <formula>0</formula>
    </cfRule>
    <cfRule type="cellIs" dxfId="1251" priority="77" operator="lessThan">
      <formula>0</formula>
    </cfRule>
    <cfRule type="cellIs" dxfId="1250" priority="78" operator="greaterThan">
      <formula>0</formula>
    </cfRule>
  </conditionalFormatting>
  <conditionalFormatting sqref="Z13 Z15 Z22:Z1048576">
    <cfRule type="cellIs" dxfId="1249" priority="73" operator="greaterThan">
      <formula>0</formula>
    </cfRule>
    <cfRule type="cellIs" dxfId="1248" priority="74" operator="lessThan">
      <formula>0</formula>
    </cfRule>
    <cfRule type="cellIs" dxfId="1247" priority="75" operator="greaterThan">
      <formula>0</formula>
    </cfRule>
  </conditionalFormatting>
  <conditionalFormatting sqref="DB15">
    <cfRule type="cellIs" dxfId="1246" priority="70" operator="greaterThan">
      <formula>0</formula>
    </cfRule>
    <cfRule type="cellIs" dxfId="1245" priority="71" operator="lessThan">
      <formula>0</formula>
    </cfRule>
    <cfRule type="cellIs" dxfId="1244" priority="72" operator="greaterThan">
      <formula>0</formula>
    </cfRule>
  </conditionalFormatting>
  <conditionalFormatting sqref="DB22:DB1048576">
    <cfRule type="cellIs" dxfId="1243" priority="67" operator="greaterThan">
      <formula>0</formula>
    </cfRule>
    <cfRule type="cellIs" dxfId="1242" priority="68" operator="lessThan">
      <formula>0</formula>
    </cfRule>
    <cfRule type="cellIs" dxfId="1241" priority="69" operator="greaterThan">
      <formula>0</formula>
    </cfRule>
  </conditionalFormatting>
  <conditionalFormatting sqref="BQ15">
    <cfRule type="cellIs" dxfId="1240" priority="64" operator="greaterThan">
      <formula>0</formula>
    </cfRule>
    <cfRule type="cellIs" dxfId="1239" priority="65" operator="lessThan">
      <formula>0</formula>
    </cfRule>
    <cfRule type="cellIs" dxfId="1238" priority="66" operator="greaterThan">
      <formula>0</formula>
    </cfRule>
  </conditionalFormatting>
  <conditionalFormatting sqref="BQ22:BQ1048576">
    <cfRule type="cellIs" dxfId="1237" priority="61" operator="greaterThan">
      <formula>0</formula>
    </cfRule>
    <cfRule type="cellIs" dxfId="1236" priority="62" operator="lessThan">
      <formula>0</formula>
    </cfRule>
    <cfRule type="cellIs" dxfId="1235" priority="63" operator="greaterThan">
      <formula>0</formula>
    </cfRule>
  </conditionalFormatting>
  <conditionalFormatting sqref="BT15">
    <cfRule type="cellIs" dxfId="1234" priority="58" operator="greaterThan">
      <formula>0</formula>
    </cfRule>
    <cfRule type="cellIs" dxfId="1233" priority="59" operator="lessThan">
      <formula>0</formula>
    </cfRule>
    <cfRule type="cellIs" dxfId="1232" priority="60" operator="greaterThan">
      <formula>0</formula>
    </cfRule>
  </conditionalFormatting>
  <conditionalFormatting sqref="BT22:BT1048576">
    <cfRule type="cellIs" dxfId="1231" priority="55" operator="greaterThan">
      <formula>0</formula>
    </cfRule>
    <cfRule type="cellIs" dxfId="1230" priority="56" operator="lessThan">
      <formula>0</formula>
    </cfRule>
    <cfRule type="cellIs" dxfId="1229" priority="57" operator="greaterThan">
      <formula>0</formula>
    </cfRule>
  </conditionalFormatting>
  <conditionalFormatting sqref="AC13 AC15 AC22:AC1048576">
    <cfRule type="cellIs" dxfId="1228" priority="52" operator="greaterThan">
      <formula>0</formula>
    </cfRule>
    <cfRule type="cellIs" dxfId="1227" priority="53" operator="lessThan">
      <formula>0</formula>
    </cfRule>
    <cfRule type="cellIs" dxfId="1226" priority="54" operator="greaterThan">
      <formula>0</formula>
    </cfRule>
  </conditionalFormatting>
  <conditionalFormatting sqref="DE15">
    <cfRule type="cellIs" dxfId="1225" priority="49" operator="greaterThan">
      <formula>0</formula>
    </cfRule>
    <cfRule type="cellIs" dxfId="1224" priority="50" operator="lessThan">
      <formula>0</formula>
    </cfRule>
    <cfRule type="cellIs" dxfId="1223" priority="51" operator="greaterThan">
      <formula>0</formula>
    </cfRule>
  </conditionalFormatting>
  <conditionalFormatting sqref="DE22:DE1048576">
    <cfRule type="cellIs" dxfId="1222" priority="46" operator="greaterThan">
      <formula>0</formula>
    </cfRule>
    <cfRule type="cellIs" dxfId="1221" priority="47" operator="lessThan">
      <formula>0</formula>
    </cfRule>
    <cfRule type="cellIs" dxfId="1220" priority="48" operator="greaterThan">
      <formula>0</formula>
    </cfRule>
  </conditionalFormatting>
  <conditionalFormatting sqref="AF13 AF15 AF22:AF1048576">
    <cfRule type="cellIs" dxfId="1219" priority="43" operator="greaterThan">
      <formula>0</formula>
    </cfRule>
    <cfRule type="cellIs" dxfId="1218" priority="44" operator="lessThan">
      <formula>0</formula>
    </cfRule>
    <cfRule type="cellIs" dxfId="1217" priority="45" operator="greaterThan">
      <formula>0</formula>
    </cfRule>
  </conditionalFormatting>
  <conditionalFormatting sqref="DH15">
    <cfRule type="cellIs" dxfId="1216" priority="40" operator="greaterThan">
      <formula>0</formula>
    </cfRule>
    <cfRule type="cellIs" dxfId="1215" priority="41" operator="lessThan">
      <formula>0</formula>
    </cfRule>
    <cfRule type="cellIs" dxfId="1214" priority="42" operator="greaterThan">
      <formula>0</formula>
    </cfRule>
  </conditionalFormatting>
  <conditionalFormatting sqref="DH22:DH1048576">
    <cfRule type="cellIs" dxfId="1213" priority="37" operator="greaterThan">
      <formula>0</formula>
    </cfRule>
    <cfRule type="cellIs" dxfId="1212" priority="38" operator="lessThan">
      <formula>0</formula>
    </cfRule>
    <cfRule type="cellIs" dxfId="1211" priority="39" operator="greaterThan">
      <formula>0</formula>
    </cfRule>
  </conditionalFormatting>
  <conditionalFormatting sqref="BW15">
    <cfRule type="cellIs" dxfId="1210" priority="34" operator="greaterThan">
      <formula>0</formula>
    </cfRule>
    <cfRule type="cellIs" dxfId="1209" priority="35" operator="lessThan">
      <formula>0</formula>
    </cfRule>
    <cfRule type="cellIs" dxfId="1208" priority="36" operator="greaterThan">
      <formula>0</formula>
    </cfRule>
  </conditionalFormatting>
  <conditionalFormatting sqref="BW22:BW1048576">
    <cfRule type="cellIs" dxfId="1207" priority="31" operator="greaterThan">
      <formula>0</formula>
    </cfRule>
    <cfRule type="cellIs" dxfId="1206" priority="32" operator="lessThan">
      <formula>0</formula>
    </cfRule>
    <cfRule type="cellIs" dxfId="1205" priority="33" operator="greaterThan">
      <formula>0</formula>
    </cfRule>
  </conditionalFormatting>
  <conditionalFormatting sqref="AI13 AI15 AI22:AI1048576">
    <cfRule type="cellIs" dxfId="1204" priority="28" operator="greaterThan">
      <formula>0</formula>
    </cfRule>
    <cfRule type="cellIs" dxfId="1203" priority="29" operator="lessThan">
      <formula>0</formula>
    </cfRule>
    <cfRule type="cellIs" dxfId="1202" priority="30" operator="greaterThan">
      <formula>0</formula>
    </cfRule>
  </conditionalFormatting>
  <conditionalFormatting sqref="DK15">
    <cfRule type="cellIs" dxfId="1201" priority="25" operator="greaterThan">
      <formula>0</formula>
    </cfRule>
    <cfRule type="cellIs" dxfId="1200" priority="26" operator="lessThan">
      <formula>0</formula>
    </cfRule>
    <cfRule type="cellIs" dxfId="1199" priority="27" operator="greaterThan">
      <formula>0</formula>
    </cfRule>
  </conditionalFormatting>
  <conditionalFormatting sqref="DK22:DK1048576">
    <cfRule type="cellIs" dxfId="1198" priority="22" operator="greaterThan">
      <formula>0</formula>
    </cfRule>
    <cfRule type="cellIs" dxfId="1197" priority="23" operator="lessThan">
      <formula>0</formula>
    </cfRule>
    <cfRule type="cellIs" dxfId="1196" priority="24" operator="greaterThan">
      <formula>0</formula>
    </cfRule>
  </conditionalFormatting>
  <conditionalFormatting sqref="BZ15">
    <cfRule type="cellIs" dxfId="1195" priority="19" operator="greaterThan">
      <formula>0</formula>
    </cfRule>
    <cfRule type="cellIs" dxfId="1194" priority="20" operator="lessThan">
      <formula>0</formula>
    </cfRule>
    <cfRule type="cellIs" dxfId="1193" priority="21" operator="greaterThan">
      <formula>0</formula>
    </cfRule>
  </conditionalFormatting>
  <conditionalFormatting sqref="BZ22:BZ1048576">
    <cfRule type="cellIs" dxfId="1192" priority="16" operator="greaterThan">
      <formula>0</formula>
    </cfRule>
    <cfRule type="cellIs" dxfId="1191" priority="17" operator="lessThan">
      <formula>0</formula>
    </cfRule>
    <cfRule type="cellIs" dxfId="1190" priority="18" operator="greaterThan">
      <formula>0</formula>
    </cfRule>
  </conditionalFormatting>
  <conditionalFormatting sqref="AL13 AL15 AL22:AL1048576">
    <cfRule type="cellIs" dxfId="1189" priority="13" operator="greaterThan">
      <formula>0</formula>
    </cfRule>
    <cfRule type="cellIs" dxfId="1188" priority="14" operator="lessThan">
      <formula>0</formula>
    </cfRule>
    <cfRule type="cellIs" dxfId="1187" priority="15" operator="greaterThan">
      <formula>0</formula>
    </cfRule>
  </conditionalFormatting>
  <conditionalFormatting sqref="DN15">
    <cfRule type="cellIs" dxfId="1186" priority="10" operator="greaterThan">
      <formula>0</formula>
    </cfRule>
    <cfRule type="cellIs" dxfId="1185" priority="11" operator="lessThan">
      <formula>0</formula>
    </cfRule>
    <cfRule type="cellIs" dxfId="1184" priority="12" operator="greaterThan">
      <formula>0</formula>
    </cfRule>
  </conditionalFormatting>
  <conditionalFormatting sqref="DN22:DN1048576">
    <cfRule type="cellIs" dxfId="1183" priority="7" operator="greaterThan">
      <formula>0</formula>
    </cfRule>
    <cfRule type="cellIs" dxfId="1182" priority="8" operator="lessThan">
      <formula>0</formula>
    </cfRule>
    <cfRule type="cellIs" dxfId="1181" priority="9" operator="greaterThan">
      <formula>0</formula>
    </cfRule>
  </conditionalFormatting>
  <conditionalFormatting sqref="CC15">
    <cfRule type="cellIs" dxfId="1180" priority="4" operator="greaterThan">
      <formula>0</formula>
    </cfRule>
    <cfRule type="cellIs" dxfId="1179" priority="5" operator="lessThan">
      <formula>0</formula>
    </cfRule>
    <cfRule type="cellIs" dxfId="1178" priority="6" operator="greaterThan">
      <formula>0</formula>
    </cfRule>
  </conditionalFormatting>
  <conditionalFormatting sqref="CC22:CC1048576">
    <cfRule type="cellIs" dxfId="1177" priority="1" operator="greaterThan">
      <formula>0</formula>
    </cfRule>
    <cfRule type="cellIs" dxfId="1176" priority="2" operator="lessThan">
      <formula>0</formula>
    </cfRule>
    <cfRule type="cellIs" dxfId="1175" priority="3" operator="greater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C000"/>
  </sheetPr>
  <dimension ref="A1:ET24"/>
  <sheetViews>
    <sheetView topLeftCell="AM1" zoomScale="70" zoomScaleNormal="70" workbookViewId="0">
      <selection activeCell="EQ1" sqref="EQ1:EQ1048576"/>
    </sheetView>
  </sheetViews>
  <sheetFormatPr baseColWidth="10" defaultRowHeight="15" x14ac:dyDescent="0.25"/>
  <cols>
    <col min="1" max="1" width="21.140625" bestFit="1" customWidth="1"/>
    <col min="2" max="2" width="97.7109375" customWidth="1"/>
    <col min="3" max="3" width="14.85546875" customWidth="1"/>
    <col min="4" max="4" width="13.5703125" style="25" customWidth="1"/>
    <col min="5" max="5" width="11.28515625" bestFit="1" customWidth="1"/>
    <col min="6" max="6" width="14.85546875" customWidth="1"/>
    <col min="7" max="7" width="13.5703125" style="25" customWidth="1"/>
    <col min="8" max="8" width="11.28515625" bestFit="1" customWidth="1"/>
    <col min="9" max="9" width="14.85546875" customWidth="1"/>
    <col min="10" max="10" width="13.5703125" style="25" customWidth="1"/>
    <col min="11" max="11" width="11.28515625" bestFit="1" customWidth="1"/>
    <col min="12" max="12" width="14.85546875" customWidth="1"/>
    <col min="13" max="13" width="13.5703125" style="25" customWidth="1"/>
    <col min="14" max="14" width="11.28515625" bestFit="1" customWidth="1"/>
    <col min="15" max="15" width="14.85546875" customWidth="1"/>
    <col min="16" max="16" width="13.5703125" style="25" customWidth="1"/>
    <col min="17" max="17" width="11.28515625" bestFit="1" customWidth="1"/>
    <col min="18" max="18" width="14.85546875" customWidth="1"/>
    <col min="19" max="19" width="13.5703125" style="25" customWidth="1"/>
    <col min="20" max="20" width="11.28515625" bestFit="1" customWidth="1"/>
    <col min="21" max="21" width="14.85546875" customWidth="1"/>
    <col min="22" max="22" width="13.5703125" style="25" customWidth="1"/>
    <col min="23" max="23" width="11.28515625" bestFit="1" customWidth="1"/>
    <col min="24" max="24" width="14.85546875" customWidth="1"/>
    <col min="25" max="25" width="13.5703125" style="25" customWidth="1"/>
    <col min="26" max="26" width="11.28515625" bestFit="1" customWidth="1"/>
    <col min="27" max="27" width="14.85546875" customWidth="1"/>
    <col min="28" max="28" width="13.5703125" style="25" customWidth="1"/>
    <col min="29" max="29" width="11.28515625" bestFit="1" customWidth="1"/>
    <col min="30" max="30" width="14.85546875" customWidth="1"/>
    <col min="31" max="31" width="13.5703125" style="25" customWidth="1"/>
    <col min="32" max="32" width="11.28515625" bestFit="1" customWidth="1"/>
    <col min="33" max="33" width="14.85546875" customWidth="1"/>
    <col min="34" max="34" width="13.5703125" style="25" customWidth="1"/>
    <col min="35" max="35" width="11.28515625" bestFit="1" customWidth="1"/>
    <col min="36" max="36" width="14.85546875" customWidth="1"/>
    <col min="37" max="37" width="13.5703125" style="25" customWidth="1"/>
    <col min="38" max="38" width="11.28515625" bestFit="1" customWidth="1"/>
    <col min="39" max="39" width="11.5703125" style="106"/>
    <col min="40" max="40" width="14.85546875" customWidth="1"/>
    <col min="41" max="41" width="13.5703125" style="25" customWidth="1"/>
    <col min="42" max="42" width="11.28515625" bestFit="1" customWidth="1"/>
    <col min="43" max="43" width="14.85546875" customWidth="1"/>
    <col min="44" max="44" width="13.5703125" style="25" customWidth="1"/>
    <col min="45" max="45" width="11.28515625" bestFit="1" customWidth="1"/>
    <col min="46" max="46" width="14.85546875" customWidth="1"/>
    <col min="47" max="47" width="13.5703125" style="25" customWidth="1"/>
    <col min="48" max="48" width="11.28515625" bestFit="1" customWidth="1"/>
    <col min="49" max="49" width="14.85546875" customWidth="1"/>
    <col min="50" max="50" width="13.5703125" style="25" customWidth="1"/>
    <col min="51" max="51" width="11.28515625" bestFit="1" customWidth="1"/>
    <col min="52" max="52" width="14.85546875" customWidth="1"/>
    <col min="53" max="53" width="13.5703125" style="25" customWidth="1"/>
    <col min="54" max="54" width="11.28515625" bestFit="1" customWidth="1"/>
    <col min="55" max="55" width="14.85546875" customWidth="1"/>
    <col min="56" max="56" width="13.5703125" style="25" customWidth="1"/>
    <col min="57" max="57" width="11.28515625" bestFit="1" customWidth="1"/>
    <col min="58" max="58" width="14.85546875" customWidth="1"/>
    <col min="59" max="59" width="13.5703125" style="25" customWidth="1"/>
    <col min="60" max="60" width="11.28515625" bestFit="1" customWidth="1"/>
    <col min="61" max="61" width="14.85546875" customWidth="1"/>
    <col min="62" max="62" width="13.5703125" style="25" customWidth="1"/>
    <col min="63" max="63" width="11.28515625" bestFit="1" customWidth="1"/>
    <col min="64" max="64" width="14.85546875" customWidth="1"/>
    <col min="65" max="65" width="13.5703125" style="25" customWidth="1"/>
    <col min="66" max="66" width="11.28515625" bestFit="1" customWidth="1"/>
    <col min="67" max="67" width="14.85546875" customWidth="1"/>
    <col min="68" max="68" width="13.5703125" style="25" customWidth="1"/>
    <col min="69" max="69" width="11.28515625" bestFit="1" customWidth="1"/>
    <col min="70" max="70" width="14.85546875" customWidth="1"/>
    <col min="71" max="71" width="13.5703125" style="25" customWidth="1"/>
    <col min="72" max="72" width="11.28515625" bestFit="1" customWidth="1"/>
    <col min="73" max="73" width="14.85546875" customWidth="1"/>
    <col min="74" max="74" width="13.5703125" style="25" customWidth="1"/>
    <col min="75" max="75" width="11.28515625" bestFit="1" customWidth="1"/>
    <col min="76" max="76" width="11.5703125" style="106"/>
    <col min="77" max="77" width="13.5703125" customWidth="1"/>
    <col min="78" max="78" width="14.42578125" style="66" customWidth="1"/>
    <col min="79" max="79" width="11.28515625" customWidth="1"/>
    <col min="80" max="80" width="13.5703125" customWidth="1"/>
    <col min="81" max="81" width="14.42578125" style="66" customWidth="1"/>
    <col min="82" max="82" width="11.28515625" customWidth="1"/>
    <col min="83" max="83" width="13.5703125" customWidth="1"/>
    <col min="84" max="84" width="14.42578125" style="66" customWidth="1"/>
    <col min="85" max="85" width="11.28515625" customWidth="1"/>
    <col min="86" max="86" width="13.5703125" customWidth="1"/>
    <col min="87" max="87" width="14.42578125" style="66" customWidth="1"/>
    <col min="88" max="88" width="11.28515625" customWidth="1"/>
    <col min="89" max="89" width="13.5703125" customWidth="1"/>
    <col min="90" max="90" width="14.42578125" style="66" customWidth="1"/>
    <col min="91" max="91" width="11.28515625" customWidth="1"/>
    <col min="92" max="92" width="13.5703125" customWidth="1"/>
    <col min="93" max="93" width="14.42578125" style="66" customWidth="1"/>
    <col min="94" max="94" width="11.28515625" customWidth="1"/>
    <col min="95" max="95" width="13.5703125" customWidth="1"/>
    <col min="96" max="96" width="14.42578125" style="66" customWidth="1"/>
    <col min="97" max="97" width="11.28515625" customWidth="1"/>
    <col min="98" max="98" width="13.5703125" customWidth="1"/>
    <col min="99" max="99" width="14.42578125" style="66" customWidth="1"/>
    <col min="100" max="100" width="11.28515625" customWidth="1"/>
    <col min="101" max="101" width="13.5703125" customWidth="1"/>
    <col min="102" max="102" width="14.42578125" style="66" customWidth="1"/>
    <col min="103" max="103" width="11.28515625" customWidth="1"/>
    <col min="104" max="104" width="13.5703125" customWidth="1"/>
    <col min="105" max="105" width="14.42578125" style="66" customWidth="1"/>
    <col min="106" max="106" width="11.28515625" customWidth="1"/>
    <col min="107" max="107" width="13.5703125" customWidth="1"/>
    <col min="108" max="108" width="14.42578125" style="66" customWidth="1"/>
    <col min="109" max="109" width="11.28515625" customWidth="1"/>
    <col min="110" max="110" width="13.5703125" customWidth="1"/>
    <col min="111" max="111" width="14.42578125" style="66" customWidth="1"/>
    <col min="112" max="112" width="11.28515625" customWidth="1"/>
    <col min="113" max="113" width="11.42578125" style="106" customWidth="1"/>
    <col min="114" max="114" width="14.7109375" bestFit="1" customWidth="1"/>
    <col min="115" max="115" width="15.140625" style="25" bestFit="1" customWidth="1"/>
    <col min="116" max="116" width="11.28515625" bestFit="1" customWidth="1"/>
    <col min="117" max="117" width="14.7109375" bestFit="1" customWidth="1"/>
    <col min="118" max="118" width="15.140625" style="25" bestFit="1" customWidth="1"/>
    <col min="119" max="119" width="11.28515625" bestFit="1" customWidth="1"/>
    <col min="120" max="120" width="14.7109375" bestFit="1" customWidth="1"/>
    <col min="121" max="121" width="15.140625" style="25" bestFit="1" customWidth="1"/>
    <col min="122" max="122" width="11.28515625" bestFit="1" customWidth="1"/>
    <col min="123" max="123" width="14.7109375" bestFit="1" customWidth="1"/>
    <col min="124" max="124" width="15.140625" style="25" bestFit="1" customWidth="1"/>
    <col min="125" max="125" width="11.28515625" bestFit="1" customWidth="1"/>
    <col min="126" max="126" width="14.7109375" bestFit="1" customWidth="1"/>
    <col min="127" max="127" width="15.140625" style="25" bestFit="1" customWidth="1"/>
    <col min="128" max="128" width="11.28515625" bestFit="1" customWidth="1"/>
    <col min="129" max="129" width="14.7109375" bestFit="1" customWidth="1"/>
    <col min="130" max="130" width="15.140625" style="25" bestFit="1" customWidth="1"/>
    <col min="131" max="131" width="11.28515625" bestFit="1" customWidth="1"/>
    <col min="132" max="132" width="14.7109375" bestFit="1" customWidth="1"/>
    <col min="133" max="133" width="15.140625" style="25" bestFit="1" customWidth="1"/>
    <col min="134" max="134" width="11.28515625" bestFit="1" customWidth="1"/>
    <col min="135" max="135" width="14.7109375" bestFit="1" customWidth="1"/>
    <col min="136" max="136" width="15.140625" style="25" bestFit="1" customWidth="1"/>
    <col min="137" max="137" width="11.28515625" bestFit="1" customWidth="1"/>
    <col min="138" max="138" width="14.7109375" bestFit="1" customWidth="1"/>
    <col min="139" max="139" width="15.140625" style="25" bestFit="1" customWidth="1"/>
    <col min="140" max="140" width="11.28515625" bestFit="1" customWidth="1"/>
    <col min="141" max="141" width="14.7109375" bestFit="1" customWidth="1"/>
    <col min="142" max="142" width="15.140625" style="25" bestFit="1" customWidth="1"/>
    <col min="143" max="143" width="11.28515625" bestFit="1" customWidth="1"/>
    <col min="144" max="144" width="14.7109375" bestFit="1" customWidth="1"/>
    <col min="145" max="145" width="15.140625" style="25" bestFit="1" customWidth="1"/>
    <col min="146" max="146" width="11.28515625" bestFit="1" customWidth="1"/>
    <col min="147" max="147" width="14.7109375" bestFit="1" customWidth="1"/>
    <col min="148" max="148" width="15.140625" style="25" bestFit="1" customWidth="1"/>
    <col min="149" max="149" width="11.28515625" bestFit="1" customWidth="1"/>
    <col min="150" max="150" width="11.42578125" style="106" customWidth="1"/>
  </cols>
  <sheetData>
    <row r="1" spans="1:150" x14ac:dyDescent="0.25">
      <c r="A1" s="145" t="s">
        <v>31</v>
      </c>
      <c r="B1" s="146" t="s">
        <v>30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1"/>
      <c r="BE1" s="101"/>
      <c r="BF1" s="101"/>
      <c r="BG1" s="101"/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99"/>
      <c r="BY1" s="102"/>
      <c r="BZ1" s="102"/>
      <c r="CA1" s="102"/>
      <c r="CB1" s="102"/>
      <c r="CC1" s="102"/>
      <c r="CD1" s="102"/>
      <c r="CE1" s="102"/>
      <c r="CF1" s="102"/>
      <c r="CG1" s="102"/>
      <c r="CH1" s="102"/>
      <c r="CI1" s="102"/>
      <c r="CJ1" s="102"/>
      <c r="CK1" s="102"/>
      <c r="CL1" s="102"/>
      <c r="CM1" s="102"/>
      <c r="CN1" s="102"/>
      <c r="CO1" s="102"/>
      <c r="CP1" s="102"/>
      <c r="CQ1" s="102"/>
      <c r="CR1" s="102"/>
      <c r="CS1" s="102"/>
      <c r="CT1" s="102"/>
      <c r="CU1" s="102"/>
      <c r="CV1" s="102"/>
      <c r="CW1" s="102"/>
      <c r="CX1" s="102"/>
      <c r="CY1" s="102"/>
      <c r="CZ1" s="102"/>
      <c r="DA1" s="102"/>
      <c r="DB1" s="102"/>
      <c r="DC1" s="102"/>
      <c r="DD1" s="102"/>
      <c r="DE1" s="102"/>
      <c r="DF1" s="102"/>
      <c r="DG1" s="102"/>
      <c r="DH1" s="102"/>
      <c r="DI1" s="102"/>
      <c r="DJ1" s="102"/>
      <c r="DK1" s="102"/>
      <c r="DL1" s="102"/>
      <c r="DM1" s="102"/>
      <c r="DN1" s="102"/>
      <c r="DO1" s="102"/>
      <c r="DP1" s="102"/>
      <c r="DQ1" s="102"/>
      <c r="DR1" s="102"/>
      <c r="DS1" s="102"/>
      <c r="DT1" s="102"/>
      <c r="DU1" s="102"/>
      <c r="DV1" s="102"/>
      <c r="DW1" s="102"/>
      <c r="DX1" s="102"/>
      <c r="DY1" s="102"/>
      <c r="DZ1" s="102"/>
      <c r="EA1" s="102"/>
      <c r="EB1" s="102"/>
      <c r="EC1" s="102"/>
      <c r="ED1" s="102"/>
      <c r="EE1" s="102"/>
      <c r="EF1" s="102"/>
      <c r="EG1" s="102"/>
      <c r="EH1" s="102"/>
      <c r="EI1" s="102"/>
      <c r="EJ1" s="102"/>
      <c r="EK1" s="102"/>
      <c r="EL1" s="102"/>
      <c r="EM1" s="102"/>
      <c r="EN1" s="102"/>
      <c r="EO1" s="102"/>
      <c r="EP1" s="102"/>
      <c r="EQ1" s="102"/>
      <c r="ER1" s="102"/>
      <c r="ES1" s="102"/>
      <c r="ET1" s="102"/>
    </row>
    <row r="2" spans="1:150" x14ac:dyDescent="0.25">
      <c r="A2" s="145"/>
      <c r="B2" s="147"/>
      <c r="C2" s="143" t="s">
        <v>79</v>
      </c>
      <c r="D2" s="143"/>
      <c r="E2" s="143"/>
      <c r="F2" s="143" t="s">
        <v>79</v>
      </c>
      <c r="G2" s="143"/>
      <c r="H2" s="143"/>
      <c r="I2" s="143" t="s">
        <v>79</v>
      </c>
      <c r="J2" s="143"/>
      <c r="K2" s="143"/>
      <c r="L2" s="143" t="s">
        <v>79</v>
      </c>
      <c r="M2" s="143"/>
      <c r="N2" s="143"/>
      <c r="O2" s="143" t="s">
        <v>79</v>
      </c>
      <c r="P2" s="143"/>
      <c r="Q2" s="143"/>
      <c r="R2" s="143" t="s">
        <v>79</v>
      </c>
      <c r="S2" s="143"/>
      <c r="T2" s="143"/>
      <c r="U2" s="143" t="s">
        <v>79</v>
      </c>
      <c r="V2" s="143"/>
      <c r="W2" s="143"/>
      <c r="X2" s="143" t="s">
        <v>79</v>
      </c>
      <c r="Y2" s="143"/>
      <c r="Z2" s="143"/>
      <c r="AA2" s="143" t="s">
        <v>79</v>
      </c>
      <c r="AB2" s="143"/>
      <c r="AC2" s="143"/>
      <c r="AD2" s="143" t="s">
        <v>79</v>
      </c>
      <c r="AE2" s="143"/>
      <c r="AF2" s="143"/>
      <c r="AG2" s="143" t="s">
        <v>79</v>
      </c>
      <c r="AH2" s="143"/>
      <c r="AI2" s="143"/>
      <c r="AJ2" s="143" t="s">
        <v>79</v>
      </c>
      <c r="AK2" s="143"/>
      <c r="AL2" s="143"/>
      <c r="AM2" s="72"/>
      <c r="AN2" s="149" t="s">
        <v>77</v>
      </c>
      <c r="AO2" s="149"/>
      <c r="AP2" s="149"/>
      <c r="AQ2" s="149" t="s">
        <v>77</v>
      </c>
      <c r="AR2" s="149"/>
      <c r="AS2" s="149"/>
      <c r="AT2" s="149" t="s">
        <v>77</v>
      </c>
      <c r="AU2" s="149"/>
      <c r="AV2" s="149"/>
      <c r="AW2" s="149" t="s">
        <v>77</v>
      </c>
      <c r="AX2" s="149"/>
      <c r="AY2" s="149"/>
      <c r="AZ2" s="149" t="s">
        <v>77</v>
      </c>
      <c r="BA2" s="149"/>
      <c r="BB2" s="149"/>
      <c r="BC2" s="149" t="s">
        <v>77</v>
      </c>
      <c r="BD2" s="149"/>
      <c r="BE2" s="149"/>
      <c r="BF2" s="149" t="s">
        <v>77</v>
      </c>
      <c r="BG2" s="149"/>
      <c r="BH2" s="149"/>
      <c r="BI2" s="149" t="s">
        <v>77</v>
      </c>
      <c r="BJ2" s="149"/>
      <c r="BK2" s="149"/>
      <c r="BL2" s="149" t="s">
        <v>77</v>
      </c>
      <c r="BM2" s="149"/>
      <c r="BN2" s="149"/>
      <c r="BO2" s="149" t="s">
        <v>77</v>
      </c>
      <c r="BP2" s="149"/>
      <c r="BQ2" s="149"/>
      <c r="BR2" s="149" t="s">
        <v>77</v>
      </c>
      <c r="BS2" s="149"/>
      <c r="BT2" s="149"/>
      <c r="BU2" s="149" t="s">
        <v>77</v>
      </c>
      <c r="BV2" s="149"/>
      <c r="BW2" s="149"/>
      <c r="BX2" s="72"/>
      <c r="BY2" s="144" t="s">
        <v>67</v>
      </c>
      <c r="BZ2" s="144"/>
      <c r="CA2" s="144"/>
      <c r="CB2" s="144" t="s">
        <v>67</v>
      </c>
      <c r="CC2" s="144"/>
      <c r="CD2" s="144"/>
      <c r="CE2" s="144" t="s">
        <v>67</v>
      </c>
      <c r="CF2" s="144"/>
      <c r="CG2" s="144"/>
      <c r="CH2" s="144" t="s">
        <v>67</v>
      </c>
      <c r="CI2" s="144"/>
      <c r="CJ2" s="144"/>
      <c r="CK2" s="144" t="s">
        <v>67</v>
      </c>
      <c r="CL2" s="144"/>
      <c r="CM2" s="144"/>
      <c r="CN2" s="144" t="s">
        <v>67</v>
      </c>
      <c r="CO2" s="144"/>
      <c r="CP2" s="144"/>
      <c r="CQ2" s="144" t="s">
        <v>67</v>
      </c>
      <c r="CR2" s="144"/>
      <c r="CS2" s="144"/>
      <c r="CT2" s="144" t="s">
        <v>67</v>
      </c>
      <c r="CU2" s="144"/>
      <c r="CV2" s="144"/>
      <c r="CW2" s="144" t="s">
        <v>67</v>
      </c>
      <c r="CX2" s="144"/>
      <c r="CY2" s="144"/>
      <c r="CZ2" s="144" t="s">
        <v>67</v>
      </c>
      <c r="DA2" s="144"/>
      <c r="DB2" s="144"/>
      <c r="DC2" s="144" t="s">
        <v>67</v>
      </c>
      <c r="DD2" s="144"/>
      <c r="DE2" s="144"/>
      <c r="DF2" s="144" t="s">
        <v>67</v>
      </c>
      <c r="DG2" s="144"/>
      <c r="DH2" s="144"/>
      <c r="DI2" s="72"/>
      <c r="DJ2" s="148" t="s">
        <v>57</v>
      </c>
      <c r="DK2" s="148"/>
      <c r="DL2" s="148"/>
      <c r="DM2" s="148" t="s">
        <v>57</v>
      </c>
      <c r="DN2" s="148"/>
      <c r="DO2" s="148"/>
      <c r="DP2" s="148" t="s">
        <v>57</v>
      </c>
      <c r="DQ2" s="148"/>
      <c r="DR2" s="148"/>
      <c r="DS2" s="148" t="s">
        <v>57</v>
      </c>
      <c r="DT2" s="148"/>
      <c r="DU2" s="148"/>
      <c r="DV2" s="148" t="s">
        <v>57</v>
      </c>
      <c r="DW2" s="148"/>
      <c r="DX2" s="148"/>
      <c r="DY2" s="148" t="s">
        <v>57</v>
      </c>
      <c r="DZ2" s="148"/>
      <c r="EA2" s="148"/>
      <c r="EB2" s="148" t="s">
        <v>57</v>
      </c>
      <c r="EC2" s="148"/>
      <c r="ED2" s="148"/>
      <c r="EE2" s="148" t="s">
        <v>57</v>
      </c>
      <c r="EF2" s="148"/>
      <c r="EG2" s="148"/>
      <c r="EH2" s="148" t="s">
        <v>57</v>
      </c>
      <c r="EI2" s="148"/>
      <c r="EJ2" s="148"/>
      <c r="EK2" s="148" t="s">
        <v>57</v>
      </c>
      <c r="EL2" s="148"/>
      <c r="EM2" s="148"/>
      <c r="EN2" s="148" t="s">
        <v>57</v>
      </c>
      <c r="EO2" s="148"/>
      <c r="EP2" s="148"/>
      <c r="EQ2" s="148" t="s">
        <v>57</v>
      </c>
      <c r="ER2" s="148"/>
      <c r="ES2" s="148"/>
      <c r="ET2" s="72"/>
    </row>
    <row r="3" spans="1:150" x14ac:dyDescent="0.25">
      <c r="A3" s="145"/>
      <c r="B3" s="147"/>
      <c r="C3" s="28" t="s">
        <v>38</v>
      </c>
      <c r="D3" s="51" t="s">
        <v>145</v>
      </c>
      <c r="E3" s="36" t="s">
        <v>50</v>
      </c>
      <c r="F3" s="28" t="s">
        <v>37</v>
      </c>
      <c r="G3" s="51" t="s">
        <v>208</v>
      </c>
      <c r="H3" s="36" t="s">
        <v>50</v>
      </c>
      <c r="I3" s="28" t="s">
        <v>39</v>
      </c>
      <c r="J3" s="51" t="s">
        <v>214</v>
      </c>
      <c r="K3" s="36" t="s">
        <v>50</v>
      </c>
      <c r="L3" s="28" t="s">
        <v>210</v>
      </c>
      <c r="M3" s="51" t="s">
        <v>221</v>
      </c>
      <c r="N3" s="36" t="s">
        <v>50</v>
      </c>
      <c r="O3" s="28" t="s">
        <v>216</v>
      </c>
      <c r="P3" s="51" t="s">
        <v>224</v>
      </c>
      <c r="Q3" s="36" t="s">
        <v>50</v>
      </c>
      <c r="R3" s="28" t="s">
        <v>225</v>
      </c>
      <c r="S3" s="51" t="s">
        <v>233</v>
      </c>
      <c r="T3" s="36" t="s">
        <v>50</v>
      </c>
      <c r="U3" s="28" t="s">
        <v>228</v>
      </c>
      <c r="V3" s="51" t="s">
        <v>240</v>
      </c>
      <c r="W3" s="36" t="s">
        <v>50</v>
      </c>
      <c r="X3" s="28" t="s">
        <v>235</v>
      </c>
      <c r="Y3" s="51" t="s">
        <v>245</v>
      </c>
      <c r="Z3" s="36" t="s">
        <v>50</v>
      </c>
      <c r="AA3" s="28" t="s">
        <v>242</v>
      </c>
      <c r="AB3" s="51" t="s">
        <v>254</v>
      </c>
      <c r="AC3" s="36" t="s">
        <v>50</v>
      </c>
      <c r="AD3" s="28" t="s">
        <v>247</v>
      </c>
      <c r="AE3" s="51" t="s">
        <v>255</v>
      </c>
      <c r="AF3" s="36" t="s">
        <v>50</v>
      </c>
      <c r="AG3" s="28" t="s">
        <v>251</v>
      </c>
      <c r="AH3" s="51" t="s">
        <v>260</v>
      </c>
      <c r="AI3" s="36" t="s">
        <v>50</v>
      </c>
      <c r="AJ3" s="28" t="s">
        <v>257</v>
      </c>
      <c r="AK3" s="51" t="s">
        <v>265</v>
      </c>
      <c r="AL3" s="36" t="s">
        <v>50</v>
      </c>
      <c r="AM3" s="52"/>
      <c r="AN3" s="28" t="s">
        <v>38</v>
      </c>
      <c r="AO3" s="51" t="s">
        <v>145</v>
      </c>
      <c r="AP3" s="36" t="s">
        <v>50</v>
      </c>
      <c r="AQ3" s="28" t="s">
        <v>37</v>
      </c>
      <c r="AR3" s="51" t="s">
        <v>208</v>
      </c>
      <c r="AS3" s="36" t="s">
        <v>50</v>
      </c>
      <c r="AT3" s="28" t="s">
        <v>39</v>
      </c>
      <c r="AU3" s="51" t="s">
        <v>214</v>
      </c>
      <c r="AV3" s="36" t="s">
        <v>50</v>
      </c>
      <c r="AW3" s="28" t="s">
        <v>210</v>
      </c>
      <c r="AX3" s="51" t="s">
        <v>221</v>
      </c>
      <c r="AY3" s="36" t="s">
        <v>50</v>
      </c>
      <c r="AZ3" s="28" t="s">
        <v>216</v>
      </c>
      <c r="BA3" s="51" t="s">
        <v>224</v>
      </c>
      <c r="BB3" s="36" t="s">
        <v>50</v>
      </c>
      <c r="BC3" s="28" t="s">
        <v>225</v>
      </c>
      <c r="BD3" s="51" t="s">
        <v>233</v>
      </c>
      <c r="BE3" s="36" t="s">
        <v>50</v>
      </c>
      <c r="BF3" s="28" t="s">
        <v>228</v>
      </c>
      <c r="BG3" s="51" t="s">
        <v>240</v>
      </c>
      <c r="BH3" s="36" t="s">
        <v>50</v>
      </c>
      <c r="BI3" s="28" t="s">
        <v>235</v>
      </c>
      <c r="BJ3" s="51" t="s">
        <v>245</v>
      </c>
      <c r="BK3" s="36" t="s">
        <v>50</v>
      </c>
      <c r="BL3" s="28" t="s">
        <v>242</v>
      </c>
      <c r="BM3" s="51" t="s">
        <v>254</v>
      </c>
      <c r="BN3" s="36" t="s">
        <v>50</v>
      </c>
      <c r="BO3" s="28" t="s">
        <v>247</v>
      </c>
      <c r="BP3" s="51" t="s">
        <v>255</v>
      </c>
      <c r="BQ3" s="36" t="s">
        <v>50</v>
      </c>
      <c r="BR3" s="28" t="s">
        <v>251</v>
      </c>
      <c r="BS3" s="51" t="s">
        <v>260</v>
      </c>
      <c r="BT3" s="36" t="s">
        <v>50</v>
      </c>
      <c r="BU3" s="28" t="s">
        <v>257</v>
      </c>
      <c r="BV3" s="51" t="s">
        <v>265</v>
      </c>
      <c r="BW3" s="36" t="s">
        <v>50</v>
      </c>
      <c r="BX3" s="52"/>
      <c r="BY3" s="28" t="s">
        <v>38</v>
      </c>
      <c r="BZ3" s="28" t="s">
        <v>145</v>
      </c>
      <c r="CA3" s="36" t="s">
        <v>50</v>
      </c>
      <c r="CB3" s="28" t="s">
        <v>37</v>
      </c>
      <c r="CC3" s="28" t="s">
        <v>208</v>
      </c>
      <c r="CD3" s="36" t="s">
        <v>50</v>
      </c>
      <c r="CE3" s="28" t="s">
        <v>39</v>
      </c>
      <c r="CF3" s="28" t="s">
        <v>214</v>
      </c>
      <c r="CG3" s="36" t="s">
        <v>50</v>
      </c>
      <c r="CH3" s="28" t="s">
        <v>210</v>
      </c>
      <c r="CI3" s="28" t="s">
        <v>221</v>
      </c>
      <c r="CJ3" s="36" t="s">
        <v>50</v>
      </c>
      <c r="CK3" s="28" t="s">
        <v>216</v>
      </c>
      <c r="CL3" s="28" t="s">
        <v>224</v>
      </c>
      <c r="CM3" s="36" t="s">
        <v>50</v>
      </c>
      <c r="CN3" s="28" t="s">
        <v>225</v>
      </c>
      <c r="CO3" s="28" t="s">
        <v>233</v>
      </c>
      <c r="CP3" s="36" t="s">
        <v>50</v>
      </c>
      <c r="CQ3" s="28" t="s">
        <v>228</v>
      </c>
      <c r="CR3" s="28" t="s">
        <v>240</v>
      </c>
      <c r="CS3" s="36" t="s">
        <v>50</v>
      </c>
      <c r="CT3" s="28" t="s">
        <v>235</v>
      </c>
      <c r="CU3" s="28" t="s">
        <v>245</v>
      </c>
      <c r="CV3" s="36" t="s">
        <v>50</v>
      </c>
      <c r="CW3" s="28" t="s">
        <v>242</v>
      </c>
      <c r="CX3" s="28" t="s">
        <v>254</v>
      </c>
      <c r="CY3" s="36" t="s">
        <v>50</v>
      </c>
      <c r="CZ3" s="28" t="s">
        <v>247</v>
      </c>
      <c r="DA3" s="28" t="s">
        <v>255</v>
      </c>
      <c r="DB3" s="36" t="s">
        <v>50</v>
      </c>
      <c r="DC3" s="28" t="s">
        <v>251</v>
      </c>
      <c r="DD3" s="28" t="s">
        <v>260</v>
      </c>
      <c r="DE3" s="36" t="s">
        <v>50</v>
      </c>
      <c r="DF3" s="28" t="s">
        <v>257</v>
      </c>
      <c r="DG3" s="28" t="s">
        <v>265</v>
      </c>
      <c r="DH3" s="36" t="s">
        <v>50</v>
      </c>
      <c r="DI3" s="52"/>
      <c r="DJ3" s="28" t="s">
        <v>38</v>
      </c>
      <c r="DK3" s="51" t="s">
        <v>128</v>
      </c>
      <c r="DL3" s="36" t="s">
        <v>50</v>
      </c>
      <c r="DM3" s="28" t="s">
        <v>37</v>
      </c>
      <c r="DN3" s="51" t="s">
        <v>207</v>
      </c>
      <c r="DO3" s="36" t="s">
        <v>50</v>
      </c>
      <c r="DP3" s="28" t="s">
        <v>39</v>
      </c>
      <c r="DQ3" s="51" t="s">
        <v>214</v>
      </c>
      <c r="DR3" s="36" t="s">
        <v>50</v>
      </c>
      <c r="DS3" s="28" t="s">
        <v>210</v>
      </c>
      <c r="DT3" s="51" t="s">
        <v>223</v>
      </c>
      <c r="DU3" s="36" t="s">
        <v>50</v>
      </c>
      <c r="DV3" s="28" t="s">
        <v>216</v>
      </c>
      <c r="DW3" s="51" t="s">
        <v>224</v>
      </c>
      <c r="DX3" s="36" t="s">
        <v>50</v>
      </c>
      <c r="DY3" s="28" t="s">
        <v>225</v>
      </c>
      <c r="DZ3" s="51" t="s">
        <v>233</v>
      </c>
      <c r="EA3" s="36" t="s">
        <v>50</v>
      </c>
      <c r="EB3" s="28" t="s">
        <v>228</v>
      </c>
      <c r="EC3" s="51" t="s">
        <v>240</v>
      </c>
      <c r="ED3" s="36" t="s">
        <v>50</v>
      </c>
      <c r="EE3" s="28" t="s">
        <v>235</v>
      </c>
      <c r="EF3" s="51" t="s">
        <v>245</v>
      </c>
      <c r="EG3" s="36" t="s">
        <v>50</v>
      </c>
      <c r="EH3" s="28" t="s">
        <v>242</v>
      </c>
      <c r="EI3" s="51" t="s">
        <v>254</v>
      </c>
      <c r="EJ3" s="36" t="s">
        <v>50</v>
      </c>
      <c r="EK3" s="28" t="s">
        <v>247</v>
      </c>
      <c r="EL3" s="51" t="s">
        <v>255</v>
      </c>
      <c r="EM3" s="36" t="s">
        <v>50</v>
      </c>
      <c r="EN3" s="28" t="s">
        <v>251</v>
      </c>
      <c r="EO3" s="51" t="s">
        <v>260</v>
      </c>
      <c r="EP3" s="36" t="s">
        <v>50</v>
      </c>
      <c r="EQ3" s="28" t="s">
        <v>257</v>
      </c>
      <c r="ER3" s="51" t="s">
        <v>265</v>
      </c>
      <c r="ES3" s="36" t="s">
        <v>50</v>
      </c>
      <c r="ET3" s="52"/>
    </row>
    <row r="4" spans="1:150" x14ac:dyDescent="0.25">
      <c r="A4" s="45" t="s">
        <v>23</v>
      </c>
      <c r="B4" s="44" t="s">
        <v>22</v>
      </c>
      <c r="C4" s="31">
        <v>501</v>
      </c>
      <c r="D4" s="125">
        <f>C4/C$19</f>
        <v>0.2636842105263158</v>
      </c>
      <c r="E4" s="41">
        <f>D4*'Pondération des sujets'!$D3</f>
        <v>0.2636842105263158</v>
      </c>
      <c r="F4" s="31">
        <v>452</v>
      </c>
      <c r="G4" s="125">
        <f>F4/F$19</f>
        <v>0.24004248539564524</v>
      </c>
      <c r="H4" s="41">
        <f>G4*'Pondération des sujets'!$D3</f>
        <v>0.24004248539564524</v>
      </c>
      <c r="I4" s="31">
        <v>467</v>
      </c>
      <c r="J4" s="125">
        <f>I4/I$19</f>
        <v>0.25026795284030012</v>
      </c>
      <c r="K4" s="41">
        <f>J4*'Pondération des sujets'!$D3</f>
        <v>0.25026795284030012</v>
      </c>
      <c r="L4" s="31">
        <v>467</v>
      </c>
      <c r="M4" s="125">
        <f>L4/L$19</f>
        <v>0.24959914484233031</v>
      </c>
      <c r="N4" s="41">
        <f>M4*'Pondération des sujets'!$D3</f>
        <v>0.24959914484233031</v>
      </c>
      <c r="O4" s="31">
        <v>468</v>
      </c>
      <c r="P4" s="125">
        <f>O4/O$19</f>
        <v>0.25174825174825177</v>
      </c>
      <c r="Q4" s="41">
        <f>P4*'Pondération des sujets'!$D3</f>
        <v>0.25174825174825177</v>
      </c>
      <c r="R4" s="31">
        <v>427</v>
      </c>
      <c r="S4" s="125">
        <f>R4/R$19</f>
        <v>0.2326975476839237</v>
      </c>
      <c r="T4" s="41">
        <f>S4*'Pondération des sujets'!$D3</f>
        <v>0.2326975476839237</v>
      </c>
      <c r="U4" s="31">
        <v>428</v>
      </c>
      <c r="V4" s="125">
        <f>U4/U$19</f>
        <v>0.22717622080679406</v>
      </c>
      <c r="W4" s="41">
        <f>V4*'Pondération des sujets'!$D3</f>
        <v>0.22717622080679406</v>
      </c>
      <c r="X4" s="31">
        <v>420</v>
      </c>
      <c r="Y4" s="125">
        <f>X4/X$19</f>
        <v>0.22116903633491311</v>
      </c>
      <c r="Z4" s="41">
        <f>Y4*'Pondération des sujets'!$D3</f>
        <v>0.22116903633491311</v>
      </c>
      <c r="AA4" s="31">
        <v>381</v>
      </c>
      <c r="AB4" s="125">
        <f>AA4/AA$19</f>
        <v>0.20418006430868169</v>
      </c>
      <c r="AC4" s="41">
        <f>AB4*'Pondération des sujets'!$D3</f>
        <v>0.20418006430868169</v>
      </c>
      <c r="AD4" s="31">
        <v>383</v>
      </c>
      <c r="AE4" s="125">
        <f>AD4/AD$19</f>
        <v>0.20525187566988209</v>
      </c>
      <c r="AF4" s="41">
        <f>AE4*'Pondération des sujets'!$D3</f>
        <v>0.20525187566988209</v>
      </c>
      <c r="AG4" s="31">
        <v>392</v>
      </c>
      <c r="AH4" s="125">
        <f>AG4/AG$19</f>
        <v>0.21729490022172948</v>
      </c>
      <c r="AI4" s="41">
        <f>AH4*'Pondération des sujets'!$D3</f>
        <v>0.21729490022172948</v>
      </c>
      <c r="AJ4" s="31">
        <v>403</v>
      </c>
      <c r="AK4" s="125">
        <f>AJ4/AJ$19</f>
        <v>0.22858763471355645</v>
      </c>
      <c r="AL4" s="41">
        <f>AK4*'Pondération des sujets'!$D3</f>
        <v>0.22858763471355645</v>
      </c>
      <c r="AM4" s="32"/>
      <c r="AN4" s="31">
        <v>388</v>
      </c>
      <c r="AO4" s="125">
        <f>AN4/AN$19</f>
        <v>0.2364411943936624</v>
      </c>
      <c r="AP4" s="41">
        <f>AO4*'Pondération des sujets'!$D3</f>
        <v>0.2364411943936624</v>
      </c>
      <c r="AQ4" s="31">
        <v>334</v>
      </c>
      <c r="AR4" s="125">
        <f>AQ4/AQ$19</f>
        <v>0.20478234212139793</v>
      </c>
      <c r="AS4" s="41">
        <f>AR4*'Pondération des sujets'!$D3</f>
        <v>0.20478234212139793</v>
      </c>
      <c r="AT4" s="31">
        <v>356</v>
      </c>
      <c r="AU4" s="125">
        <f>AT4/AT$19</f>
        <v>0.22070675759454433</v>
      </c>
      <c r="AV4" s="41">
        <f>AU4*'Pondération des sujets'!$D3</f>
        <v>0.22070675759454433</v>
      </c>
      <c r="AW4" s="31">
        <v>356</v>
      </c>
      <c r="AX4" s="125">
        <f>AW4/AW$19</f>
        <v>0.21961752004935226</v>
      </c>
      <c r="AY4" s="41">
        <f>AX4*'Pondération des sujets'!$D3</f>
        <v>0.21961752004935226</v>
      </c>
      <c r="AZ4" s="31">
        <v>396</v>
      </c>
      <c r="BA4" s="125">
        <f>AZ4/AZ$19</f>
        <v>0.24429364589759409</v>
      </c>
      <c r="BB4" s="41">
        <f>BA4*'Pondération des sujets'!$D3</f>
        <v>0.24429364589759409</v>
      </c>
      <c r="BC4" s="31">
        <v>341</v>
      </c>
      <c r="BD4" s="125">
        <f>BC4/BC$19</f>
        <v>0.21153846153846154</v>
      </c>
      <c r="BE4" s="41">
        <f>BD4*'Pondération des sujets'!$D3</f>
        <v>0.21153846153846154</v>
      </c>
      <c r="BF4" s="31">
        <v>366</v>
      </c>
      <c r="BG4" s="125">
        <f>BF4/BF$19</f>
        <v>0.22523076923076923</v>
      </c>
      <c r="BH4" s="41">
        <f>BG4*'Pondération des sujets'!$D3</f>
        <v>0.22523076923076923</v>
      </c>
      <c r="BI4" s="31">
        <v>374</v>
      </c>
      <c r="BJ4" s="125">
        <f>BI4/BI$19</f>
        <v>0.22694174757281554</v>
      </c>
      <c r="BK4" s="41">
        <f>BJ4*'Pondération des sujets'!$D3</f>
        <v>0.22694174757281554</v>
      </c>
      <c r="BL4" s="31">
        <v>374</v>
      </c>
      <c r="BM4" s="125">
        <f>BL4/BL$19</f>
        <v>0.22930717351318208</v>
      </c>
      <c r="BN4" s="41">
        <f>BM4*'Pondération des sujets'!$D3</f>
        <v>0.22930717351318208</v>
      </c>
      <c r="BO4" s="31">
        <v>344</v>
      </c>
      <c r="BP4" s="125">
        <f>BO4/BO$19</f>
        <v>0.21260815822002471</v>
      </c>
      <c r="BQ4" s="41">
        <f>BP4*'Pondération des sujets'!$D3</f>
        <v>0.21260815822002471</v>
      </c>
      <c r="BR4" s="31">
        <v>294</v>
      </c>
      <c r="BS4" s="125">
        <f>BR4/BR$19</f>
        <v>0.19066147859922178</v>
      </c>
      <c r="BT4" s="41">
        <f>BS4*'Pondération des sujets'!$D3</f>
        <v>0.19066147859922178</v>
      </c>
      <c r="BU4" s="31">
        <v>378</v>
      </c>
      <c r="BV4" s="125">
        <f>BU4/BU$19</f>
        <v>0.24819435325016415</v>
      </c>
      <c r="BW4" s="41">
        <f>BV4*'Pondération des sujets'!$D3</f>
        <v>0.24819435325016415</v>
      </c>
      <c r="BX4" s="32"/>
      <c r="BY4" s="31">
        <v>203</v>
      </c>
      <c r="BZ4" s="125">
        <f t="shared" ref="BZ4:BZ12" si="0">BY4/BY$19</f>
        <v>0.13399339933993398</v>
      </c>
      <c r="CA4" s="41">
        <f>BZ4*'Pondération des sujets'!$D3</f>
        <v>0.13399339933993398</v>
      </c>
      <c r="CB4" s="31">
        <v>204</v>
      </c>
      <c r="CC4" s="125">
        <f t="shared" ref="CC4:CC12" si="1">CB4/CB$19</f>
        <v>0.13636363636363635</v>
      </c>
      <c r="CD4" s="41">
        <f>CC4*'Pondération des sujets'!$D3</f>
        <v>0.13636363636363635</v>
      </c>
      <c r="CE4" s="31">
        <v>205</v>
      </c>
      <c r="CF4" s="125">
        <f t="shared" ref="CF4:CF12" si="2">CE4/CE$19</f>
        <v>0.13879485443466485</v>
      </c>
      <c r="CG4" s="41">
        <f>CF4*'Pondération des sujets'!$D3</f>
        <v>0.13879485443466485</v>
      </c>
      <c r="CH4" s="31">
        <v>202</v>
      </c>
      <c r="CI4" s="125">
        <f t="shared" ref="CI4:CI12" si="3">CH4/CH$19</f>
        <v>0.13694915254237289</v>
      </c>
      <c r="CJ4" s="41">
        <f>CI4*'Pondération des sujets'!$D3</f>
        <v>0.13694915254237289</v>
      </c>
      <c r="CK4" s="31">
        <v>213</v>
      </c>
      <c r="CL4" s="125">
        <f t="shared" ref="CL4:CL12" si="4">CK4/CK$19</f>
        <v>0.14639175257731959</v>
      </c>
      <c r="CM4" s="41">
        <f>CL4*'Pondération des sujets'!$D3</f>
        <v>0.14639175257731959</v>
      </c>
      <c r="CN4" s="31">
        <v>195</v>
      </c>
      <c r="CO4" s="125">
        <f t="shared" ref="CO4:CO12" si="5">CN4/CN$19</f>
        <v>0.13569937369519833</v>
      </c>
      <c r="CP4" s="41">
        <f>CO4*'Pondération des sujets'!$D3</f>
        <v>0.13569937369519833</v>
      </c>
      <c r="CQ4" s="31">
        <v>195</v>
      </c>
      <c r="CR4" s="125">
        <f t="shared" ref="CR4:CR12" si="6">CQ4/CQ$19</f>
        <v>0.13319672131147542</v>
      </c>
      <c r="CS4" s="41">
        <f>CR4*'Pondération des sujets'!$D3</f>
        <v>0.13319672131147542</v>
      </c>
      <c r="CT4" s="31">
        <v>157</v>
      </c>
      <c r="CU4" s="125">
        <f t="shared" ref="CU4:CU12" si="7">CT4/CT$19</f>
        <v>0.10917941585535466</v>
      </c>
      <c r="CV4" s="41">
        <f>CU4*'Pondération des sujets'!$D3</f>
        <v>0.10917941585535466</v>
      </c>
      <c r="CW4" s="31">
        <v>233</v>
      </c>
      <c r="CX4" s="125">
        <f t="shared" ref="CX4:CX12" si="8">CW4/CW$19</f>
        <v>0.16443189837685251</v>
      </c>
      <c r="CY4" s="41">
        <f>CX4*'Pondération des sujets'!$D3</f>
        <v>0.16443189837685251</v>
      </c>
      <c r="CZ4" s="31">
        <v>199</v>
      </c>
      <c r="DA4" s="125">
        <f t="shared" ref="DA4:DA12" si="9">CZ4/CZ$19</f>
        <v>0.14063604240282684</v>
      </c>
      <c r="DB4" s="41">
        <f>DA4*'Pondération des sujets'!$D3</f>
        <v>0.14063604240282684</v>
      </c>
      <c r="DC4" s="31">
        <v>163</v>
      </c>
      <c r="DD4" s="125">
        <f t="shared" ref="DD4:DD12" si="10">DC4/DC$19</f>
        <v>0.1204730229120473</v>
      </c>
      <c r="DE4" s="41">
        <f>DD4*'Pondération des sujets'!$D3</f>
        <v>0.1204730229120473</v>
      </c>
      <c r="DF4" s="31">
        <v>161</v>
      </c>
      <c r="DG4" s="125">
        <f t="shared" ref="DG4:DG12" si="11">DF4/DF$19</f>
        <v>0.12132629992464206</v>
      </c>
      <c r="DH4" s="41">
        <f>DG4*'Pondération des sujets'!$D3</f>
        <v>0.12132629992464206</v>
      </c>
      <c r="DI4" s="32"/>
      <c r="DJ4" s="31">
        <v>210</v>
      </c>
      <c r="DK4" s="125">
        <f t="shared" ref="DK4:DK12" si="12">DJ4/DJ$19</f>
        <v>0.13157894736842105</v>
      </c>
      <c r="DL4" s="41">
        <f>DK4*'Pondération des sujets'!$D3</f>
        <v>0.13157894736842105</v>
      </c>
      <c r="DM4" s="31">
        <v>179</v>
      </c>
      <c r="DN4" s="125">
        <f t="shared" ref="DN4:DN12" si="13">DM4/DM$19</f>
        <v>0.11264946507237256</v>
      </c>
      <c r="DO4" s="41">
        <f>DN4*'Pondération des sujets'!$D3</f>
        <v>0.11264946507237256</v>
      </c>
      <c r="DP4" s="31">
        <v>222</v>
      </c>
      <c r="DQ4" s="125">
        <f t="shared" ref="DQ4:DQ12" si="14">DP4/DP$19</f>
        <v>0.13918495297805641</v>
      </c>
      <c r="DR4" s="41">
        <f>DQ4*'Pondération des sujets'!$D3</f>
        <v>0.13918495297805641</v>
      </c>
      <c r="DS4" s="31">
        <v>193</v>
      </c>
      <c r="DT4" s="125">
        <f t="shared" ref="DT4:DT12" si="15">DS4/DS$19</f>
        <v>0.12077596996245307</v>
      </c>
      <c r="DU4" s="41">
        <f>DT4*'Pondération des sujets'!$D3</f>
        <v>0.12077596996245307</v>
      </c>
      <c r="DV4" s="31">
        <v>182</v>
      </c>
      <c r="DW4" s="125">
        <f t="shared" ref="DW4:DW12" si="16">DV4/DV$19</f>
        <v>0.1146817895400126</v>
      </c>
      <c r="DX4" s="41">
        <f>DW4*'Pondération des sujets'!$D3</f>
        <v>0.1146817895400126</v>
      </c>
      <c r="DY4" s="31">
        <v>173</v>
      </c>
      <c r="DZ4" s="125">
        <f t="shared" ref="DZ4:DZ12" si="17">DY4/DY$19</f>
        <v>0.11068458093410109</v>
      </c>
      <c r="EA4" s="41">
        <f>DZ4*'Pondération des sujets'!$D3</f>
        <v>0.11068458093410109</v>
      </c>
      <c r="EB4" s="31">
        <v>183</v>
      </c>
      <c r="EC4" s="125">
        <f t="shared" ref="EC4:EC12" si="18">EB4/EB$19</f>
        <v>0.11509433962264151</v>
      </c>
      <c r="ED4" s="41">
        <f>EC4*'Pondération des sujets'!$D3</f>
        <v>0.11509433962264151</v>
      </c>
      <c r="EE4" s="31">
        <v>214</v>
      </c>
      <c r="EF4" s="125">
        <f t="shared" ref="EF4:EF12" si="19">EE4/EE$19</f>
        <v>0.13476070528967254</v>
      </c>
      <c r="EG4" s="41">
        <f>EF4*'Pondération des sujets'!$D3</f>
        <v>0.13476070528967254</v>
      </c>
      <c r="EH4" s="31">
        <v>177</v>
      </c>
      <c r="EI4" s="125">
        <f t="shared" ref="EI4:EI12" si="20">EH4/EH$19</f>
        <v>0.11302681992337164</v>
      </c>
      <c r="EJ4" s="41">
        <f>EI4*'Pondération des sujets'!$D3</f>
        <v>0.11302681992337164</v>
      </c>
      <c r="EK4" s="31">
        <v>145</v>
      </c>
      <c r="EL4" s="125">
        <f t="shared" ref="EL4:EL12" si="21">EK4/EK$19</f>
        <v>9.2239185750636138E-2</v>
      </c>
      <c r="EM4" s="41">
        <f>EL4*'Pondération des sujets'!$D3</f>
        <v>9.2239185750636138E-2</v>
      </c>
      <c r="EN4" s="31">
        <v>160</v>
      </c>
      <c r="EO4" s="125">
        <f t="shared" ref="EO4:EO12" si="22">EN4/EN$19</f>
        <v>0.10519395134779751</v>
      </c>
      <c r="EP4" s="41">
        <f>EO4*'Pondération des sujets'!$D3</f>
        <v>0.10519395134779751</v>
      </c>
      <c r="EQ4" s="31">
        <v>159</v>
      </c>
      <c r="ER4" s="125">
        <f t="shared" ref="ER4:ER12" si="23">EQ4/EQ$19</f>
        <v>0.10564784053156147</v>
      </c>
      <c r="ES4" s="41">
        <f>ER4*'Pondération des sujets'!$D3</f>
        <v>0.10564784053156147</v>
      </c>
      <c r="ET4" s="32"/>
    </row>
    <row r="5" spans="1:150" s="70" customFormat="1" ht="15" customHeight="1" x14ac:dyDescent="0.25">
      <c r="A5" s="50"/>
      <c r="B5" s="49" t="s">
        <v>49</v>
      </c>
      <c r="C5" s="48">
        <v>111</v>
      </c>
      <c r="D5" s="126">
        <f>C5/C$19</f>
        <v>5.842105263157895E-2</v>
      </c>
      <c r="E5" s="41">
        <f>-D5*'Pondération des sujets'!$D$3</f>
        <v>-5.842105263157895E-2</v>
      </c>
      <c r="F5" s="48">
        <v>101</v>
      </c>
      <c r="G5" s="126">
        <f>F5/F$19</f>
        <v>5.3637812002124273E-2</v>
      </c>
      <c r="H5" s="41">
        <f>-G5*'Pondération des sujets'!$D$3</f>
        <v>-5.3637812002124273E-2</v>
      </c>
      <c r="I5" s="48">
        <v>98</v>
      </c>
      <c r="J5" s="126">
        <f>I5/I$19</f>
        <v>5.2518756698821008E-2</v>
      </c>
      <c r="K5" s="41">
        <f>-J5*'Pondération des sujets'!$D$3</f>
        <v>-5.2518756698821008E-2</v>
      </c>
      <c r="L5" s="48">
        <v>114</v>
      </c>
      <c r="M5" s="126">
        <f>L5/L$19</f>
        <v>6.0929983965793695E-2</v>
      </c>
      <c r="N5" s="41">
        <f>-M5*'Pondération des sujets'!$D$3</f>
        <v>-6.0929983965793695E-2</v>
      </c>
      <c r="O5" s="48">
        <v>97</v>
      </c>
      <c r="P5" s="126">
        <f>O5/O$19</f>
        <v>5.2178590640129099E-2</v>
      </c>
      <c r="Q5" s="41">
        <f>-P5*'Pondération des sujets'!$D$3</f>
        <v>-5.2178590640129099E-2</v>
      </c>
      <c r="R5" s="48">
        <v>117</v>
      </c>
      <c r="S5" s="126">
        <f>R5/R$19</f>
        <v>6.3760217983651224E-2</v>
      </c>
      <c r="T5" s="41">
        <f>-S5*'Pondération des sujets'!$D$3</f>
        <v>-6.3760217983651224E-2</v>
      </c>
      <c r="U5" s="48">
        <v>118</v>
      </c>
      <c r="V5" s="126">
        <f>U5/U$19</f>
        <v>6.2632696390658174E-2</v>
      </c>
      <c r="W5" s="41">
        <f>-V5*'Pondération des sujets'!$D$3</f>
        <v>-6.2632696390658174E-2</v>
      </c>
      <c r="X5" s="48">
        <v>120</v>
      </c>
      <c r="Y5" s="126">
        <f>X5/X$19</f>
        <v>6.3191153238546599E-2</v>
      </c>
      <c r="Z5" s="41">
        <f>-Y5*'Pondération des sujets'!$D$3</f>
        <v>-6.3191153238546599E-2</v>
      </c>
      <c r="AA5" s="48">
        <v>107</v>
      </c>
      <c r="AB5" s="126">
        <f>AA5/AA$19</f>
        <v>5.7341907824222937E-2</v>
      </c>
      <c r="AC5" s="41">
        <f>-AB5*'Pondération des sujets'!$D$3</f>
        <v>-5.7341907824222937E-2</v>
      </c>
      <c r="AD5" s="48">
        <v>100</v>
      </c>
      <c r="AE5" s="126">
        <f>AD5/AD$19</f>
        <v>5.3590568060021437E-2</v>
      </c>
      <c r="AF5" s="41">
        <f>-AE5*'Pondération des sujets'!$D$3</f>
        <v>-5.3590568060021437E-2</v>
      </c>
      <c r="AG5" s="48">
        <v>90</v>
      </c>
      <c r="AH5" s="126">
        <f>AG5/AG$19</f>
        <v>4.9889135254988913E-2</v>
      </c>
      <c r="AI5" s="41">
        <f>-AH5*'Pondération des sujets'!$D$3</f>
        <v>-4.9889135254988913E-2</v>
      </c>
      <c r="AJ5" s="48">
        <v>93</v>
      </c>
      <c r="AK5" s="126">
        <f>AJ5/AJ$19</f>
        <v>5.2750992626205334E-2</v>
      </c>
      <c r="AL5" s="41">
        <f>-AK5*'Pondération des sujets'!$D$3</f>
        <v>-5.2750992626205334E-2</v>
      </c>
      <c r="AM5" s="32"/>
      <c r="AN5" s="48">
        <v>36</v>
      </c>
      <c r="AO5" s="126">
        <f>AN5/AN$19</f>
        <v>2.1937842778793418E-2</v>
      </c>
      <c r="AP5" s="41">
        <f>-AO5*'Pondération des sujets'!$D$3</f>
        <v>-2.1937842778793418E-2</v>
      </c>
      <c r="AQ5" s="48">
        <v>29</v>
      </c>
      <c r="AR5" s="126">
        <f>AQ5/AQ$19</f>
        <v>1.7780502759043533E-2</v>
      </c>
      <c r="AS5" s="41">
        <f>-AR5*'Pondération des sujets'!$D$3</f>
        <v>-1.7780502759043533E-2</v>
      </c>
      <c r="AT5" s="48">
        <v>51</v>
      </c>
      <c r="AU5" s="126">
        <f>AT5/AT$19</f>
        <v>3.161810291382517E-2</v>
      </c>
      <c r="AV5" s="41">
        <f>-AU5*'Pondération des sujets'!$D$3</f>
        <v>-3.161810291382517E-2</v>
      </c>
      <c r="AW5" s="48">
        <v>57</v>
      </c>
      <c r="AX5" s="126">
        <f>AW5/AW$19</f>
        <v>3.5163479333744599E-2</v>
      </c>
      <c r="AY5" s="41">
        <f>-AX5*'Pondération des sujets'!$D$3</f>
        <v>-3.5163479333744599E-2</v>
      </c>
      <c r="AZ5" s="48">
        <v>60</v>
      </c>
      <c r="BA5" s="126">
        <f>AZ5/AZ$19</f>
        <v>3.701418877236274E-2</v>
      </c>
      <c r="BB5" s="41">
        <f>-BA5*'Pondération des sujets'!$D$3</f>
        <v>-3.701418877236274E-2</v>
      </c>
      <c r="BC5" s="48">
        <v>34</v>
      </c>
      <c r="BD5" s="126">
        <f>BC5/BC$19</f>
        <v>2.1091811414392061E-2</v>
      </c>
      <c r="BE5" s="41">
        <f>-BD5*'Pondération des sujets'!$D$3</f>
        <v>-2.1091811414392061E-2</v>
      </c>
      <c r="BF5" s="48">
        <v>81</v>
      </c>
      <c r="BG5" s="126">
        <f>BF5/BF$19</f>
        <v>4.9846153846153846E-2</v>
      </c>
      <c r="BH5" s="41">
        <f>-BG5*'Pondération des sujets'!$D$3</f>
        <v>-4.9846153846153846E-2</v>
      </c>
      <c r="BI5" s="48">
        <v>95</v>
      </c>
      <c r="BJ5" s="126">
        <f>BI5/BI$19</f>
        <v>5.7645631067961167E-2</v>
      </c>
      <c r="BK5" s="41">
        <f>-BJ5*'Pondération des sujets'!$D$3</f>
        <v>-5.7645631067961167E-2</v>
      </c>
      <c r="BL5" s="48">
        <v>50</v>
      </c>
      <c r="BM5" s="126">
        <f>BL5/BL$19</f>
        <v>3.0656039239730228E-2</v>
      </c>
      <c r="BN5" s="41">
        <f>-BM5*'Pondération des sujets'!$D$3</f>
        <v>-3.0656039239730228E-2</v>
      </c>
      <c r="BO5" s="48">
        <v>44</v>
      </c>
      <c r="BP5" s="126">
        <f>BO5/BO$19</f>
        <v>2.7194066749072928E-2</v>
      </c>
      <c r="BQ5" s="41">
        <f>-BP5*'Pondération des sujets'!$D$3</f>
        <v>-2.7194066749072928E-2</v>
      </c>
      <c r="BR5" s="48">
        <v>36</v>
      </c>
      <c r="BS5" s="126">
        <f>BR5/BR$19</f>
        <v>2.3346303501945526E-2</v>
      </c>
      <c r="BT5" s="41">
        <f>-BS5*'Pondération des sujets'!$D$3</f>
        <v>-2.3346303501945526E-2</v>
      </c>
      <c r="BU5" s="48">
        <v>43</v>
      </c>
      <c r="BV5" s="126">
        <f>BU5/BU$19</f>
        <v>2.8233749179251477E-2</v>
      </c>
      <c r="BW5" s="41">
        <f>-BV5*'Pondération des sujets'!$D$3</f>
        <v>-2.8233749179251477E-2</v>
      </c>
      <c r="BX5" s="32"/>
      <c r="BY5" s="48">
        <v>102</v>
      </c>
      <c r="BZ5" s="126">
        <f t="shared" si="0"/>
        <v>6.7326732673267331E-2</v>
      </c>
      <c r="CA5" s="41">
        <f>-BZ5*'Pondération des sujets'!$D$3</f>
        <v>-6.7326732673267331E-2</v>
      </c>
      <c r="CB5" s="48">
        <v>105</v>
      </c>
      <c r="CC5" s="126">
        <f t="shared" si="1"/>
        <v>7.0187165775401072E-2</v>
      </c>
      <c r="CD5" s="41">
        <f>-CC5*'Pondération des sujets'!$D$3</f>
        <v>-7.0187165775401072E-2</v>
      </c>
      <c r="CE5" s="48">
        <v>104</v>
      </c>
      <c r="CF5" s="126">
        <f t="shared" si="2"/>
        <v>7.0412999322951933E-2</v>
      </c>
      <c r="CG5" s="41">
        <f>-CF5*'Pondération des sujets'!$D$3</f>
        <v>-7.0412999322951933E-2</v>
      </c>
      <c r="CH5" s="48">
        <v>117</v>
      </c>
      <c r="CI5" s="126">
        <f t="shared" si="3"/>
        <v>7.9322033898305083E-2</v>
      </c>
      <c r="CJ5" s="41">
        <f>-CI5*'Pondération des sujets'!$D$3</f>
        <v>-7.9322033898305083E-2</v>
      </c>
      <c r="CK5" s="48">
        <v>111</v>
      </c>
      <c r="CL5" s="126">
        <f t="shared" si="4"/>
        <v>7.628865979381444E-2</v>
      </c>
      <c r="CM5" s="41">
        <f>-CL5*'Pondération des sujets'!$D$3</f>
        <v>-7.628865979381444E-2</v>
      </c>
      <c r="CN5" s="48">
        <v>100</v>
      </c>
      <c r="CO5" s="126">
        <f t="shared" si="5"/>
        <v>6.9589422407794019E-2</v>
      </c>
      <c r="CP5" s="41">
        <f>-CO5*'Pondération des sujets'!$D$3</f>
        <v>-6.9589422407794019E-2</v>
      </c>
      <c r="CQ5" s="48">
        <v>98</v>
      </c>
      <c r="CR5" s="126">
        <f t="shared" si="6"/>
        <v>6.6939890710382519E-2</v>
      </c>
      <c r="CS5" s="41">
        <f>-CR5*'Pondération des sujets'!$D$3</f>
        <v>-6.6939890710382519E-2</v>
      </c>
      <c r="CT5" s="48">
        <v>68</v>
      </c>
      <c r="CU5" s="126">
        <f t="shared" si="7"/>
        <v>4.7287899860917942E-2</v>
      </c>
      <c r="CV5" s="41">
        <f>-CU5*'Pondération des sujets'!$D$3</f>
        <v>-4.7287899860917942E-2</v>
      </c>
      <c r="CW5" s="48">
        <v>107</v>
      </c>
      <c r="CX5" s="126">
        <f t="shared" si="8"/>
        <v>7.5511644318983773E-2</v>
      </c>
      <c r="CY5" s="41">
        <f>-CX5*'Pondération des sujets'!$D$3</f>
        <v>-7.5511644318983773E-2</v>
      </c>
      <c r="CZ5" s="48">
        <v>87</v>
      </c>
      <c r="DA5" s="126">
        <f t="shared" si="9"/>
        <v>6.148409893992933E-2</v>
      </c>
      <c r="DB5" s="41">
        <f>-DA5*'Pondération des sujets'!$D$3</f>
        <v>-6.148409893992933E-2</v>
      </c>
      <c r="DC5" s="48">
        <v>81</v>
      </c>
      <c r="DD5" s="126">
        <f t="shared" si="10"/>
        <v>5.9866962305986697E-2</v>
      </c>
      <c r="DE5" s="41">
        <f>-DD5*'Pondération des sujets'!$D$3</f>
        <v>-5.9866962305986697E-2</v>
      </c>
      <c r="DF5" s="48">
        <v>71</v>
      </c>
      <c r="DG5" s="126">
        <f t="shared" si="11"/>
        <v>5.3504144687264506E-2</v>
      </c>
      <c r="DH5" s="41">
        <f>-DG5*'Pondération des sujets'!$D$3</f>
        <v>-5.3504144687264506E-2</v>
      </c>
      <c r="DI5" s="32"/>
      <c r="DJ5" s="48">
        <v>10</v>
      </c>
      <c r="DK5" s="126">
        <f t="shared" si="12"/>
        <v>6.2656641604010022E-3</v>
      </c>
      <c r="DL5" s="41">
        <f>-DK5*'Pondération des sujets'!$D$3</f>
        <v>-6.2656641604010022E-3</v>
      </c>
      <c r="DM5" s="48">
        <v>22</v>
      </c>
      <c r="DN5" s="126">
        <f t="shared" si="13"/>
        <v>1.3845185651353053E-2</v>
      </c>
      <c r="DO5" s="41">
        <f>-DN5*'Pondération des sujets'!$D$3</f>
        <v>-1.3845185651353053E-2</v>
      </c>
      <c r="DP5" s="48">
        <v>47</v>
      </c>
      <c r="DQ5" s="126">
        <f t="shared" si="14"/>
        <v>2.9467084639498431E-2</v>
      </c>
      <c r="DR5" s="41">
        <f>-DQ5*'Pondération des sujets'!$D$3</f>
        <v>-2.9467084639498431E-2</v>
      </c>
      <c r="DS5" s="48">
        <v>65</v>
      </c>
      <c r="DT5" s="126">
        <f t="shared" si="15"/>
        <v>4.0675844806007506E-2</v>
      </c>
      <c r="DU5" s="41">
        <f>-DT5*'Pondération des sujets'!$D$3</f>
        <v>-4.0675844806007506E-2</v>
      </c>
      <c r="DV5" s="48">
        <v>58</v>
      </c>
      <c r="DW5" s="126">
        <f t="shared" si="16"/>
        <v>3.6546943919344675E-2</v>
      </c>
      <c r="DX5" s="41">
        <f>-DW5*'Pondération des sujets'!$D$3</f>
        <v>-3.6546943919344675E-2</v>
      </c>
      <c r="DY5" s="48">
        <v>65</v>
      </c>
      <c r="DZ5" s="126">
        <f t="shared" si="17"/>
        <v>4.158669225847729E-2</v>
      </c>
      <c r="EA5" s="41">
        <f>-DZ5*'Pondération des sujets'!$D$3</f>
        <v>-4.158669225847729E-2</v>
      </c>
      <c r="EB5" s="48">
        <v>75</v>
      </c>
      <c r="EC5" s="126">
        <f t="shared" si="18"/>
        <v>4.716981132075472E-2</v>
      </c>
      <c r="ED5" s="41">
        <f>-EC5*'Pondération des sujets'!$D$3</f>
        <v>-4.716981132075472E-2</v>
      </c>
      <c r="EE5" s="48">
        <v>104</v>
      </c>
      <c r="EF5" s="126">
        <f t="shared" si="19"/>
        <v>6.5491183879093195E-2</v>
      </c>
      <c r="EG5" s="41">
        <f>-EF5*'Pondération des sujets'!$D$3</f>
        <v>-6.5491183879093195E-2</v>
      </c>
      <c r="EH5" s="48">
        <v>95</v>
      </c>
      <c r="EI5" s="126">
        <f t="shared" si="20"/>
        <v>6.066411238825032E-2</v>
      </c>
      <c r="EJ5" s="41">
        <f>-EI5*'Pondération des sujets'!$D$3</f>
        <v>-6.066411238825032E-2</v>
      </c>
      <c r="EK5" s="48">
        <v>54</v>
      </c>
      <c r="EL5" s="126">
        <f t="shared" si="21"/>
        <v>3.4351145038167941E-2</v>
      </c>
      <c r="EM5" s="41">
        <f>-EL5*'Pondération des sujets'!$D$3</f>
        <v>-3.4351145038167941E-2</v>
      </c>
      <c r="EN5" s="48">
        <v>66</v>
      </c>
      <c r="EO5" s="126">
        <f t="shared" si="22"/>
        <v>4.3392504930966469E-2</v>
      </c>
      <c r="EP5" s="41">
        <f>-EO5*'Pondération des sujets'!$D$3</f>
        <v>-4.3392504930966469E-2</v>
      </c>
      <c r="EQ5" s="48">
        <v>62</v>
      </c>
      <c r="ER5" s="126">
        <f t="shared" si="23"/>
        <v>4.1196013289036548E-2</v>
      </c>
      <c r="ES5" s="41">
        <f>-ER5*'Pondération des sujets'!$D$3</f>
        <v>-4.1196013289036548E-2</v>
      </c>
      <c r="ET5" s="32"/>
    </row>
    <row r="6" spans="1:150" x14ac:dyDescent="0.25">
      <c r="A6" s="45" t="s">
        <v>21</v>
      </c>
      <c r="B6" s="44" t="s">
        <v>20</v>
      </c>
      <c r="C6" s="31">
        <v>27</v>
      </c>
      <c r="D6" s="125">
        <f>C6/C$19</f>
        <v>1.4210526315789474E-2</v>
      </c>
      <c r="E6" s="41">
        <f>D6*'Pondération des sujets'!$D4</f>
        <v>1.4210526315789474E-2</v>
      </c>
      <c r="F6" s="31">
        <v>21</v>
      </c>
      <c r="G6" s="125">
        <f>F6/F$19</f>
        <v>1.1152416356877323E-2</v>
      </c>
      <c r="H6" s="41">
        <f>G6*'Pondération des sujets'!$D4</f>
        <v>1.1152416356877323E-2</v>
      </c>
      <c r="I6" s="31">
        <v>24</v>
      </c>
      <c r="J6" s="125">
        <f>I6/I$19</f>
        <v>1.2861736334405145E-2</v>
      </c>
      <c r="K6" s="41">
        <f>J6*'Pondération des sujets'!$D4</f>
        <v>1.2861736334405145E-2</v>
      </c>
      <c r="L6" s="31">
        <v>26</v>
      </c>
      <c r="M6" s="125">
        <f>L6/L$19</f>
        <v>1.3896312132549439E-2</v>
      </c>
      <c r="N6" s="41">
        <f>M6*'Pondération des sujets'!$D4</f>
        <v>1.3896312132549439E-2</v>
      </c>
      <c r="O6" s="31">
        <v>26</v>
      </c>
      <c r="P6" s="125">
        <f>O6/O$19</f>
        <v>1.3986013986013986E-2</v>
      </c>
      <c r="Q6" s="41">
        <f>P6*'Pondération des sujets'!$D4</f>
        <v>1.3986013986013986E-2</v>
      </c>
      <c r="R6" s="31">
        <v>22</v>
      </c>
      <c r="S6" s="125">
        <f>R6/R$19</f>
        <v>1.1989100817438692E-2</v>
      </c>
      <c r="T6" s="41">
        <f>S6*'Pondération des sujets'!$D4</f>
        <v>1.1989100817438692E-2</v>
      </c>
      <c r="U6" s="31">
        <v>20</v>
      </c>
      <c r="V6" s="125">
        <f>U6/U$19</f>
        <v>1.0615711252653927E-2</v>
      </c>
      <c r="W6" s="41">
        <f>V6*'Pondération des sujets'!$D4</f>
        <v>1.0615711252653927E-2</v>
      </c>
      <c r="X6" s="31">
        <v>24</v>
      </c>
      <c r="Y6" s="125">
        <f>X6/X$19</f>
        <v>1.2638230647709321E-2</v>
      </c>
      <c r="Z6" s="41">
        <f>Y6*'Pondération des sujets'!$D4</f>
        <v>1.2638230647709321E-2</v>
      </c>
      <c r="AA6" s="31">
        <v>22</v>
      </c>
      <c r="AB6" s="125">
        <f>AA6/AA$19</f>
        <v>1.1789924973204717E-2</v>
      </c>
      <c r="AC6" s="41">
        <f>AB6*'Pondération des sujets'!$D4</f>
        <v>1.1789924973204717E-2</v>
      </c>
      <c r="AD6" s="31">
        <v>17</v>
      </c>
      <c r="AE6" s="125">
        <f>AD6/AD$19</f>
        <v>9.1103965702036445E-3</v>
      </c>
      <c r="AF6" s="41">
        <f>AE6*'Pondération des sujets'!$D4</f>
        <v>9.1103965702036445E-3</v>
      </c>
      <c r="AG6" s="31">
        <v>23</v>
      </c>
      <c r="AH6" s="125">
        <f>AG6/AG$19</f>
        <v>1.2749445676274944E-2</v>
      </c>
      <c r="AI6" s="41">
        <f>AH6*'Pondération des sujets'!$D4</f>
        <v>1.2749445676274944E-2</v>
      </c>
      <c r="AJ6" s="31">
        <v>28</v>
      </c>
      <c r="AK6" s="125">
        <f>AJ6/AJ$19</f>
        <v>1.5882019285309131E-2</v>
      </c>
      <c r="AL6" s="41">
        <f>AK6*'Pondération des sujets'!$D4</f>
        <v>1.5882019285309131E-2</v>
      </c>
      <c r="AM6" s="32"/>
      <c r="AN6" s="31">
        <v>17</v>
      </c>
      <c r="AO6" s="125">
        <f>AN6/AN$19</f>
        <v>1.0359536867763558E-2</v>
      </c>
      <c r="AP6" s="41">
        <f>AO6*'Pondération des sujets'!$D4</f>
        <v>1.0359536867763558E-2</v>
      </c>
      <c r="AQ6" s="31">
        <v>12</v>
      </c>
      <c r="AR6" s="125">
        <f>AQ6/AQ$19</f>
        <v>7.357449417535254E-3</v>
      </c>
      <c r="AS6" s="41">
        <f>AR6*'Pondération des sujets'!$D4</f>
        <v>7.357449417535254E-3</v>
      </c>
      <c r="AT6" s="31">
        <v>18</v>
      </c>
      <c r="AU6" s="125">
        <f>AT6/AT$19</f>
        <v>1.1159330440173589E-2</v>
      </c>
      <c r="AV6" s="41">
        <f>AU6*'Pondération des sujets'!$D4</f>
        <v>1.1159330440173589E-2</v>
      </c>
      <c r="AW6" s="31">
        <v>17</v>
      </c>
      <c r="AX6" s="125">
        <f>AW6/AW$19</f>
        <v>1.0487353485502776E-2</v>
      </c>
      <c r="AY6" s="41">
        <f>AX6*'Pondération des sujets'!$D4</f>
        <v>1.0487353485502776E-2</v>
      </c>
      <c r="AZ6" s="31">
        <v>18</v>
      </c>
      <c r="BA6" s="125">
        <f>AZ6/AZ$19</f>
        <v>1.1104256631708822E-2</v>
      </c>
      <c r="BB6" s="41">
        <f>BA6*'Pondération des sujets'!$D4</f>
        <v>1.1104256631708822E-2</v>
      </c>
      <c r="BC6" s="31">
        <v>15</v>
      </c>
      <c r="BD6" s="125">
        <f>BC6/BC$19</f>
        <v>9.3052109181141433E-3</v>
      </c>
      <c r="BE6" s="41">
        <f>BD6*'Pondération des sujets'!$D4</f>
        <v>9.3052109181141433E-3</v>
      </c>
      <c r="BF6" s="31">
        <v>16</v>
      </c>
      <c r="BG6" s="125">
        <f>BF6/BF$19</f>
        <v>9.8461538461538465E-3</v>
      </c>
      <c r="BH6" s="41">
        <f>BG6*'Pondération des sujets'!$D4</f>
        <v>9.8461538461538465E-3</v>
      </c>
      <c r="BI6" s="31">
        <v>17</v>
      </c>
      <c r="BJ6" s="125">
        <f>BI6/BI$19</f>
        <v>1.0315533980582525E-2</v>
      </c>
      <c r="BK6" s="41">
        <f>BJ6*'Pondération des sujets'!$D4</f>
        <v>1.0315533980582525E-2</v>
      </c>
      <c r="BL6" s="31">
        <v>18</v>
      </c>
      <c r="BM6" s="125">
        <f>BL6/BL$19</f>
        <v>1.1036174126302882E-2</v>
      </c>
      <c r="BN6" s="41">
        <f>BM6*'Pondération des sujets'!$D4</f>
        <v>1.1036174126302882E-2</v>
      </c>
      <c r="BO6" s="31">
        <v>14</v>
      </c>
      <c r="BP6" s="125">
        <f>BO6/BO$19</f>
        <v>8.65265760197775E-3</v>
      </c>
      <c r="BQ6" s="41">
        <f>BP6*'Pondération des sujets'!$D4</f>
        <v>8.65265760197775E-3</v>
      </c>
      <c r="BR6" s="31">
        <v>19</v>
      </c>
      <c r="BS6" s="125">
        <f>BR6/BR$19</f>
        <v>1.232166018158236E-2</v>
      </c>
      <c r="BT6" s="41">
        <f>BS6*'Pondération des sujets'!$D4</f>
        <v>1.232166018158236E-2</v>
      </c>
      <c r="BU6" s="31">
        <v>18</v>
      </c>
      <c r="BV6" s="125">
        <f>BU6/BU$19</f>
        <v>1.1818778726198293E-2</v>
      </c>
      <c r="BW6" s="41">
        <f>BV6*'Pondération des sujets'!$D4</f>
        <v>1.1818778726198293E-2</v>
      </c>
      <c r="BX6" s="32"/>
      <c r="BY6" s="31">
        <v>11</v>
      </c>
      <c r="BZ6" s="125">
        <f t="shared" si="0"/>
        <v>7.2607260726072608E-3</v>
      </c>
      <c r="CA6" s="41">
        <f>BZ6*'Pondération des sujets'!$D4</f>
        <v>7.2607260726072608E-3</v>
      </c>
      <c r="CB6" s="31">
        <v>11</v>
      </c>
      <c r="CC6" s="125">
        <f t="shared" si="1"/>
        <v>7.3529411764705881E-3</v>
      </c>
      <c r="CD6" s="41">
        <f>CC6*'Pondération des sujets'!$D4</f>
        <v>7.3529411764705881E-3</v>
      </c>
      <c r="CE6" s="31">
        <v>13</v>
      </c>
      <c r="CF6" s="125">
        <f t="shared" si="2"/>
        <v>8.8016249153689916E-3</v>
      </c>
      <c r="CG6" s="41">
        <f>CF6*'Pondération des sujets'!$D4</f>
        <v>8.8016249153689916E-3</v>
      </c>
      <c r="CH6" s="31">
        <v>14</v>
      </c>
      <c r="CI6" s="125">
        <f t="shared" si="3"/>
        <v>9.4915254237288131E-3</v>
      </c>
      <c r="CJ6" s="41">
        <f>CI6*'Pondération des sujets'!$D4</f>
        <v>9.4915254237288131E-3</v>
      </c>
      <c r="CK6" s="31">
        <v>12</v>
      </c>
      <c r="CL6" s="125">
        <f t="shared" si="4"/>
        <v>8.2474226804123713E-3</v>
      </c>
      <c r="CM6" s="41">
        <f>CL6*'Pondération des sujets'!$D4</f>
        <v>8.2474226804123713E-3</v>
      </c>
      <c r="CN6" s="31">
        <v>12</v>
      </c>
      <c r="CO6" s="125">
        <f t="shared" si="5"/>
        <v>8.350730688935281E-3</v>
      </c>
      <c r="CP6" s="41">
        <f>CO6*'Pondération des sujets'!$D4</f>
        <v>8.350730688935281E-3</v>
      </c>
      <c r="CQ6" s="31">
        <v>9</v>
      </c>
      <c r="CR6" s="125">
        <f t="shared" si="6"/>
        <v>6.1475409836065573E-3</v>
      </c>
      <c r="CS6" s="41">
        <f>CR6*'Pondération des sujets'!$D4</f>
        <v>6.1475409836065573E-3</v>
      </c>
      <c r="CT6" s="31">
        <v>12</v>
      </c>
      <c r="CU6" s="125">
        <f t="shared" si="7"/>
        <v>8.3449235048678721E-3</v>
      </c>
      <c r="CV6" s="41">
        <f>CU6*'Pondération des sujets'!$D4</f>
        <v>8.3449235048678721E-3</v>
      </c>
      <c r="CW6" s="31">
        <v>8</v>
      </c>
      <c r="CX6" s="125">
        <f t="shared" si="8"/>
        <v>5.6457304163726185E-3</v>
      </c>
      <c r="CY6" s="41">
        <f>CX6*'Pondération des sujets'!$D4</f>
        <v>5.6457304163726185E-3</v>
      </c>
      <c r="CZ6" s="31">
        <v>7</v>
      </c>
      <c r="DA6" s="125">
        <f t="shared" si="9"/>
        <v>4.9469964664310955E-3</v>
      </c>
      <c r="DB6" s="41">
        <f>DA6*'Pondération des sujets'!$D4</f>
        <v>4.9469964664310955E-3</v>
      </c>
      <c r="DC6" s="31">
        <v>11</v>
      </c>
      <c r="DD6" s="125">
        <f t="shared" si="10"/>
        <v>8.130081300813009E-3</v>
      </c>
      <c r="DE6" s="41">
        <f>DD6*'Pondération des sujets'!$D4</f>
        <v>8.130081300813009E-3</v>
      </c>
      <c r="DF6" s="31">
        <v>13</v>
      </c>
      <c r="DG6" s="125">
        <f t="shared" si="11"/>
        <v>9.7965335342878671E-3</v>
      </c>
      <c r="DH6" s="41">
        <f>DG6*'Pondération des sujets'!$D4</f>
        <v>9.7965335342878671E-3</v>
      </c>
      <c r="DI6" s="32"/>
      <c r="DJ6" s="31">
        <v>7</v>
      </c>
      <c r="DK6" s="125">
        <f t="shared" si="12"/>
        <v>4.3859649122807015E-3</v>
      </c>
      <c r="DL6" s="41">
        <f>DK6*'Pondération des sujets'!$D4</f>
        <v>4.3859649122807015E-3</v>
      </c>
      <c r="DM6" s="31">
        <v>5</v>
      </c>
      <c r="DN6" s="125">
        <f t="shared" si="13"/>
        <v>3.1466331025802393E-3</v>
      </c>
      <c r="DO6" s="41">
        <f>DN6*'Pondération des sujets'!$D4</f>
        <v>3.1466331025802393E-3</v>
      </c>
      <c r="DP6" s="31">
        <v>6</v>
      </c>
      <c r="DQ6" s="125">
        <f t="shared" si="14"/>
        <v>3.761755485893417E-3</v>
      </c>
      <c r="DR6" s="41">
        <f>DQ6*'Pondération des sujets'!$D4</f>
        <v>3.761755485893417E-3</v>
      </c>
      <c r="DS6" s="31">
        <v>5</v>
      </c>
      <c r="DT6" s="125">
        <f t="shared" si="15"/>
        <v>3.1289111389236545E-3</v>
      </c>
      <c r="DU6" s="41">
        <f>DT6*'Pondération des sujets'!$D4</f>
        <v>3.1289111389236545E-3</v>
      </c>
      <c r="DV6" s="31">
        <v>5</v>
      </c>
      <c r="DW6" s="125">
        <f t="shared" si="16"/>
        <v>3.1505986137366098E-3</v>
      </c>
      <c r="DX6" s="41">
        <f>DW6*'Pondération des sujets'!$D4</f>
        <v>3.1505986137366098E-3</v>
      </c>
      <c r="DY6" s="31">
        <v>3</v>
      </c>
      <c r="DZ6" s="125">
        <f t="shared" si="17"/>
        <v>1.9193857965451055E-3</v>
      </c>
      <c r="EA6" s="41">
        <f>DZ6*'Pondération des sujets'!$D4</f>
        <v>1.9193857965451055E-3</v>
      </c>
      <c r="EB6" s="31">
        <v>3</v>
      </c>
      <c r="EC6" s="125">
        <f t="shared" si="18"/>
        <v>1.8867924528301887E-3</v>
      </c>
      <c r="ED6" s="41">
        <f>EC6*'Pondération des sujets'!$D4</f>
        <v>1.8867924528301887E-3</v>
      </c>
      <c r="EE6" s="31">
        <v>2</v>
      </c>
      <c r="EF6" s="125">
        <f t="shared" si="19"/>
        <v>1.2594458438287153E-3</v>
      </c>
      <c r="EG6" s="41">
        <f>EF6*'Pondération des sujets'!$D4</f>
        <v>1.2594458438287153E-3</v>
      </c>
      <c r="EH6" s="31">
        <v>1</v>
      </c>
      <c r="EI6" s="125">
        <f t="shared" si="20"/>
        <v>6.3856960408684551E-4</v>
      </c>
      <c r="EJ6" s="41">
        <f>EI6*'Pondération des sujets'!$D4</f>
        <v>6.3856960408684551E-4</v>
      </c>
      <c r="EK6" s="31">
        <v>0</v>
      </c>
      <c r="EL6" s="125">
        <f t="shared" si="21"/>
        <v>0</v>
      </c>
      <c r="EM6" s="41">
        <f>EL6*'Pondération des sujets'!$D4</f>
        <v>0</v>
      </c>
      <c r="EN6" s="31">
        <v>1</v>
      </c>
      <c r="EO6" s="125">
        <f t="shared" si="22"/>
        <v>6.5746219592373442E-4</v>
      </c>
      <c r="EP6" s="41">
        <f>EO6*'Pondération des sujets'!$D4</f>
        <v>6.5746219592373442E-4</v>
      </c>
      <c r="EQ6" s="31">
        <v>3</v>
      </c>
      <c r="ER6" s="125">
        <f t="shared" si="23"/>
        <v>1.9933554817275745E-3</v>
      </c>
      <c r="ES6" s="41">
        <f>ER6*'Pondération des sujets'!$D4</f>
        <v>1.9933554817275745E-3</v>
      </c>
      <c r="ET6" s="32"/>
    </row>
    <row r="7" spans="1:150" x14ac:dyDescent="0.25">
      <c r="A7" s="45" t="s">
        <v>19</v>
      </c>
      <c r="B7" s="44" t="s">
        <v>18</v>
      </c>
      <c r="C7" s="31">
        <v>3</v>
      </c>
      <c r="D7" s="125">
        <f>C7/C19</f>
        <v>1.5789473684210526E-3</v>
      </c>
      <c r="E7" s="41">
        <f>D7*'Pondération des sujets'!$D5</f>
        <v>1.5789473684210526E-3</v>
      </c>
      <c r="F7" s="31">
        <v>6</v>
      </c>
      <c r="G7" s="125">
        <f>F7/F19</f>
        <v>3.186404673393521E-3</v>
      </c>
      <c r="H7" s="41">
        <f>G7*'Pondération des sujets'!$D5</f>
        <v>3.186404673393521E-3</v>
      </c>
      <c r="I7" s="31">
        <v>13</v>
      </c>
      <c r="J7" s="125">
        <f>I7/I19</f>
        <v>6.9667738478027871E-3</v>
      </c>
      <c r="K7" s="41">
        <f>J7*'Pondération des sujets'!$D5</f>
        <v>6.9667738478027871E-3</v>
      </c>
      <c r="L7" s="31">
        <v>7</v>
      </c>
      <c r="M7" s="125">
        <f>L7/L19</f>
        <v>3.7413148049171567E-3</v>
      </c>
      <c r="N7" s="41">
        <f>M7*'Pondération des sujets'!$D5</f>
        <v>3.7413148049171567E-3</v>
      </c>
      <c r="O7" s="31">
        <v>8</v>
      </c>
      <c r="P7" s="125">
        <f>O7/O19</f>
        <v>4.3033889187735338E-3</v>
      </c>
      <c r="Q7" s="41">
        <f>P7*'Pondération des sujets'!$D5</f>
        <v>4.3033889187735338E-3</v>
      </c>
      <c r="R7" s="31">
        <v>1</v>
      </c>
      <c r="S7" s="125">
        <f>R7/R19</f>
        <v>5.4495912806539512E-4</v>
      </c>
      <c r="T7" s="41">
        <f>S7*'Pondération des sujets'!$D5</f>
        <v>5.4495912806539512E-4</v>
      </c>
      <c r="U7" s="31">
        <v>5</v>
      </c>
      <c r="V7" s="125">
        <f>U7/U19</f>
        <v>2.6539278131634818E-3</v>
      </c>
      <c r="W7" s="41">
        <f>V7*'Pondération des sujets'!$D5</f>
        <v>2.6539278131634818E-3</v>
      </c>
      <c r="X7" s="31">
        <v>4</v>
      </c>
      <c r="Y7" s="125">
        <f>X7/X19</f>
        <v>2.1063717746182199E-3</v>
      </c>
      <c r="Z7" s="41">
        <f>Y7*'Pondération des sujets'!$D5</f>
        <v>2.1063717746182199E-3</v>
      </c>
      <c r="AA7" s="31">
        <v>20</v>
      </c>
      <c r="AB7" s="125">
        <f>AA7/AA19</f>
        <v>1.0718113612004287E-2</v>
      </c>
      <c r="AC7" s="41">
        <f>AB7*'Pondération des sujets'!$D5</f>
        <v>1.0718113612004287E-2</v>
      </c>
      <c r="AD7" s="31">
        <v>0</v>
      </c>
      <c r="AE7" s="125">
        <f>AD7/AD19</f>
        <v>0</v>
      </c>
      <c r="AF7" s="41">
        <f>AE7*'Pondération des sujets'!$D5</f>
        <v>0</v>
      </c>
      <c r="AG7" s="31">
        <v>4</v>
      </c>
      <c r="AH7" s="125">
        <f>AG7/AG19</f>
        <v>2.2172949002217295E-3</v>
      </c>
      <c r="AI7" s="41">
        <f>AH7*'Pondération des sujets'!$D5</f>
        <v>2.2172949002217295E-3</v>
      </c>
      <c r="AJ7" s="31">
        <v>6</v>
      </c>
      <c r="AK7" s="125">
        <f>AJ7/AJ19</f>
        <v>3.4032898468519569E-3</v>
      </c>
      <c r="AL7" s="41">
        <f>AK7*'Pondération des sujets'!$D5</f>
        <v>3.4032898468519569E-3</v>
      </c>
      <c r="AM7" s="32"/>
      <c r="AN7" s="31">
        <v>1</v>
      </c>
      <c r="AO7" s="125">
        <f>AN7/AN19</f>
        <v>6.0938452163315055E-4</v>
      </c>
      <c r="AP7" s="41">
        <f>AO7*'Pondération des sujets'!$D5</f>
        <v>6.0938452163315055E-4</v>
      </c>
      <c r="AQ7" s="31">
        <v>6</v>
      </c>
      <c r="AR7" s="125">
        <f>AQ7/AQ19</f>
        <v>3.678724708767627E-3</v>
      </c>
      <c r="AS7" s="41">
        <f>AR7*'Pondération des sujets'!$D5</f>
        <v>3.678724708767627E-3</v>
      </c>
      <c r="AT7" s="31">
        <v>6</v>
      </c>
      <c r="AU7" s="125">
        <f>AT7/AT19</f>
        <v>3.7197768133911966E-3</v>
      </c>
      <c r="AV7" s="41">
        <f>AU7*'Pondération des sujets'!$D5</f>
        <v>3.7197768133911966E-3</v>
      </c>
      <c r="AW7" s="31">
        <v>1</v>
      </c>
      <c r="AX7" s="125">
        <f>AW7/AW19</f>
        <v>6.1690314620604567E-4</v>
      </c>
      <c r="AY7" s="41">
        <f>AX7*'Pondération des sujets'!$D5</f>
        <v>6.1690314620604567E-4</v>
      </c>
      <c r="AZ7" s="31">
        <v>1</v>
      </c>
      <c r="BA7" s="125">
        <f>AZ7/AZ19</f>
        <v>6.1690314620604567E-4</v>
      </c>
      <c r="BB7" s="41">
        <f>BA7*'Pondération des sujets'!$D5</f>
        <v>6.1690314620604567E-4</v>
      </c>
      <c r="BC7" s="31">
        <v>3</v>
      </c>
      <c r="BD7" s="125">
        <f>BC7/BC19</f>
        <v>1.8610421836228288E-3</v>
      </c>
      <c r="BE7" s="41">
        <f>BD7*'Pondération des sujets'!$D5</f>
        <v>1.8610421836228288E-3</v>
      </c>
      <c r="BF7" s="31">
        <v>6</v>
      </c>
      <c r="BG7" s="125">
        <f>BF7/BF19</f>
        <v>3.6923076923076922E-3</v>
      </c>
      <c r="BH7" s="41">
        <f>BG7*'Pondération des sujets'!$D5</f>
        <v>3.6923076923076922E-3</v>
      </c>
      <c r="BI7" s="31">
        <v>0</v>
      </c>
      <c r="BJ7" s="125">
        <f>BI7/BI19</f>
        <v>0</v>
      </c>
      <c r="BK7" s="41">
        <f>BJ7*'Pondération des sujets'!$D5</f>
        <v>0</v>
      </c>
      <c r="BL7" s="31">
        <v>7</v>
      </c>
      <c r="BM7" s="125">
        <f>BL7/BL19</f>
        <v>4.2918454935622317E-3</v>
      </c>
      <c r="BN7" s="41">
        <f>BM7*'Pondération des sujets'!$D5</f>
        <v>4.2918454935622317E-3</v>
      </c>
      <c r="BO7" s="31">
        <v>2</v>
      </c>
      <c r="BP7" s="125">
        <f>BO7/BO19</f>
        <v>1.2360939431396785E-3</v>
      </c>
      <c r="BQ7" s="41">
        <f>BP7*'Pondération des sujets'!$D5</f>
        <v>1.2360939431396785E-3</v>
      </c>
      <c r="BR7" s="31">
        <v>4</v>
      </c>
      <c r="BS7" s="125">
        <f>BR7/BR19</f>
        <v>2.5940337224383916E-3</v>
      </c>
      <c r="BT7" s="41">
        <f>BS7*'Pondération des sujets'!$D5</f>
        <v>2.5940337224383916E-3</v>
      </c>
      <c r="BU7" s="31">
        <v>5</v>
      </c>
      <c r="BV7" s="125">
        <f>BU7/BU19</f>
        <v>3.2829940906106371E-3</v>
      </c>
      <c r="BW7" s="41">
        <f>BV7*'Pondération des sujets'!$D5</f>
        <v>3.2829940906106371E-3</v>
      </c>
      <c r="BX7" s="32"/>
      <c r="BY7" s="31">
        <v>1</v>
      </c>
      <c r="BZ7" s="125">
        <f t="shared" si="0"/>
        <v>6.6006600660066007E-4</v>
      </c>
      <c r="CA7" s="41">
        <f>BZ7*'Pondération des sujets'!$D5</f>
        <v>6.6006600660066007E-4</v>
      </c>
      <c r="CB7" s="31">
        <v>3</v>
      </c>
      <c r="CC7" s="125">
        <f t="shared" si="1"/>
        <v>2.0053475935828879E-3</v>
      </c>
      <c r="CD7" s="41">
        <f>CC7*'Pondération des sujets'!$D5</f>
        <v>2.0053475935828879E-3</v>
      </c>
      <c r="CE7" s="31">
        <v>1</v>
      </c>
      <c r="CF7" s="125">
        <f t="shared" si="2"/>
        <v>6.770480704129993E-4</v>
      </c>
      <c r="CG7" s="41">
        <f>CF7*'Pondération des sujets'!$D5</f>
        <v>6.770480704129993E-4</v>
      </c>
      <c r="CH7" s="31">
        <v>2</v>
      </c>
      <c r="CI7" s="125">
        <f t="shared" si="3"/>
        <v>1.3559322033898306E-3</v>
      </c>
      <c r="CJ7" s="41">
        <f>CI7*'Pondération des sujets'!$D5</f>
        <v>1.3559322033898306E-3</v>
      </c>
      <c r="CK7" s="31">
        <v>2</v>
      </c>
      <c r="CL7" s="125">
        <f t="shared" si="4"/>
        <v>1.3745704467353953E-3</v>
      </c>
      <c r="CM7" s="41">
        <f>CL7*'Pondération des sujets'!$D5</f>
        <v>1.3745704467353953E-3</v>
      </c>
      <c r="CN7" s="31">
        <v>5</v>
      </c>
      <c r="CO7" s="125">
        <f t="shared" si="5"/>
        <v>3.4794711203897009E-3</v>
      </c>
      <c r="CP7" s="41">
        <f>CO7*'Pondération des sujets'!$D5</f>
        <v>3.4794711203897009E-3</v>
      </c>
      <c r="CQ7" s="31">
        <v>2</v>
      </c>
      <c r="CR7" s="125">
        <f t="shared" si="6"/>
        <v>1.366120218579235E-3</v>
      </c>
      <c r="CS7" s="41">
        <f>CR7*'Pondération des sujets'!$D5</f>
        <v>1.366120218579235E-3</v>
      </c>
      <c r="CT7" s="31">
        <v>0</v>
      </c>
      <c r="CU7" s="125">
        <f t="shared" si="7"/>
        <v>0</v>
      </c>
      <c r="CV7" s="41">
        <f>CU7*'Pondération des sujets'!$D5</f>
        <v>0</v>
      </c>
      <c r="CW7" s="31">
        <v>11</v>
      </c>
      <c r="CX7" s="125">
        <f t="shared" si="8"/>
        <v>7.7628793225123505E-3</v>
      </c>
      <c r="CY7" s="41">
        <f>CX7*'Pondération des sujets'!$D5</f>
        <v>7.7628793225123505E-3</v>
      </c>
      <c r="CZ7" s="31">
        <v>1</v>
      </c>
      <c r="DA7" s="125">
        <f t="shared" si="9"/>
        <v>7.0671378091872788E-4</v>
      </c>
      <c r="DB7" s="41">
        <f>DA7*'Pondération des sujets'!$D5</f>
        <v>7.0671378091872788E-4</v>
      </c>
      <c r="DC7" s="31">
        <v>0</v>
      </c>
      <c r="DD7" s="125">
        <f t="shared" si="10"/>
        <v>0</v>
      </c>
      <c r="DE7" s="41">
        <f>DD7*'Pondération des sujets'!$D5</f>
        <v>0</v>
      </c>
      <c r="DF7" s="31">
        <v>1</v>
      </c>
      <c r="DG7" s="125">
        <f t="shared" si="11"/>
        <v>7.5357950263752827E-4</v>
      </c>
      <c r="DH7" s="41">
        <f>DG7*'Pondération des sujets'!$D5</f>
        <v>7.5357950263752827E-4</v>
      </c>
      <c r="DI7" s="32"/>
      <c r="DJ7" s="31">
        <v>2</v>
      </c>
      <c r="DK7" s="125">
        <f t="shared" si="12"/>
        <v>1.2531328320802004E-3</v>
      </c>
      <c r="DL7" s="41">
        <f>DK7*'Pondération des sujets'!$D5</f>
        <v>1.2531328320802004E-3</v>
      </c>
      <c r="DM7" s="31">
        <v>3</v>
      </c>
      <c r="DN7" s="125">
        <f t="shared" si="13"/>
        <v>1.8879798615481435E-3</v>
      </c>
      <c r="DO7" s="41">
        <f>DN7*'Pondération des sujets'!$D5</f>
        <v>1.8879798615481435E-3</v>
      </c>
      <c r="DP7" s="31">
        <v>6</v>
      </c>
      <c r="DQ7" s="125">
        <f t="shared" si="14"/>
        <v>3.761755485893417E-3</v>
      </c>
      <c r="DR7" s="41">
        <f>DQ7*'Pondération des sujets'!$D5</f>
        <v>3.761755485893417E-3</v>
      </c>
      <c r="DS7" s="31">
        <v>7</v>
      </c>
      <c r="DT7" s="125">
        <f t="shared" si="15"/>
        <v>4.3804755944931162E-3</v>
      </c>
      <c r="DU7" s="41">
        <f>DT7*'Pondération des sujets'!$D5</f>
        <v>4.3804755944931162E-3</v>
      </c>
      <c r="DV7" s="31">
        <v>5</v>
      </c>
      <c r="DW7" s="125">
        <f t="shared" si="16"/>
        <v>3.1505986137366098E-3</v>
      </c>
      <c r="DX7" s="41">
        <f>DW7*'Pondération des sujets'!$D5</f>
        <v>3.1505986137366098E-3</v>
      </c>
      <c r="DY7" s="31">
        <v>2</v>
      </c>
      <c r="DZ7" s="125">
        <f t="shared" si="17"/>
        <v>1.2795905310300703E-3</v>
      </c>
      <c r="EA7" s="41">
        <f>DZ7*'Pondération des sujets'!$D5</f>
        <v>1.2795905310300703E-3</v>
      </c>
      <c r="EB7" s="31">
        <v>2</v>
      </c>
      <c r="EC7" s="125">
        <f t="shared" si="18"/>
        <v>1.2578616352201257E-3</v>
      </c>
      <c r="ED7" s="41">
        <f>EC7*'Pondération des sujets'!$D5</f>
        <v>1.2578616352201257E-3</v>
      </c>
      <c r="EE7" s="31">
        <v>1</v>
      </c>
      <c r="EF7" s="125">
        <f t="shared" si="19"/>
        <v>6.2972292191435767E-4</v>
      </c>
      <c r="EG7" s="41">
        <f>EF7*'Pondération des sujets'!$D5</f>
        <v>6.2972292191435767E-4</v>
      </c>
      <c r="EH7" s="31">
        <v>8</v>
      </c>
      <c r="EI7" s="125">
        <f t="shared" si="20"/>
        <v>5.108556832694764E-3</v>
      </c>
      <c r="EJ7" s="41">
        <f>EI7*'Pondération des sujets'!$D5</f>
        <v>5.108556832694764E-3</v>
      </c>
      <c r="EK7" s="31">
        <v>1</v>
      </c>
      <c r="EL7" s="125">
        <f t="shared" si="21"/>
        <v>6.3613231552162855E-4</v>
      </c>
      <c r="EM7" s="41">
        <f>EL7*'Pondération des sujets'!$D5</f>
        <v>6.3613231552162855E-4</v>
      </c>
      <c r="EN7" s="31">
        <v>7</v>
      </c>
      <c r="EO7" s="125">
        <f t="shared" si="22"/>
        <v>4.6022353714661405E-3</v>
      </c>
      <c r="EP7" s="41">
        <f>EO7*'Pondération des sujets'!$D5</f>
        <v>4.6022353714661405E-3</v>
      </c>
      <c r="EQ7" s="31">
        <v>6</v>
      </c>
      <c r="ER7" s="125">
        <f t="shared" si="23"/>
        <v>3.9867109634551491E-3</v>
      </c>
      <c r="ES7" s="41">
        <f>ER7*'Pondération des sujets'!$D5</f>
        <v>3.9867109634551491E-3</v>
      </c>
      <c r="ET7" s="32"/>
    </row>
    <row r="8" spans="1:150" x14ac:dyDescent="0.25">
      <c r="A8" s="45" t="s">
        <v>118</v>
      </c>
      <c r="B8" s="44" t="s">
        <v>16</v>
      </c>
      <c r="C8" s="31">
        <v>133</v>
      </c>
      <c r="D8" s="125">
        <f>C8/C$19</f>
        <v>7.0000000000000007E-2</v>
      </c>
      <c r="E8" s="41">
        <f>D8*'Pondération des sujets'!$D6</f>
        <v>7.0000000000000007E-2</v>
      </c>
      <c r="F8" s="31">
        <v>156</v>
      </c>
      <c r="G8" s="125">
        <f>F8/F$19</f>
        <v>8.2846521508231546E-2</v>
      </c>
      <c r="H8" s="41">
        <f>G8*'Pondération des sujets'!$D6</f>
        <v>8.2846521508231546E-2</v>
      </c>
      <c r="I8" s="31">
        <v>258</v>
      </c>
      <c r="J8" s="125">
        <f>I8/I$19</f>
        <v>0.13826366559485531</v>
      </c>
      <c r="K8" s="41">
        <f>J8*'Pondération des sujets'!$D6</f>
        <v>0.13826366559485531</v>
      </c>
      <c r="L8" s="31">
        <v>357</v>
      </c>
      <c r="M8" s="125">
        <f>L8/L$19</f>
        <v>0.190807055050775</v>
      </c>
      <c r="N8" s="41">
        <f>M8*'Pondération des sujets'!$D6</f>
        <v>0.190807055050775</v>
      </c>
      <c r="O8" s="31">
        <v>190</v>
      </c>
      <c r="P8" s="125">
        <f>O8/O$19</f>
        <v>0.10220548682087144</v>
      </c>
      <c r="Q8" s="41">
        <f>P8*'Pondération des sujets'!$D6</f>
        <v>0.10220548682087144</v>
      </c>
      <c r="R8" s="31">
        <v>176</v>
      </c>
      <c r="S8" s="125">
        <f>R8/R$19</f>
        <v>9.5912806539509537E-2</v>
      </c>
      <c r="T8" s="41">
        <f>S8*'Pondération des sujets'!$D6</f>
        <v>9.5912806539509537E-2</v>
      </c>
      <c r="U8" s="31">
        <v>165</v>
      </c>
      <c r="V8" s="125">
        <f>U8/U$19</f>
        <v>8.7579617834394899E-2</v>
      </c>
      <c r="W8" s="41">
        <f>V8*'Pondération des sujets'!$D6</f>
        <v>8.7579617834394899E-2</v>
      </c>
      <c r="X8" s="31">
        <v>181</v>
      </c>
      <c r="Y8" s="125">
        <f>X8/X$19</f>
        <v>9.5313322801474462E-2</v>
      </c>
      <c r="Z8" s="41">
        <f>Y8*'Pondération des sujets'!$D6</f>
        <v>9.5313322801474462E-2</v>
      </c>
      <c r="AA8" s="31">
        <v>172</v>
      </c>
      <c r="AB8" s="125">
        <f>AA8/AA$19</f>
        <v>9.2175777063236874E-2</v>
      </c>
      <c r="AC8" s="41">
        <f>AB8*'Pondération des sujets'!$D6</f>
        <v>9.2175777063236874E-2</v>
      </c>
      <c r="AD8" s="31">
        <v>188</v>
      </c>
      <c r="AE8" s="125">
        <f>AD8/AD$19</f>
        <v>0.1007502679528403</v>
      </c>
      <c r="AF8" s="41">
        <f>AE8*'Pondération des sujets'!$D6</f>
        <v>0.1007502679528403</v>
      </c>
      <c r="AG8" s="31">
        <v>225</v>
      </c>
      <c r="AH8" s="125">
        <f>AG8/AG$19</f>
        <v>0.12472283813747229</v>
      </c>
      <c r="AI8" s="41">
        <f>AH8*'Pondération des sujets'!$D6</f>
        <v>0.12472283813747229</v>
      </c>
      <c r="AJ8" s="31">
        <v>199</v>
      </c>
      <c r="AK8" s="125">
        <f>AJ8/AJ$19</f>
        <v>0.11287577992058991</v>
      </c>
      <c r="AL8" s="41">
        <f>AK8*'Pondération des sujets'!$D6</f>
        <v>0.11287577992058991</v>
      </c>
      <c r="AM8" s="32"/>
      <c r="AN8" s="31">
        <v>117</v>
      </c>
      <c r="AO8" s="125">
        <f>AN8/AN$19</f>
        <v>7.1297989031078604E-2</v>
      </c>
      <c r="AP8" s="41">
        <f>AO8*'Pondération des sujets'!$D6</f>
        <v>7.1297989031078604E-2</v>
      </c>
      <c r="AQ8" s="31">
        <v>95</v>
      </c>
      <c r="AR8" s="125">
        <f>AQ8/AQ$19</f>
        <v>5.8246474555487433E-2</v>
      </c>
      <c r="AS8" s="41">
        <f>AR8*'Pondération des sujets'!$D6</f>
        <v>5.8246474555487433E-2</v>
      </c>
      <c r="AT8" s="31">
        <v>114</v>
      </c>
      <c r="AU8" s="125">
        <f>AT8/AT$19</f>
        <v>7.0675759454432732E-2</v>
      </c>
      <c r="AV8" s="41">
        <f>AU8*'Pondération des sujets'!$D6</f>
        <v>7.0675759454432732E-2</v>
      </c>
      <c r="AW8" s="31">
        <v>204</v>
      </c>
      <c r="AX8" s="125">
        <f>AW8/AW$19</f>
        <v>0.12584824182603332</v>
      </c>
      <c r="AY8" s="41">
        <f>AX8*'Pondération des sujets'!$D6</f>
        <v>0.12584824182603332</v>
      </c>
      <c r="AZ8" s="31">
        <v>91</v>
      </c>
      <c r="BA8" s="125">
        <f>AZ8/AZ$19</f>
        <v>5.6138186304750155E-2</v>
      </c>
      <c r="BB8" s="41">
        <f>BA8*'Pondération des sujets'!$D6</f>
        <v>5.6138186304750155E-2</v>
      </c>
      <c r="BC8" s="31">
        <v>101</v>
      </c>
      <c r="BD8" s="125">
        <f>BC8/BC$19</f>
        <v>6.265508684863523E-2</v>
      </c>
      <c r="BE8" s="41">
        <f>BD8*'Pondération des sujets'!$D6</f>
        <v>6.265508684863523E-2</v>
      </c>
      <c r="BF8" s="31">
        <v>104</v>
      </c>
      <c r="BG8" s="125">
        <f>BF8/BF$19</f>
        <v>6.4000000000000001E-2</v>
      </c>
      <c r="BH8" s="41">
        <f>BG8*'Pondération des sujets'!$D6</f>
        <v>6.4000000000000001E-2</v>
      </c>
      <c r="BI8" s="31">
        <v>110</v>
      </c>
      <c r="BJ8" s="125">
        <f>BI8/BI$19</f>
        <v>6.6747572815533979E-2</v>
      </c>
      <c r="BK8" s="41">
        <f>BJ8*'Pondération des sujets'!$D6</f>
        <v>6.6747572815533979E-2</v>
      </c>
      <c r="BL8" s="31">
        <v>120</v>
      </c>
      <c r="BM8" s="125">
        <f>BL8/BL$19</f>
        <v>7.3574494175352542E-2</v>
      </c>
      <c r="BN8" s="41">
        <f>BM8*'Pondération des sujets'!$D6</f>
        <v>7.3574494175352542E-2</v>
      </c>
      <c r="BO8" s="31">
        <v>139</v>
      </c>
      <c r="BP8" s="125">
        <f>BO8/BO$19</f>
        <v>8.5908529048207657E-2</v>
      </c>
      <c r="BQ8" s="41">
        <f>BP8*'Pondération des sujets'!$D6</f>
        <v>8.5908529048207657E-2</v>
      </c>
      <c r="BR8" s="31">
        <v>151</v>
      </c>
      <c r="BS8" s="125">
        <f>BR8/BR$19</f>
        <v>9.7924773022049286E-2</v>
      </c>
      <c r="BT8" s="41">
        <f>BS8*'Pondération des sujets'!$D6</f>
        <v>9.7924773022049286E-2</v>
      </c>
      <c r="BU8" s="31">
        <v>119</v>
      </c>
      <c r="BV8" s="125">
        <f>BU8/BU$19</f>
        <v>7.8135259356533163E-2</v>
      </c>
      <c r="BW8" s="41">
        <f>BV8*'Pondération des sujets'!$D6</f>
        <v>7.8135259356533163E-2</v>
      </c>
      <c r="BX8" s="32"/>
      <c r="BY8" s="31">
        <v>63</v>
      </c>
      <c r="BZ8" s="125">
        <f t="shared" si="0"/>
        <v>4.1584158415841586E-2</v>
      </c>
      <c r="CA8" s="41">
        <f>BZ8*'Pondération des sujets'!$D6</f>
        <v>4.1584158415841586E-2</v>
      </c>
      <c r="CB8" s="31">
        <v>66</v>
      </c>
      <c r="CC8" s="125">
        <f t="shared" si="1"/>
        <v>4.4117647058823532E-2</v>
      </c>
      <c r="CD8" s="41">
        <f>CC8*'Pondération des sujets'!$D6</f>
        <v>4.4117647058823532E-2</v>
      </c>
      <c r="CE8" s="31">
        <v>107</v>
      </c>
      <c r="CF8" s="125">
        <f t="shared" si="2"/>
        <v>7.244414353419093E-2</v>
      </c>
      <c r="CG8" s="41">
        <f>CF8*'Pondération des sujets'!$D6</f>
        <v>7.244414353419093E-2</v>
      </c>
      <c r="CH8" s="31">
        <v>174</v>
      </c>
      <c r="CI8" s="125">
        <f t="shared" si="3"/>
        <v>0.11796610169491525</v>
      </c>
      <c r="CJ8" s="41">
        <f>CI8*'Pondération des sujets'!$D6</f>
        <v>0.11796610169491525</v>
      </c>
      <c r="CK8" s="31">
        <v>105</v>
      </c>
      <c r="CL8" s="125">
        <f t="shared" si="4"/>
        <v>7.2164948453608241E-2</v>
      </c>
      <c r="CM8" s="41">
        <f>CL8*'Pondération des sujets'!$D6</f>
        <v>7.2164948453608241E-2</v>
      </c>
      <c r="CN8" s="31">
        <v>86</v>
      </c>
      <c r="CO8" s="125">
        <f t="shared" si="5"/>
        <v>5.9846903270702856E-2</v>
      </c>
      <c r="CP8" s="41">
        <f>CO8*'Pondération des sujets'!$D6</f>
        <v>5.9846903270702856E-2</v>
      </c>
      <c r="CQ8" s="31">
        <v>93</v>
      </c>
      <c r="CR8" s="125">
        <f t="shared" si="6"/>
        <v>6.3524590163934427E-2</v>
      </c>
      <c r="CS8" s="41">
        <f>CR8*'Pondération des sujets'!$D6</f>
        <v>6.3524590163934427E-2</v>
      </c>
      <c r="CT8" s="31">
        <v>107</v>
      </c>
      <c r="CU8" s="125">
        <f t="shared" si="7"/>
        <v>7.4408901251738532E-2</v>
      </c>
      <c r="CV8" s="41">
        <f>CU8*'Pondération des sujets'!$D6</f>
        <v>7.4408901251738532E-2</v>
      </c>
      <c r="CW8" s="31">
        <v>116</v>
      </c>
      <c r="CX8" s="125">
        <f t="shared" si="8"/>
        <v>8.1863091037402969E-2</v>
      </c>
      <c r="CY8" s="41">
        <f>CX8*'Pondération des sujets'!$D6</f>
        <v>8.1863091037402969E-2</v>
      </c>
      <c r="CZ8" s="31">
        <v>113</v>
      </c>
      <c r="DA8" s="125">
        <f t="shared" si="9"/>
        <v>7.9858657243816258E-2</v>
      </c>
      <c r="DB8" s="41">
        <f>DA8*'Pondération des sujets'!$D6</f>
        <v>7.9858657243816258E-2</v>
      </c>
      <c r="DC8" s="31">
        <v>109</v>
      </c>
      <c r="DD8" s="125">
        <f t="shared" si="10"/>
        <v>8.0561714708056176E-2</v>
      </c>
      <c r="DE8" s="41">
        <f>DD8*'Pondération des sujets'!$D6</f>
        <v>8.0561714708056176E-2</v>
      </c>
      <c r="DF8" s="31">
        <v>107</v>
      </c>
      <c r="DG8" s="125">
        <f t="shared" si="11"/>
        <v>8.0633006782215522E-2</v>
      </c>
      <c r="DH8" s="41">
        <f>DG8*'Pondération des sujets'!$D6</f>
        <v>8.0633006782215522E-2</v>
      </c>
      <c r="DI8" s="32"/>
      <c r="DJ8" s="31">
        <v>256</v>
      </c>
      <c r="DK8" s="125">
        <f t="shared" si="12"/>
        <v>0.16040100250626566</v>
      </c>
      <c r="DL8" s="41">
        <f>DK8*'Pondération des sujets'!$D6</f>
        <v>0.16040100250626566</v>
      </c>
      <c r="DM8" s="31">
        <v>54</v>
      </c>
      <c r="DN8" s="125">
        <f t="shared" si="13"/>
        <v>3.3983637507866586E-2</v>
      </c>
      <c r="DO8" s="41">
        <f>DN8*'Pondération des sujets'!$D6</f>
        <v>3.3983637507866586E-2</v>
      </c>
      <c r="DP8" s="31">
        <v>208</v>
      </c>
      <c r="DQ8" s="125">
        <f t="shared" si="14"/>
        <v>0.13040752351097179</v>
      </c>
      <c r="DR8" s="41">
        <f>DQ8*'Pondération des sujets'!$D6</f>
        <v>0.13040752351097179</v>
      </c>
      <c r="DS8" s="31">
        <v>49</v>
      </c>
      <c r="DT8" s="125">
        <f t="shared" si="15"/>
        <v>3.0663329161451813E-2</v>
      </c>
      <c r="DU8" s="41">
        <f>DT8*'Pondération des sujets'!$D6</f>
        <v>3.0663329161451813E-2</v>
      </c>
      <c r="DV8" s="31">
        <v>48</v>
      </c>
      <c r="DW8" s="125">
        <f t="shared" si="16"/>
        <v>3.0245746691871456E-2</v>
      </c>
      <c r="DX8" s="41">
        <f>DW8*'Pondération des sujets'!$D6</f>
        <v>3.0245746691871456E-2</v>
      </c>
      <c r="DY8" s="31">
        <v>39</v>
      </c>
      <c r="DZ8" s="125">
        <f t="shared" si="17"/>
        <v>2.4952015355086371E-2</v>
      </c>
      <c r="EA8" s="41">
        <f>DZ8*'Pondération des sujets'!$D6</f>
        <v>2.4952015355086371E-2</v>
      </c>
      <c r="EB8" s="31">
        <v>43</v>
      </c>
      <c r="EC8" s="125">
        <f t="shared" si="18"/>
        <v>2.7044025157232705E-2</v>
      </c>
      <c r="ED8" s="41">
        <f>EC8*'Pondération des sujets'!$D6</f>
        <v>2.7044025157232705E-2</v>
      </c>
      <c r="EE8" s="31">
        <v>40</v>
      </c>
      <c r="EF8" s="125">
        <f t="shared" si="19"/>
        <v>2.5188916876574308E-2</v>
      </c>
      <c r="EG8" s="41">
        <f>EF8*'Pondération des sujets'!$D6</f>
        <v>2.5188916876574308E-2</v>
      </c>
      <c r="EH8" s="31">
        <v>45</v>
      </c>
      <c r="EI8" s="125">
        <f t="shared" si="20"/>
        <v>2.8735632183908046E-2</v>
      </c>
      <c r="EJ8" s="41">
        <f>EI8*'Pondération des sujets'!$D6</f>
        <v>2.8735632183908046E-2</v>
      </c>
      <c r="EK8" s="31">
        <v>44</v>
      </c>
      <c r="EL8" s="125">
        <f t="shared" si="21"/>
        <v>2.7989821882951654E-2</v>
      </c>
      <c r="EM8" s="41">
        <f>EL8*'Pondération des sujets'!$D6</f>
        <v>2.7989821882951654E-2</v>
      </c>
      <c r="EN8" s="31">
        <v>38</v>
      </c>
      <c r="EO8" s="125">
        <f t="shared" si="22"/>
        <v>2.4983563445101907E-2</v>
      </c>
      <c r="EP8" s="41">
        <f>EO8*'Pondération des sujets'!$D6</f>
        <v>2.4983563445101907E-2</v>
      </c>
      <c r="EQ8" s="31">
        <v>45</v>
      </c>
      <c r="ER8" s="125">
        <f t="shared" si="23"/>
        <v>2.9900332225913623E-2</v>
      </c>
      <c r="ES8" s="41">
        <f>ER8*'Pondération des sujets'!$D6</f>
        <v>2.9900332225913623E-2</v>
      </c>
      <c r="ET8" s="32"/>
    </row>
    <row r="9" spans="1:150" x14ac:dyDescent="0.25">
      <c r="A9" s="45">
        <v>3</v>
      </c>
      <c r="B9" s="44" t="s">
        <v>14</v>
      </c>
      <c r="C9" s="31">
        <v>157</v>
      </c>
      <c r="D9" s="125">
        <f t="shared" ref="D9:D11" si="24">C9/C$19</f>
        <v>8.2631578947368417E-2</v>
      </c>
      <c r="E9" s="41">
        <f>D9*'Pondération des sujets'!$D8</f>
        <v>8.2631578947368417E-2</v>
      </c>
      <c r="F9" s="31">
        <v>156</v>
      </c>
      <c r="G9" s="125">
        <f t="shared" ref="G9:G11" si="25">F9/F$19</f>
        <v>8.2846521508231546E-2</v>
      </c>
      <c r="H9" s="41">
        <f>G9*'Pondération des sujets'!$D8</f>
        <v>8.2846521508231546E-2</v>
      </c>
      <c r="I9" s="31">
        <v>127</v>
      </c>
      <c r="J9" s="125">
        <f t="shared" ref="J9:J11" si="26">I9/I$19</f>
        <v>6.8060021436227219E-2</v>
      </c>
      <c r="K9" s="41">
        <f>J9*'Pondération des sujets'!$D8</f>
        <v>6.8060021436227219E-2</v>
      </c>
      <c r="L9" s="31">
        <v>48</v>
      </c>
      <c r="M9" s="125">
        <f t="shared" ref="M9:M11" si="27">L9/L$19</f>
        <v>2.5654730090860504E-2</v>
      </c>
      <c r="N9" s="41">
        <f>M9*'Pondération des sujets'!$D8</f>
        <v>2.5654730090860504E-2</v>
      </c>
      <c r="O9" s="31">
        <v>150</v>
      </c>
      <c r="P9" s="125">
        <f t="shared" ref="P9:P11" si="28">O9/O$19</f>
        <v>8.0688542227003765E-2</v>
      </c>
      <c r="Q9" s="41">
        <f>P9*'Pondération des sujets'!$D8</f>
        <v>8.0688542227003765E-2</v>
      </c>
      <c r="R9" s="31">
        <v>137</v>
      </c>
      <c r="S9" s="125">
        <f t="shared" ref="S9:S11" si="29">R9/R$19</f>
        <v>7.4659400544959134E-2</v>
      </c>
      <c r="T9" s="41">
        <f>S9*'Pondération des sujets'!$D8</f>
        <v>7.4659400544959134E-2</v>
      </c>
      <c r="U9" s="31">
        <v>198</v>
      </c>
      <c r="V9" s="125">
        <f t="shared" ref="V9:V11" si="30">U9/U$19</f>
        <v>0.10509554140127389</v>
      </c>
      <c r="W9" s="41">
        <f>V9*'Pondération des sujets'!$D8</f>
        <v>0.10509554140127389</v>
      </c>
      <c r="X9" s="31">
        <v>167</v>
      </c>
      <c r="Y9" s="125">
        <f t="shared" ref="Y9:Y11" si="31">X9/X$19</f>
        <v>8.7941021590310683E-2</v>
      </c>
      <c r="Z9" s="41">
        <f>Y9*'Pondération des sujets'!$D8</f>
        <v>8.7941021590310683E-2</v>
      </c>
      <c r="AA9" s="31">
        <v>180</v>
      </c>
      <c r="AB9" s="125">
        <f t="shared" ref="AB9:AB11" si="32">AA9/AA$19</f>
        <v>9.6463022508038579E-2</v>
      </c>
      <c r="AC9" s="41">
        <f>AB9*'Pondération des sujets'!$D8</f>
        <v>9.6463022508038579E-2</v>
      </c>
      <c r="AD9" s="31">
        <v>175</v>
      </c>
      <c r="AE9" s="125">
        <f t="shared" ref="AE9:AE11" si="33">AD9/AD$19</f>
        <v>9.3783494105037515E-2</v>
      </c>
      <c r="AF9" s="41">
        <f>AE9*'Pondération des sujets'!$D8</f>
        <v>9.3783494105037515E-2</v>
      </c>
      <c r="AG9" s="31">
        <v>170</v>
      </c>
      <c r="AH9" s="125">
        <f t="shared" ref="AH9:AH11" si="34">AG9/AG$19</f>
        <v>9.4235033259423506E-2</v>
      </c>
      <c r="AI9" s="41">
        <f>AH9*'Pondération des sujets'!$D8</f>
        <v>9.4235033259423506E-2</v>
      </c>
      <c r="AJ9" s="31">
        <v>164</v>
      </c>
      <c r="AK9" s="125">
        <f t="shared" ref="AK9:AK11" si="35">AJ9/AJ$19</f>
        <v>9.3023255813953487E-2</v>
      </c>
      <c r="AL9" s="41">
        <f>AK9*'Pondération des sujets'!$D8</f>
        <v>9.3023255813953487E-2</v>
      </c>
      <c r="AM9" s="32"/>
      <c r="AN9" s="31">
        <v>135</v>
      </c>
      <c r="AO9" s="125">
        <f t="shared" ref="AO9:AO11" si="36">AN9/AN$19</f>
        <v>8.226691042047532E-2</v>
      </c>
      <c r="AP9" s="41">
        <f>AO9*'Pondération des sujets'!$D8</f>
        <v>8.226691042047532E-2</v>
      </c>
      <c r="AQ9" s="31">
        <v>132</v>
      </c>
      <c r="AR9" s="125">
        <f t="shared" ref="AR9:AR11" si="37">AQ9/AQ$19</f>
        <v>8.0931943592887801E-2</v>
      </c>
      <c r="AS9" s="41">
        <f>AR9*'Pondération des sujets'!$D8</f>
        <v>8.0931943592887801E-2</v>
      </c>
      <c r="AT9" s="31">
        <v>111</v>
      </c>
      <c r="AU9" s="125">
        <f t="shared" ref="AU9:AU11" si="38">AT9/AT$19</f>
        <v>6.8815871047737134E-2</v>
      </c>
      <c r="AV9" s="41">
        <f>AU9*'Pondération des sujets'!$D8</f>
        <v>6.8815871047737134E-2</v>
      </c>
      <c r="AW9" s="31">
        <v>15</v>
      </c>
      <c r="AX9" s="125">
        <f t="shared" ref="AX9:AX11" si="39">AW9/AW$19</f>
        <v>9.2535471930906849E-3</v>
      </c>
      <c r="AY9" s="41">
        <f>AX9*'Pondération des sujets'!$D8</f>
        <v>9.2535471930906849E-3</v>
      </c>
      <c r="AZ9" s="31">
        <v>156</v>
      </c>
      <c r="BA9" s="125">
        <f t="shared" ref="BA9:BA11" si="40">AZ9/AZ$19</f>
        <v>9.6236890808143127E-2</v>
      </c>
      <c r="BB9" s="41">
        <f>BA9*'Pondération des sujets'!$D8</f>
        <v>9.6236890808143127E-2</v>
      </c>
      <c r="BC9" s="31">
        <v>164</v>
      </c>
      <c r="BD9" s="125">
        <f t="shared" ref="BD9:BD11" si="41">BC9/BC$19</f>
        <v>0.10173697270471464</v>
      </c>
      <c r="BE9" s="41">
        <f>BD9*'Pondération des sujets'!$D8</f>
        <v>0.10173697270471464</v>
      </c>
      <c r="BF9" s="31">
        <v>170</v>
      </c>
      <c r="BG9" s="125">
        <f t="shared" ref="BG9:BG11" si="42">BF9/BF$19</f>
        <v>0.10461538461538461</v>
      </c>
      <c r="BH9" s="41">
        <f>BG9*'Pondération des sujets'!$D8</f>
        <v>0.10461538461538461</v>
      </c>
      <c r="BI9" s="31">
        <v>185</v>
      </c>
      <c r="BJ9" s="125">
        <f t="shared" ref="BJ9:BJ11" si="43">BI9/BI$19</f>
        <v>0.11225728155339806</v>
      </c>
      <c r="BK9" s="41">
        <f>BJ9*'Pondération des sujets'!$D8</f>
        <v>0.11225728155339806</v>
      </c>
      <c r="BL9" s="31">
        <v>180</v>
      </c>
      <c r="BM9" s="125">
        <f t="shared" ref="BM9:BM11" si="44">BL9/BL$19</f>
        <v>0.11036174126302882</v>
      </c>
      <c r="BN9" s="41">
        <f>BM9*'Pondération des sujets'!$D8</f>
        <v>0.11036174126302882</v>
      </c>
      <c r="BO9" s="31">
        <v>154</v>
      </c>
      <c r="BP9" s="125">
        <f t="shared" ref="BP9:BP11" si="45">BO9/BO$19</f>
        <v>9.5179233621755246E-2</v>
      </c>
      <c r="BQ9" s="41">
        <f>BP9*'Pondération des sujets'!$D8</f>
        <v>9.5179233621755246E-2</v>
      </c>
      <c r="BR9" s="31">
        <v>169</v>
      </c>
      <c r="BS9" s="125">
        <f t="shared" ref="BS9:BS11" si="46">BR9/BR$19</f>
        <v>0.10959792477302205</v>
      </c>
      <c r="BT9" s="41">
        <f>BS9*'Pondération des sujets'!$D8</f>
        <v>0.10959792477302205</v>
      </c>
      <c r="BU9" s="31">
        <v>161</v>
      </c>
      <c r="BV9" s="125">
        <f t="shared" ref="BV9:BV11" si="47">BU9/BU$19</f>
        <v>0.10571240971766251</v>
      </c>
      <c r="BW9" s="41">
        <f>BV9*'Pondération des sujets'!$D8</f>
        <v>0.10571240971766251</v>
      </c>
      <c r="BX9" s="32"/>
      <c r="BY9" s="31">
        <v>124</v>
      </c>
      <c r="BZ9" s="125">
        <f t="shared" si="0"/>
        <v>8.1848184818481842E-2</v>
      </c>
      <c r="CA9" s="41">
        <f>BZ9*'Pondération des sujets'!$D8</f>
        <v>8.1848184818481842E-2</v>
      </c>
      <c r="CB9" s="31">
        <v>131</v>
      </c>
      <c r="CC9" s="125">
        <f t="shared" si="1"/>
        <v>8.7566844919786099E-2</v>
      </c>
      <c r="CD9" s="41">
        <f>CC9*'Pondération des sujets'!$D8</f>
        <v>8.7566844919786099E-2</v>
      </c>
      <c r="CE9" s="31">
        <v>104</v>
      </c>
      <c r="CF9" s="125">
        <f t="shared" si="2"/>
        <v>7.0412999322951933E-2</v>
      </c>
      <c r="CG9" s="41">
        <f>CF9*'Pondération des sujets'!$D8</f>
        <v>7.0412999322951933E-2</v>
      </c>
      <c r="CH9" s="31">
        <v>21</v>
      </c>
      <c r="CI9" s="125">
        <f t="shared" si="3"/>
        <v>1.423728813559322E-2</v>
      </c>
      <c r="CJ9" s="41">
        <f>CI9*'Pondération des sujets'!$D8</f>
        <v>1.423728813559322E-2</v>
      </c>
      <c r="CK9" s="31">
        <v>120</v>
      </c>
      <c r="CL9" s="125">
        <f t="shared" si="4"/>
        <v>8.247422680412371E-2</v>
      </c>
      <c r="CM9" s="41">
        <f>CL9*'Pondération des sujets'!$D8</f>
        <v>8.247422680412371E-2</v>
      </c>
      <c r="CN9" s="31">
        <v>121</v>
      </c>
      <c r="CO9" s="125">
        <f t="shared" si="5"/>
        <v>8.4203201113430756E-2</v>
      </c>
      <c r="CP9" s="41">
        <f>CO9*'Pondération des sujets'!$D8</f>
        <v>8.4203201113430756E-2</v>
      </c>
      <c r="CQ9" s="31">
        <v>150</v>
      </c>
      <c r="CR9" s="125">
        <f t="shared" si="6"/>
        <v>0.10245901639344263</v>
      </c>
      <c r="CS9" s="41">
        <f>CR9*'Pondération des sujets'!$D8</f>
        <v>0.10245901639344263</v>
      </c>
      <c r="CT9" s="31">
        <v>143</v>
      </c>
      <c r="CU9" s="125">
        <f t="shared" si="7"/>
        <v>9.944367176634214E-2</v>
      </c>
      <c r="CV9" s="41">
        <f>CU9*'Pondération des sujets'!$D8</f>
        <v>9.944367176634214E-2</v>
      </c>
      <c r="CW9" s="31">
        <v>113</v>
      </c>
      <c r="CX9" s="125">
        <f t="shared" si="8"/>
        <v>7.9745942131263237E-2</v>
      </c>
      <c r="CY9" s="41">
        <f>CX9*'Pondération des sujets'!$D8</f>
        <v>7.9745942131263237E-2</v>
      </c>
      <c r="CZ9" s="31">
        <v>124</v>
      </c>
      <c r="DA9" s="125">
        <f t="shared" si="9"/>
        <v>8.7632508833922262E-2</v>
      </c>
      <c r="DB9" s="41">
        <f>DA9*'Pondération des sujets'!$D8</f>
        <v>8.7632508833922262E-2</v>
      </c>
      <c r="DC9" s="31">
        <v>127</v>
      </c>
      <c r="DD9" s="125">
        <f t="shared" si="10"/>
        <v>9.3865484109386554E-2</v>
      </c>
      <c r="DE9" s="41">
        <f>DD9*'Pondération des sujets'!$D8</f>
        <v>9.3865484109386554E-2</v>
      </c>
      <c r="DF9" s="31">
        <v>114</v>
      </c>
      <c r="DG9" s="125">
        <f t="shared" si="11"/>
        <v>8.5908063300678225E-2</v>
      </c>
      <c r="DH9" s="41">
        <f>DG9*'Pondération des sujets'!$D8</f>
        <v>8.5908063300678225E-2</v>
      </c>
      <c r="DI9" s="32"/>
      <c r="DJ9" s="31">
        <v>645</v>
      </c>
      <c r="DK9" s="125">
        <f t="shared" si="12"/>
        <v>0.40413533834586468</v>
      </c>
      <c r="DL9" s="41">
        <f>DK9*'Pondération des sujets'!$D8</f>
        <v>0.40413533834586468</v>
      </c>
      <c r="DM9" s="31">
        <v>496</v>
      </c>
      <c r="DN9" s="125">
        <f t="shared" si="13"/>
        <v>0.31214600377595975</v>
      </c>
      <c r="DO9" s="41">
        <f>DN9*'Pondération des sujets'!$D8</f>
        <v>0.31214600377595975</v>
      </c>
      <c r="DP9" s="31">
        <v>256</v>
      </c>
      <c r="DQ9" s="125">
        <f t="shared" si="14"/>
        <v>0.16050156739811913</v>
      </c>
      <c r="DR9" s="41">
        <f>DQ9*'Pondération des sujets'!$D8</f>
        <v>0.16050156739811913</v>
      </c>
      <c r="DS9" s="31">
        <v>37</v>
      </c>
      <c r="DT9" s="125">
        <f t="shared" si="15"/>
        <v>2.3153942428035045E-2</v>
      </c>
      <c r="DU9" s="41">
        <f>DT9*'Pondération des sujets'!$D8</f>
        <v>2.3153942428035045E-2</v>
      </c>
      <c r="DV9" s="31">
        <v>30</v>
      </c>
      <c r="DW9" s="125">
        <f t="shared" si="16"/>
        <v>1.890359168241966E-2</v>
      </c>
      <c r="DX9" s="41">
        <f>DW9*'Pondération des sujets'!$D8</f>
        <v>1.890359168241966E-2</v>
      </c>
      <c r="DY9" s="31">
        <v>29</v>
      </c>
      <c r="DZ9" s="125">
        <f t="shared" si="17"/>
        <v>1.8554062699936022E-2</v>
      </c>
      <c r="EA9" s="41">
        <f>DZ9*'Pondération des sujets'!$D8</f>
        <v>1.8554062699936022E-2</v>
      </c>
      <c r="EB9" s="31">
        <v>23</v>
      </c>
      <c r="EC9" s="125">
        <f t="shared" si="18"/>
        <v>1.4465408805031447E-2</v>
      </c>
      <c r="ED9" s="41">
        <f>EC9*'Pondération des sujets'!$D8</f>
        <v>1.4465408805031447E-2</v>
      </c>
      <c r="EE9" s="31">
        <v>40</v>
      </c>
      <c r="EF9" s="125">
        <f t="shared" si="19"/>
        <v>2.5188916876574308E-2</v>
      </c>
      <c r="EG9" s="41">
        <f>EF9*'Pondération des sujets'!$D8</f>
        <v>2.5188916876574308E-2</v>
      </c>
      <c r="EH9" s="31">
        <v>27</v>
      </c>
      <c r="EI9" s="125">
        <f t="shared" si="20"/>
        <v>1.7241379310344827E-2</v>
      </c>
      <c r="EJ9" s="41">
        <f>EI9*'Pondération des sujets'!$D8</f>
        <v>1.7241379310344827E-2</v>
      </c>
      <c r="EK9" s="31">
        <v>35</v>
      </c>
      <c r="EL9" s="125">
        <f t="shared" si="21"/>
        <v>2.2264631043256999E-2</v>
      </c>
      <c r="EM9" s="41">
        <f>EL9*'Pondération des sujets'!$D8</f>
        <v>2.2264631043256999E-2</v>
      </c>
      <c r="EN9" s="31">
        <v>50</v>
      </c>
      <c r="EO9" s="125">
        <f t="shared" si="22"/>
        <v>3.2873109796186718E-2</v>
      </c>
      <c r="EP9" s="41">
        <f>EO9*'Pondération des sujets'!$D8</f>
        <v>3.2873109796186718E-2</v>
      </c>
      <c r="EQ9" s="31">
        <v>39</v>
      </c>
      <c r="ER9" s="125">
        <f t="shared" si="23"/>
        <v>2.5913621262458473E-2</v>
      </c>
      <c r="ES9" s="41">
        <f>ER9*'Pondération des sujets'!$D8</f>
        <v>2.5913621262458473E-2</v>
      </c>
      <c r="ET9" s="32"/>
    </row>
    <row r="10" spans="1:150" ht="25.5" x14ac:dyDescent="0.25">
      <c r="A10" s="45">
        <v>5</v>
      </c>
      <c r="B10" s="44" t="s">
        <v>12</v>
      </c>
      <c r="C10" s="31">
        <v>20</v>
      </c>
      <c r="D10" s="125">
        <f t="shared" si="24"/>
        <v>1.0526315789473684E-2</v>
      </c>
      <c r="E10" s="41">
        <f>D10*'Pondération des sujets'!$D10</f>
        <v>1.0526315789473684E-2</v>
      </c>
      <c r="F10" s="31">
        <v>27</v>
      </c>
      <c r="G10" s="125">
        <f t="shared" si="25"/>
        <v>1.4338821030270845E-2</v>
      </c>
      <c r="H10" s="41">
        <f>G10*'Pondération des sujets'!$D10</f>
        <v>1.4338821030270845E-2</v>
      </c>
      <c r="I10" s="31">
        <v>25</v>
      </c>
      <c r="J10" s="125">
        <f t="shared" si="26"/>
        <v>1.3397642015005359E-2</v>
      </c>
      <c r="K10" s="41">
        <f>J10*'Pondération des sujets'!$D10</f>
        <v>1.3397642015005359E-2</v>
      </c>
      <c r="L10" s="31">
        <v>28</v>
      </c>
      <c r="M10" s="125">
        <f t="shared" si="27"/>
        <v>1.4965259219668627E-2</v>
      </c>
      <c r="N10" s="41">
        <f>M10*'Pondération des sujets'!$D10</f>
        <v>1.4965259219668627E-2</v>
      </c>
      <c r="O10" s="31">
        <v>32</v>
      </c>
      <c r="P10" s="125">
        <f t="shared" si="28"/>
        <v>1.7213555675094135E-2</v>
      </c>
      <c r="Q10" s="41">
        <f>P10*'Pondération des sujets'!$D10</f>
        <v>1.7213555675094135E-2</v>
      </c>
      <c r="R10" s="31">
        <v>22</v>
      </c>
      <c r="S10" s="125">
        <f t="shared" si="29"/>
        <v>1.1989100817438692E-2</v>
      </c>
      <c r="T10" s="41">
        <f>S10*'Pondération des sujets'!$D10</f>
        <v>1.1989100817438692E-2</v>
      </c>
      <c r="U10" s="31">
        <v>22</v>
      </c>
      <c r="V10" s="125">
        <f t="shared" si="30"/>
        <v>1.167728237791932E-2</v>
      </c>
      <c r="W10" s="41">
        <f>V10*'Pondération des sujets'!$D10</f>
        <v>1.167728237791932E-2</v>
      </c>
      <c r="X10" s="31">
        <v>20</v>
      </c>
      <c r="Y10" s="125">
        <f t="shared" si="31"/>
        <v>1.0531858873091101E-2</v>
      </c>
      <c r="Z10" s="41">
        <f>Y10*'Pondération des sujets'!$D10</f>
        <v>1.0531858873091101E-2</v>
      </c>
      <c r="AA10" s="31">
        <v>21</v>
      </c>
      <c r="AB10" s="125">
        <f t="shared" si="32"/>
        <v>1.1254019292604502E-2</v>
      </c>
      <c r="AC10" s="41">
        <f>AB10*'Pondération des sujets'!$D10</f>
        <v>1.1254019292604502E-2</v>
      </c>
      <c r="AD10" s="31">
        <v>19</v>
      </c>
      <c r="AE10" s="125">
        <f t="shared" si="33"/>
        <v>1.0182207931404072E-2</v>
      </c>
      <c r="AF10" s="41">
        <f>AE10*'Pondération des sujets'!$D10</f>
        <v>1.0182207931404072E-2</v>
      </c>
      <c r="AG10" s="31">
        <v>18</v>
      </c>
      <c r="AH10" s="125">
        <f t="shared" si="34"/>
        <v>9.9778270509977823E-3</v>
      </c>
      <c r="AI10" s="41">
        <f>AH10*'Pondération des sujets'!$D10</f>
        <v>9.9778270509977823E-3</v>
      </c>
      <c r="AJ10" s="31">
        <v>15</v>
      </c>
      <c r="AK10" s="125">
        <f t="shared" si="35"/>
        <v>8.5082246171298923E-3</v>
      </c>
      <c r="AL10" s="41">
        <f>AK10*'Pondération des sujets'!$D10</f>
        <v>8.5082246171298923E-3</v>
      </c>
      <c r="AM10" s="32"/>
      <c r="AN10" s="31">
        <v>19</v>
      </c>
      <c r="AO10" s="125">
        <f t="shared" si="36"/>
        <v>1.157830591102986E-2</v>
      </c>
      <c r="AP10" s="41">
        <f>AO10*'Pondération des sujets'!$D10</f>
        <v>1.157830591102986E-2</v>
      </c>
      <c r="AQ10" s="31">
        <v>17</v>
      </c>
      <c r="AR10" s="125">
        <f t="shared" si="37"/>
        <v>1.0423053341508276E-2</v>
      </c>
      <c r="AS10" s="41">
        <f>AR10*'Pondération des sujets'!$D10</f>
        <v>1.0423053341508276E-2</v>
      </c>
      <c r="AT10" s="31">
        <v>15</v>
      </c>
      <c r="AU10" s="125">
        <f t="shared" si="38"/>
        <v>9.299442033477991E-3</v>
      </c>
      <c r="AV10" s="41">
        <f>AU10*'Pondération des sujets'!$D10</f>
        <v>9.299442033477991E-3</v>
      </c>
      <c r="AW10" s="31">
        <v>12</v>
      </c>
      <c r="AX10" s="125">
        <f t="shared" si="39"/>
        <v>7.4028377544725476E-3</v>
      </c>
      <c r="AY10" s="41">
        <f>AX10*'Pondération des sujets'!$D10</f>
        <v>7.4028377544725476E-3</v>
      </c>
      <c r="AZ10" s="31">
        <v>14</v>
      </c>
      <c r="BA10" s="125">
        <f t="shared" si="40"/>
        <v>8.6366440468846391E-3</v>
      </c>
      <c r="BB10" s="41">
        <f>BA10*'Pondération des sujets'!$D10</f>
        <v>8.6366440468846391E-3</v>
      </c>
      <c r="BC10" s="31">
        <v>13</v>
      </c>
      <c r="BD10" s="125">
        <f t="shared" si="41"/>
        <v>8.0645161290322578E-3</v>
      </c>
      <c r="BE10" s="41">
        <f>BD10*'Pondération des sujets'!$D10</f>
        <v>8.0645161290322578E-3</v>
      </c>
      <c r="BF10" s="31">
        <v>15</v>
      </c>
      <c r="BG10" s="125">
        <f t="shared" si="42"/>
        <v>9.2307692307692316E-3</v>
      </c>
      <c r="BH10" s="41">
        <f>BG10*'Pondération des sujets'!$D10</f>
        <v>9.2307692307692316E-3</v>
      </c>
      <c r="BI10" s="31">
        <v>16</v>
      </c>
      <c r="BJ10" s="125">
        <f t="shared" si="43"/>
        <v>9.7087378640776691E-3</v>
      </c>
      <c r="BK10" s="41">
        <f>BJ10*'Pondération des sujets'!$D10</f>
        <v>9.7087378640776691E-3</v>
      </c>
      <c r="BL10" s="31">
        <v>10</v>
      </c>
      <c r="BM10" s="125">
        <f t="shared" si="44"/>
        <v>6.1312078479460455E-3</v>
      </c>
      <c r="BN10" s="41">
        <f>BM10*'Pondération des sujets'!$D10</f>
        <v>6.1312078479460455E-3</v>
      </c>
      <c r="BO10" s="31">
        <v>10</v>
      </c>
      <c r="BP10" s="125">
        <f t="shared" si="45"/>
        <v>6.180469715698393E-3</v>
      </c>
      <c r="BQ10" s="41">
        <f>BP10*'Pondération des sujets'!$D10</f>
        <v>6.180469715698393E-3</v>
      </c>
      <c r="BR10" s="31">
        <v>11</v>
      </c>
      <c r="BS10" s="125">
        <f t="shared" si="46"/>
        <v>7.133592736705577E-3</v>
      </c>
      <c r="BT10" s="41">
        <f>BS10*'Pondération des sujets'!$D10</f>
        <v>7.133592736705577E-3</v>
      </c>
      <c r="BU10" s="31">
        <v>9</v>
      </c>
      <c r="BV10" s="125">
        <f t="shared" si="47"/>
        <v>5.9093893630991464E-3</v>
      </c>
      <c r="BW10" s="41">
        <f>BV10*'Pondération des sujets'!$D10</f>
        <v>5.9093893630991464E-3</v>
      </c>
      <c r="BX10" s="32"/>
      <c r="BY10" s="31">
        <v>8</v>
      </c>
      <c r="BZ10" s="125">
        <f t="shared" si="0"/>
        <v>5.2805280528052806E-3</v>
      </c>
      <c r="CA10" s="41">
        <f>BZ10*'Pondération des sujets'!$D10</f>
        <v>5.2805280528052806E-3</v>
      </c>
      <c r="CB10" s="31">
        <v>6</v>
      </c>
      <c r="CC10" s="125">
        <f t="shared" si="1"/>
        <v>4.0106951871657758E-3</v>
      </c>
      <c r="CD10" s="41">
        <f>CC10*'Pondération des sujets'!$D10</f>
        <v>4.0106951871657758E-3</v>
      </c>
      <c r="CE10" s="31">
        <v>3</v>
      </c>
      <c r="CF10" s="125">
        <f t="shared" si="2"/>
        <v>2.031144211238998E-3</v>
      </c>
      <c r="CG10" s="41">
        <f>CF10*'Pondération des sujets'!$D10</f>
        <v>2.031144211238998E-3</v>
      </c>
      <c r="CH10" s="31">
        <v>3</v>
      </c>
      <c r="CI10" s="125">
        <f t="shared" si="3"/>
        <v>2.0338983050847458E-3</v>
      </c>
      <c r="CJ10" s="41">
        <f>CI10*'Pondération des sujets'!$D10</f>
        <v>2.0338983050847458E-3</v>
      </c>
      <c r="CK10" s="31">
        <v>3</v>
      </c>
      <c r="CL10" s="125">
        <f t="shared" si="4"/>
        <v>2.0618556701030928E-3</v>
      </c>
      <c r="CM10" s="41">
        <f>CL10*'Pondération des sujets'!$D10</f>
        <v>2.0618556701030928E-3</v>
      </c>
      <c r="CN10" s="31">
        <v>3</v>
      </c>
      <c r="CO10" s="125">
        <f t="shared" si="5"/>
        <v>2.0876826722338203E-3</v>
      </c>
      <c r="CP10" s="41">
        <f>CO10*'Pondération des sujets'!$D10</f>
        <v>2.0876826722338203E-3</v>
      </c>
      <c r="CQ10" s="31">
        <v>3</v>
      </c>
      <c r="CR10" s="125">
        <f t="shared" si="6"/>
        <v>2.0491803278688526E-3</v>
      </c>
      <c r="CS10" s="41">
        <f>CR10*'Pondération des sujets'!$D10</f>
        <v>2.0491803278688526E-3</v>
      </c>
      <c r="CT10" s="31">
        <v>3</v>
      </c>
      <c r="CU10" s="125">
        <f t="shared" si="7"/>
        <v>2.086230876216968E-3</v>
      </c>
      <c r="CV10" s="41">
        <f>CU10*'Pondération des sujets'!$D10</f>
        <v>2.086230876216968E-3</v>
      </c>
      <c r="CW10" s="31">
        <v>3</v>
      </c>
      <c r="CX10" s="125">
        <f t="shared" si="8"/>
        <v>2.1171489061397319E-3</v>
      </c>
      <c r="CY10" s="41">
        <f>CX10*'Pondération des sujets'!$D10</f>
        <v>2.1171489061397319E-3</v>
      </c>
      <c r="CZ10" s="31">
        <v>3</v>
      </c>
      <c r="DA10" s="125">
        <f t="shared" si="9"/>
        <v>2.1201413427561835E-3</v>
      </c>
      <c r="DB10" s="41">
        <f>DA10*'Pondération des sujets'!$D10</f>
        <v>2.1201413427561835E-3</v>
      </c>
      <c r="DC10" s="31">
        <v>3</v>
      </c>
      <c r="DD10" s="125">
        <f t="shared" si="10"/>
        <v>2.2172949002217295E-3</v>
      </c>
      <c r="DE10" s="41">
        <f>DD10*'Pondération des sujets'!$D10</f>
        <v>2.2172949002217295E-3</v>
      </c>
      <c r="DF10" s="31">
        <v>3</v>
      </c>
      <c r="DG10" s="125">
        <f t="shared" si="11"/>
        <v>2.2607385079125848E-3</v>
      </c>
      <c r="DH10" s="41">
        <f>DG10*'Pondération des sujets'!$D10</f>
        <v>2.2607385079125848E-3</v>
      </c>
      <c r="DI10" s="32"/>
      <c r="DJ10" s="31">
        <v>6</v>
      </c>
      <c r="DK10" s="125">
        <f t="shared" si="12"/>
        <v>3.7593984962406013E-3</v>
      </c>
      <c r="DL10" s="41">
        <f>DK10*'Pondération des sujets'!$D10</f>
        <v>3.7593984962406013E-3</v>
      </c>
      <c r="DM10" s="31">
        <v>10</v>
      </c>
      <c r="DN10" s="125">
        <f t="shared" si="13"/>
        <v>6.2932662051604785E-3</v>
      </c>
      <c r="DO10" s="41">
        <f>DN10*'Pondération des sujets'!$D10</f>
        <v>6.2932662051604785E-3</v>
      </c>
      <c r="DP10" s="31">
        <v>19</v>
      </c>
      <c r="DQ10" s="125">
        <f t="shared" si="14"/>
        <v>1.1912225705329153E-2</v>
      </c>
      <c r="DR10" s="41">
        <f>DQ10*'Pondération des sujets'!$D10</f>
        <v>1.1912225705329153E-2</v>
      </c>
      <c r="DS10" s="31">
        <v>7</v>
      </c>
      <c r="DT10" s="125">
        <f t="shared" si="15"/>
        <v>4.3804755944931162E-3</v>
      </c>
      <c r="DU10" s="41">
        <f>DT10*'Pondération des sujets'!$D10</f>
        <v>4.3804755944931162E-3</v>
      </c>
      <c r="DV10" s="31">
        <v>7</v>
      </c>
      <c r="DW10" s="125">
        <f t="shared" si="16"/>
        <v>4.4108380592312538E-3</v>
      </c>
      <c r="DX10" s="41">
        <f>DW10*'Pondération des sujets'!$D10</f>
        <v>4.4108380592312538E-3</v>
      </c>
      <c r="DY10" s="31">
        <v>8</v>
      </c>
      <c r="DZ10" s="125">
        <f t="shared" si="17"/>
        <v>5.1183621241202813E-3</v>
      </c>
      <c r="EA10" s="41">
        <f>DZ10*'Pondération des sujets'!$D10</f>
        <v>5.1183621241202813E-3</v>
      </c>
      <c r="EB10" s="31">
        <v>9</v>
      </c>
      <c r="EC10" s="125">
        <f t="shared" si="18"/>
        <v>5.6603773584905656E-3</v>
      </c>
      <c r="ED10" s="41">
        <f>EC10*'Pondération des sujets'!$D10</f>
        <v>5.6603773584905656E-3</v>
      </c>
      <c r="EE10" s="31">
        <v>17</v>
      </c>
      <c r="EF10" s="125">
        <f t="shared" si="19"/>
        <v>1.0705289672544081E-2</v>
      </c>
      <c r="EG10" s="41">
        <f>EF10*'Pondération des sujets'!$D10</f>
        <v>1.0705289672544081E-2</v>
      </c>
      <c r="EH10" s="31">
        <v>26</v>
      </c>
      <c r="EI10" s="125">
        <f t="shared" si="20"/>
        <v>1.6602809706257982E-2</v>
      </c>
      <c r="EJ10" s="41">
        <f>EI10*'Pondération des sujets'!$D10</f>
        <v>1.6602809706257982E-2</v>
      </c>
      <c r="EK10" s="31">
        <v>17</v>
      </c>
      <c r="EL10" s="125">
        <f t="shared" si="21"/>
        <v>1.0814249363867684E-2</v>
      </c>
      <c r="EM10" s="41">
        <f>EL10*'Pondération des sujets'!$D10</f>
        <v>1.0814249363867684E-2</v>
      </c>
      <c r="EN10" s="31">
        <v>8</v>
      </c>
      <c r="EO10" s="125">
        <f t="shared" si="22"/>
        <v>5.2596975673898753E-3</v>
      </c>
      <c r="EP10" s="41">
        <f>EO10*'Pondération des sujets'!$D10</f>
        <v>5.2596975673898753E-3</v>
      </c>
      <c r="EQ10" s="31">
        <v>8</v>
      </c>
      <c r="ER10" s="125">
        <f t="shared" si="23"/>
        <v>5.3156146179401996E-3</v>
      </c>
      <c r="ES10" s="41">
        <f>ER10*'Pondération des sujets'!$D10</f>
        <v>5.3156146179401996E-3</v>
      </c>
      <c r="ET10" s="32"/>
    </row>
    <row r="11" spans="1:150" x14ac:dyDescent="0.25">
      <c r="A11" s="83" t="s">
        <v>119</v>
      </c>
      <c r="B11" s="44" t="s">
        <v>2</v>
      </c>
      <c r="C11" s="28">
        <v>5</v>
      </c>
      <c r="D11" s="125">
        <f t="shared" si="24"/>
        <v>2.631578947368421E-3</v>
      </c>
      <c r="E11" s="41">
        <f>D11*'Pondération des sujets'!$D16</f>
        <v>2.631578947368421E-3</v>
      </c>
      <c r="F11" s="28">
        <v>9</v>
      </c>
      <c r="G11" s="125">
        <f t="shared" si="25"/>
        <v>4.7796070100902819E-3</v>
      </c>
      <c r="H11" s="41">
        <f>G11*'Pondération des sujets'!$D16</f>
        <v>4.7796070100902819E-3</v>
      </c>
      <c r="I11" s="28">
        <v>7</v>
      </c>
      <c r="J11" s="125">
        <f t="shared" si="26"/>
        <v>3.7513397642015005E-3</v>
      </c>
      <c r="K11" s="41">
        <f>J11*'Pondération des sujets'!$D16</f>
        <v>3.7513397642015005E-3</v>
      </c>
      <c r="L11" s="28">
        <v>3</v>
      </c>
      <c r="M11" s="125">
        <f t="shared" si="27"/>
        <v>1.6034206306787815E-3</v>
      </c>
      <c r="N11" s="41">
        <f>M11*'Pondération des sujets'!$D16</f>
        <v>1.6034206306787815E-3</v>
      </c>
      <c r="O11" s="28">
        <v>2</v>
      </c>
      <c r="P11" s="125">
        <f t="shared" si="28"/>
        <v>1.0758472296933835E-3</v>
      </c>
      <c r="Q11" s="41">
        <f>P11*'Pondération des sujets'!$D16</f>
        <v>1.0758472296933835E-3</v>
      </c>
      <c r="R11" s="28">
        <v>2</v>
      </c>
      <c r="S11" s="125">
        <f t="shared" si="29"/>
        <v>1.0899182561307902E-3</v>
      </c>
      <c r="T11" s="41">
        <f>S11*'Pondération des sujets'!$D16</f>
        <v>1.0899182561307902E-3</v>
      </c>
      <c r="U11" s="28">
        <v>1</v>
      </c>
      <c r="V11" s="125">
        <f t="shared" si="30"/>
        <v>5.3078556263269638E-4</v>
      </c>
      <c r="W11" s="41">
        <f>V11*'Pondération des sujets'!$D16</f>
        <v>5.3078556263269638E-4</v>
      </c>
      <c r="X11" s="28">
        <v>0</v>
      </c>
      <c r="Y11" s="125">
        <f t="shared" si="31"/>
        <v>0</v>
      </c>
      <c r="Z11" s="41">
        <f>Y11*'Pondération des sujets'!$D16</f>
        <v>0</v>
      </c>
      <c r="AA11" s="28">
        <v>0</v>
      </c>
      <c r="AB11" s="125">
        <f t="shared" si="32"/>
        <v>0</v>
      </c>
      <c r="AC11" s="41">
        <f>AB11*'Pondération des sujets'!$D16</f>
        <v>0</v>
      </c>
      <c r="AD11" s="28">
        <v>0</v>
      </c>
      <c r="AE11" s="125">
        <f t="shared" si="33"/>
        <v>0</v>
      </c>
      <c r="AF11" s="41">
        <f>AE11*'Pondération des sujets'!$D16</f>
        <v>0</v>
      </c>
      <c r="AG11" s="28">
        <v>1</v>
      </c>
      <c r="AH11" s="125">
        <f t="shared" si="34"/>
        <v>5.5432372505543237E-4</v>
      </c>
      <c r="AI11" s="41">
        <f>AH11*'Pondération des sujets'!$D16</f>
        <v>5.5432372505543237E-4</v>
      </c>
      <c r="AJ11" s="28">
        <v>2</v>
      </c>
      <c r="AK11" s="125">
        <f t="shared" si="35"/>
        <v>1.1344299489506524E-3</v>
      </c>
      <c r="AL11" s="41">
        <f>AK11*'Pondération des sujets'!$D16</f>
        <v>1.1344299489506524E-3</v>
      </c>
      <c r="AM11" s="32"/>
      <c r="AN11" s="28">
        <v>5</v>
      </c>
      <c r="AO11" s="125">
        <f t="shared" si="36"/>
        <v>3.0469226081657527E-3</v>
      </c>
      <c r="AP11" s="41">
        <f>AO11*'Pondération des sujets'!$D16</f>
        <v>3.0469226081657527E-3</v>
      </c>
      <c r="AQ11" s="28">
        <v>7</v>
      </c>
      <c r="AR11" s="125">
        <f t="shared" si="37"/>
        <v>4.2918454935622317E-3</v>
      </c>
      <c r="AS11" s="41">
        <f>AR11*'Pondération des sujets'!$D16</f>
        <v>4.2918454935622317E-3</v>
      </c>
      <c r="AT11" s="28">
        <v>3</v>
      </c>
      <c r="AU11" s="125">
        <f t="shared" si="38"/>
        <v>1.8598884066955983E-3</v>
      </c>
      <c r="AV11" s="41">
        <f>AU11*'Pondération des sujets'!$D16</f>
        <v>1.8598884066955983E-3</v>
      </c>
      <c r="AW11" s="28">
        <v>3</v>
      </c>
      <c r="AX11" s="125">
        <f t="shared" si="39"/>
        <v>1.8507094386181369E-3</v>
      </c>
      <c r="AY11" s="41">
        <f>AX11*'Pondération des sujets'!$D16</f>
        <v>1.8507094386181369E-3</v>
      </c>
      <c r="AZ11" s="28">
        <v>3</v>
      </c>
      <c r="BA11" s="125">
        <f t="shared" si="40"/>
        <v>1.8507094386181369E-3</v>
      </c>
      <c r="BB11" s="41">
        <f>BA11*'Pondération des sujets'!$D16</f>
        <v>1.8507094386181369E-3</v>
      </c>
      <c r="BC11" s="28">
        <v>3</v>
      </c>
      <c r="BD11" s="125">
        <f t="shared" si="41"/>
        <v>1.8610421836228288E-3</v>
      </c>
      <c r="BE11" s="41">
        <f>BD11*'Pondération des sujets'!$D16</f>
        <v>1.8610421836228288E-3</v>
      </c>
      <c r="BF11" s="28">
        <v>4</v>
      </c>
      <c r="BG11" s="125">
        <f t="shared" si="42"/>
        <v>2.4615384615384616E-3</v>
      </c>
      <c r="BH11" s="41">
        <f>BG11*'Pondération des sujets'!$D16</f>
        <v>2.4615384615384616E-3</v>
      </c>
      <c r="BI11" s="28">
        <v>3</v>
      </c>
      <c r="BJ11" s="125">
        <f t="shared" si="43"/>
        <v>1.8203883495145632E-3</v>
      </c>
      <c r="BK11" s="41">
        <f>BJ11*'Pondération des sujets'!$D16</f>
        <v>1.8203883495145632E-3</v>
      </c>
      <c r="BL11" s="28">
        <v>3</v>
      </c>
      <c r="BM11" s="125">
        <f t="shared" si="44"/>
        <v>1.8393623543838135E-3</v>
      </c>
      <c r="BN11" s="41">
        <f>BM11*'Pondération des sujets'!$D16</f>
        <v>1.8393623543838135E-3</v>
      </c>
      <c r="BO11" s="28">
        <v>3</v>
      </c>
      <c r="BP11" s="125">
        <f t="shared" si="45"/>
        <v>1.854140914709518E-3</v>
      </c>
      <c r="BQ11" s="41">
        <f>BP11*'Pondération des sujets'!$D16</f>
        <v>1.854140914709518E-3</v>
      </c>
      <c r="BR11" s="28">
        <v>3</v>
      </c>
      <c r="BS11" s="125">
        <f t="shared" si="46"/>
        <v>1.9455252918287938E-3</v>
      </c>
      <c r="BT11" s="41">
        <f>BS11*'Pondération des sujets'!$D16</f>
        <v>1.9455252918287938E-3</v>
      </c>
      <c r="BU11" s="28">
        <v>3</v>
      </c>
      <c r="BV11" s="125">
        <f t="shared" si="47"/>
        <v>1.969796454366382E-3</v>
      </c>
      <c r="BW11" s="41">
        <f>BV11*'Pondération des sujets'!$D16</f>
        <v>1.969796454366382E-3</v>
      </c>
      <c r="BX11" s="32"/>
      <c r="BY11" s="28">
        <v>7</v>
      </c>
      <c r="BZ11" s="125">
        <f t="shared" si="0"/>
        <v>4.6204620462046205E-3</v>
      </c>
      <c r="CA11" s="41">
        <f>BZ11*'Pondération des sujets'!$D16</f>
        <v>4.6204620462046205E-3</v>
      </c>
      <c r="CB11" s="28">
        <v>7</v>
      </c>
      <c r="CC11" s="125">
        <f t="shared" si="1"/>
        <v>4.6791443850267376E-3</v>
      </c>
      <c r="CD11" s="41">
        <f>CC11*'Pondération des sujets'!$D16</f>
        <v>4.6791443850267376E-3</v>
      </c>
      <c r="CE11" s="28">
        <v>3</v>
      </c>
      <c r="CF11" s="125">
        <f t="shared" si="2"/>
        <v>2.031144211238998E-3</v>
      </c>
      <c r="CG11" s="41">
        <f>CF11*'Pondération des sujets'!$D16</f>
        <v>2.031144211238998E-3</v>
      </c>
      <c r="CH11" s="28">
        <v>0</v>
      </c>
      <c r="CI11" s="125">
        <f t="shared" si="3"/>
        <v>0</v>
      </c>
      <c r="CJ11" s="41">
        <f>CI11*'Pondération des sujets'!$D16</f>
        <v>0</v>
      </c>
      <c r="CK11" s="28">
        <v>1</v>
      </c>
      <c r="CL11" s="125">
        <f t="shared" si="4"/>
        <v>6.8728522336769765E-4</v>
      </c>
      <c r="CM11" s="41">
        <f>CL11*'Pondération des sujets'!$D16</f>
        <v>6.8728522336769765E-4</v>
      </c>
      <c r="CN11" s="28">
        <v>1</v>
      </c>
      <c r="CO11" s="125">
        <f t="shared" si="5"/>
        <v>6.9589422407794019E-4</v>
      </c>
      <c r="CP11" s="41">
        <f>CO11*'Pondération des sujets'!$D16</f>
        <v>6.9589422407794019E-4</v>
      </c>
      <c r="CQ11" s="28">
        <v>0</v>
      </c>
      <c r="CR11" s="125">
        <f t="shared" si="6"/>
        <v>0</v>
      </c>
      <c r="CS11" s="41">
        <f>CR11*'Pondération des sujets'!$D16</f>
        <v>0</v>
      </c>
      <c r="CT11" s="28">
        <v>1</v>
      </c>
      <c r="CU11" s="125">
        <f t="shared" si="7"/>
        <v>6.9541029207232264E-4</v>
      </c>
      <c r="CV11" s="41">
        <f>CU11*'Pondération des sujets'!$D16</f>
        <v>6.9541029207232264E-4</v>
      </c>
      <c r="CW11" s="28">
        <v>0</v>
      </c>
      <c r="CX11" s="125">
        <f t="shared" si="8"/>
        <v>0</v>
      </c>
      <c r="CY11" s="41">
        <f>CX11*'Pondération des sujets'!$D16</f>
        <v>0</v>
      </c>
      <c r="CZ11" s="28">
        <v>1</v>
      </c>
      <c r="DA11" s="125">
        <f t="shared" si="9"/>
        <v>7.0671378091872788E-4</v>
      </c>
      <c r="DB11" s="41">
        <f>DA11*'Pondération des sujets'!$D16</f>
        <v>7.0671378091872788E-4</v>
      </c>
      <c r="DC11" s="28">
        <v>2</v>
      </c>
      <c r="DD11" s="125">
        <f t="shared" si="10"/>
        <v>1.4781966001478197E-3</v>
      </c>
      <c r="DE11" s="41">
        <f>DD11*'Pondération des sujets'!$D16</f>
        <v>1.4781966001478197E-3</v>
      </c>
      <c r="DF11" s="28">
        <v>2</v>
      </c>
      <c r="DG11" s="125">
        <f t="shared" si="11"/>
        <v>1.5071590052750565E-3</v>
      </c>
      <c r="DH11" s="41">
        <f>DG11*'Pondération des sujets'!$D16</f>
        <v>1.5071590052750565E-3</v>
      </c>
      <c r="DI11" s="32"/>
      <c r="DJ11" s="28">
        <v>1</v>
      </c>
      <c r="DK11" s="125">
        <f t="shared" si="12"/>
        <v>6.2656641604010022E-4</v>
      </c>
      <c r="DL11" s="41">
        <f>DK11*'Pondération des sujets'!$D16</f>
        <v>6.2656641604010022E-4</v>
      </c>
      <c r="DM11" s="28">
        <v>0</v>
      </c>
      <c r="DN11" s="125">
        <f t="shared" si="13"/>
        <v>0</v>
      </c>
      <c r="DO11" s="41">
        <f>DN11*'Pondération des sujets'!$D16</f>
        <v>0</v>
      </c>
      <c r="DP11" s="28">
        <v>0</v>
      </c>
      <c r="DQ11" s="125">
        <f t="shared" si="14"/>
        <v>0</v>
      </c>
      <c r="DR11" s="41">
        <f>DQ11*'Pondération des sujets'!$D16</f>
        <v>0</v>
      </c>
      <c r="DS11" s="28">
        <v>1</v>
      </c>
      <c r="DT11" s="125">
        <f t="shared" si="15"/>
        <v>6.2578222778473093E-4</v>
      </c>
      <c r="DU11" s="41">
        <f>DT11*'Pondération des sujets'!$D16</f>
        <v>6.2578222778473093E-4</v>
      </c>
      <c r="DV11" s="28">
        <v>1</v>
      </c>
      <c r="DW11" s="125">
        <f t="shared" si="16"/>
        <v>6.3011972274732201E-4</v>
      </c>
      <c r="DX11" s="41">
        <f>DW11*'Pondération des sujets'!$D16</f>
        <v>6.3011972274732201E-4</v>
      </c>
      <c r="DY11" s="28">
        <v>1</v>
      </c>
      <c r="DZ11" s="125">
        <f t="shared" si="17"/>
        <v>6.3979526551503517E-4</v>
      </c>
      <c r="EA11" s="41">
        <f>DZ11*'Pondération des sujets'!$D16</f>
        <v>6.3979526551503517E-4</v>
      </c>
      <c r="EB11" s="28">
        <v>2</v>
      </c>
      <c r="EC11" s="125">
        <f t="shared" si="18"/>
        <v>1.2578616352201257E-3</v>
      </c>
      <c r="ED11" s="41">
        <f>EC11*'Pondération des sujets'!$D16</f>
        <v>1.2578616352201257E-3</v>
      </c>
      <c r="EE11" s="28">
        <v>1</v>
      </c>
      <c r="EF11" s="125">
        <f t="shared" si="19"/>
        <v>6.2972292191435767E-4</v>
      </c>
      <c r="EG11" s="41">
        <f>EF11*'Pondération des sujets'!$D16</f>
        <v>6.2972292191435767E-4</v>
      </c>
      <c r="EH11" s="28">
        <v>1</v>
      </c>
      <c r="EI11" s="125">
        <f t="shared" si="20"/>
        <v>6.3856960408684551E-4</v>
      </c>
      <c r="EJ11" s="41">
        <f>EI11*'Pondération des sujets'!$D16</f>
        <v>6.3856960408684551E-4</v>
      </c>
      <c r="EK11" s="28">
        <v>2</v>
      </c>
      <c r="EL11" s="125">
        <f t="shared" si="21"/>
        <v>1.2722646310432571E-3</v>
      </c>
      <c r="EM11" s="41">
        <f>EL11*'Pondération des sujets'!$D16</f>
        <v>1.2722646310432571E-3</v>
      </c>
      <c r="EN11" s="28">
        <v>2</v>
      </c>
      <c r="EO11" s="125">
        <f t="shared" si="22"/>
        <v>1.3149243918474688E-3</v>
      </c>
      <c r="EP11" s="41">
        <f>EO11*'Pondération des sujets'!$D16</f>
        <v>1.3149243918474688E-3</v>
      </c>
      <c r="EQ11" s="28">
        <v>2</v>
      </c>
      <c r="ER11" s="125">
        <f t="shared" si="23"/>
        <v>1.3289036544850499E-3</v>
      </c>
      <c r="ES11" s="41">
        <f>ER11*'Pondération des sujets'!$D16</f>
        <v>1.3289036544850499E-3</v>
      </c>
      <c r="ET11" s="32"/>
    </row>
    <row r="12" spans="1:150" x14ac:dyDescent="0.25">
      <c r="A12" s="83" t="s">
        <v>117</v>
      </c>
      <c r="B12" s="44" t="s">
        <v>1</v>
      </c>
      <c r="C12" s="28">
        <v>0</v>
      </c>
      <c r="D12" s="125">
        <f>C12/C$19</f>
        <v>0</v>
      </c>
      <c r="E12" s="41">
        <f>D12*'Pondération des sujets'!$D17</f>
        <v>0</v>
      </c>
      <c r="F12" s="28">
        <v>0</v>
      </c>
      <c r="G12" s="125">
        <f>F12/F$19</f>
        <v>0</v>
      </c>
      <c r="H12" s="41">
        <f>G12*'Pondération des sujets'!$D17</f>
        <v>0</v>
      </c>
      <c r="I12" s="28">
        <v>1</v>
      </c>
      <c r="J12" s="125">
        <f>I12/I$19</f>
        <v>5.3590568060021436E-4</v>
      </c>
      <c r="K12" s="41">
        <f>J12*'Pondération des sujets'!$D17</f>
        <v>5.3590568060021436E-4</v>
      </c>
      <c r="L12" s="28">
        <v>1</v>
      </c>
      <c r="M12" s="125">
        <f>L12/L$19</f>
        <v>5.3447354355959376E-4</v>
      </c>
      <c r="N12" s="41">
        <f>M12*'Pondération des sujets'!$D17</f>
        <v>5.3447354355959376E-4</v>
      </c>
      <c r="O12" s="28">
        <v>0</v>
      </c>
      <c r="P12" s="125">
        <f>O12/O$19</f>
        <v>0</v>
      </c>
      <c r="Q12" s="41">
        <f>P12*'Pondération des sujets'!$D17</f>
        <v>0</v>
      </c>
      <c r="R12" s="28">
        <v>0</v>
      </c>
      <c r="S12" s="125">
        <f>R12/R$19</f>
        <v>0</v>
      </c>
      <c r="T12" s="41">
        <f>S12*'Pondération des sujets'!$D17</f>
        <v>0</v>
      </c>
      <c r="U12" s="28">
        <v>0</v>
      </c>
      <c r="V12" s="125">
        <f>U12/U$19</f>
        <v>0</v>
      </c>
      <c r="W12" s="41">
        <f>V12*'Pondération des sujets'!$D17</f>
        <v>0</v>
      </c>
      <c r="X12" s="28">
        <v>0</v>
      </c>
      <c r="Y12" s="125">
        <f>X12/X$19</f>
        <v>0</v>
      </c>
      <c r="Z12" s="41">
        <f>Y12*'Pondération des sujets'!$D17</f>
        <v>0</v>
      </c>
      <c r="AA12" s="28">
        <v>0</v>
      </c>
      <c r="AB12" s="125">
        <f>AA12/AA$19</f>
        <v>0</v>
      </c>
      <c r="AC12" s="41">
        <f>AB12*'Pondération des sujets'!$D17</f>
        <v>0</v>
      </c>
      <c r="AD12" s="28">
        <v>0</v>
      </c>
      <c r="AE12" s="125">
        <f>AD12/AD$19</f>
        <v>0</v>
      </c>
      <c r="AF12" s="41">
        <f>AE12*'Pondération des sujets'!$D17</f>
        <v>0</v>
      </c>
      <c r="AG12" s="28">
        <v>0</v>
      </c>
      <c r="AH12" s="125">
        <f>AG12/AG$19</f>
        <v>0</v>
      </c>
      <c r="AI12" s="41">
        <f>AH12*'Pondération des sujets'!$D17</f>
        <v>0</v>
      </c>
      <c r="AJ12" s="28">
        <v>0</v>
      </c>
      <c r="AK12" s="125">
        <f>AJ12/AJ$19</f>
        <v>0</v>
      </c>
      <c r="AL12" s="41">
        <f>AK12*'Pondération des sujets'!$D17</f>
        <v>0</v>
      </c>
      <c r="AM12" s="32"/>
      <c r="AN12" s="28">
        <v>0</v>
      </c>
      <c r="AO12" s="125">
        <f>AN12/AN$19</f>
        <v>0</v>
      </c>
      <c r="AP12" s="41">
        <f>AO12*'Pondération des sujets'!$D17</f>
        <v>0</v>
      </c>
      <c r="AQ12" s="28">
        <v>0</v>
      </c>
      <c r="AR12" s="125">
        <f>AQ12/AQ$19</f>
        <v>0</v>
      </c>
      <c r="AS12" s="41">
        <f>AR12*'Pondération des sujets'!$D17</f>
        <v>0</v>
      </c>
      <c r="AT12" s="28">
        <v>0</v>
      </c>
      <c r="AU12" s="125">
        <f>AT12/AT$19</f>
        <v>0</v>
      </c>
      <c r="AV12" s="41">
        <f>AU12*'Pondération des sujets'!$D17</f>
        <v>0</v>
      </c>
      <c r="AW12" s="28">
        <v>0</v>
      </c>
      <c r="AX12" s="125">
        <f>AW12/AW$19</f>
        <v>0</v>
      </c>
      <c r="AY12" s="41">
        <f>AX12*'Pondération des sujets'!$D17</f>
        <v>0</v>
      </c>
      <c r="AZ12" s="28">
        <v>0</v>
      </c>
      <c r="BA12" s="125">
        <f>AZ12/AZ$19</f>
        <v>0</v>
      </c>
      <c r="BB12" s="41">
        <f>BA12*'Pondération des sujets'!$D17</f>
        <v>0</v>
      </c>
      <c r="BC12" s="28">
        <v>0</v>
      </c>
      <c r="BD12" s="125">
        <f>BC12/BC$19</f>
        <v>0</v>
      </c>
      <c r="BE12" s="41">
        <f>BD12*'Pondération des sujets'!$D17</f>
        <v>0</v>
      </c>
      <c r="BF12" s="28">
        <v>0</v>
      </c>
      <c r="BG12" s="125">
        <f>BF12/BF$19</f>
        <v>0</v>
      </c>
      <c r="BH12" s="41">
        <f>BG12*'Pondération des sujets'!$D17</f>
        <v>0</v>
      </c>
      <c r="BI12" s="28">
        <v>0</v>
      </c>
      <c r="BJ12" s="125">
        <f>BI12/BI$19</f>
        <v>0</v>
      </c>
      <c r="BK12" s="41">
        <f>BJ12*'Pondération des sujets'!$D17</f>
        <v>0</v>
      </c>
      <c r="BL12" s="28">
        <v>0</v>
      </c>
      <c r="BM12" s="125">
        <f>BL12/BL$19</f>
        <v>0</v>
      </c>
      <c r="BN12" s="41">
        <f>BM12*'Pondération des sujets'!$D17</f>
        <v>0</v>
      </c>
      <c r="BO12" s="28">
        <v>0</v>
      </c>
      <c r="BP12" s="125">
        <f>BO12/BO$19</f>
        <v>0</v>
      </c>
      <c r="BQ12" s="41">
        <f>BP12*'Pondération des sujets'!$D17</f>
        <v>0</v>
      </c>
      <c r="BR12" s="28">
        <v>0</v>
      </c>
      <c r="BS12" s="125">
        <f>BR12/BR$19</f>
        <v>0</v>
      </c>
      <c r="BT12" s="41">
        <f>BS12*'Pondération des sujets'!$D17</f>
        <v>0</v>
      </c>
      <c r="BU12" s="28">
        <v>0</v>
      </c>
      <c r="BV12" s="125">
        <f>BU12/BU$19</f>
        <v>0</v>
      </c>
      <c r="BW12" s="41">
        <f>BV12*'Pondération des sujets'!$D17</f>
        <v>0</v>
      </c>
      <c r="BX12" s="32"/>
      <c r="BY12" s="28">
        <v>0</v>
      </c>
      <c r="BZ12" s="125">
        <f t="shared" si="0"/>
        <v>0</v>
      </c>
      <c r="CA12" s="41">
        <f>BZ12*'Pondération des sujets'!$D17</f>
        <v>0</v>
      </c>
      <c r="CB12" s="28">
        <v>1</v>
      </c>
      <c r="CC12" s="125">
        <f t="shared" si="1"/>
        <v>6.6844919786096253E-4</v>
      </c>
      <c r="CD12" s="41">
        <f>CC12*'Pondération des sujets'!$D17</f>
        <v>6.6844919786096253E-4</v>
      </c>
      <c r="CE12" s="28">
        <v>1</v>
      </c>
      <c r="CF12" s="125">
        <f t="shared" si="2"/>
        <v>6.770480704129993E-4</v>
      </c>
      <c r="CG12" s="41">
        <f>CF12*'Pondération des sujets'!$D17</f>
        <v>6.770480704129993E-4</v>
      </c>
      <c r="CH12" s="28">
        <v>0</v>
      </c>
      <c r="CI12" s="125">
        <f t="shared" si="3"/>
        <v>0</v>
      </c>
      <c r="CJ12" s="41">
        <f>CI12*'Pondération des sujets'!$D17</f>
        <v>0</v>
      </c>
      <c r="CK12" s="28">
        <v>0</v>
      </c>
      <c r="CL12" s="125">
        <f t="shared" si="4"/>
        <v>0</v>
      </c>
      <c r="CM12" s="41">
        <f>CL12*'Pondération des sujets'!$D17</f>
        <v>0</v>
      </c>
      <c r="CN12" s="28">
        <v>0</v>
      </c>
      <c r="CO12" s="125">
        <f t="shared" si="5"/>
        <v>0</v>
      </c>
      <c r="CP12" s="41">
        <f>CO12*'Pondération des sujets'!$D17</f>
        <v>0</v>
      </c>
      <c r="CQ12" s="28">
        <v>0</v>
      </c>
      <c r="CR12" s="125">
        <f t="shared" si="6"/>
        <v>0</v>
      </c>
      <c r="CS12" s="41">
        <f>CR12*'Pondération des sujets'!$D17</f>
        <v>0</v>
      </c>
      <c r="CT12" s="28">
        <v>0</v>
      </c>
      <c r="CU12" s="125">
        <f t="shared" si="7"/>
        <v>0</v>
      </c>
      <c r="CV12" s="41">
        <f>CU12*'Pondération des sujets'!$D17</f>
        <v>0</v>
      </c>
      <c r="CW12" s="28">
        <v>0</v>
      </c>
      <c r="CX12" s="125">
        <f t="shared" si="8"/>
        <v>0</v>
      </c>
      <c r="CY12" s="41">
        <f>CX12*'Pondération des sujets'!$D17</f>
        <v>0</v>
      </c>
      <c r="CZ12" s="28">
        <v>0</v>
      </c>
      <c r="DA12" s="125">
        <f t="shared" si="9"/>
        <v>0</v>
      </c>
      <c r="DB12" s="41">
        <f>DA12*'Pondération des sujets'!$D17</f>
        <v>0</v>
      </c>
      <c r="DC12" s="28">
        <v>0</v>
      </c>
      <c r="DD12" s="125">
        <f t="shared" si="10"/>
        <v>0</v>
      </c>
      <c r="DE12" s="41">
        <f>DD12*'Pondération des sujets'!$D17</f>
        <v>0</v>
      </c>
      <c r="DF12" s="28">
        <v>0</v>
      </c>
      <c r="DG12" s="125">
        <f t="shared" si="11"/>
        <v>0</v>
      </c>
      <c r="DH12" s="41">
        <f>DG12*'Pondération des sujets'!$D17</f>
        <v>0</v>
      </c>
      <c r="DI12" s="32"/>
      <c r="DJ12" s="28">
        <v>0</v>
      </c>
      <c r="DK12" s="125">
        <f t="shared" si="12"/>
        <v>0</v>
      </c>
      <c r="DL12" s="41">
        <f>DK12*'Pondération des sujets'!$D17</f>
        <v>0</v>
      </c>
      <c r="DM12" s="28">
        <v>0</v>
      </c>
      <c r="DN12" s="125">
        <f t="shared" si="13"/>
        <v>0</v>
      </c>
      <c r="DO12" s="41">
        <f>DN12*'Pondération des sujets'!$D17</f>
        <v>0</v>
      </c>
      <c r="DP12" s="28">
        <v>0</v>
      </c>
      <c r="DQ12" s="125">
        <f t="shared" si="14"/>
        <v>0</v>
      </c>
      <c r="DR12" s="41">
        <f>DQ12*'Pondération des sujets'!$D17</f>
        <v>0</v>
      </c>
      <c r="DS12" s="28">
        <v>0</v>
      </c>
      <c r="DT12" s="125">
        <f t="shared" si="15"/>
        <v>0</v>
      </c>
      <c r="DU12" s="41">
        <f>DT12*'Pondération des sujets'!$D17</f>
        <v>0</v>
      </c>
      <c r="DV12" s="28">
        <v>0</v>
      </c>
      <c r="DW12" s="125">
        <f t="shared" si="16"/>
        <v>0</v>
      </c>
      <c r="DX12" s="41">
        <f>DW12*'Pondération des sujets'!$D17</f>
        <v>0</v>
      </c>
      <c r="DY12" s="28">
        <v>0</v>
      </c>
      <c r="DZ12" s="125">
        <f t="shared" si="17"/>
        <v>0</v>
      </c>
      <c r="EA12" s="41">
        <f>DZ12*'Pondération des sujets'!$D17</f>
        <v>0</v>
      </c>
      <c r="EB12" s="28">
        <v>0</v>
      </c>
      <c r="EC12" s="125">
        <f t="shared" si="18"/>
        <v>0</v>
      </c>
      <c r="ED12" s="41">
        <f>EC12*'Pondération des sujets'!$D17</f>
        <v>0</v>
      </c>
      <c r="EE12" s="28">
        <v>0</v>
      </c>
      <c r="EF12" s="125">
        <f t="shared" si="19"/>
        <v>0</v>
      </c>
      <c r="EG12" s="41">
        <f>EF12*'Pondération des sujets'!$D17</f>
        <v>0</v>
      </c>
      <c r="EH12" s="28">
        <v>0</v>
      </c>
      <c r="EI12" s="125">
        <f t="shared" si="20"/>
        <v>0</v>
      </c>
      <c r="EJ12" s="41">
        <f>EI12*'Pondération des sujets'!$D17</f>
        <v>0</v>
      </c>
      <c r="EK12" s="28">
        <v>0</v>
      </c>
      <c r="EL12" s="125">
        <f t="shared" si="21"/>
        <v>0</v>
      </c>
      <c r="EM12" s="41">
        <f>EL12*'Pondération des sujets'!$D17</f>
        <v>0</v>
      </c>
      <c r="EN12" s="28">
        <v>0</v>
      </c>
      <c r="EO12" s="125">
        <f t="shared" si="22"/>
        <v>0</v>
      </c>
      <c r="EP12" s="41">
        <f>EO12*'Pondération des sujets'!$D17</f>
        <v>0</v>
      </c>
      <c r="EQ12" s="28">
        <v>0</v>
      </c>
      <c r="ER12" s="125">
        <f t="shared" si="23"/>
        <v>0</v>
      </c>
      <c r="ES12" s="41">
        <f>ER12*'Pondération des sujets'!$D17</f>
        <v>0</v>
      </c>
      <c r="ET12" s="32"/>
    </row>
    <row r="13" spans="1:150" x14ac:dyDescent="0.25">
      <c r="A13" s="77" t="s">
        <v>98</v>
      </c>
      <c r="B13" s="42" t="s">
        <v>99</v>
      </c>
      <c r="C13" s="31">
        <v>0</v>
      </c>
      <c r="D13" s="125">
        <f>C13/C$21</f>
        <v>0</v>
      </c>
      <c r="E13" s="30"/>
      <c r="F13" s="31">
        <v>0</v>
      </c>
      <c r="G13" s="125">
        <f>F13/F$21</f>
        <v>0</v>
      </c>
      <c r="H13" s="30"/>
      <c r="I13" s="31">
        <v>0</v>
      </c>
      <c r="J13" s="125">
        <f>I13/I$21</f>
        <v>0</v>
      </c>
      <c r="K13" s="30"/>
      <c r="L13" s="31">
        <v>0</v>
      </c>
      <c r="M13" s="125">
        <f>L13/L$21</f>
        <v>0</v>
      </c>
      <c r="N13" s="30"/>
      <c r="O13" s="31">
        <v>0</v>
      </c>
      <c r="P13" s="125">
        <f>O13/O$21</f>
        <v>0</v>
      </c>
      <c r="Q13" s="30"/>
      <c r="R13" s="31">
        <v>0</v>
      </c>
      <c r="S13" s="125">
        <f>R13/R$21</f>
        <v>0</v>
      </c>
      <c r="T13" s="30"/>
      <c r="U13" s="31">
        <v>0</v>
      </c>
      <c r="V13" s="125">
        <f>U13/U$21</f>
        <v>0</v>
      </c>
      <c r="W13" s="30"/>
      <c r="X13" s="31">
        <v>0</v>
      </c>
      <c r="Y13" s="125">
        <f>X13/X$21</f>
        <v>0</v>
      </c>
      <c r="Z13" s="30"/>
      <c r="AA13" s="31">
        <v>0</v>
      </c>
      <c r="AB13" s="125">
        <f>AA13/AA$21</f>
        <v>0</v>
      </c>
      <c r="AC13" s="30"/>
      <c r="AD13" s="31">
        <v>0</v>
      </c>
      <c r="AE13" s="125">
        <f>AD13/AD$21</f>
        <v>0</v>
      </c>
      <c r="AF13" s="30"/>
      <c r="AG13" s="31">
        <v>0</v>
      </c>
      <c r="AH13" s="125">
        <f>AG13/AG$21</f>
        <v>0</v>
      </c>
      <c r="AI13" s="30"/>
      <c r="AJ13" s="31">
        <v>0</v>
      </c>
      <c r="AK13" s="125">
        <f>AJ13/AJ$21</f>
        <v>0</v>
      </c>
      <c r="AL13" s="30"/>
      <c r="AM13" s="32"/>
      <c r="AN13" s="31">
        <v>0</v>
      </c>
      <c r="AO13" s="125">
        <f>AN13/AN$21</f>
        <v>0</v>
      </c>
      <c r="AP13" s="30"/>
      <c r="AQ13" s="31">
        <v>0</v>
      </c>
      <c r="AR13" s="125">
        <f>AQ13/AQ$21</f>
        <v>0</v>
      </c>
      <c r="AS13" s="30"/>
      <c r="AT13" s="31">
        <v>0</v>
      </c>
      <c r="AU13" s="125">
        <f>AT13/AT$21</f>
        <v>0</v>
      </c>
      <c r="AV13" s="30"/>
      <c r="AW13" s="31">
        <v>0</v>
      </c>
      <c r="AX13" s="125">
        <f>AW13/AW$21</f>
        <v>0</v>
      </c>
      <c r="AY13" s="30"/>
      <c r="AZ13" s="31">
        <v>0</v>
      </c>
      <c r="BA13" s="125">
        <f>AZ13/AZ$21</f>
        <v>0</v>
      </c>
      <c r="BB13" s="30"/>
      <c r="BC13" s="31">
        <v>0</v>
      </c>
      <c r="BD13" s="125">
        <f>BC13/BC$21</f>
        <v>0</v>
      </c>
      <c r="BE13" s="30"/>
      <c r="BF13" s="31">
        <v>0</v>
      </c>
      <c r="BG13" s="125">
        <f>BF13/BF$21</f>
        <v>0</v>
      </c>
      <c r="BH13" s="30"/>
      <c r="BI13" s="31">
        <v>0</v>
      </c>
      <c r="BJ13" s="125">
        <f>BI13/BI$21</f>
        <v>0</v>
      </c>
      <c r="BK13" s="30"/>
      <c r="BL13" s="31">
        <v>0</v>
      </c>
      <c r="BM13" s="125">
        <f>BL13/BL$21</f>
        <v>0</v>
      </c>
      <c r="BN13" s="30"/>
      <c r="BO13" s="31">
        <v>0</v>
      </c>
      <c r="BP13" s="125">
        <f>BO13/BO$21</f>
        <v>0</v>
      </c>
      <c r="BQ13" s="30"/>
      <c r="BR13" s="31">
        <v>0</v>
      </c>
      <c r="BS13" s="125">
        <f>BR13/BR$21</f>
        <v>0</v>
      </c>
      <c r="BT13" s="30"/>
      <c r="BU13" s="31">
        <v>0</v>
      </c>
      <c r="BV13" s="125">
        <f>BU13/BU$21</f>
        <v>0</v>
      </c>
      <c r="BW13" s="30"/>
      <c r="BX13" s="32"/>
      <c r="BY13" s="31">
        <v>0</v>
      </c>
      <c r="BZ13" s="125">
        <f>BY13/BY$21</f>
        <v>0</v>
      </c>
      <c r="CA13" s="34"/>
      <c r="CB13" s="31">
        <v>0</v>
      </c>
      <c r="CC13" s="125">
        <f>CB13/CB$21</f>
        <v>0</v>
      </c>
      <c r="CD13" s="34"/>
      <c r="CE13" s="31">
        <v>0</v>
      </c>
      <c r="CF13" s="125">
        <f>CE13/CE$21</f>
        <v>0</v>
      </c>
      <c r="CG13" s="34"/>
      <c r="CH13" s="31">
        <v>0</v>
      </c>
      <c r="CI13" s="125">
        <f>CH13/CH$21</f>
        <v>0</v>
      </c>
      <c r="CJ13" s="34"/>
      <c r="CK13" s="31">
        <v>0</v>
      </c>
      <c r="CL13" s="125">
        <f>CK13/CK$21</f>
        <v>0</v>
      </c>
      <c r="CM13" s="34"/>
      <c r="CN13" s="31">
        <v>0</v>
      </c>
      <c r="CO13" s="125">
        <f>CN13/CN$21</f>
        <v>0</v>
      </c>
      <c r="CP13" s="34"/>
      <c r="CQ13" s="31">
        <v>0</v>
      </c>
      <c r="CR13" s="125">
        <f>CQ13/CQ$21</f>
        <v>0</v>
      </c>
      <c r="CS13" s="34"/>
      <c r="CT13" s="31">
        <v>0</v>
      </c>
      <c r="CU13" s="125">
        <f>CT13/CT$21</f>
        <v>0</v>
      </c>
      <c r="CV13" s="34"/>
      <c r="CW13" s="31">
        <v>0</v>
      </c>
      <c r="CX13" s="125">
        <f>CW13/CW$21</f>
        <v>0</v>
      </c>
      <c r="CY13" s="34"/>
      <c r="CZ13" s="31">
        <v>0</v>
      </c>
      <c r="DA13" s="125">
        <f>CZ13/CZ$21</f>
        <v>0</v>
      </c>
      <c r="DB13" s="34"/>
      <c r="DC13" s="31">
        <v>0</v>
      </c>
      <c r="DD13" s="125">
        <f>DC13/DC$21</f>
        <v>0</v>
      </c>
      <c r="DE13" s="34"/>
      <c r="DF13" s="31">
        <v>0</v>
      </c>
      <c r="DG13" s="125">
        <f>DF13/DF$21</f>
        <v>0</v>
      </c>
      <c r="DH13" s="34"/>
      <c r="DI13" s="32"/>
      <c r="DJ13" s="31">
        <v>0</v>
      </c>
      <c r="DK13" s="125">
        <f>DJ13/DJ$21</f>
        <v>0</v>
      </c>
      <c r="DL13" s="34"/>
      <c r="DM13" s="31">
        <v>0</v>
      </c>
      <c r="DN13" s="125">
        <f>DM13/DM$21</f>
        <v>0</v>
      </c>
      <c r="DO13" s="34"/>
      <c r="DP13" s="31">
        <v>0</v>
      </c>
      <c r="DQ13" s="125">
        <f>DP13/DP$21</f>
        <v>0</v>
      </c>
      <c r="DR13" s="34"/>
      <c r="DS13" s="31">
        <v>0</v>
      </c>
      <c r="DT13" s="125">
        <f>DS13/DS$21</f>
        <v>0</v>
      </c>
      <c r="DU13" s="34"/>
      <c r="DV13" s="31">
        <v>0</v>
      </c>
      <c r="DW13" s="125">
        <f>DV13/DV$21</f>
        <v>0</v>
      </c>
      <c r="DX13" s="34"/>
      <c r="DY13" s="31">
        <v>0</v>
      </c>
      <c r="DZ13" s="125">
        <f>DY13/DY$21</f>
        <v>0</v>
      </c>
      <c r="EA13" s="34"/>
      <c r="EB13" s="31">
        <v>0</v>
      </c>
      <c r="EC13" s="125">
        <f>EB13/EB$21</f>
        <v>0</v>
      </c>
      <c r="ED13" s="34"/>
      <c r="EE13" s="31">
        <v>0</v>
      </c>
      <c r="EF13" s="125">
        <f>EE13/EE$21</f>
        <v>0</v>
      </c>
      <c r="EG13" s="34"/>
      <c r="EH13" s="31">
        <v>0</v>
      </c>
      <c r="EI13" s="125">
        <f>EH13/EH$21</f>
        <v>0</v>
      </c>
      <c r="EJ13" s="34"/>
      <c r="EK13" s="31">
        <v>0</v>
      </c>
      <c r="EL13" s="125">
        <f>EK13/EK$21</f>
        <v>0</v>
      </c>
      <c r="EM13" s="34"/>
      <c r="EN13" s="31">
        <v>0</v>
      </c>
      <c r="EO13" s="125">
        <f>EN13/EN$21</f>
        <v>0</v>
      </c>
      <c r="EP13" s="34"/>
      <c r="EQ13" s="31">
        <v>0</v>
      </c>
      <c r="ER13" s="125">
        <f>EQ13/EQ$21</f>
        <v>0</v>
      </c>
      <c r="ES13" s="34"/>
      <c r="ET13" s="32"/>
    </row>
    <row r="14" spans="1:150" s="27" customFormat="1" x14ac:dyDescent="0.25">
      <c r="A14" s="84" t="s">
        <v>48</v>
      </c>
      <c r="B14" s="38" t="s">
        <v>47</v>
      </c>
      <c r="C14" s="37"/>
      <c r="D14" s="35"/>
      <c r="E14" s="39">
        <f>SUM(E4:E12)</f>
        <v>0.38684210526315782</v>
      </c>
      <c r="F14" s="37"/>
      <c r="G14" s="35"/>
      <c r="H14" s="39">
        <f>SUM(H4:H12)</f>
        <v>0.38555496548061607</v>
      </c>
      <c r="I14" s="37"/>
      <c r="J14" s="35"/>
      <c r="K14" s="39">
        <f>SUM(K4:K12)</f>
        <v>0.44158628081457668</v>
      </c>
      <c r="L14" s="37"/>
      <c r="M14" s="35"/>
      <c r="N14" s="39">
        <f>SUM(N4:N12)</f>
        <v>0.43987172634954574</v>
      </c>
      <c r="O14" s="37"/>
      <c r="P14" s="35"/>
      <c r="Q14" s="39">
        <f>SUM(Q4:Q12)</f>
        <v>0.41904249596557291</v>
      </c>
      <c r="R14" s="37"/>
      <c r="S14" s="35"/>
      <c r="T14" s="39">
        <f>SUM(T4:T12)</f>
        <v>0.36512261580381472</v>
      </c>
      <c r="U14" s="37"/>
      <c r="V14" s="35"/>
      <c r="W14" s="39">
        <f>SUM(W4:W12)</f>
        <v>0.38269639065817412</v>
      </c>
      <c r="X14" s="37"/>
      <c r="Y14" s="35"/>
      <c r="Z14" s="39">
        <f>SUM(Z4:Z12)</f>
        <v>0.36650868878357035</v>
      </c>
      <c r="AA14" s="37"/>
      <c r="AB14" s="35"/>
      <c r="AC14" s="39">
        <f>SUM(AC4:AC12)</f>
        <v>0.36923901393354769</v>
      </c>
      <c r="AD14" s="37"/>
      <c r="AE14" s="35"/>
      <c r="AF14" s="39">
        <f>SUM(AF4:AF12)</f>
        <v>0.36548767416934619</v>
      </c>
      <c r="AG14" s="37"/>
      <c r="AH14" s="35"/>
      <c r="AI14" s="39">
        <f>SUM(AI4:AI12)</f>
        <v>0.41186252771618626</v>
      </c>
      <c r="AJ14" s="37"/>
      <c r="AK14" s="35"/>
      <c r="AL14" s="39">
        <f>SUM(AL4:AL12)</f>
        <v>0.41066364152013612</v>
      </c>
      <c r="AM14" s="109"/>
      <c r="AN14" s="37"/>
      <c r="AO14" s="35"/>
      <c r="AP14" s="39">
        <f>SUM(AP4:AP12)</f>
        <v>0.3936624009750152</v>
      </c>
      <c r="AQ14" s="37"/>
      <c r="AR14" s="35"/>
      <c r="AS14" s="39">
        <f>SUM(AS4:AS12)</f>
        <v>0.35193133047210301</v>
      </c>
      <c r="AT14" s="37"/>
      <c r="AU14" s="35"/>
      <c r="AV14" s="39">
        <f>SUM(AV4:AV12)</f>
        <v>0.35461872287662738</v>
      </c>
      <c r="AW14" s="37"/>
      <c r="AX14" s="35"/>
      <c r="AY14" s="39">
        <f>SUM(AY4:AY12)</f>
        <v>0.33991363355953119</v>
      </c>
      <c r="AZ14" s="37"/>
      <c r="BA14" s="35"/>
      <c r="BB14" s="39">
        <f>SUM(BB4:BB12)</f>
        <v>0.38186304750154232</v>
      </c>
      <c r="BC14" s="37"/>
      <c r="BD14" s="35"/>
      <c r="BE14" s="39">
        <f>SUM(BE4:BE12)</f>
        <v>0.37593052109181141</v>
      </c>
      <c r="BF14" s="37"/>
      <c r="BG14" s="35"/>
      <c r="BH14" s="39">
        <f>SUM(BH4:BH12)</f>
        <v>0.3692307692307692</v>
      </c>
      <c r="BI14" s="37"/>
      <c r="BJ14" s="35"/>
      <c r="BK14" s="39">
        <f>SUM(BK4:BK12)</f>
        <v>0.37014563106796117</v>
      </c>
      <c r="BL14" s="37"/>
      <c r="BM14" s="35"/>
      <c r="BN14" s="39">
        <f>SUM(BN4:BN12)</f>
        <v>0.40588595953402817</v>
      </c>
      <c r="BO14" s="37"/>
      <c r="BP14" s="35"/>
      <c r="BQ14" s="39">
        <f>SUM(BQ4:BQ12)</f>
        <v>0.38442521631644005</v>
      </c>
      <c r="BR14" s="37"/>
      <c r="BS14" s="35"/>
      <c r="BT14" s="39">
        <f>SUM(BT4:BT12)</f>
        <v>0.39883268482490269</v>
      </c>
      <c r="BU14" s="37"/>
      <c r="BV14" s="35"/>
      <c r="BW14" s="39">
        <f>SUM(BW4:BW12)</f>
        <v>0.42678923177938283</v>
      </c>
      <c r="BX14" s="109"/>
      <c r="BY14" s="37"/>
      <c r="BZ14" s="35"/>
      <c r="CA14" s="39">
        <f>SUM(CA4:CA12)</f>
        <v>0.20792079207920791</v>
      </c>
      <c r="CB14" s="37"/>
      <c r="CC14" s="35"/>
      <c r="CD14" s="39">
        <f>SUM(CD4:CD12)</f>
        <v>0.21657754010695185</v>
      </c>
      <c r="CE14" s="37"/>
      <c r="CF14" s="35"/>
      <c r="CG14" s="39">
        <f>SUM(CG4:CG12)</f>
        <v>0.22545700744752881</v>
      </c>
      <c r="CH14" s="37"/>
      <c r="CI14" s="35"/>
      <c r="CJ14" s="39">
        <f>SUM(CJ4:CJ12)</f>
        <v>0.20271186440677966</v>
      </c>
      <c r="CK14" s="37"/>
      <c r="CL14" s="35"/>
      <c r="CM14" s="39">
        <f>SUM(CM4:CM12)</f>
        <v>0.23711340206185566</v>
      </c>
      <c r="CN14" s="37"/>
      <c r="CO14" s="35"/>
      <c r="CP14" s="39">
        <f>SUM(CP4:CP12)</f>
        <v>0.22477383437717471</v>
      </c>
      <c r="CQ14" s="37"/>
      <c r="CR14" s="35"/>
      <c r="CS14" s="39">
        <f>SUM(CS4:CS12)</f>
        <v>0.24180327868852461</v>
      </c>
      <c r="CT14" s="37"/>
      <c r="CU14" s="35"/>
      <c r="CV14" s="39">
        <f>SUM(CV4:CV12)</f>
        <v>0.24687065368567454</v>
      </c>
      <c r="CW14" s="37"/>
      <c r="CX14" s="35"/>
      <c r="CY14" s="39">
        <f>SUM(CY4:CY12)</f>
        <v>0.26605504587155965</v>
      </c>
      <c r="CZ14" s="37"/>
      <c r="DA14" s="35"/>
      <c r="DB14" s="39">
        <f>SUM(DB4:DB12)</f>
        <v>0.25512367491166077</v>
      </c>
      <c r="DC14" s="37"/>
      <c r="DD14" s="35"/>
      <c r="DE14" s="39">
        <f>SUM(DE4:DE12)</f>
        <v>0.24685883222468588</v>
      </c>
      <c r="DF14" s="37"/>
      <c r="DG14" s="35"/>
      <c r="DH14" s="39">
        <f>SUM(DH4:DH12)</f>
        <v>0.24868123587038435</v>
      </c>
      <c r="DI14" s="109"/>
      <c r="DJ14" s="37"/>
      <c r="DK14" s="35"/>
      <c r="DL14" s="39">
        <f>SUM(DL4:DL12)</f>
        <v>0.69987468671679198</v>
      </c>
      <c r="DM14" s="37"/>
      <c r="DN14" s="35"/>
      <c r="DO14" s="39">
        <f>SUM(DO4:DO12)</f>
        <v>0.45626179987413473</v>
      </c>
      <c r="DP14" s="37"/>
      <c r="DQ14" s="35"/>
      <c r="DR14" s="39">
        <f>SUM(DR4:DR12)</f>
        <v>0.42006269592476486</v>
      </c>
      <c r="DS14" s="37"/>
      <c r="DT14" s="35"/>
      <c r="DU14" s="39">
        <f>SUM(DU4:DU12)</f>
        <v>0.14643304130162704</v>
      </c>
      <c r="DV14" s="37"/>
      <c r="DW14" s="35"/>
      <c r="DX14" s="39">
        <f>SUM(DX4:DX12)</f>
        <v>0.13862633900441082</v>
      </c>
      <c r="DY14" s="37"/>
      <c r="DZ14" s="35"/>
      <c r="EA14" s="39">
        <f>SUM(EA4:EA12)</f>
        <v>0.12156110044785669</v>
      </c>
      <c r="EB14" s="37"/>
      <c r="EC14" s="35"/>
      <c r="ED14" s="39">
        <f>SUM(ED4:ED12)</f>
        <v>0.11949685534591195</v>
      </c>
      <c r="EE14" s="37"/>
      <c r="EF14" s="35"/>
      <c r="EG14" s="39">
        <f>SUM(EG4:EG12)</f>
        <v>0.13287153652392947</v>
      </c>
      <c r="EH14" s="37"/>
      <c r="EI14" s="35"/>
      <c r="EJ14" s="39">
        <f>SUM(EJ4:EJ12)</f>
        <v>0.12132822477650064</v>
      </c>
      <c r="EK14" s="37"/>
      <c r="EL14" s="35"/>
      <c r="EM14" s="39">
        <f>SUM(EM4:EM12)</f>
        <v>0.12086513994910941</v>
      </c>
      <c r="EN14" s="37"/>
      <c r="EO14" s="35"/>
      <c r="EP14" s="39">
        <f>SUM(EP4:EP12)</f>
        <v>0.13149243918474687</v>
      </c>
      <c r="EQ14" s="37"/>
      <c r="ER14" s="35"/>
      <c r="ES14" s="39">
        <f>SUM(ES4:ES12)</f>
        <v>0.13289036544850499</v>
      </c>
      <c r="ET14" s="109"/>
    </row>
    <row r="15" spans="1:150" x14ac:dyDescent="0.25">
      <c r="E15" s="27"/>
      <c r="H15" s="27"/>
      <c r="K15" s="27"/>
      <c r="N15" s="27"/>
      <c r="Q15" s="27"/>
      <c r="T15" s="27"/>
      <c r="W15" s="27"/>
      <c r="Z15" s="27"/>
      <c r="AC15" s="27"/>
      <c r="AF15" s="27"/>
      <c r="AI15" s="27"/>
      <c r="AL15" s="27"/>
      <c r="AM15" s="111"/>
      <c r="AP15" s="27"/>
      <c r="AS15" s="27"/>
      <c r="AV15" s="27"/>
      <c r="AY15" s="27"/>
      <c r="BB15" s="27"/>
      <c r="BE15" s="27"/>
      <c r="BH15" s="27"/>
      <c r="BK15" s="27"/>
      <c r="BN15" s="27"/>
      <c r="BQ15" s="27"/>
      <c r="BT15" s="27"/>
      <c r="BW15" s="27"/>
      <c r="BX15" s="111"/>
      <c r="CA15" s="30"/>
      <c r="CD15" s="30"/>
      <c r="CG15" s="30"/>
      <c r="CJ15" s="30"/>
      <c r="CM15" s="30"/>
      <c r="CP15" s="30"/>
      <c r="CS15" s="30"/>
      <c r="CV15" s="30"/>
      <c r="CY15" s="30"/>
      <c r="DB15" s="30"/>
      <c r="DE15" s="30"/>
      <c r="DH15" s="30"/>
      <c r="DI15" s="111"/>
      <c r="DL15" s="30"/>
      <c r="DO15" s="30"/>
      <c r="DR15" s="30"/>
      <c r="DU15" s="30"/>
      <c r="DX15" s="30"/>
      <c r="EA15" s="30"/>
      <c r="ED15" s="30"/>
      <c r="EG15" s="30"/>
      <c r="EJ15" s="30"/>
      <c r="EM15" s="30"/>
      <c r="EP15" s="30"/>
      <c r="ES15" s="30"/>
      <c r="ET15" s="111"/>
    </row>
    <row r="16" spans="1:150" x14ac:dyDescent="0.25">
      <c r="C16" s="71" t="s">
        <v>79</v>
      </c>
      <c r="E16" s="27"/>
      <c r="F16" s="71" t="s">
        <v>79</v>
      </c>
      <c r="H16" s="27"/>
      <c r="I16" s="71" t="s">
        <v>79</v>
      </c>
      <c r="K16" s="27"/>
      <c r="L16" s="71" t="s">
        <v>79</v>
      </c>
      <c r="N16" s="27"/>
      <c r="O16" s="71" t="s">
        <v>79</v>
      </c>
      <c r="Q16" s="27"/>
      <c r="R16" s="71" t="s">
        <v>79</v>
      </c>
      <c r="T16" s="27"/>
      <c r="U16" s="71" t="s">
        <v>79</v>
      </c>
      <c r="W16" s="27"/>
      <c r="X16" s="71" t="s">
        <v>79</v>
      </c>
      <c r="Z16" s="27"/>
      <c r="AA16" s="71" t="s">
        <v>79</v>
      </c>
      <c r="AC16" s="27"/>
      <c r="AD16" s="71" t="s">
        <v>79</v>
      </c>
      <c r="AF16" s="27"/>
      <c r="AG16" s="71" t="s">
        <v>79</v>
      </c>
      <c r="AI16" s="27"/>
      <c r="AJ16" s="71" t="s">
        <v>79</v>
      </c>
      <c r="AL16" s="27"/>
      <c r="AM16" s="110"/>
      <c r="AN16" s="71" t="s">
        <v>77</v>
      </c>
      <c r="AP16" s="27"/>
      <c r="AQ16" s="71" t="s">
        <v>77</v>
      </c>
      <c r="AS16" s="27"/>
      <c r="AT16" s="71" t="s">
        <v>77</v>
      </c>
      <c r="AV16" s="27"/>
      <c r="AW16" s="71" t="s">
        <v>77</v>
      </c>
      <c r="AY16" s="27"/>
      <c r="AZ16" s="71" t="s">
        <v>77</v>
      </c>
      <c r="BB16" s="27"/>
      <c r="BC16" s="71" t="s">
        <v>77</v>
      </c>
      <c r="BE16" s="27"/>
      <c r="BF16" s="71" t="s">
        <v>77</v>
      </c>
      <c r="BH16" s="27"/>
      <c r="BI16" s="71" t="s">
        <v>77</v>
      </c>
      <c r="BK16" s="27"/>
      <c r="BL16" s="71" t="s">
        <v>77</v>
      </c>
      <c r="BN16" s="27"/>
      <c r="BO16" s="71" t="s">
        <v>77</v>
      </c>
      <c r="BQ16" s="27"/>
      <c r="BR16" s="71" t="s">
        <v>77</v>
      </c>
      <c r="BT16" s="27"/>
      <c r="BU16" s="71" t="s">
        <v>77</v>
      </c>
      <c r="BW16" s="27"/>
      <c r="BX16" s="110"/>
      <c r="BY16" s="69" t="s">
        <v>67</v>
      </c>
      <c r="CA16" s="27"/>
      <c r="CB16" s="69" t="s">
        <v>67</v>
      </c>
      <c r="CD16" s="27"/>
      <c r="CE16" s="69" t="s">
        <v>67</v>
      </c>
      <c r="CG16" s="27"/>
      <c r="CH16" s="69" t="s">
        <v>67</v>
      </c>
      <c r="CJ16" s="27"/>
      <c r="CK16" s="69" t="s">
        <v>67</v>
      </c>
      <c r="CM16" s="27"/>
      <c r="CN16" s="69" t="s">
        <v>67</v>
      </c>
      <c r="CP16" s="27"/>
      <c r="CQ16" s="69" t="s">
        <v>67</v>
      </c>
      <c r="CS16" s="27"/>
      <c r="CT16" s="69" t="s">
        <v>67</v>
      </c>
      <c r="CV16" s="27"/>
      <c r="CW16" s="69" t="s">
        <v>67</v>
      </c>
      <c r="CY16" s="27"/>
      <c r="CZ16" s="69" t="s">
        <v>67</v>
      </c>
      <c r="DB16" s="27"/>
      <c r="DC16" s="69" t="s">
        <v>67</v>
      </c>
      <c r="DE16" s="27"/>
      <c r="DF16" s="69" t="s">
        <v>67</v>
      </c>
      <c r="DH16" s="27"/>
      <c r="DI16" s="110"/>
      <c r="DJ16" s="65" t="s">
        <v>57</v>
      </c>
      <c r="DM16" s="65" t="s">
        <v>57</v>
      </c>
      <c r="DP16" s="65" t="s">
        <v>57</v>
      </c>
      <c r="DS16" s="65" t="s">
        <v>57</v>
      </c>
      <c r="DV16" s="65" t="s">
        <v>57</v>
      </c>
      <c r="DY16" s="65" t="s">
        <v>57</v>
      </c>
      <c r="EB16" s="65" t="s">
        <v>57</v>
      </c>
      <c r="EE16" s="65" t="s">
        <v>57</v>
      </c>
      <c r="EH16" s="65" t="s">
        <v>57</v>
      </c>
      <c r="EK16" s="65" t="s">
        <v>57</v>
      </c>
      <c r="EN16" s="65" t="s">
        <v>57</v>
      </c>
      <c r="EQ16" s="65" t="s">
        <v>57</v>
      </c>
      <c r="ET16" s="110"/>
    </row>
    <row r="17" spans="3:150" x14ac:dyDescent="0.25">
      <c r="C17" s="64" t="s">
        <v>38</v>
      </c>
      <c r="E17" s="27"/>
      <c r="F17" s="64" t="s">
        <v>37</v>
      </c>
      <c r="H17" s="27"/>
      <c r="I17" s="64" t="s">
        <v>39</v>
      </c>
      <c r="K17" s="27"/>
      <c r="L17" s="64" t="s">
        <v>210</v>
      </c>
      <c r="N17" s="27"/>
      <c r="O17" s="64" t="s">
        <v>216</v>
      </c>
      <c r="Q17" s="27"/>
      <c r="R17" s="64" t="s">
        <v>225</v>
      </c>
      <c r="T17" s="27"/>
      <c r="U17" s="64" t="s">
        <v>228</v>
      </c>
      <c r="W17" s="27"/>
      <c r="X17" s="64" t="s">
        <v>235</v>
      </c>
      <c r="Z17" s="27"/>
      <c r="AA17" s="64" t="s">
        <v>242</v>
      </c>
      <c r="AC17" s="27"/>
      <c r="AD17" s="64" t="s">
        <v>247</v>
      </c>
      <c r="AF17" s="27"/>
      <c r="AG17" s="64" t="s">
        <v>251</v>
      </c>
      <c r="AI17" s="27"/>
      <c r="AJ17" s="64" t="s">
        <v>257</v>
      </c>
      <c r="AL17" s="27"/>
      <c r="AM17" s="110"/>
      <c r="AN17" s="64" t="s">
        <v>38</v>
      </c>
      <c r="AP17" s="27"/>
      <c r="AQ17" s="64" t="s">
        <v>37</v>
      </c>
      <c r="AS17" s="27"/>
      <c r="AT17" s="64" t="s">
        <v>39</v>
      </c>
      <c r="AV17" s="27"/>
      <c r="AW17" s="64" t="s">
        <v>210</v>
      </c>
      <c r="AY17" s="27"/>
      <c r="AZ17" s="64" t="s">
        <v>216</v>
      </c>
      <c r="BB17" s="27"/>
      <c r="BC17" s="64" t="s">
        <v>225</v>
      </c>
      <c r="BE17" s="27"/>
      <c r="BF17" s="64" t="s">
        <v>228</v>
      </c>
      <c r="BH17" s="27"/>
      <c r="BI17" s="64" t="s">
        <v>235</v>
      </c>
      <c r="BK17" s="27"/>
      <c r="BL17" s="64" t="s">
        <v>242</v>
      </c>
      <c r="BN17" s="27"/>
      <c r="BO17" s="64" t="s">
        <v>247</v>
      </c>
      <c r="BQ17" s="27"/>
      <c r="BR17" s="64" t="s">
        <v>251</v>
      </c>
      <c r="BT17" s="27"/>
      <c r="BU17" s="64" t="s">
        <v>257</v>
      </c>
      <c r="BW17" s="27"/>
      <c r="BX17" s="110"/>
      <c r="BY17" s="64" t="s">
        <v>38</v>
      </c>
      <c r="CA17" s="27"/>
      <c r="CB17" s="64" t="s">
        <v>37</v>
      </c>
      <c r="CD17" s="27"/>
      <c r="CE17" s="64" t="s">
        <v>39</v>
      </c>
      <c r="CG17" s="27"/>
      <c r="CH17" s="64" t="s">
        <v>210</v>
      </c>
      <c r="CJ17" s="27"/>
      <c r="CK17" s="64" t="s">
        <v>216</v>
      </c>
      <c r="CM17" s="27"/>
      <c r="CN17" s="64" t="s">
        <v>225</v>
      </c>
      <c r="CP17" s="27"/>
      <c r="CQ17" s="64" t="s">
        <v>228</v>
      </c>
      <c r="CS17" s="27"/>
      <c r="CT17" s="64" t="s">
        <v>235</v>
      </c>
      <c r="CV17" s="27"/>
      <c r="CW17" s="64" t="s">
        <v>242</v>
      </c>
      <c r="CY17" s="27"/>
      <c r="CZ17" s="64" t="s">
        <v>247</v>
      </c>
      <c r="DB17" s="27"/>
      <c r="DC17" s="64" t="s">
        <v>251</v>
      </c>
      <c r="DE17" s="27"/>
      <c r="DF17" s="64" t="s">
        <v>257</v>
      </c>
      <c r="DH17" s="27"/>
      <c r="DI17" s="110"/>
      <c r="DJ17" s="64" t="s">
        <v>38</v>
      </c>
      <c r="DM17" s="64" t="s">
        <v>37</v>
      </c>
      <c r="DP17" s="64" t="s">
        <v>39</v>
      </c>
      <c r="DS17" s="64" t="s">
        <v>210</v>
      </c>
      <c r="DV17" s="64" t="s">
        <v>216</v>
      </c>
      <c r="DY17" s="64" t="s">
        <v>225</v>
      </c>
      <c r="EB17" s="64" t="s">
        <v>228</v>
      </c>
      <c r="EE17" s="64" t="s">
        <v>235</v>
      </c>
      <c r="EH17" s="64" t="s">
        <v>242</v>
      </c>
      <c r="EK17" s="64" t="s">
        <v>247</v>
      </c>
      <c r="EN17" s="64" t="s">
        <v>251</v>
      </c>
      <c r="EQ17" s="64" t="s">
        <v>257</v>
      </c>
      <c r="ET17" s="110"/>
    </row>
    <row r="18" spans="3:150" x14ac:dyDescent="0.25">
      <c r="C18" s="64" t="s">
        <v>95</v>
      </c>
      <c r="E18" s="27"/>
      <c r="F18" s="64" t="s">
        <v>95</v>
      </c>
      <c r="H18" s="27"/>
      <c r="I18" s="64" t="s">
        <v>95</v>
      </c>
      <c r="K18" s="27"/>
      <c r="L18" s="64" t="s">
        <v>95</v>
      </c>
      <c r="N18" s="27"/>
      <c r="O18" s="64" t="s">
        <v>95</v>
      </c>
      <c r="Q18" s="27"/>
      <c r="R18" s="64" t="s">
        <v>95</v>
      </c>
      <c r="T18" s="27"/>
      <c r="U18" s="64" t="s">
        <v>95</v>
      </c>
      <c r="W18" s="27"/>
      <c r="X18" s="64" t="s">
        <v>95</v>
      </c>
      <c r="Z18" s="27"/>
      <c r="AA18" s="64" t="s">
        <v>95</v>
      </c>
      <c r="AC18" s="27"/>
      <c r="AD18" s="64" t="s">
        <v>95</v>
      </c>
      <c r="AF18" s="27"/>
      <c r="AG18" s="64" t="s">
        <v>95</v>
      </c>
      <c r="AI18" s="27"/>
      <c r="AJ18" s="64" t="s">
        <v>95</v>
      </c>
      <c r="AL18" s="27"/>
      <c r="AM18" s="110"/>
      <c r="AN18" s="64" t="s">
        <v>95</v>
      </c>
      <c r="AP18" s="27"/>
      <c r="AQ18" s="64" t="s">
        <v>95</v>
      </c>
      <c r="AS18" s="27"/>
      <c r="AT18" s="64" t="s">
        <v>95</v>
      </c>
      <c r="AV18" s="27"/>
      <c r="AW18" s="64" t="s">
        <v>95</v>
      </c>
      <c r="AY18" s="27"/>
      <c r="AZ18" s="64" t="s">
        <v>95</v>
      </c>
      <c r="BB18" s="27"/>
      <c r="BC18" s="64" t="s">
        <v>95</v>
      </c>
      <c r="BE18" s="27"/>
      <c r="BF18" s="64" t="s">
        <v>95</v>
      </c>
      <c r="BH18" s="27"/>
      <c r="BI18" s="64" t="s">
        <v>95</v>
      </c>
      <c r="BK18" s="27"/>
      <c r="BL18" s="64" t="s">
        <v>95</v>
      </c>
      <c r="BN18" s="27"/>
      <c r="BO18" s="64" t="s">
        <v>95</v>
      </c>
      <c r="BQ18" s="27"/>
      <c r="BR18" s="64" t="s">
        <v>95</v>
      </c>
      <c r="BT18" s="27"/>
      <c r="BU18" s="64" t="s">
        <v>95</v>
      </c>
      <c r="BW18" s="27"/>
      <c r="BX18" s="110"/>
      <c r="BY18" s="64" t="s">
        <v>95</v>
      </c>
      <c r="CA18" s="27"/>
      <c r="CB18" s="64" t="s">
        <v>95</v>
      </c>
      <c r="CD18" s="27"/>
      <c r="CE18" s="64" t="s">
        <v>95</v>
      </c>
      <c r="CG18" s="27"/>
      <c r="CH18" s="64" t="s">
        <v>95</v>
      </c>
      <c r="CJ18" s="27"/>
      <c r="CK18" s="64" t="s">
        <v>95</v>
      </c>
      <c r="CM18" s="27"/>
      <c r="CN18" s="64" t="s">
        <v>95</v>
      </c>
      <c r="CP18" s="27"/>
      <c r="CQ18" s="64" t="s">
        <v>95</v>
      </c>
      <c r="CS18" s="27"/>
      <c r="CT18" s="64" t="s">
        <v>95</v>
      </c>
      <c r="CV18" s="27"/>
      <c r="CW18" s="64" t="s">
        <v>95</v>
      </c>
      <c r="CY18" s="27"/>
      <c r="CZ18" s="64" t="s">
        <v>95</v>
      </c>
      <c r="DB18" s="27"/>
      <c r="DC18" s="64" t="s">
        <v>95</v>
      </c>
      <c r="DE18" s="27"/>
      <c r="DF18" s="64" t="s">
        <v>95</v>
      </c>
      <c r="DH18" s="27"/>
      <c r="DI18" s="110"/>
      <c r="DJ18" s="64" t="s">
        <v>95</v>
      </c>
      <c r="DM18" s="64" t="s">
        <v>95</v>
      </c>
      <c r="DP18" s="64" t="s">
        <v>95</v>
      </c>
      <c r="DS18" s="64" t="s">
        <v>95</v>
      </c>
      <c r="DV18" s="64" t="s">
        <v>95</v>
      </c>
      <c r="DY18" s="64" t="s">
        <v>95</v>
      </c>
      <c r="EB18" s="64" t="s">
        <v>95</v>
      </c>
      <c r="EE18" s="64" t="s">
        <v>95</v>
      </c>
      <c r="EH18" s="64" t="s">
        <v>95</v>
      </c>
      <c r="EK18" s="64" t="s">
        <v>95</v>
      </c>
      <c r="EN18" s="64" t="s">
        <v>95</v>
      </c>
      <c r="EQ18" s="64" t="s">
        <v>95</v>
      </c>
      <c r="ET18" s="110"/>
    </row>
    <row r="19" spans="3:150" x14ac:dyDescent="0.25">
      <c r="C19" s="64">
        <v>1900</v>
      </c>
      <c r="E19" s="27"/>
      <c r="F19" s="64">
        <v>1883</v>
      </c>
      <c r="H19" s="27"/>
      <c r="I19" s="64">
        <v>1866</v>
      </c>
      <c r="K19" s="27"/>
      <c r="L19" s="64">
        <v>1871</v>
      </c>
      <c r="N19" s="27"/>
      <c r="O19" s="64">
        <v>1859</v>
      </c>
      <c r="Q19" s="27"/>
      <c r="R19" s="64">
        <v>1835</v>
      </c>
      <c r="T19" s="27"/>
      <c r="U19" s="64">
        <v>1884</v>
      </c>
      <c r="W19" s="27"/>
      <c r="X19" s="64">
        <v>1899</v>
      </c>
      <c r="Z19" s="27"/>
      <c r="AA19" s="64">
        <v>1866</v>
      </c>
      <c r="AC19" s="27"/>
      <c r="AD19" s="64">
        <v>1866</v>
      </c>
      <c r="AF19" s="27"/>
      <c r="AG19" s="64">
        <v>1804</v>
      </c>
      <c r="AI19" s="27"/>
      <c r="AJ19" s="64">
        <v>1763</v>
      </c>
      <c r="AL19" s="27"/>
      <c r="AM19" s="110"/>
      <c r="AN19" s="64">
        <v>1641</v>
      </c>
      <c r="AP19" s="27"/>
      <c r="AQ19" s="64">
        <v>1631</v>
      </c>
      <c r="AS19" s="27"/>
      <c r="AT19" s="64">
        <v>1613</v>
      </c>
      <c r="AV19" s="27"/>
      <c r="AW19" s="64">
        <v>1621</v>
      </c>
      <c r="AY19" s="27"/>
      <c r="AZ19" s="64">
        <v>1621</v>
      </c>
      <c r="BB19" s="27"/>
      <c r="BC19" s="64">
        <v>1612</v>
      </c>
      <c r="BE19" s="27"/>
      <c r="BF19" s="64">
        <v>1625</v>
      </c>
      <c r="BH19" s="27"/>
      <c r="BI19" s="64">
        <v>1648</v>
      </c>
      <c r="BK19" s="27"/>
      <c r="BL19" s="64">
        <v>1631</v>
      </c>
      <c r="BN19" s="27"/>
      <c r="BO19" s="64">
        <v>1618</v>
      </c>
      <c r="BQ19" s="27"/>
      <c r="BR19" s="64">
        <v>1542</v>
      </c>
      <c r="BT19" s="27"/>
      <c r="BU19" s="64">
        <v>1523</v>
      </c>
      <c r="BW19" s="27"/>
      <c r="BX19" s="110"/>
      <c r="BY19" s="64">
        <v>1515</v>
      </c>
      <c r="CA19" s="27"/>
      <c r="CB19" s="64">
        <v>1496</v>
      </c>
      <c r="CD19" s="27"/>
      <c r="CE19" s="64">
        <v>1477</v>
      </c>
      <c r="CG19" s="27"/>
      <c r="CH19" s="64">
        <v>1475</v>
      </c>
      <c r="CJ19" s="27"/>
      <c r="CK19" s="64">
        <v>1455</v>
      </c>
      <c r="CM19" s="27"/>
      <c r="CN19" s="64">
        <v>1437</v>
      </c>
      <c r="CP19" s="27"/>
      <c r="CQ19" s="64">
        <v>1464</v>
      </c>
      <c r="CS19" s="27"/>
      <c r="CT19" s="64">
        <v>1438</v>
      </c>
      <c r="CV19" s="27"/>
      <c r="CW19" s="64">
        <v>1417</v>
      </c>
      <c r="CY19" s="27"/>
      <c r="CZ19" s="64">
        <v>1415</v>
      </c>
      <c r="DB19" s="27"/>
      <c r="DC19" s="64">
        <v>1353</v>
      </c>
      <c r="DE19" s="27"/>
      <c r="DF19" s="64">
        <v>1327</v>
      </c>
      <c r="DH19" s="27"/>
      <c r="DI19" s="110"/>
      <c r="DJ19" s="64">
        <v>1596</v>
      </c>
      <c r="DM19" s="64">
        <v>1589</v>
      </c>
      <c r="DP19" s="64">
        <v>1595</v>
      </c>
      <c r="DS19" s="64">
        <v>1598</v>
      </c>
      <c r="DV19" s="64">
        <v>1587</v>
      </c>
      <c r="DY19" s="64">
        <v>1563</v>
      </c>
      <c r="EB19" s="64">
        <v>1590</v>
      </c>
      <c r="EE19" s="64">
        <v>1588</v>
      </c>
      <c r="EH19" s="64">
        <v>1566</v>
      </c>
      <c r="EK19" s="64">
        <v>1572</v>
      </c>
      <c r="EN19" s="64">
        <v>1521</v>
      </c>
      <c r="EQ19" s="64">
        <v>1505</v>
      </c>
      <c r="ET19" s="110"/>
    </row>
    <row r="20" spans="3:150" x14ac:dyDescent="0.25">
      <c r="C20" s="64" t="s">
        <v>35</v>
      </c>
      <c r="E20" s="27"/>
      <c r="F20" s="64" t="s">
        <v>35</v>
      </c>
      <c r="H20" s="27"/>
      <c r="I20" s="64" t="s">
        <v>35</v>
      </c>
      <c r="K20" s="27"/>
      <c r="L20" s="64" t="s">
        <v>35</v>
      </c>
      <c r="N20" s="27"/>
      <c r="O20" s="64" t="s">
        <v>35</v>
      </c>
      <c r="Q20" s="27"/>
      <c r="R20" s="64" t="s">
        <v>35</v>
      </c>
      <c r="T20" s="27"/>
      <c r="U20" s="64" t="s">
        <v>35</v>
      </c>
      <c r="W20" s="27"/>
      <c r="X20" s="64" t="s">
        <v>35</v>
      </c>
      <c r="Z20" s="27"/>
      <c r="AA20" s="64" t="s">
        <v>35</v>
      </c>
      <c r="AC20" s="27"/>
      <c r="AD20" s="64" t="s">
        <v>35</v>
      </c>
      <c r="AF20" s="27"/>
      <c r="AG20" s="64" t="s">
        <v>35</v>
      </c>
      <c r="AI20" s="27"/>
      <c r="AJ20" s="64" t="s">
        <v>35</v>
      </c>
      <c r="AL20" s="27"/>
      <c r="AM20" s="110"/>
      <c r="AN20" s="64" t="s">
        <v>35</v>
      </c>
      <c r="AP20" s="27"/>
      <c r="AQ20" s="64" t="s">
        <v>35</v>
      </c>
      <c r="AS20" s="27"/>
      <c r="AT20" s="64" t="s">
        <v>35</v>
      </c>
      <c r="AV20" s="27"/>
      <c r="AW20" s="64" t="s">
        <v>35</v>
      </c>
      <c r="AY20" s="27"/>
      <c r="AZ20" s="64" t="s">
        <v>35</v>
      </c>
      <c r="BB20" s="27"/>
      <c r="BC20" s="64" t="s">
        <v>35</v>
      </c>
      <c r="BE20" s="27"/>
      <c r="BF20" s="64" t="s">
        <v>35</v>
      </c>
      <c r="BH20" s="27"/>
      <c r="BI20" s="64" t="s">
        <v>35</v>
      </c>
      <c r="BK20" s="27"/>
      <c r="BL20" s="64" t="s">
        <v>35</v>
      </c>
      <c r="BN20" s="27"/>
      <c r="BO20" s="64" t="s">
        <v>35</v>
      </c>
      <c r="BQ20" s="27"/>
      <c r="BR20" s="64" t="s">
        <v>35</v>
      </c>
      <c r="BT20" s="27"/>
      <c r="BU20" s="64" t="s">
        <v>35</v>
      </c>
      <c r="BW20" s="27"/>
      <c r="BX20" s="110"/>
      <c r="BY20" s="64" t="s">
        <v>35</v>
      </c>
      <c r="CA20" s="27"/>
      <c r="CB20" s="64" t="s">
        <v>35</v>
      </c>
      <c r="CD20" s="27"/>
      <c r="CE20" s="64" t="s">
        <v>35</v>
      </c>
      <c r="CG20" s="27"/>
      <c r="CH20" s="64" t="s">
        <v>35</v>
      </c>
      <c r="CJ20" s="27"/>
      <c r="CK20" s="64" t="s">
        <v>35</v>
      </c>
      <c r="CM20" s="27"/>
      <c r="CN20" s="64" t="s">
        <v>35</v>
      </c>
      <c r="CP20" s="27"/>
      <c r="CQ20" s="64" t="s">
        <v>35</v>
      </c>
      <c r="CS20" s="27"/>
      <c r="CT20" s="64" t="s">
        <v>35</v>
      </c>
      <c r="CV20" s="27"/>
      <c r="CW20" s="64" t="s">
        <v>35</v>
      </c>
      <c r="CY20" s="27"/>
      <c r="CZ20" s="64" t="s">
        <v>35</v>
      </c>
      <c r="DB20" s="27"/>
      <c r="DC20" s="64" t="s">
        <v>35</v>
      </c>
      <c r="DE20" s="27"/>
      <c r="DF20" s="64" t="s">
        <v>35</v>
      </c>
      <c r="DH20" s="27"/>
      <c r="DI20" s="110"/>
      <c r="DJ20" s="64" t="s">
        <v>35</v>
      </c>
      <c r="DM20" s="64" t="s">
        <v>35</v>
      </c>
      <c r="DP20" s="64" t="s">
        <v>35</v>
      </c>
      <c r="DS20" s="64" t="s">
        <v>35</v>
      </c>
      <c r="DV20" s="64" t="s">
        <v>35</v>
      </c>
      <c r="DY20" s="64" t="s">
        <v>35</v>
      </c>
      <c r="EB20" s="64" t="s">
        <v>35</v>
      </c>
      <c r="EE20" s="64" t="s">
        <v>35</v>
      </c>
      <c r="EH20" s="64" t="s">
        <v>35</v>
      </c>
      <c r="EK20" s="64" t="s">
        <v>35</v>
      </c>
      <c r="EN20" s="64" t="s">
        <v>35</v>
      </c>
      <c r="EQ20" s="64" t="s">
        <v>35</v>
      </c>
      <c r="ET20" s="110"/>
    </row>
    <row r="21" spans="3:150" x14ac:dyDescent="0.25">
      <c r="C21" s="64">
        <v>2260</v>
      </c>
      <c r="E21" s="27"/>
      <c r="F21" s="64">
        <v>2249</v>
      </c>
      <c r="H21" s="27"/>
      <c r="I21" s="64">
        <v>2196</v>
      </c>
      <c r="K21" s="27"/>
      <c r="L21" s="64">
        <v>2198</v>
      </c>
      <c r="N21" s="27"/>
      <c r="O21" s="64">
        <v>2203</v>
      </c>
      <c r="Q21" s="27"/>
      <c r="R21" s="64">
        <v>2203</v>
      </c>
      <c r="T21" s="27"/>
      <c r="U21" s="64">
        <v>2217</v>
      </c>
      <c r="W21" s="27"/>
      <c r="X21" s="64">
        <v>2223</v>
      </c>
      <c r="Z21" s="27"/>
      <c r="AA21" s="64">
        <v>2223</v>
      </c>
      <c r="AC21" s="27"/>
      <c r="AD21" s="64">
        <v>2226</v>
      </c>
      <c r="AF21" s="27"/>
      <c r="AG21" s="64">
        <v>2204</v>
      </c>
      <c r="AI21" s="27"/>
      <c r="AJ21" s="64">
        <v>2200</v>
      </c>
      <c r="AL21" s="27"/>
      <c r="AM21" s="110"/>
      <c r="AN21" s="64">
        <v>1834</v>
      </c>
      <c r="AP21" s="27"/>
      <c r="AQ21" s="64">
        <v>1872</v>
      </c>
      <c r="AS21" s="27"/>
      <c r="AT21" s="64">
        <v>1880</v>
      </c>
      <c r="AV21" s="27"/>
      <c r="AW21" s="64">
        <v>1873</v>
      </c>
      <c r="AY21" s="27"/>
      <c r="AZ21" s="64">
        <v>1873</v>
      </c>
      <c r="BB21" s="27"/>
      <c r="BC21" s="64">
        <v>1876</v>
      </c>
      <c r="BE21" s="27"/>
      <c r="BF21" s="64">
        <v>1876</v>
      </c>
      <c r="BH21" s="27"/>
      <c r="BI21" s="64">
        <v>1889</v>
      </c>
      <c r="BK21" s="27"/>
      <c r="BL21" s="64">
        <v>2003</v>
      </c>
      <c r="BN21" s="27"/>
      <c r="BO21" s="64">
        <v>2007</v>
      </c>
      <c r="BQ21" s="27"/>
      <c r="BR21" s="64">
        <v>1878</v>
      </c>
      <c r="BT21" s="27"/>
      <c r="BU21" s="64">
        <v>1950</v>
      </c>
      <c r="BW21" s="27"/>
      <c r="BX21" s="110"/>
      <c r="BY21" s="64">
        <v>2297</v>
      </c>
      <c r="CA21" s="27"/>
      <c r="CB21" s="64">
        <v>2268</v>
      </c>
      <c r="CD21" s="27"/>
      <c r="CE21" s="64">
        <v>2271</v>
      </c>
      <c r="CG21" s="27"/>
      <c r="CH21" s="64">
        <v>2275</v>
      </c>
      <c r="CJ21" s="27"/>
      <c r="CK21" s="64">
        <v>2241</v>
      </c>
      <c r="CM21" s="27"/>
      <c r="CN21" s="64">
        <v>2243</v>
      </c>
      <c r="CP21" s="27"/>
      <c r="CQ21" s="64">
        <v>2447</v>
      </c>
      <c r="CS21" s="27"/>
      <c r="CT21" s="64">
        <v>2446</v>
      </c>
      <c r="CV21" s="27"/>
      <c r="CW21" s="64">
        <v>2530</v>
      </c>
      <c r="CY21" s="27"/>
      <c r="CZ21" s="64">
        <v>2361</v>
      </c>
      <c r="DB21" s="27"/>
      <c r="DC21" s="64">
        <v>2352</v>
      </c>
      <c r="DE21" s="27"/>
      <c r="DF21" s="64">
        <v>2343</v>
      </c>
      <c r="DH21" s="27"/>
      <c r="DI21" s="110"/>
      <c r="DJ21" s="64">
        <v>1886</v>
      </c>
      <c r="DM21" s="64">
        <v>1862</v>
      </c>
      <c r="DP21" s="64">
        <v>1892</v>
      </c>
      <c r="DS21" s="64">
        <v>2033</v>
      </c>
      <c r="DV21" s="64">
        <v>2048</v>
      </c>
      <c r="DY21" s="64">
        <v>2069</v>
      </c>
      <c r="EB21" s="64">
        <v>2072</v>
      </c>
      <c r="EE21" s="64">
        <v>2131</v>
      </c>
      <c r="EH21" s="64">
        <v>2149</v>
      </c>
      <c r="EK21" s="64">
        <v>2157</v>
      </c>
      <c r="EN21" s="64">
        <v>2248</v>
      </c>
      <c r="EQ21" s="64">
        <v>2131</v>
      </c>
      <c r="ET21" s="110"/>
    </row>
    <row r="22" spans="3:150" x14ac:dyDescent="0.25">
      <c r="E22" s="27"/>
      <c r="H22" s="27"/>
      <c r="K22" s="27"/>
      <c r="N22" s="27"/>
      <c r="Q22" s="27"/>
      <c r="T22" s="27"/>
      <c r="W22" s="27"/>
      <c r="Z22" s="27"/>
      <c r="AC22" s="27"/>
      <c r="AF22" s="27"/>
      <c r="AI22" s="27"/>
      <c r="AL22" s="27"/>
      <c r="AP22" s="27"/>
      <c r="AS22" s="27"/>
      <c r="AV22" s="27"/>
      <c r="AY22" s="27"/>
      <c r="BB22" s="27"/>
      <c r="BE22" s="27"/>
      <c r="BH22" s="27"/>
      <c r="BK22" s="27"/>
      <c r="BN22" s="27"/>
      <c r="BQ22" s="27"/>
      <c r="BT22" s="27"/>
      <c r="BW22" s="27"/>
      <c r="CA22" s="27"/>
      <c r="CD22" s="27"/>
      <c r="CG22" s="27"/>
      <c r="CJ22" s="27"/>
      <c r="CM22" s="27"/>
      <c r="CP22" s="27"/>
      <c r="CS22" s="27"/>
      <c r="CV22" s="27"/>
      <c r="CY22" s="27"/>
      <c r="DB22" s="27"/>
      <c r="DE22" s="27"/>
      <c r="DH22" s="27"/>
      <c r="DL22" s="27"/>
      <c r="DO22" s="27"/>
      <c r="DR22" s="27"/>
      <c r="DU22" s="27"/>
      <c r="DX22" s="27"/>
      <c r="EA22" s="27"/>
      <c r="ED22" s="27"/>
      <c r="EG22" s="27"/>
      <c r="EJ22" s="27"/>
      <c r="EM22" s="27"/>
      <c r="EP22" s="27"/>
      <c r="ES22" s="27"/>
    </row>
    <row r="23" spans="3:150" x14ac:dyDescent="0.25">
      <c r="E23" s="27"/>
      <c r="H23" s="27"/>
      <c r="K23" s="27"/>
      <c r="N23" s="27"/>
      <c r="Q23" s="27"/>
      <c r="T23" s="27"/>
      <c r="W23" s="27"/>
      <c r="Z23" s="27"/>
      <c r="AC23" s="27"/>
      <c r="AF23" s="27"/>
      <c r="AI23" s="27"/>
      <c r="AL23" s="27"/>
      <c r="AP23" s="27"/>
      <c r="AS23" s="27"/>
      <c r="AV23" s="27"/>
      <c r="AY23" s="27"/>
      <c r="BB23" s="27"/>
      <c r="BE23" s="27"/>
      <c r="BH23" s="27"/>
      <c r="BK23" s="27"/>
      <c r="BN23" s="27"/>
      <c r="BQ23" s="27"/>
      <c r="BT23" s="27"/>
      <c r="BW23" s="27"/>
      <c r="CA23" s="27"/>
      <c r="CD23" s="27"/>
      <c r="CG23" s="27"/>
      <c r="CJ23" s="27"/>
      <c r="CM23" s="27"/>
      <c r="CP23" s="27"/>
      <c r="CS23" s="27"/>
      <c r="CV23" s="27"/>
      <c r="CY23" s="27"/>
      <c r="DB23" s="27"/>
      <c r="DE23" s="27"/>
      <c r="DH23" s="27"/>
      <c r="DL23" s="27"/>
      <c r="DO23" s="27"/>
      <c r="DR23" s="27"/>
      <c r="DU23" s="27"/>
      <c r="DX23" s="27"/>
      <c r="EA23" s="27"/>
      <c r="ED23" s="27"/>
      <c r="EG23" s="27"/>
      <c r="EJ23" s="27"/>
      <c r="EM23" s="27"/>
      <c r="EP23" s="27"/>
      <c r="ES23" s="27"/>
    </row>
    <row r="24" spans="3:150" x14ac:dyDescent="0.25">
      <c r="CA24" s="27"/>
      <c r="CD24" s="27"/>
      <c r="CG24" s="27"/>
      <c r="CJ24" s="27"/>
      <c r="CM24" s="27"/>
      <c r="CP24" s="27"/>
      <c r="CS24" s="27"/>
      <c r="CV24" s="27"/>
      <c r="CY24" s="27"/>
      <c r="DB24" s="27"/>
      <c r="DE24" s="27"/>
      <c r="DH24" s="27"/>
      <c r="DL24" s="27"/>
      <c r="DO24" s="27"/>
      <c r="DR24" s="27"/>
      <c r="DU24" s="27"/>
      <c r="DX24" s="27"/>
      <c r="EA24" s="27"/>
      <c r="ED24" s="27"/>
      <c r="EG24" s="27"/>
      <c r="EJ24" s="27"/>
      <c r="EM24" s="27"/>
      <c r="EP24" s="27"/>
      <c r="ES24" s="27"/>
    </row>
  </sheetData>
  <mergeCells count="50">
    <mergeCell ref="DF2:DH2"/>
    <mergeCell ref="EQ2:ES2"/>
    <mergeCell ref="EK2:EM2"/>
    <mergeCell ref="EH2:EJ2"/>
    <mergeCell ref="DY2:EA2"/>
    <mergeCell ref="DV2:DX2"/>
    <mergeCell ref="EE2:EG2"/>
    <mergeCell ref="EB2:ED2"/>
    <mergeCell ref="DP2:DR2"/>
    <mergeCell ref="AA2:AC2"/>
    <mergeCell ref="BL2:BN2"/>
    <mergeCell ref="CW2:CY2"/>
    <mergeCell ref="DS2:DU2"/>
    <mergeCell ref="DM2:DO2"/>
    <mergeCell ref="CQ2:CS2"/>
    <mergeCell ref="CT2:CV2"/>
    <mergeCell ref="AD2:AF2"/>
    <mergeCell ref="AZ2:BB2"/>
    <mergeCell ref="CK2:CM2"/>
    <mergeCell ref="DC2:DE2"/>
    <mergeCell ref="CZ2:DB2"/>
    <mergeCell ref="AJ2:AL2"/>
    <mergeCell ref="BU2:BW2"/>
    <mergeCell ref="O2:Q2"/>
    <mergeCell ref="U2:W2"/>
    <mergeCell ref="BF2:BH2"/>
    <mergeCell ref="AT2:AV2"/>
    <mergeCell ref="CE2:CG2"/>
    <mergeCell ref="AN2:AP2"/>
    <mergeCell ref="BO2:BQ2"/>
    <mergeCell ref="AG2:AI2"/>
    <mergeCell ref="BR2:BT2"/>
    <mergeCell ref="X2:Z2"/>
    <mergeCell ref="BI2:BK2"/>
    <mergeCell ref="EN2:EP2"/>
    <mergeCell ref="A1:A3"/>
    <mergeCell ref="B1:B3"/>
    <mergeCell ref="C2:E2"/>
    <mergeCell ref="DJ2:DL2"/>
    <mergeCell ref="BY2:CA2"/>
    <mergeCell ref="F2:H2"/>
    <mergeCell ref="AQ2:AS2"/>
    <mergeCell ref="CB2:CD2"/>
    <mergeCell ref="L2:N2"/>
    <mergeCell ref="AW2:AY2"/>
    <mergeCell ref="CH2:CJ2"/>
    <mergeCell ref="R2:T2"/>
    <mergeCell ref="BC2:BE2"/>
    <mergeCell ref="CN2:CP2"/>
    <mergeCell ref="I2:K2"/>
  </mergeCells>
  <conditionalFormatting sqref="AM22:AM1048576">
    <cfRule type="colorScale" priority="248">
      <colorScale>
        <cfvo type="num" val="0"/>
        <cfvo type="num" val="0"/>
        <color rgb="FF92D050"/>
        <color rgb="FFFF3300"/>
      </colorScale>
    </cfRule>
  </conditionalFormatting>
  <conditionalFormatting sqref="E22:E1048576 AP22:AP1048576 E15 AP15">
    <cfRule type="cellIs" dxfId="1174" priority="245" operator="greaterThan">
      <formula>0</formula>
    </cfRule>
    <cfRule type="cellIs" dxfId="1173" priority="246" operator="lessThan">
      <formula>0</formula>
    </cfRule>
    <cfRule type="cellIs" dxfId="1172" priority="247" operator="greaterThan">
      <formula>0</formula>
    </cfRule>
  </conditionalFormatting>
  <conditionalFormatting sqref="E13 AP13">
    <cfRule type="cellIs" dxfId="1171" priority="239" operator="greaterThan">
      <formula>0</formula>
    </cfRule>
    <cfRule type="cellIs" dxfId="1170" priority="240" operator="lessThan">
      <formula>0</formula>
    </cfRule>
    <cfRule type="cellIs" dxfId="1169" priority="241" operator="greaterThan">
      <formula>0</formula>
    </cfRule>
  </conditionalFormatting>
  <conditionalFormatting sqref="BX22:BX1048576">
    <cfRule type="colorScale" priority="236">
      <colorScale>
        <cfvo type="num" val="0"/>
        <cfvo type="num" val="0"/>
        <color rgb="FF92D050"/>
        <color rgb="FFFF3300"/>
      </colorScale>
    </cfRule>
  </conditionalFormatting>
  <conditionalFormatting sqref="AM4:AM14">
    <cfRule type="cellIs" dxfId="1168" priority="231" operator="greaterThan">
      <formula>0</formula>
    </cfRule>
    <cfRule type="cellIs" dxfId="1167" priority="232" operator="lessThan">
      <formula>0</formula>
    </cfRule>
  </conditionalFormatting>
  <conditionalFormatting sqref="AM4:AM14">
    <cfRule type="colorScale" priority="230">
      <colorScale>
        <cfvo type="num" val="0"/>
        <cfvo type="num" val="0"/>
        <color rgb="FF92D050"/>
        <color rgb="FFFF3300"/>
      </colorScale>
    </cfRule>
  </conditionalFormatting>
  <conditionalFormatting sqref="AM3">
    <cfRule type="colorScale" priority="229">
      <colorScale>
        <cfvo type="num" val="0"/>
        <cfvo type="num" val="0"/>
        <color rgb="FF92D050"/>
        <color rgb="FFFF3300"/>
      </colorScale>
    </cfRule>
  </conditionalFormatting>
  <conditionalFormatting sqref="AM15:AM21">
    <cfRule type="cellIs" dxfId="1166" priority="227" operator="greaterThan">
      <formula>0</formula>
    </cfRule>
    <cfRule type="cellIs" dxfId="1165" priority="228" operator="lessThan">
      <formula>0</formula>
    </cfRule>
  </conditionalFormatting>
  <conditionalFormatting sqref="AM15:AM21">
    <cfRule type="colorScale" priority="226">
      <colorScale>
        <cfvo type="num" val="0"/>
        <cfvo type="num" val="0"/>
        <color rgb="FF92D050"/>
        <color rgb="FFFF3300"/>
      </colorScale>
    </cfRule>
  </conditionalFormatting>
  <conditionalFormatting sqref="BX4:BX14">
    <cfRule type="cellIs" dxfId="1164" priority="224" operator="greaterThan">
      <formula>0</formula>
    </cfRule>
    <cfRule type="cellIs" dxfId="1163" priority="225" operator="lessThan">
      <formula>0</formula>
    </cfRule>
  </conditionalFormatting>
  <conditionalFormatting sqref="BX4:BX14">
    <cfRule type="colorScale" priority="223">
      <colorScale>
        <cfvo type="num" val="0"/>
        <cfvo type="num" val="0"/>
        <color rgb="FF92D050"/>
        <color rgb="FFFF3300"/>
      </colorScale>
    </cfRule>
  </conditionalFormatting>
  <conditionalFormatting sqref="BX3">
    <cfRule type="colorScale" priority="222">
      <colorScale>
        <cfvo type="num" val="0"/>
        <cfvo type="num" val="0"/>
        <color rgb="FF92D050"/>
        <color rgb="FFFF3300"/>
      </colorScale>
    </cfRule>
  </conditionalFormatting>
  <conditionalFormatting sqref="BX15:BX21">
    <cfRule type="cellIs" dxfId="1162" priority="220" operator="greaterThan">
      <formula>0</formula>
    </cfRule>
    <cfRule type="cellIs" dxfId="1161" priority="221" operator="lessThan">
      <formula>0</formula>
    </cfRule>
  </conditionalFormatting>
  <conditionalFormatting sqref="BX15:BX21">
    <cfRule type="colorScale" priority="219">
      <colorScale>
        <cfvo type="num" val="0"/>
        <cfvo type="num" val="0"/>
        <color rgb="FF92D050"/>
        <color rgb="FFFF3300"/>
      </colorScale>
    </cfRule>
  </conditionalFormatting>
  <conditionalFormatting sqref="DL22:DL1048576 CA22:CA1048576 DL15 CA15">
    <cfRule type="cellIs" dxfId="1160" priority="216" operator="greaterThan">
      <formula>0</formula>
    </cfRule>
    <cfRule type="cellIs" dxfId="1159" priority="217" operator="lessThan">
      <formula>0</formula>
    </cfRule>
    <cfRule type="cellIs" dxfId="1158" priority="218" operator="greaterThan">
      <formula>0</formula>
    </cfRule>
  </conditionalFormatting>
  <conditionalFormatting sqref="ET4:ET14">
    <cfRule type="cellIs" dxfId="1157" priority="214" operator="greaterThan">
      <formula>0</formula>
    </cfRule>
    <cfRule type="cellIs" dxfId="1156" priority="215" operator="lessThan">
      <formula>0</formula>
    </cfRule>
  </conditionalFormatting>
  <conditionalFormatting sqref="ET4:ET14">
    <cfRule type="colorScale" priority="213">
      <colorScale>
        <cfvo type="num" val="0"/>
        <cfvo type="num" val="0"/>
        <color rgb="FF92D050"/>
        <color rgb="FFFF3300"/>
      </colorScale>
    </cfRule>
  </conditionalFormatting>
  <conditionalFormatting sqref="ET3">
    <cfRule type="colorScale" priority="212">
      <colorScale>
        <cfvo type="num" val="0"/>
        <cfvo type="num" val="0"/>
        <color rgb="FF92D050"/>
        <color rgb="FFFF3300"/>
      </colorScale>
    </cfRule>
  </conditionalFormatting>
  <conditionalFormatting sqref="ET15:ET21">
    <cfRule type="cellIs" dxfId="1155" priority="210" operator="greaterThan">
      <formula>0</formula>
    </cfRule>
    <cfRule type="cellIs" dxfId="1154" priority="211" operator="lessThan">
      <formula>0</formula>
    </cfRule>
  </conditionalFormatting>
  <conditionalFormatting sqref="ET15:ET21">
    <cfRule type="colorScale" priority="209">
      <colorScale>
        <cfvo type="num" val="0"/>
        <cfvo type="num" val="0"/>
        <color rgb="FF92D050"/>
        <color rgb="FFFF3300"/>
      </colorScale>
    </cfRule>
  </conditionalFormatting>
  <conditionalFormatting sqref="DI4:DI14">
    <cfRule type="cellIs" dxfId="1153" priority="207" operator="greaterThan">
      <formula>0</formula>
    </cfRule>
    <cfRule type="cellIs" dxfId="1152" priority="208" operator="lessThan">
      <formula>0</formula>
    </cfRule>
  </conditionalFormatting>
  <conditionalFormatting sqref="DI4:DI14">
    <cfRule type="colorScale" priority="206">
      <colorScale>
        <cfvo type="num" val="0"/>
        <cfvo type="num" val="0"/>
        <color rgb="FF92D050"/>
        <color rgb="FFFF3300"/>
      </colorScale>
    </cfRule>
  </conditionalFormatting>
  <conditionalFormatting sqref="DI3">
    <cfRule type="colorScale" priority="205">
      <colorScale>
        <cfvo type="num" val="0"/>
        <cfvo type="num" val="0"/>
        <color rgb="FF92D050"/>
        <color rgb="FFFF3300"/>
      </colorScale>
    </cfRule>
  </conditionalFormatting>
  <conditionalFormatting sqref="DI15:DI21">
    <cfRule type="cellIs" dxfId="1151" priority="203" operator="greaterThan">
      <formula>0</formula>
    </cfRule>
    <cfRule type="cellIs" dxfId="1150" priority="204" operator="lessThan">
      <formula>0</formula>
    </cfRule>
  </conditionalFormatting>
  <conditionalFormatting sqref="DI15:DI21">
    <cfRule type="colorScale" priority="202">
      <colorScale>
        <cfvo type="num" val="0"/>
        <cfvo type="num" val="0"/>
        <color rgb="FF92D050"/>
        <color rgb="FFFF3300"/>
      </colorScale>
    </cfRule>
  </conditionalFormatting>
  <conditionalFormatting sqref="DO22:DO1048576 DO15">
    <cfRule type="cellIs" dxfId="1149" priority="199" operator="greaterThan">
      <formula>0</formula>
    </cfRule>
    <cfRule type="cellIs" dxfId="1148" priority="200" operator="lessThan">
      <formula>0</formula>
    </cfRule>
    <cfRule type="cellIs" dxfId="1147" priority="201" operator="greaterThan">
      <formula>0</formula>
    </cfRule>
  </conditionalFormatting>
  <conditionalFormatting sqref="H22:H1048576 H15">
    <cfRule type="cellIs" dxfId="1146" priority="196" operator="greaterThan">
      <formula>0</formula>
    </cfRule>
    <cfRule type="cellIs" dxfId="1145" priority="197" operator="lessThan">
      <formula>0</formula>
    </cfRule>
    <cfRule type="cellIs" dxfId="1144" priority="198" operator="greaterThan">
      <formula>0</formula>
    </cfRule>
  </conditionalFormatting>
  <conditionalFormatting sqref="H13">
    <cfRule type="cellIs" dxfId="1143" priority="193" operator="greaterThan">
      <formula>0</formula>
    </cfRule>
    <cfRule type="cellIs" dxfId="1142" priority="194" operator="lessThan">
      <formula>0</formula>
    </cfRule>
    <cfRule type="cellIs" dxfId="1141" priority="195" operator="greaterThan">
      <formula>0</formula>
    </cfRule>
  </conditionalFormatting>
  <conditionalFormatting sqref="AS22:AS1048576 AS15">
    <cfRule type="cellIs" dxfId="1140" priority="190" operator="greaterThan">
      <formula>0</formula>
    </cfRule>
    <cfRule type="cellIs" dxfId="1139" priority="191" operator="lessThan">
      <formula>0</formula>
    </cfRule>
    <cfRule type="cellIs" dxfId="1138" priority="192" operator="greaterThan">
      <formula>0</formula>
    </cfRule>
  </conditionalFormatting>
  <conditionalFormatting sqref="AS13">
    <cfRule type="cellIs" dxfId="1137" priority="187" operator="greaterThan">
      <formula>0</formula>
    </cfRule>
    <cfRule type="cellIs" dxfId="1136" priority="188" operator="lessThan">
      <formula>0</formula>
    </cfRule>
    <cfRule type="cellIs" dxfId="1135" priority="189" operator="greaterThan">
      <formula>0</formula>
    </cfRule>
  </conditionalFormatting>
  <conditionalFormatting sqref="CD22:CD1048576 CD15">
    <cfRule type="cellIs" dxfId="1134" priority="184" operator="greaterThan">
      <formula>0</formula>
    </cfRule>
    <cfRule type="cellIs" dxfId="1133" priority="185" operator="lessThan">
      <formula>0</formula>
    </cfRule>
    <cfRule type="cellIs" dxfId="1132" priority="186" operator="greaterThan">
      <formula>0</formula>
    </cfRule>
  </conditionalFormatting>
  <conditionalFormatting sqref="DR22:DR1048576 DR15">
    <cfRule type="cellIs" dxfId="1131" priority="181" operator="greaterThan">
      <formula>0</formula>
    </cfRule>
    <cfRule type="cellIs" dxfId="1130" priority="182" operator="lessThan">
      <formula>0</formula>
    </cfRule>
    <cfRule type="cellIs" dxfId="1129" priority="183" operator="greaterThan">
      <formula>0</formula>
    </cfRule>
  </conditionalFormatting>
  <conditionalFormatting sqref="K22:K1048576 K15">
    <cfRule type="cellIs" dxfId="1128" priority="178" operator="greaterThan">
      <formula>0</formula>
    </cfRule>
    <cfRule type="cellIs" dxfId="1127" priority="179" operator="lessThan">
      <formula>0</formula>
    </cfRule>
    <cfRule type="cellIs" dxfId="1126" priority="180" operator="greaterThan">
      <formula>0</formula>
    </cfRule>
  </conditionalFormatting>
  <conditionalFormatting sqref="K13">
    <cfRule type="cellIs" dxfId="1125" priority="175" operator="greaterThan">
      <formula>0</formula>
    </cfRule>
    <cfRule type="cellIs" dxfId="1124" priority="176" operator="lessThan">
      <formula>0</formula>
    </cfRule>
    <cfRule type="cellIs" dxfId="1123" priority="177" operator="greaterThan">
      <formula>0</formula>
    </cfRule>
  </conditionalFormatting>
  <conditionalFormatting sqref="AV22:AV1048576 AV15">
    <cfRule type="cellIs" dxfId="1122" priority="172" operator="greaterThan">
      <formula>0</formula>
    </cfRule>
    <cfRule type="cellIs" dxfId="1121" priority="173" operator="lessThan">
      <formula>0</formula>
    </cfRule>
    <cfRule type="cellIs" dxfId="1120" priority="174" operator="greaterThan">
      <formula>0</formula>
    </cfRule>
  </conditionalFormatting>
  <conditionalFormatting sqref="AV13">
    <cfRule type="cellIs" dxfId="1119" priority="169" operator="greaterThan">
      <formula>0</formula>
    </cfRule>
    <cfRule type="cellIs" dxfId="1118" priority="170" operator="lessThan">
      <formula>0</formula>
    </cfRule>
    <cfRule type="cellIs" dxfId="1117" priority="171" operator="greaterThan">
      <formula>0</formula>
    </cfRule>
  </conditionalFormatting>
  <conditionalFormatting sqref="CG22:CG1048576 CG15">
    <cfRule type="cellIs" dxfId="1116" priority="166" operator="greaterThan">
      <formula>0</formula>
    </cfRule>
    <cfRule type="cellIs" dxfId="1115" priority="167" operator="lessThan">
      <formula>0</formula>
    </cfRule>
    <cfRule type="cellIs" dxfId="1114" priority="168" operator="greaterThan">
      <formula>0</formula>
    </cfRule>
  </conditionalFormatting>
  <conditionalFormatting sqref="N22:N1048576 N15">
    <cfRule type="cellIs" dxfId="1113" priority="163" operator="greaterThan">
      <formula>0</formula>
    </cfRule>
    <cfRule type="cellIs" dxfId="1112" priority="164" operator="lessThan">
      <formula>0</formula>
    </cfRule>
    <cfRule type="cellIs" dxfId="1111" priority="165" operator="greaterThan">
      <formula>0</formula>
    </cfRule>
  </conditionalFormatting>
  <conditionalFormatting sqref="N13">
    <cfRule type="cellIs" dxfId="1110" priority="160" operator="greaterThan">
      <formula>0</formula>
    </cfRule>
    <cfRule type="cellIs" dxfId="1109" priority="161" operator="lessThan">
      <formula>0</formula>
    </cfRule>
    <cfRule type="cellIs" dxfId="1108" priority="162" operator="greaterThan">
      <formula>0</formula>
    </cfRule>
  </conditionalFormatting>
  <conditionalFormatting sqref="AY22:AY1048576 AY15">
    <cfRule type="cellIs" dxfId="1107" priority="157" operator="greaterThan">
      <formula>0</formula>
    </cfRule>
    <cfRule type="cellIs" dxfId="1106" priority="158" operator="lessThan">
      <formula>0</formula>
    </cfRule>
    <cfRule type="cellIs" dxfId="1105" priority="159" operator="greaterThan">
      <formula>0</formula>
    </cfRule>
  </conditionalFormatting>
  <conditionalFormatting sqref="AY13">
    <cfRule type="cellIs" dxfId="1104" priority="154" operator="greaterThan">
      <formula>0</formula>
    </cfRule>
    <cfRule type="cellIs" dxfId="1103" priority="155" operator="lessThan">
      <formula>0</formula>
    </cfRule>
    <cfRule type="cellIs" dxfId="1102" priority="156" operator="greaterThan">
      <formula>0</formula>
    </cfRule>
  </conditionalFormatting>
  <conditionalFormatting sqref="CJ22:CJ1048576 CJ15">
    <cfRule type="cellIs" dxfId="1101" priority="151" operator="greaterThan">
      <formula>0</formula>
    </cfRule>
    <cfRule type="cellIs" dxfId="1100" priority="152" operator="lessThan">
      <formula>0</formula>
    </cfRule>
    <cfRule type="cellIs" dxfId="1099" priority="153" operator="greaterThan">
      <formula>0</formula>
    </cfRule>
  </conditionalFormatting>
  <conditionalFormatting sqref="DU22:DU1048576 DU15">
    <cfRule type="cellIs" dxfId="1098" priority="145" operator="greaterThan">
      <formula>0</formula>
    </cfRule>
    <cfRule type="cellIs" dxfId="1097" priority="146" operator="lessThan">
      <formula>0</formula>
    </cfRule>
    <cfRule type="cellIs" dxfId="1096" priority="147" operator="greaterThan">
      <formula>0</formula>
    </cfRule>
  </conditionalFormatting>
  <conditionalFormatting sqref="Q22:Q1048576 Q15">
    <cfRule type="cellIs" dxfId="1095" priority="142" operator="greaterThan">
      <formula>0</formula>
    </cfRule>
    <cfRule type="cellIs" dxfId="1094" priority="143" operator="lessThan">
      <formula>0</formula>
    </cfRule>
    <cfRule type="cellIs" dxfId="1093" priority="144" operator="greaterThan">
      <formula>0</formula>
    </cfRule>
  </conditionalFormatting>
  <conditionalFormatting sqref="Q13">
    <cfRule type="cellIs" dxfId="1092" priority="139" operator="greaterThan">
      <formula>0</formula>
    </cfRule>
    <cfRule type="cellIs" dxfId="1091" priority="140" operator="lessThan">
      <formula>0</formula>
    </cfRule>
    <cfRule type="cellIs" dxfId="1090" priority="141" operator="greaterThan">
      <formula>0</formula>
    </cfRule>
  </conditionalFormatting>
  <conditionalFormatting sqref="BB22:BB1048576 BB15">
    <cfRule type="cellIs" dxfId="1089" priority="136" operator="greaterThan">
      <formula>0</formula>
    </cfRule>
    <cfRule type="cellIs" dxfId="1088" priority="137" operator="lessThan">
      <formula>0</formula>
    </cfRule>
    <cfRule type="cellIs" dxfId="1087" priority="138" operator="greaterThan">
      <formula>0</formula>
    </cfRule>
  </conditionalFormatting>
  <conditionalFormatting sqref="BB13">
    <cfRule type="cellIs" dxfId="1086" priority="133" operator="greaterThan">
      <formula>0</formula>
    </cfRule>
    <cfRule type="cellIs" dxfId="1085" priority="134" operator="lessThan">
      <formula>0</formula>
    </cfRule>
    <cfRule type="cellIs" dxfId="1084" priority="135" operator="greaterThan">
      <formula>0</formula>
    </cfRule>
  </conditionalFormatting>
  <conditionalFormatting sqref="CM22:CM1048576 CM15">
    <cfRule type="cellIs" dxfId="1083" priority="130" operator="greaterThan">
      <formula>0</formula>
    </cfRule>
    <cfRule type="cellIs" dxfId="1082" priority="131" operator="lessThan">
      <formula>0</formula>
    </cfRule>
    <cfRule type="cellIs" dxfId="1081" priority="132" operator="greaterThan">
      <formula>0</formula>
    </cfRule>
  </conditionalFormatting>
  <conditionalFormatting sqref="DX22:DX1048576 DX15">
    <cfRule type="cellIs" dxfId="1080" priority="127" operator="greaterThan">
      <formula>0</formula>
    </cfRule>
    <cfRule type="cellIs" dxfId="1079" priority="128" operator="lessThan">
      <formula>0</formula>
    </cfRule>
    <cfRule type="cellIs" dxfId="1078" priority="129" operator="greaterThan">
      <formula>0</formula>
    </cfRule>
  </conditionalFormatting>
  <conditionalFormatting sqref="T22:T1048576 T15">
    <cfRule type="cellIs" dxfId="1077" priority="124" operator="greaterThan">
      <formula>0</formula>
    </cfRule>
    <cfRule type="cellIs" dxfId="1076" priority="125" operator="lessThan">
      <formula>0</formula>
    </cfRule>
    <cfRule type="cellIs" dxfId="1075" priority="126" operator="greaterThan">
      <formula>0</formula>
    </cfRule>
  </conditionalFormatting>
  <conditionalFormatting sqref="T13">
    <cfRule type="cellIs" dxfId="1074" priority="121" operator="greaterThan">
      <formula>0</formula>
    </cfRule>
    <cfRule type="cellIs" dxfId="1073" priority="122" operator="lessThan">
      <formula>0</formula>
    </cfRule>
    <cfRule type="cellIs" dxfId="1072" priority="123" operator="greaterThan">
      <formula>0</formula>
    </cfRule>
  </conditionalFormatting>
  <conditionalFormatting sqref="BE22:BE1048576 BE15">
    <cfRule type="cellIs" dxfId="1071" priority="118" operator="greaterThan">
      <formula>0</formula>
    </cfRule>
    <cfRule type="cellIs" dxfId="1070" priority="119" operator="lessThan">
      <formula>0</formula>
    </cfRule>
    <cfRule type="cellIs" dxfId="1069" priority="120" operator="greaterThan">
      <formula>0</formula>
    </cfRule>
  </conditionalFormatting>
  <conditionalFormatting sqref="BE13">
    <cfRule type="cellIs" dxfId="1068" priority="115" operator="greaterThan">
      <formula>0</formula>
    </cfRule>
    <cfRule type="cellIs" dxfId="1067" priority="116" operator="lessThan">
      <formula>0</formula>
    </cfRule>
    <cfRule type="cellIs" dxfId="1066" priority="117" operator="greaterThan">
      <formula>0</formula>
    </cfRule>
  </conditionalFormatting>
  <conditionalFormatting sqref="CP22:CP1048576 CP15">
    <cfRule type="cellIs" dxfId="1065" priority="112" operator="greaterThan">
      <formula>0</formula>
    </cfRule>
    <cfRule type="cellIs" dxfId="1064" priority="113" operator="lessThan">
      <formula>0</formula>
    </cfRule>
    <cfRule type="cellIs" dxfId="1063" priority="114" operator="greaterThan">
      <formula>0</formula>
    </cfRule>
  </conditionalFormatting>
  <conditionalFormatting sqref="EA22:EA1048576 EA15">
    <cfRule type="cellIs" dxfId="1062" priority="109" operator="greaterThan">
      <formula>0</formula>
    </cfRule>
    <cfRule type="cellIs" dxfId="1061" priority="110" operator="lessThan">
      <formula>0</formula>
    </cfRule>
    <cfRule type="cellIs" dxfId="1060" priority="111" operator="greaterThan">
      <formula>0</formula>
    </cfRule>
  </conditionalFormatting>
  <conditionalFormatting sqref="W22:W1048576 W15">
    <cfRule type="cellIs" dxfId="1059" priority="106" operator="greaterThan">
      <formula>0</formula>
    </cfRule>
    <cfRule type="cellIs" dxfId="1058" priority="107" operator="lessThan">
      <formula>0</formula>
    </cfRule>
    <cfRule type="cellIs" dxfId="1057" priority="108" operator="greaterThan">
      <formula>0</formula>
    </cfRule>
  </conditionalFormatting>
  <conditionalFormatting sqref="W13">
    <cfRule type="cellIs" dxfId="1056" priority="103" operator="greaterThan">
      <formula>0</formula>
    </cfRule>
    <cfRule type="cellIs" dxfId="1055" priority="104" operator="lessThan">
      <formula>0</formula>
    </cfRule>
    <cfRule type="cellIs" dxfId="1054" priority="105" operator="greaterThan">
      <formula>0</formula>
    </cfRule>
  </conditionalFormatting>
  <conditionalFormatting sqref="BH22:BH1048576 BH15">
    <cfRule type="cellIs" dxfId="1053" priority="100" operator="greaterThan">
      <formula>0</formula>
    </cfRule>
    <cfRule type="cellIs" dxfId="1052" priority="101" operator="lessThan">
      <formula>0</formula>
    </cfRule>
    <cfRule type="cellIs" dxfId="1051" priority="102" operator="greaterThan">
      <formula>0</formula>
    </cfRule>
  </conditionalFormatting>
  <conditionalFormatting sqref="BH13">
    <cfRule type="cellIs" dxfId="1050" priority="97" operator="greaterThan">
      <formula>0</formula>
    </cfRule>
    <cfRule type="cellIs" dxfId="1049" priority="98" operator="lessThan">
      <formula>0</formula>
    </cfRule>
    <cfRule type="cellIs" dxfId="1048" priority="99" operator="greaterThan">
      <formula>0</formula>
    </cfRule>
  </conditionalFormatting>
  <conditionalFormatting sqref="CS22:CS1048576 CS15">
    <cfRule type="cellIs" dxfId="1047" priority="94" operator="greaterThan">
      <formula>0</formula>
    </cfRule>
    <cfRule type="cellIs" dxfId="1046" priority="95" operator="lessThan">
      <formula>0</formula>
    </cfRule>
    <cfRule type="cellIs" dxfId="1045" priority="96" operator="greaterThan">
      <formula>0</formula>
    </cfRule>
  </conditionalFormatting>
  <conditionalFormatting sqref="ED22:ED1048576 ED15">
    <cfRule type="cellIs" dxfId="1044" priority="91" operator="greaterThan">
      <formula>0</formula>
    </cfRule>
    <cfRule type="cellIs" dxfId="1043" priority="92" operator="lessThan">
      <formula>0</formula>
    </cfRule>
    <cfRule type="cellIs" dxfId="1042" priority="93" operator="greaterThan">
      <formula>0</formula>
    </cfRule>
  </conditionalFormatting>
  <conditionalFormatting sqref="Z22:Z1048576 Z15">
    <cfRule type="cellIs" dxfId="1041" priority="88" operator="greaterThan">
      <formula>0</formula>
    </cfRule>
    <cfRule type="cellIs" dxfId="1040" priority="89" operator="lessThan">
      <formula>0</formula>
    </cfRule>
    <cfRule type="cellIs" dxfId="1039" priority="90" operator="greaterThan">
      <formula>0</formula>
    </cfRule>
  </conditionalFormatting>
  <conditionalFormatting sqref="Z13">
    <cfRule type="cellIs" dxfId="1038" priority="85" operator="greaterThan">
      <formula>0</formula>
    </cfRule>
    <cfRule type="cellIs" dxfId="1037" priority="86" operator="lessThan">
      <formula>0</formula>
    </cfRule>
    <cfRule type="cellIs" dxfId="1036" priority="87" operator="greaterThan">
      <formula>0</formula>
    </cfRule>
  </conditionalFormatting>
  <conditionalFormatting sqref="BK22:BK1048576 BK15">
    <cfRule type="cellIs" dxfId="1035" priority="82" operator="greaterThan">
      <formula>0</formula>
    </cfRule>
    <cfRule type="cellIs" dxfId="1034" priority="83" operator="lessThan">
      <formula>0</formula>
    </cfRule>
    <cfRule type="cellIs" dxfId="1033" priority="84" operator="greaterThan">
      <formula>0</formula>
    </cfRule>
  </conditionalFormatting>
  <conditionalFormatting sqref="BK13">
    <cfRule type="cellIs" dxfId="1032" priority="79" operator="greaterThan">
      <formula>0</formula>
    </cfRule>
    <cfRule type="cellIs" dxfId="1031" priority="80" operator="lessThan">
      <formula>0</formula>
    </cfRule>
    <cfRule type="cellIs" dxfId="1030" priority="81" operator="greaterThan">
      <formula>0</formula>
    </cfRule>
  </conditionalFormatting>
  <conditionalFormatting sqref="CV22:CV1048576 CV15">
    <cfRule type="cellIs" dxfId="1029" priority="76" operator="greaterThan">
      <formula>0</formula>
    </cfRule>
    <cfRule type="cellIs" dxfId="1028" priority="77" operator="lessThan">
      <formula>0</formula>
    </cfRule>
    <cfRule type="cellIs" dxfId="1027" priority="78" operator="greaterThan">
      <formula>0</formula>
    </cfRule>
  </conditionalFormatting>
  <conditionalFormatting sqref="EG22:EG1048576 EG15">
    <cfRule type="cellIs" dxfId="1026" priority="73" operator="greaterThan">
      <formula>0</formula>
    </cfRule>
    <cfRule type="cellIs" dxfId="1025" priority="74" operator="lessThan">
      <formula>0</formula>
    </cfRule>
    <cfRule type="cellIs" dxfId="1024" priority="75" operator="greaterThan">
      <formula>0</formula>
    </cfRule>
  </conditionalFormatting>
  <conditionalFormatting sqref="AC22:AC1048576 AC15">
    <cfRule type="cellIs" dxfId="1023" priority="70" operator="greaterThan">
      <formula>0</formula>
    </cfRule>
    <cfRule type="cellIs" dxfId="1022" priority="71" operator="lessThan">
      <formula>0</formula>
    </cfRule>
    <cfRule type="cellIs" dxfId="1021" priority="72" operator="greaterThan">
      <formula>0</formula>
    </cfRule>
  </conditionalFormatting>
  <conditionalFormatting sqref="AC13">
    <cfRule type="cellIs" dxfId="1020" priority="67" operator="greaterThan">
      <formula>0</formula>
    </cfRule>
    <cfRule type="cellIs" dxfId="1019" priority="68" operator="lessThan">
      <formula>0</formula>
    </cfRule>
    <cfRule type="cellIs" dxfId="1018" priority="69" operator="greaterThan">
      <formula>0</formula>
    </cfRule>
  </conditionalFormatting>
  <conditionalFormatting sqref="BN22:BN1048576 BN15">
    <cfRule type="cellIs" dxfId="1017" priority="64" operator="greaterThan">
      <formula>0</formula>
    </cfRule>
    <cfRule type="cellIs" dxfId="1016" priority="65" operator="lessThan">
      <formula>0</formula>
    </cfRule>
    <cfRule type="cellIs" dxfId="1015" priority="66" operator="greaterThan">
      <formula>0</formula>
    </cfRule>
  </conditionalFormatting>
  <conditionalFormatting sqref="BN13">
    <cfRule type="cellIs" dxfId="1014" priority="61" operator="greaterThan">
      <formula>0</formula>
    </cfRule>
    <cfRule type="cellIs" dxfId="1013" priority="62" operator="lessThan">
      <formula>0</formula>
    </cfRule>
    <cfRule type="cellIs" dxfId="1012" priority="63" operator="greaterThan">
      <formula>0</formula>
    </cfRule>
  </conditionalFormatting>
  <conditionalFormatting sqref="CY22:CY1048576 CY15">
    <cfRule type="cellIs" dxfId="1011" priority="58" operator="greaterThan">
      <formula>0</formula>
    </cfRule>
    <cfRule type="cellIs" dxfId="1010" priority="59" operator="lessThan">
      <formula>0</formula>
    </cfRule>
    <cfRule type="cellIs" dxfId="1009" priority="60" operator="greaterThan">
      <formula>0</formula>
    </cfRule>
  </conditionalFormatting>
  <conditionalFormatting sqref="EJ22:EJ1048576 EJ15">
    <cfRule type="cellIs" dxfId="1008" priority="55" operator="greaterThan">
      <formula>0</formula>
    </cfRule>
    <cfRule type="cellIs" dxfId="1007" priority="56" operator="lessThan">
      <formula>0</formula>
    </cfRule>
    <cfRule type="cellIs" dxfId="1006" priority="57" operator="greaterThan">
      <formula>0</formula>
    </cfRule>
  </conditionalFormatting>
  <conditionalFormatting sqref="AF22:AF1048576 AF15">
    <cfRule type="cellIs" dxfId="1005" priority="52" operator="greaterThan">
      <formula>0</formula>
    </cfRule>
    <cfRule type="cellIs" dxfId="1004" priority="53" operator="lessThan">
      <formula>0</formula>
    </cfRule>
    <cfRule type="cellIs" dxfId="1003" priority="54" operator="greaterThan">
      <formula>0</formula>
    </cfRule>
  </conditionalFormatting>
  <conditionalFormatting sqref="AF13">
    <cfRule type="cellIs" dxfId="1002" priority="49" operator="greaterThan">
      <formula>0</formula>
    </cfRule>
    <cfRule type="cellIs" dxfId="1001" priority="50" operator="lessThan">
      <formula>0</formula>
    </cfRule>
    <cfRule type="cellIs" dxfId="1000" priority="51" operator="greaterThan">
      <formula>0</formula>
    </cfRule>
  </conditionalFormatting>
  <conditionalFormatting sqref="BQ22:BQ1048576 BQ15">
    <cfRule type="cellIs" dxfId="999" priority="46" operator="greaterThan">
      <formula>0</formula>
    </cfRule>
    <cfRule type="cellIs" dxfId="998" priority="47" operator="lessThan">
      <formula>0</formula>
    </cfRule>
    <cfRule type="cellIs" dxfId="997" priority="48" operator="greaterThan">
      <formula>0</formula>
    </cfRule>
  </conditionalFormatting>
  <conditionalFormatting sqref="BQ13">
    <cfRule type="cellIs" dxfId="996" priority="43" operator="greaterThan">
      <formula>0</formula>
    </cfRule>
    <cfRule type="cellIs" dxfId="995" priority="44" operator="lessThan">
      <formula>0</formula>
    </cfRule>
    <cfRule type="cellIs" dxfId="994" priority="45" operator="greaterThan">
      <formula>0</formula>
    </cfRule>
  </conditionalFormatting>
  <conditionalFormatting sqref="DB22:DB1048576 DB15">
    <cfRule type="cellIs" dxfId="993" priority="40" operator="greaterThan">
      <formula>0</formula>
    </cfRule>
    <cfRule type="cellIs" dxfId="992" priority="41" operator="lessThan">
      <formula>0</formula>
    </cfRule>
    <cfRule type="cellIs" dxfId="991" priority="42" operator="greaterThan">
      <formula>0</formula>
    </cfRule>
  </conditionalFormatting>
  <conditionalFormatting sqref="EM22:EM1048576 EM15">
    <cfRule type="cellIs" dxfId="990" priority="37" operator="greaterThan">
      <formula>0</formula>
    </cfRule>
    <cfRule type="cellIs" dxfId="989" priority="38" operator="lessThan">
      <formula>0</formula>
    </cfRule>
    <cfRule type="cellIs" dxfId="988" priority="39" operator="greaterThan">
      <formula>0</formula>
    </cfRule>
  </conditionalFormatting>
  <conditionalFormatting sqref="AI22:AI1048576 AI15">
    <cfRule type="cellIs" dxfId="987" priority="34" operator="greaterThan">
      <formula>0</formula>
    </cfRule>
    <cfRule type="cellIs" dxfId="986" priority="35" operator="lessThan">
      <formula>0</formula>
    </cfRule>
    <cfRule type="cellIs" dxfId="985" priority="36" operator="greaterThan">
      <formula>0</formula>
    </cfRule>
  </conditionalFormatting>
  <conditionalFormatting sqref="AI13">
    <cfRule type="cellIs" dxfId="984" priority="31" operator="greaterThan">
      <formula>0</formula>
    </cfRule>
    <cfRule type="cellIs" dxfId="983" priority="32" operator="lessThan">
      <formula>0</formula>
    </cfRule>
    <cfRule type="cellIs" dxfId="982" priority="33" operator="greaterThan">
      <formula>0</formula>
    </cfRule>
  </conditionalFormatting>
  <conditionalFormatting sqref="BT22:BT1048576 BT15">
    <cfRule type="cellIs" dxfId="981" priority="28" operator="greaterThan">
      <formula>0</formula>
    </cfRule>
    <cfRule type="cellIs" dxfId="980" priority="29" operator="lessThan">
      <formula>0</formula>
    </cfRule>
    <cfRule type="cellIs" dxfId="979" priority="30" operator="greaterThan">
      <formula>0</formula>
    </cfRule>
  </conditionalFormatting>
  <conditionalFormatting sqref="BT13">
    <cfRule type="cellIs" dxfId="978" priority="25" operator="greaterThan">
      <formula>0</formula>
    </cfRule>
    <cfRule type="cellIs" dxfId="977" priority="26" operator="lessThan">
      <formula>0</formula>
    </cfRule>
    <cfRule type="cellIs" dxfId="976" priority="27" operator="greaterThan">
      <formula>0</formula>
    </cfRule>
  </conditionalFormatting>
  <conditionalFormatting sqref="DE22:DE1048576 DE15">
    <cfRule type="cellIs" dxfId="975" priority="22" operator="greaterThan">
      <formula>0</formula>
    </cfRule>
    <cfRule type="cellIs" dxfId="974" priority="23" operator="lessThan">
      <formula>0</formula>
    </cfRule>
    <cfRule type="cellIs" dxfId="973" priority="24" operator="greaterThan">
      <formula>0</formula>
    </cfRule>
  </conditionalFormatting>
  <conditionalFormatting sqref="EP22:EP1048576 EP15">
    <cfRule type="cellIs" dxfId="972" priority="19" operator="greaterThan">
      <formula>0</formula>
    </cfRule>
    <cfRule type="cellIs" dxfId="971" priority="20" operator="lessThan">
      <formula>0</formula>
    </cfRule>
    <cfRule type="cellIs" dxfId="970" priority="21" operator="greaterThan">
      <formula>0</formula>
    </cfRule>
  </conditionalFormatting>
  <conditionalFormatting sqref="AL22:AL1048576 AL15">
    <cfRule type="cellIs" dxfId="969" priority="16" operator="greaterThan">
      <formula>0</formula>
    </cfRule>
    <cfRule type="cellIs" dxfId="968" priority="17" operator="lessThan">
      <formula>0</formula>
    </cfRule>
    <cfRule type="cellIs" dxfId="967" priority="18" operator="greaterThan">
      <formula>0</formula>
    </cfRule>
  </conditionalFormatting>
  <conditionalFormatting sqref="AL13">
    <cfRule type="cellIs" dxfId="966" priority="13" operator="greaterThan">
      <formula>0</formula>
    </cfRule>
    <cfRule type="cellIs" dxfId="965" priority="14" operator="lessThan">
      <formula>0</formula>
    </cfRule>
    <cfRule type="cellIs" dxfId="964" priority="15" operator="greaterThan">
      <formula>0</formula>
    </cfRule>
  </conditionalFormatting>
  <conditionalFormatting sqref="BW22:BW1048576 BW15">
    <cfRule type="cellIs" dxfId="963" priority="10" operator="greaterThan">
      <formula>0</formula>
    </cfRule>
    <cfRule type="cellIs" dxfId="962" priority="11" operator="lessThan">
      <formula>0</formula>
    </cfRule>
    <cfRule type="cellIs" dxfId="961" priority="12" operator="greaterThan">
      <formula>0</formula>
    </cfRule>
  </conditionalFormatting>
  <conditionalFormatting sqref="BW13">
    <cfRule type="cellIs" dxfId="960" priority="7" operator="greaterThan">
      <formula>0</formula>
    </cfRule>
    <cfRule type="cellIs" dxfId="959" priority="8" operator="lessThan">
      <formula>0</formula>
    </cfRule>
    <cfRule type="cellIs" dxfId="958" priority="9" operator="greaterThan">
      <formula>0</formula>
    </cfRule>
  </conditionalFormatting>
  <conditionalFormatting sqref="DH22:DH1048576 DH15">
    <cfRule type="cellIs" dxfId="957" priority="4" operator="greaterThan">
      <formula>0</formula>
    </cfRule>
    <cfRule type="cellIs" dxfId="956" priority="5" operator="lessThan">
      <formula>0</formula>
    </cfRule>
    <cfRule type="cellIs" dxfId="955" priority="6" operator="greaterThan">
      <formula>0</formula>
    </cfRule>
  </conditionalFormatting>
  <conditionalFormatting sqref="ES22:ES1048576 ES15">
    <cfRule type="cellIs" dxfId="954" priority="1" operator="greaterThan">
      <formula>0</formula>
    </cfRule>
    <cfRule type="cellIs" dxfId="953" priority="2" operator="lessThan">
      <formula>0</formula>
    </cfRule>
    <cfRule type="cellIs" dxfId="952" priority="3" operator="greater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C000"/>
  </sheetPr>
  <dimension ref="A1:DI24"/>
  <sheetViews>
    <sheetView zoomScale="70" zoomScaleNormal="70" workbookViewId="0">
      <selection activeCell="DF1" sqref="DF1:DF1048576"/>
    </sheetView>
  </sheetViews>
  <sheetFormatPr baseColWidth="10" defaultRowHeight="15" x14ac:dyDescent="0.25"/>
  <cols>
    <col min="1" max="1" width="20.85546875" bestFit="1" customWidth="1"/>
    <col min="2" max="2" width="121.5703125" bestFit="1" customWidth="1"/>
    <col min="3" max="3" width="13" customWidth="1"/>
    <col min="4" max="4" width="14.42578125" style="25" customWidth="1"/>
    <col min="5" max="5" width="11.28515625" bestFit="1" customWidth="1"/>
    <col min="6" max="6" width="13" customWidth="1"/>
    <col min="7" max="7" width="14.42578125" style="25" customWidth="1"/>
    <col min="8" max="8" width="11.28515625" bestFit="1" customWidth="1"/>
    <col min="9" max="9" width="13" customWidth="1"/>
    <col min="10" max="10" width="14.42578125" style="25" customWidth="1"/>
    <col min="11" max="11" width="11.28515625" bestFit="1" customWidth="1"/>
    <col min="12" max="12" width="13" customWidth="1"/>
    <col min="13" max="13" width="14.42578125" style="25" customWidth="1"/>
    <col min="14" max="14" width="11.28515625" bestFit="1" customWidth="1"/>
    <col min="15" max="15" width="13" customWidth="1"/>
    <col min="16" max="16" width="14.42578125" style="25" customWidth="1"/>
    <col min="17" max="17" width="11.28515625" bestFit="1" customWidth="1"/>
    <col min="18" max="18" width="13" customWidth="1"/>
    <col min="19" max="19" width="14.42578125" style="25" customWidth="1"/>
    <col min="20" max="20" width="11.28515625" bestFit="1" customWidth="1"/>
    <col min="21" max="21" width="13" customWidth="1"/>
    <col min="22" max="22" width="14.42578125" style="25" customWidth="1"/>
    <col min="23" max="23" width="11.28515625" bestFit="1" customWidth="1"/>
    <col min="24" max="24" width="13" customWidth="1"/>
    <col min="25" max="25" width="14.42578125" style="25" customWidth="1"/>
    <col min="26" max="26" width="11.28515625" bestFit="1" customWidth="1"/>
    <col min="27" max="27" width="13" customWidth="1"/>
    <col min="28" max="28" width="14.42578125" style="25" customWidth="1"/>
    <col min="29" max="29" width="11.28515625" bestFit="1" customWidth="1"/>
    <col min="30" max="30" width="13" customWidth="1"/>
    <col min="31" max="31" width="14.42578125" style="25" customWidth="1"/>
    <col min="32" max="32" width="11.28515625" bestFit="1" customWidth="1"/>
    <col min="33" max="33" width="13" customWidth="1"/>
    <col min="34" max="34" width="14.42578125" style="25" customWidth="1"/>
    <col min="35" max="35" width="11.28515625" bestFit="1" customWidth="1"/>
    <col min="36" max="36" width="13" customWidth="1"/>
    <col min="37" max="37" width="14.42578125" style="25" customWidth="1"/>
    <col min="38" max="38" width="11.28515625" bestFit="1" customWidth="1"/>
    <col min="39" max="39" width="11.5703125" style="106"/>
    <col min="40" max="40" width="14.7109375" customWidth="1"/>
    <col min="41" max="41" width="15.140625" style="25" customWidth="1"/>
    <col min="42" max="42" width="11.28515625" customWidth="1"/>
    <col min="43" max="43" width="14.7109375" customWidth="1"/>
    <col min="44" max="44" width="15.140625" style="25" customWidth="1"/>
    <col min="45" max="45" width="11.28515625" customWidth="1"/>
    <col min="46" max="46" width="14.7109375" customWidth="1"/>
    <col min="47" max="47" width="15.140625" style="25" customWidth="1"/>
    <col min="48" max="48" width="11.28515625" customWidth="1"/>
    <col min="49" max="49" width="14.7109375" customWidth="1"/>
    <col min="50" max="50" width="15.140625" style="25" customWidth="1"/>
    <col min="51" max="51" width="11.28515625" customWidth="1"/>
    <col min="52" max="52" width="14.7109375" customWidth="1"/>
    <col min="53" max="53" width="15.140625" style="25" customWidth="1"/>
    <col min="54" max="54" width="11.28515625" customWidth="1"/>
    <col min="55" max="55" width="14.7109375" customWidth="1"/>
    <col min="56" max="56" width="15.140625" style="25" customWidth="1"/>
    <col min="57" max="57" width="11.28515625" customWidth="1"/>
    <col min="58" max="58" width="14.7109375" customWidth="1"/>
    <col min="59" max="59" width="15.140625" style="25" customWidth="1"/>
    <col min="60" max="60" width="11.28515625" customWidth="1"/>
    <col min="61" max="61" width="14.7109375" customWidth="1"/>
    <col min="62" max="62" width="15.140625" style="25" customWidth="1"/>
    <col min="63" max="63" width="11.28515625" customWidth="1"/>
    <col min="64" max="64" width="14.7109375" customWidth="1"/>
    <col min="65" max="65" width="15.140625" style="25" customWidth="1"/>
    <col min="66" max="66" width="11.28515625" customWidth="1"/>
    <col min="67" max="67" width="14.7109375" customWidth="1"/>
    <col min="68" max="68" width="15.140625" style="25" customWidth="1"/>
    <col min="69" max="69" width="11.28515625" customWidth="1"/>
    <col min="70" max="70" width="14.7109375" customWidth="1"/>
    <col min="71" max="71" width="15.140625" style="25" customWidth="1"/>
    <col min="72" max="72" width="11.28515625" customWidth="1"/>
    <col min="73" max="73" width="14.7109375" customWidth="1"/>
    <col min="74" max="74" width="15.140625" style="25" customWidth="1"/>
    <col min="75" max="75" width="11.28515625" customWidth="1"/>
    <col min="76" max="76" width="11.5703125" style="106"/>
    <col min="77" max="77" width="14.85546875" customWidth="1"/>
    <col min="78" max="78" width="14.42578125" style="25" customWidth="1"/>
    <col min="79" max="79" width="11.28515625" bestFit="1" customWidth="1"/>
    <col min="80" max="80" width="14.85546875" customWidth="1"/>
    <col min="81" max="81" width="14.42578125" style="25" customWidth="1"/>
    <col min="82" max="82" width="11.28515625" bestFit="1" customWidth="1"/>
    <col min="83" max="83" width="14.85546875" customWidth="1"/>
    <col min="84" max="84" width="14.42578125" style="25" customWidth="1"/>
    <col min="85" max="85" width="11.28515625" bestFit="1" customWidth="1"/>
    <col min="86" max="86" width="14.85546875" customWidth="1"/>
    <col min="87" max="87" width="14.42578125" style="25" customWidth="1"/>
    <col min="88" max="88" width="11.28515625" bestFit="1" customWidth="1"/>
    <col min="89" max="89" width="14.85546875" customWidth="1"/>
    <col min="90" max="90" width="14.42578125" style="25" customWidth="1"/>
    <col min="91" max="91" width="11.28515625" bestFit="1" customWidth="1"/>
    <col min="92" max="92" width="14.85546875" customWidth="1"/>
    <col min="93" max="93" width="14.42578125" style="25" customWidth="1"/>
    <col min="94" max="94" width="11.28515625" bestFit="1" customWidth="1"/>
    <col min="95" max="95" width="14.85546875" customWidth="1"/>
    <col min="96" max="96" width="14.42578125" style="25" customWidth="1"/>
    <col min="97" max="97" width="11.28515625" bestFit="1" customWidth="1"/>
    <col min="98" max="98" width="14.85546875" customWidth="1"/>
    <col min="99" max="99" width="14.42578125" style="25" customWidth="1"/>
    <col min="100" max="100" width="11.28515625" bestFit="1" customWidth="1"/>
    <col min="101" max="101" width="14.85546875" customWidth="1"/>
    <col min="102" max="102" width="14.42578125" style="25" customWidth="1"/>
    <col min="103" max="103" width="11.28515625" bestFit="1" customWidth="1"/>
    <col min="104" max="104" width="14.85546875" customWidth="1"/>
    <col min="105" max="105" width="14.42578125" style="25" customWidth="1"/>
    <col min="106" max="106" width="11.28515625" bestFit="1" customWidth="1"/>
    <col min="107" max="107" width="14.85546875" customWidth="1"/>
    <col min="108" max="108" width="14.42578125" style="25" customWidth="1"/>
    <col min="109" max="109" width="11.28515625" bestFit="1" customWidth="1"/>
    <col min="110" max="110" width="14.85546875" customWidth="1"/>
    <col min="111" max="111" width="14.42578125" style="25" customWidth="1"/>
    <col min="112" max="112" width="11.28515625" bestFit="1" customWidth="1"/>
    <col min="113" max="113" width="11.5703125" style="106"/>
  </cols>
  <sheetData>
    <row r="1" spans="1:113" x14ac:dyDescent="0.25">
      <c r="A1" s="145" t="s">
        <v>31</v>
      </c>
      <c r="B1" s="146" t="s">
        <v>30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3"/>
      <c r="BY1" s="100"/>
      <c r="BZ1" s="100"/>
      <c r="CA1" s="82"/>
      <c r="CB1" s="100"/>
      <c r="CC1" s="100"/>
      <c r="CD1" s="103"/>
      <c r="CE1" s="100"/>
      <c r="CF1" s="100"/>
      <c r="CG1" s="103"/>
      <c r="CH1" s="100"/>
      <c r="CI1" s="100"/>
      <c r="CJ1" s="103"/>
      <c r="CK1" s="100"/>
      <c r="CL1" s="100"/>
      <c r="CM1" s="103"/>
      <c r="CN1" s="100"/>
      <c r="CO1" s="100"/>
      <c r="CP1" s="103"/>
      <c r="CQ1" s="100"/>
      <c r="CR1" s="100"/>
      <c r="CS1" s="103"/>
      <c r="CT1" s="100"/>
      <c r="CU1" s="100"/>
      <c r="CV1" s="103"/>
      <c r="CW1" s="100"/>
      <c r="CX1" s="100"/>
      <c r="CY1" s="103"/>
      <c r="CZ1" s="100"/>
      <c r="DA1" s="100"/>
      <c r="DB1" s="103"/>
      <c r="DC1" s="100"/>
      <c r="DD1" s="100"/>
      <c r="DE1" s="103"/>
      <c r="DF1" s="100"/>
      <c r="DG1" s="100"/>
      <c r="DH1" s="103"/>
      <c r="DI1" s="103"/>
    </row>
    <row r="2" spans="1:113" x14ac:dyDescent="0.25">
      <c r="A2" s="145"/>
      <c r="B2" s="147"/>
      <c r="C2" s="148" t="s">
        <v>86</v>
      </c>
      <c r="D2" s="148"/>
      <c r="E2" s="148"/>
      <c r="F2" s="148" t="s">
        <v>86</v>
      </c>
      <c r="G2" s="148"/>
      <c r="H2" s="148"/>
      <c r="I2" s="148" t="s">
        <v>86</v>
      </c>
      <c r="J2" s="148"/>
      <c r="K2" s="148"/>
      <c r="L2" s="148" t="s">
        <v>86</v>
      </c>
      <c r="M2" s="148"/>
      <c r="N2" s="148"/>
      <c r="O2" s="148" t="s">
        <v>86</v>
      </c>
      <c r="P2" s="148"/>
      <c r="Q2" s="148"/>
      <c r="R2" s="148" t="s">
        <v>86</v>
      </c>
      <c r="S2" s="148"/>
      <c r="T2" s="148"/>
      <c r="U2" s="148" t="s">
        <v>86</v>
      </c>
      <c r="V2" s="148"/>
      <c r="W2" s="148"/>
      <c r="X2" s="148" t="s">
        <v>86</v>
      </c>
      <c r="Y2" s="148"/>
      <c r="Z2" s="148"/>
      <c r="AA2" s="148" t="s">
        <v>86</v>
      </c>
      <c r="AB2" s="148"/>
      <c r="AC2" s="148"/>
      <c r="AD2" s="148" t="s">
        <v>86</v>
      </c>
      <c r="AE2" s="148"/>
      <c r="AF2" s="148"/>
      <c r="AG2" s="148" t="s">
        <v>86</v>
      </c>
      <c r="AH2" s="148"/>
      <c r="AI2" s="148"/>
      <c r="AJ2" s="148" t="s">
        <v>86</v>
      </c>
      <c r="AK2" s="148"/>
      <c r="AL2" s="148"/>
      <c r="AM2" s="72"/>
      <c r="AN2" s="144" t="s">
        <v>58</v>
      </c>
      <c r="AO2" s="144"/>
      <c r="AP2" s="144"/>
      <c r="AQ2" s="144" t="s">
        <v>58</v>
      </c>
      <c r="AR2" s="144"/>
      <c r="AS2" s="144"/>
      <c r="AT2" s="144" t="s">
        <v>58</v>
      </c>
      <c r="AU2" s="144"/>
      <c r="AV2" s="144"/>
      <c r="AW2" s="144" t="s">
        <v>58</v>
      </c>
      <c r="AX2" s="144"/>
      <c r="AY2" s="144"/>
      <c r="AZ2" s="144" t="s">
        <v>58</v>
      </c>
      <c r="BA2" s="144"/>
      <c r="BB2" s="144"/>
      <c r="BC2" s="144" t="s">
        <v>58</v>
      </c>
      <c r="BD2" s="144"/>
      <c r="BE2" s="144"/>
      <c r="BF2" s="144" t="s">
        <v>58</v>
      </c>
      <c r="BG2" s="144"/>
      <c r="BH2" s="144"/>
      <c r="BI2" s="144" t="s">
        <v>58</v>
      </c>
      <c r="BJ2" s="144"/>
      <c r="BK2" s="144"/>
      <c r="BL2" s="144" t="s">
        <v>58</v>
      </c>
      <c r="BM2" s="144"/>
      <c r="BN2" s="144"/>
      <c r="BO2" s="144" t="s">
        <v>58</v>
      </c>
      <c r="BP2" s="144"/>
      <c r="BQ2" s="144"/>
      <c r="BR2" s="144" t="s">
        <v>58</v>
      </c>
      <c r="BS2" s="144"/>
      <c r="BT2" s="144"/>
      <c r="BU2" s="144" t="s">
        <v>58</v>
      </c>
      <c r="BV2" s="144"/>
      <c r="BW2" s="144"/>
      <c r="BX2" s="72"/>
      <c r="BY2" s="148" t="s">
        <v>66</v>
      </c>
      <c r="BZ2" s="148"/>
      <c r="CA2" s="148"/>
      <c r="CB2" s="148" t="s">
        <v>66</v>
      </c>
      <c r="CC2" s="148"/>
      <c r="CD2" s="148"/>
      <c r="CE2" s="148" t="s">
        <v>66</v>
      </c>
      <c r="CF2" s="148"/>
      <c r="CG2" s="148"/>
      <c r="CH2" s="148" t="s">
        <v>66</v>
      </c>
      <c r="CI2" s="148"/>
      <c r="CJ2" s="148"/>
      <c r="CK2" s="148" t="s">
        <v>66</v>
      </c>
      <c r="CL2" s="148"/>
      <c r="CM2" s="148"/>
      <c r="CN2" s="148" t="s">
        <v>66</v>
      </c>
      <c r="CO2" s="148"/>
      <c r="CP2" s="148"/>
      <c r="CQ2" s="148" t="s">
        <v>66</v>
      </c>
      <c r="CR2" s="148"/>
      <c r="CS2" s="148"/>
      <c r="CT2" s="148" t="s">
        <v>66</v>
      </c>
      <c r="CU2" s="148"/>
      <c r="CV2" s="148"/>
      <c r="CW2" s="148" t="s">
        <v>66</v>
      </c>
      <c r="CX2" s="148"/>
      <c r="CY2" s="148"/>
      <c r="CZ2" s="148" t="s">
        <v>66</v>
      </c>
      <c r="DA2" s="148"/>
      <c r="DB2" s="148"/>
      <c r="DC2" s="148" t="s">
        <v>66</v>
      </c>
      <c r="DD2" s="148"/>
      <c r="DE2" s="148"/>
      <c r="DF2" s="148" t="s">
        <v>66</v>
      </c>
      <c r="DG2" s="148"/>
      <c r="DH2" s="148"/>
      <c r="DI2" s="72"/>
    </row>
    <row r="3" spans="1:113" x14ac:dyDescent="0.25">
      <c r="A3" s="145"/>
      <c r="B3" s="147"/>
      <c r="C3" s="28" t="s">
        <v>38</v>
      </c>
      <c r="D3" s="51" t="s">
        <v>145</v>
      </c>
      <c r="E3" s="36" t="s">
        <v>50</v>
      </c>
      <c r="F3" s="28" t="s">
        <v>37</v>
      </c>
      <c r="G3" s="51" t="s">
        <v>208</v>
      </c>
      <c r="H3" s="36" t="s">
        <v>50</v>
      </c>
      <c r="I3" s="28" t="s">
        <v>39</v>
      </c>
      <c r="J3" s="51" t="s">
        <v>214</v>
      </c>
      <c r="K3" s="36" t="s">
        <v>50</v>
      </c>
      <c r="L3" s="28" t="s">
        <v>210</v>
      </c>
      <c r="M3" s="51" t="s">
        <v>221</v>
      </c>
      <c r="N3" s="36" t="s">
        <v>50</v>
      </c>
      <c r="O3" s="28" t="s">
        <v>216</v>
      </c>
      <c r="P3" s="51" t="s">
        <v>224</v>
      </c>
      <c r="Q3" s="36" t="s">
        <v>50</v>
      </c>
      <c r="R3" s="28" t="s">
        <v>225</v>
      </c>
      <c r="S3" s="51" t="s">
        <v>233</v>
      </c>
      <c r="T3" s="36" t="s">
        <v>50</v>
      </c>
      <c r="U3" s="28" t="s">
        <v>228</v>
      </c>
      <c r="V3" s="51" t="s">
        <v>240</v>
      </c>
      <c r="W3" s="36" t="s">
        <v>50</v>
      </c>
      <c r="X3" s="28" t="s">
        <v>235</v>
      </c>
      <c r="Y3" s="51" t="s">
        <v>245</v>
      </c>
      <c r="Z3" s="36" t="s">
        <v>50</v>
      </c>
      <c r="AA3" s="28" t="s">
        <v>242</v>
      </c>
      <c r="AB3" s="51" t="s">
        <v>254</v>
      </c>
      <c r="AC3" s="36" t="s">
        <v>50</v>
      </c>
      <c r="AD3" s="28" t="s">
        <v>247</v>
      </c>
      <c r="AE3" s="51" t="s">
        <v>255</v>
      </c>
      <c r="AF3" s="36" t="s">
        <v>50</v>
      </c>
      <c r="AG3" s="28" t="s">
        <v>251</v>
      </c>
      <c r="AH3" s="51" t="s">
        <v>260</v>
      </c>
      <c r="AI3" s="36" t="s">
        <v>50</v>
      </c>
      <c r="AJ3" s="28" t="s">
        <v>257</v>
      </c>
      <c r="AK3" s="51" t="s">
        <v>265</v>
      </c>
      <c r="AL3" s="36" t="s">
        <v>50</v>
      </c>
      <c r="AM3" s="52"/>
      <c r="AN3" s="28" t="s">
        <v>38</v>
      </c>
      <c r="AO3" s="51" t="s">
        <v>128</v>
      </c>
      <c r="AP3" s="36" t="s">
        <v>50</v>
      </c>
      <c r="AQ3" s="28" t="s">
        <v>37</v>
      </c>
      <c r="AR3" s="51" t="s">
        <v>207</v>
      </c>
      <c r="AS3" s="36" t="s">
        <v>50</v>
      </c>
      <c r="AT3" s="28" t="s">
        <v>39</v>
      </c>
      <c r="AU3" s="51" t="s">
        <v>214</v>
      </c>
      <c r="AV3" s="36" t="s">
        <v>50</v>
      </c>
      <c r="AW3" s="28" t="s">
        <v>210</v>
      </c>
      <c r="AX3" s="51" t="s">
        <v>223</v>
      </c>
      <c r="AY3" s="36" t="s">
        <v>50</v>
      </c>
      <c r="AZ3" s="28" t="s">
        <v>216</v>
      </c>
      <c r="BA3" s="51" t="s">
        <v>231</v>
      </c>
      <c r="BB3" s="36" t="s">
        <v>50</v>
      </c>
      <c r="BC3" s="28" t="s">
        <v>225</v>
      </c>
      <c r="BD3" s="51" t="s">
        <v>233</v>
      </c>
      <c r="BE3" s="36" t="s">
        <v>50</v>
      </c>
      <c r="BF3" s="28" t="s">
        <v>228</v>
      </c>
      <c r="BG3" s="51" t="s">
        <v>240</v>
      </c>
      <c r="BH3" s="36" t="s">
        <v>50</v>
      </c>
      <c r="BI3" s="28" t="s">
        <v>235</v>
      </c>
      <c r="BJ3" s="51" t="s">
        <v>245</v>
      </c>
      <c r="BK3" s="36" t="s">
        <v>50</v>
      </c>
      <c r="BL3" s="28" t="s">
        <v>242</v>
      </c>
      <c r="BM3" s="51" t="s">
        <v>254</v>
      </c>
      <c r="BN3" s="36" t="s">
        <v>50</v>
      </c>
      <c r="BO3" s="28" t="s">
        <v>247</v>
      </c>
      <c r="BP3" s="51" t="s">
        <v>255</v>
      </c>
      <c r="BQ3" s="36" t="s">
        <v>50</v>
      </c>
      <c r="BR3" s="28" t="s">
        <v>251</v>
      </c>
      <c r="BS3" s="51" t="s">
        <v>260</v>
      </c>
      <c r="BT3" s="36" t="s">
        <v>50</v>
      </c>
      <c r="BU3" s="28" t="s">
        <v>257</v>
      </c>
      <c r="BV3" s="51" t="s">
        <v>265</v>
      </c>
      <c r="BW3" s="36" t="s">
        <v>50</v>
      </c>
      <c r="BX3" s="52"/>
      <c r="BY3" s="28" t="s">
        <v>38</v>
      </c>
      <c r="BZ3" s="51" t="s">
        <v>145</v>
      </c>
      <c r="CA3" s="36" t="s">
        <v>50</v>
      </c>
      <c r="CB3" s="28" t="s">
        <v>37</v>
      </c>
      <c r="CC3" s="51" t="s">
        <v>208</v>
      </c>
      <c r="CD3" s="36" t="s">
        <v>50</v>
      </c>
      <c r="CE3" s="28" t="s">
        <v>39</v>
      </c>
      <c r="CF3" s="51" t="s">
        <v>214</v>
      </c>
      <c r="CG3" s="36" t="s">
        <v>50</v>
      </c>
      <c r="CH3" s="28" t="s">
        <v>210</v>
      </c>
      <c r="CI3" s="51" t="s">
        <v>221</v>
      </c>
      <c r="CJ3" s="36" t="s">
        <v>50</v>
      </c>
      <c r="CK3" s="28" t="s">
        <v>216</v>
      </c>
      <c r="CL3" s="51" t="s">
        <v>224</v>
      </c>
      <c r="CM3" s="36" t="s">
        <v>50</v>
      </c>
      <c r="CN3" s="28" t="s">
        <v>225</v>
      </c>
      <c r="CO3" s="51" t="s">
        <v>233</v>
      </c>
      <c r="CP3" s="36" t="s">
        <v>50</v>
      </c>
      <c r="CQ3" s="28" t="s">
        <v>228</v>
      </c>
      <c r="CR3" s="51" t="s">
        <v>240</v>
      </c>
      <c r="CS3" s="36" t="s">
        <v>50</v>
      </c>
      <c r="CT3" s="28" t="s">
        <v>235</v>
      </c>
      <c r="CU3" s="51" t="s">
        <v>245</v>
      </c>
      <c r="CV3" s="36" t="s">
        <v>50</v>
      </c>
      <c r="CW3" s="28" t="s">
        <v>242</v>
      </c>
      <c r="CX3" s="51" t="s">
        <v>254</v>
      </c>
      <c r="CY3" s="36" t="s">
        <v>50</v>
      </c>
      <c r="CZ3" s="28" t="s">
        <v>247</v>
      </c>
      <c r="DA3" s="51" t="s">
        <v>255</v>
      </c>
      <c r="DB3" s="36" t="s">
        <v>50</v>
      </c>
      <c r="DC3" s="28" t="s">
        <v>251</v>
      </c>
      <c r="DD3" s="51" t="s">
        <v>260</v>
      </c>
      <c r="DE3" s="36" t="s">
        <v>50</v>
      </c>
      <c r="DF3" s="28" t="s">
        <v>257</v>
      </c>
      <c r="DG3" s="51" t="s">
        <v>265</v>
      </c>
      <c r="DH3" s="36" t="s">
        <v>50</v>
      </c>
      <c r="DI3" s="52"/>
    </row>
    <row r="4" spans="1:113" x14ac:dyDescent="0.25">
      <c r="A4" s="77" t="s">
        <v>23</v>
      </c>
      <c r="B4" s="42" t="s">
        <v>22</v>
      </c>
      <c r="C4" s="31">
        <v>318</v>
      </c>
      <c r="D4" s="125">
        <f>C4/C$19</f>
        <v>0.17925591882750846</v>
      </c>
      <c r="E4" s="41">
        <f>D4*'Pondération des sujets'!$D3</f>
        <v>0.17925591882750846</v>
      </c>
      <c r="F4" s="31">
        <v>314</v>
      </c>
      <c r="G4" s="125">
        <f>F4/F$19</f>
        <v>0.17881548974943051</v>
      </c>
      <c r="H4" s="41">
        <f>G4*'Pondération des sujets'!$D3</f>
        <v>0.17881548974943051</v>
      </c>
      <c r="I4" s="31">
        <v>326</v>
      </c>
      <c r="J4" s="125">
        <f>I4/I$19</f>
        <v>0.18953488372093022</v>
      </c>
      <c r="K4" s="41">
        <f>J4*'Pondération des sujets'!$D3</f>
        <v>0.18953488372093022</v>
      </c>
      <c r="L4" s="31">
        <v>321</v>
      </c>
      <c r="M4" s="125">
        <f>L4/L$19</f>
        <v>0.18238636363636362</v>
      </c>
      <c r="N4" s="41">
        <f>M4*'Pondération des sujets'!$D3</f>
        <v>0.18238636363636362</v>
      </c>
      <c r="O4" s="31">
        <v>350</v>
      </c>
      <c r="P4" s="125">
        <f>O4/O$19</f>
        <v>0.19897669130187606</v>
      </c>
      <c r="Q4" s="41">
        <f>P4*'Pondération des sujets'!$D3</f>
        <v>0.19897669130187606</v>
      </c>
      <c r="R4" s="31">
        <v>298</v>
      </c>
      <c r="S4" s="125">
        <f>R4/R$19</f>
        <v>0.17305458768873402</v>
      </c>
      <c r="T4" s="41">
        <f>S4*'Pondération des sujets'!$D3</f>
        <v>0.17305458768873402</v>
      </c>
      <c r="U4" s="31">
        <v>290</v>
      </c>
      <c r="V4" s="125">
        <f>U4/U$19</f>
        <v>0.16347237880496054</v>
      </c>
      <c r="W4" s="41">
        <f>V4*'Pondération des sujets'!$D3</f>
        <v>0.16347237880496054</v>
      </c>
      <c r="X4" s="31">
        <v>312</v>
      </c>
      <c r="Y4" s="125">
        <f>X4/X$19</f>
        <v>0.17587373167981962</v>
      </c>
      <c r="Z4" s="41">
        <f>Y4*'Pondération des sujets'!$D3</f>
        <v>0.17587373167981962</v>
      </c>
      <c r="AA4" s="31">
        <v>281</v>
      </c>
      <c r="AB4" s="125">
        <f>AA4/AA$19</f>
        <v>0.15751121076233185</v>
      </c>
      <c r="AC4" s="41">
        <f>AB4*'Pondération des sujets'!$D3</f>
        <v>0.15751121076233185</v>
      </c>
      <c r="AD4" s="31">
        <v>271</v>
      </c>
      <c r="AE4" s="125">
        <f>AD4/AD$19</f>
        <v>0.15165081141578063</v>
      </c>
      <c r="AF4" s="41">
        <f>AE4*'Pondération des sujets'!$D3</f>
        <v>0.15165081141578063</v>
      </c>
      <c r="AG4" s="31">
        <v>328</v>
      </c>
      <c r="AH4" s="125">
        <f>AG4/AG$19</f>
        <v>0.18764302059496568</v>
      </c>
      <c r="AI4" s="41">
        <f>AH4*'Pondération des sujets'!$D3</f>
        <v>0.18764302059496568</v>
      </c>
      <c r="AJ4" s="31">
        <v>310</v>
      </c>
      <c r="AK4" s="125">
        <f>AJ4/AJ$19</f>
        <v>0.17795637198622274</v>
      </c>
      <c r="AL4" s="41">
        <f>AK4*'Pondération des sujets'!$D3</f>
        <v>0.17795637198622274</v>
      </c>
      <c r="AM4" s="32"/>
      <c r="AN4" s="31">
        <v>523</v>
      </c>
      <c r="AO4" s="125">
        <f t="shared" ref="AO4:AO12" si="0">AN4/AN$19</f>
        <v>0.23151837096060204</v>
      </c>
      <c r="AP4" s="41">
        <f>AO4*'Pondération des sujets'!$D3</f>
        <v>0.23151837096060204</v>
      </c>
      <c r="AQ4" s="31">
        <v>432</v>
      </c>
      <c r="AR4" s="125">
        <f t="shared" ref="AR4:AR12" si="1">AQ4/AQ$19</f>
        <v>0.19157427937915744</v>
      </c>
      <c r="AS4" s="41">
        <f>AR4*'Pondération des sujets'!$D3</f>
        <v>0.19157427937915744</v>
      </c>
      <c r="AT4" s="31">
        <v>344</v>
      </c>
      <c r="AU4" s="125">
        <f t="shared" ref="AU4:AU12" si="2">AT4/AT$19</f>
        <v>0.15467625899280577</v>
      </c>
      <c r="AV4" s="41">
        <f>AU4*'Pondération des sujets'!$D3</f>
        <v>0.15467625899280577</v>
      </c>
      <c r="AW4" s="31">
        <v>274</v>
      </c>
      <c r="AX4" s="125">
        <f t="shared" ref="AX4:AX12" si="3">AW4/AW$19</f>
        <v>0.12254025044722719</v>
      </c>
      <c r="AY4" s="41">
        <f>AX4*'Pondération des sujets'!$D3</f>
        <v>0.12254025044722719</v>
      </c>
      <c r="AZ4" s="31">
        <v>285</v>
      </c>
      <c r="BA4" s="125">
        <f t="shared" ref="BA4:BA12" si="4">AZ4/AZ$19</f>
        <v>0.12677935943060498</v>
      </c>
      <c r="BB4" s="41">
        <f>BA4*'Pondération des sujets'!$D3</f>
        <v>0.12677935943060498</v>
      </c>
      <c r="BC4" s="31">
        <v>270</v>
      </c>
      <c r="BD4" s="125">
        <f t="shared" ref="BD4:BD12" si="5">BC4/BC$19</f>
        <v>0.12005335704757671</v>
      </c>
      <c r="BE4" s="41">
        <f>BD4*'Pondération des sujets'!$D3</f>
        <v>0.12005335704757671</v>
      </c>
      <c r="BF4" s="31">
        <v>288</v>
      </c>
      <c r="BG4" s="125">
        <f t="shared" ref="BG4:BG12" si="6">BF4/BF$19</f>
        <v>0.12648221343873517</v>
      </c>
      <c r="BH4" s="41">
        <f>BG4*'Pondération des sujets'!$D3</f>
        <v>0.12648221343873517</v>
      </c>
      <c r="BI4" s="31">
        <v>264</v>
      </c>
      <c r="BJ4" s="125">
        <f t="shared" ref="BJ4:BJ12" si="7">BI4/BI$19</f>
        <v>0.11458333333333333</v>
      </c>
      <c r="BK4" s="41">
        <f>BJ4*'Pondération des sujets'!$D3</f>
        <v>0.11458333333333333</v>
      </c>
      <c r="BL4" s="31">
        <v>285</v>
      </c>
      <c r="BM4" s="125">
        <f t="shared" ref="BM4:BM12" si="8">BL4/BL$19</f>
        <v>0.12252794496990542</v>
      </c>
      <c r="BN4" s="41">
        <f>BM4*'Pondération des sujets'!$D3</f>
        <v>0.12252794496990542</v>
      </c>
      <c r="BO4" s="31">
        <v>269</v>
      </c>
      <c r="BP4" s="125">
        <f t="shared" ref="BP4:BP12" si="9">BO4/BO$19</f>
        <v>0.11736474694589878</v>
      </c>
      <c r="BQ4" s="41">
        <f>BP4*'Pondération des sujets'!$D3</f>
        <v>0.11736474694589878</v>
      </c>
      <c r="BR4" s="31">
        <v>257</v>
      </c>
      <c r="BS4" s="125">
        <f t="shared" ref="BS4:BS12" si="10">BR4/BR$19</f>
        <v>0.11452762923351159</v>
      </c>
      <c r="BT4" s="41">
        <f>BS4*'Pondération des sujets'!$D3</f>
        <v>0.11452762923351159</v>
      </c>
      <c r="BU4" s="31">
        <v>261</v>
      </c>
      <c r="BV4" s="125">
        <f t="shared" ref="BV4:BV12" si="11">BU4/BU$19</f>
        <v>0.11740890688259109</v>
      </c>
      <c r="BW4" s="41">
        <f>BV4*'Pondération des sujets'!$D3</f>
        <v>0.11740890688259109</v>
      </c>
      <c r="BX4" s="32"/>
      <c r="BY4" s="31">
        <v>365</v>
      </c>
      <c r="BZ4" s="125">
        <f>BY4/BY$19</f>
        <v>0.23189326556543838</v>
      </c>
      <c r="CA4" s="41">
        <f>BZ4*'Pondération des sujets'!$D3</f>
        <v>0.23189326556543838</v>
      </c>
      <c r="CB4" s="31">
        <v>343</v>
      </c>
      <c r="CC4" s="125">
        <f>CB4/CB$19</f>
        <v>0.21875</v>
      </c>
      <c r="CD4" s="41">
        <f>CC4*'Pondération des sujets'!$D3</f>
        <v>0.21875</v>
      </c>
      <c r="CE4" s="31">
        <v>349</v>
      </c>
      <c r="CF4" s="125">
        <f>CE4/CE$19</f>
        <v>0.22400513478818998</v>
      </c>
      <c r="CG4" s="41">
        <f>CF4*'Pondération des sujets'!$D3</f>
        <v>0.22400513478818998</v>
      </c>
      <c r="CH4" s="31">
        <v>365</v>
      </c>
      <c r="CI4" s="125">
        <f>CH4/CH$19</f>
        <v>0.23248407643312102</v>
      </c>
      <c r="CJ4" s="41">
        <f>CI4*'Pondération des sujets'!$D3</f>
        <v>0.23248407643312102</v>
      </c>
      <c r="CK4" s="31">
        <v>364</v>
      </c>
      <c r="CL4" s="125">
        <f>CK4/CK$19</f>
        <v>0.23423423423423423</v>
      </c>
      <c r="CM4" s="41">
        <f>CL4*'Pondération des sujets'!$D3</f>
        <v>0.23423423423423423</v>
      </c>
      <c r="CN4" s="31">
        <v>316</v>
      </c>
      <c r="CO4" s="125">
        <f>CN4/CN$19</f>
        <v>0.20599739243807041</v>
      </c>
      <c r="CP4" s="41">
        <f>CO4*'Pondération des sujets'!$D3</f>
        <v>0.20599739243807041</v>
      </c>
      <c r="CQ4" s="31">
        <v>352</v>
      </c>
      <c r="CR4" s="125">
        <f>CQ4/CQ$19</f>
        <v>0.22651222651222652</v>
      </c>
      <c r="CS4" s="41">
        <f>CR4*'Pondération des sujets'!$D3</f>
        <v>0.22651222651222652</v>
      </c>
      <c r="CT4" s="31">
        <v>286</v>
      </c>
      <c r="CU4" s="125">
        <f>CT4/CT$19</f>
        <v>0.18089816571790007</v>
      </c>
      <c r="CV4" s="41">
        <f>CU4*'Pondération des sujets'!$D3</f>
        <v>0.18089816571790007</v>
      </c>
      <c r="CW4" s="31">
        <v>222</v>
      </c>
      <c r="CX4" s="125">
        <f>CW4/CW$19</f>
        <v>0.14077362079898542</v>
      </c>
      <c r="CY4" s="41">
        <f>CX4*'Pondération des sujets'!$D3</f>
        <v>0.14077362079898542</v>
      </c>
      <c r="CZ4" s="31">
        <v>264</v>
      </c>
      <c r="DA4" s="125">
        <f>CZ4/CZ$19</f>
        <v>0.16761904761904761</v>
      </c>
      <c r="DB4" s="41">
        <f>DA4*'Pondération des sujets'!$D3</f>
        <v>0.16761904761904761</v>
      </c>
      <c r="DC4" s="31">
        <v>274</v>
      </c>
      <c r="DD4" s="125">
        <f>DC4/DC$19</f>
        <v>0.17943680419122462</v>
      </c>
      <c r="DE4" s="41">
        <f>DD4*'Pondération des sujets'!$D3</f>
        <v>0.17943680419122462</v>
      </c>
      <c r="DF4" s="31">
        <v>252</v>
      </c>
      <c r="DG4" s="125">
        <f>DF4/DF$19</f>
        <v>0.16800000000000001</v>
      </c>
      <c r="DH4" s="41">
        <f>DG4*'Pondération des sujets'!$D3</f>
        <v>0.16800000000000001</v>
      </c>
      <c r="DI4" s="32"/>
    </row>
    <row r="5" spans="1:113" s="70" customFormat="1" ht="15" customHeight="1" x14ac:dyDescent="0.25">
      <c r="A5" s="78"/>
      <c r="B5" s="49" t="s">
        <v>49</v>
      </c>
      <c r="C5" s="48">
        <v>112</v>
      </c>
      <c r="D5" s="126">
        <f>C5/C$19</f>
        <v>6.3134160090191654E-2</v>
      </c>
      <c r="E5" s="41">
        <f>-D5*'Pondération des sujets'!$D$3</f>
        <v>-6.3134160090191654E-2</v>
      </c>
      <c r="F5" s="48">
        <v>100</v>
      </c>
      <c r="G5" s="126">
        <f>F5/F$19</f>
        <v>5.6947608200455579E-2</v>
      </c>
      <c r="H5" s="41">
        <f>-G5*'Pondération des sujets'!$D$3</f>
        <v>-5.6947608200455579E-2</v>
      </c>
      <c r="I5" s="48">
        <v>123</v>
      </c>
      <c r="J5" s="126">
        <f>I5/I$19</f>
        <v>7.1511627906976738E-2</v>
      </c>
      <c r="K5" s="41">
        <f>-J5*'Pondération des sujets'!$D$3</f>
        <v>-7.1511627906976738E-2</v>
      </c>
      <c r="L5" s="48">
        <v>126</v>
      </c>
      <c r="M5" s="126">
        <f>L5/L$19</f>
        <v>7.1590909090909094E-2</v>
      </c>
      <c r="N5" s="41">
        <f>-M5*'Pondération des sujets'!$D$3</f>
        <v>-7.1590909090909094E-2</v>
      </c>
      <c r="O5" s="48">
        <v>119</v>
      </c>
      <c r="P5" s="126">
        <f>O5/O$19</f>
        <v>6.7652075042637858E-2</v>
      </c>
      <c r="Q5" s="41">
        <f>-P5*'Pondération des sujets'!$D$3</f>
        <v>-6.7652075042637858E-2</v>
      </c>
      <c r="R5" s="48">
        <v>125</v>
      </c>
      <c r="S5" s="126">
        <f>R5/R$19</f>
        <v>7.2590011614401859E-2</v>
      </c>
      <c r="T5" s="41">
        <f>-S5*'Pondération des sujets'!$D$3</f>
        <v>-7.2590011614401859E-2</v>
      </c>
      <c r="U5" s="48">
        <v>111</v>
      </c>
      <c r="V5" s="126">
        <f>U5/U$19</f>
        <v>6.2570462232243523E-2</v>
      </c>
      <c r="W5" s="41">
        <f>-V5*'Pondération des sujets'!$D$3</f>
        <v>-6.2570462232243523E-2</v>
      </c>
      <c r="X5" s="48">
        <v>118</v>
      </c>
      <c r="Y5" s="126">
        <f>X5/X$19</f>
        <v>6.6516347237880497E-2</v>
      </c>
      <c r="Z5" s="41">
        <f>-Y5*'Pondération des sujets'!$D$3</f>
        <v>-6.6516347237880497E-2</v>
      </c>
      <c r="AA5" s="48">
        <v>123</v>
      </c>
      <c r="AB5" s="126">
        <f>AA5/AA$19</f>
        <v>6.894618834080718E-2</v>
      </c>
      <c r="AC5" s="41">
        <f>-AB5*'Pondération des sujets'!$D$3</f>
        <v>-6.894618834080718E-2</v>
      </c>
      <c r="AD5" s="48">
        <v>83</v>
      </c>
      <c r="AE5" s="126">
        <f>AD5/AD$19</f>
        <v>4.6446558477895916E-2</v>
      </c>
      <c r="AF5" s="41">
        <f>-AE5*'Pondération des sujets'!$D$3</f>
        <v>-4.6446558477895916E-2</v>
      </c>
      <c r="AG5" s="48">
        <v>111</v>
      </c>
      <c r="AH5" s="126">
        <f>AG5/AG$19</f>
        <v>6.3501144164759729E-2</v>
      </c>
      <c r="AI5" s="41">
        <f>-AH5*'Pondération des sujets'!$D$3</f>
        <v>-6.3501144164759729E-2</v>
      </c>
      <c r="AJ5" s="48">
        <v>94</v>
      </c>
      <c r="AK5" s="126">
        <f>AJ5/AJ$19</f>
        <v>5.3960964408725602E-2</v>
      </c>
      <c r="AL5" s="41">
        <f>-AK5*'Pondération des sujets'!$D$3</f>
        <v>-5.3960964408725602E-2</v>
      </c>
      <c r="AM5" s="32"/>
      <c r="AN5" s="48">
        <v>51</v>
      </c>
      <c r="AO5" s="126">
        <f t="shared" si="0"/>
        <v>2.2576361221779549E-2</v>
      </c>
      <c r="AP5" s="41">
        <f>-AO5*'Pondération des sujets'!$D$3</f>
        <v>-2.2576361221779549E-2</v>
      </c>
      <c r="AQ5" s="48">
        <v>42</v>
      </c>
      <c r="AR5" s="126">
        <f t="shared" si="1"/>
        <v>1.8625277161862529E-2</v>
      </c>
      <c r="AS5" s="41">
        <f>-AR5*'Pondération des sujets'!$D$3</f>
        <v>-1.8625277161862529E-2</v>
      </c>
      <c r="AT5" s="48">
        <v>62</v>
      </c>
      <c r="AU5" s="126">
        <f t="shared" si="2"/>
        <v>2.7877697841726619E-2</v>
      </c>
      <c r="AV5" s="41">
        <f>-AU5*'Pondération des sujets'!$D$3</f>
        <v>-2.7877697841726619E-2</v>
      </c>
      <c r="AW5" s="48">
        <v>56</v>
      </c>
      <c r="AX5" s="126">
        <f t="shared" si="3"/>
        <v>2.5044722719141325E-2</v>
      </c>
      <c r="AY5" s="41">
        <f>-AX5*'Pondération des sujets'!$D$3</f>
        <v>-2.5044722719141325E-2</v>
      </c>
      <c r="AZ5" s="48">
        <v>63</v>
      </c>
      <c r="BA5" s="126">
        <f t="shared" si="4"/>
        <v>2.802491103202847E-2</v>
      </c>
      <c r="BB5" s="41">
        <f>-BA5*'Pondération des sujets'!$D$3</f>
        <v>-2.802491103202847E-2</v>
      </c>
      <c r="BC5" s="48">
        <v>62</v>
      </c>
      <c r="BD5" s="126">
        <f t="shared" si="5"/>
        <v>2.7567807914628723E-2</v>
      </c>
      <c r="BE5" s="41">
        <f>-BD5*'Pondération des sujets'!$D$3</f>
        <v>-2.7567807914628723E-2</v>
      </c>
      <c r="BF5" s="48">
        <v>56</v>
      </c>
      <c r="BG5" s="126">
        <f t="shared" si="6"/>
        <v>2.4593763724198508E-2</v>
      </c>
      <c r="BH5" s="41">
        <f>-BG5*'Pondération des sujets'!$D$3</f>
        <v>-2.4593763724198508E-2</v>
      </c>
      <c r="BI5" s="48">
        <v>68</v>
      </c>
      <c r="BJ5" s="126">
        <f t="shared" si="7"/>
        <v>2.9513888888888888E-2</v>
      </c>
      <c r="BK5" s="41">
        <f>-BJ5*'Pondération des sujets'!$D$3</f>
        <v>-2.9513888888888888E-2</v>
      </c>
      <c r="BL5" s="48">
        <v>85</v>
      </c>
      <c r="BM5" s="126">
        <f t="shared" si="8"/>
        <v>3.6543422184006878E-2</v>
      </c>
      <c r="BN5" s="41">
        <f>-BM5*'Pondération des sujets'!$D$3</f>
        <v>-3.6543422184006878E-2</v>
      </c>
      <c r="BO5" s="48">
        <v>66</v>
      </c>
      <c r="BP5" s="126">
        <f t="shared" si="9"/>
        <v>2.8795811518324606E-2</v>
      </c>
      <c r="BQ5" s="41">
        <f>-BP5*'Pondération des sujets'!$D$3</f>
        <v>-2.8795811518324606E-2</v>
      </c>
      <c r="BR5" s="48">
        <v>77</v>
      </c>
      <c r="BS5" s="126">
        <f t="shared" si="10"/>
        <v>3.4313725490196081E-2</v>
      </c>
      <c r="BT5" s="41">
        <f>-BS5*'Pondération des sujets'!$D$3</f>
        <v>-3.4313725490196081E-2</v>
      </c>
      <c r="BU5" s="48">
        <v>63</v>
      </c>
      <c r="BV5" s="126">
        <f t="shared" si="11"/>
        <v>2.8340080971659919E-2</v>
      </c>
      <c r="BW5" s="41">
        <f>-BV5*'Pondération des sujets'!$D$3</f>
        <v>-2.8340080971659919E-2</v>
      </c>
      <c r="BX5" s="32"/>
      <c r="BY5" s="48">
        <v>108</v>
      </c>
      <c r="BZ5" s="126">
        <f>BY5/BY$19</f>
        <v>6.8614993646759853E-2</v>
      </c>
      <c r="CA5" s="41">
        <f>-BZ5*'Pondération des sujets'!$D$3</f>
        <v>-6.8614993646759853E-2</v>
      </c>
      <c r="CB5" s="48">
        <v>99</v>
      </c>
      <c r="CC5" s="126">
        <f>CB5/CB$19</f>
        <v>6.313775510204081E-2</v>
      </c>
      <c r="CD5" s="41">
        <f>-CC5*'Pondération des sujets'!$D$3</f>
        <v>-6.313775510204081E-2</v>
      </c>
      <c r="CE5" s="48">
        <v>113</v>
      </c>
      <c r="CF5" s="126">
        <f>CE5/CE$19</f>
        <v>7.2528883183568676E-2</v>
      </c>
      <c r="CG5" s="41">
        <f>-CF5*'Pondération des sujets'!$D$3</f>
        <v>-7.2528883183568676E-2</v>
      </c>
      <c r="CH5" s="48">
        <v>88</v>
      </c>
      <c r="CI5" s="126">
        <f>CH5/CH$19</f>
        <v>5.605095541401274E-2</v>
      </c>
      <c r="CJ5" s="41">
        <f>-CI5*'Pondération des sujets'!$D$3</f>
        <v>-5.605095541401274E-2</v>
      </c>
      <c r="CK5" s="48">
        <v>99</v>
      </c>
      <c r="CL5" s="126">
        <f>CK5/CK$19</f>
        <v>6.3706563706563704E-2</v>
      </c>
      <c r="CM5" s="41">
        <f>-CL5*'Pondération des sujets'!$D$3</f>
        <v>-6.3706563706563704E-2</v>
      </c>
      <c r="CN5" s="48">
        <v>100</v>
      </c>
      <c r="CO5" s="126">
        <f>CN5/CN$19</f>
        <v>6.51890482398957E-2</v>
      </c>
      <c r="CP5" s="41">
        <f>-CO5*'Pondération des sujets'!$D$3</f>
        <v>-6.51890482398957E-2</v>
      </c>
      <c r="CQ5" s="48">
        <v>94</v>
      </c>
      <c r="CR5" s="126">
        <f>CQ5/CQ$19</f>
        <v>6.0489060489060491E-2</v>
      </c>
      <c r="CS5" s="41">
        <f>-CR5*'Pondération des sujets'!$D$3</f>
        <v>-6.0489060489060491E-2</v>
      </c>
      <c r="CT5" s="48">
        <v>91</v>
      </c>
      <c r="CU5" s="126">
        <f>CT5/CT$19</f>
        <v>5.7558507273877291E-2</v>
      </c>
      <c r="CV5" s="41">
        <f>-CU5*'Pondération des sujets'!$D$3</f>
        <v>-5.7558507273877291E-2</v>
      </c>
      <c r="CW5" s="48">
        <v>76</v>
      </c>
      <c r="CX5" s="126">
        <f>CW5/CW$19</f>
        <v>4.8192771084337352E-2</v>
      </c>
      <c r="CY5" s="41">
        <f>-CX5*'Pondération des sujets'!$D$3</f>
        <v>-4.8192771084337352E-2</v>
      </c>
      <c r="CZ5" s="48">
        <v>102</v>
      </c>
      <c r="DA5" s="126">
        <f>CZ5/CZ$19</f>
        <v>6.4761904761904757E-2</v>
      </c>
      <c r="DB5" s="41">
        <f>-DA5*'Pondération des sujets'!$D$3</f>
        <v>-6.4761904761904757E-2</v>
      </c>
      <c r="DC5" s="48">
        <v>110</v>
      </c>
      <c r="DD5" s="126">
        <f>DC5/DC$19</f>
        <v>7.2036673215455135E-2</v>
      </c>
      <c r="DE5" s="41">
        <f>-DD5*'Pondération des sujets'!$D$3</f>
        <v>-7.2036673215455135E-2</v>
      </c>
      <c r="DF5" s="48">
        <v>94</v>
      </c>
      <c r="DG5" s="126">
        <f>DF5/DF$19</f>
        <v>6.2666666666666662E-2</v>
      </c>
      <c r="DH5" s="41">
        <f>-DG5*'Pondération des sujets'!$D$3</f>
        <v>-6.2666666666666662E-2</v>
      </c>
      <c r="DI5" s="32"/>
    </row>
    <row r="6" spans="1:113" x14ac:dyDescent="0.25">
      <c r="A6" s="77" t="s">
        <v>21</v>
      </c>
      <c r="B6" s="42" t="s">
        <v>20</v>
      </c>
      <c r="C6" s="31">
        <v>14</v>
      </c>
      <c r="D6" s="125">
        <f>C6/C$19</f>
        <v>7.8917700112739568E-3</v>
      </c>
      <c r="E6" s="41">
        <f>D6*'Pondération des sujets'!$D4</f>
        <v>7.8917700112739568E-3</v>
      </c>
      <c r="F6" s="31">
        <v>15</v>
      </c>
      <c r="G6" s="125">
        <f>F6/F$19</f>
        <v>8.5421412300683373E-3</v>
      </c>
      <c r="H6" s="41">
        <f>G6*'Pondération des sujets'!$D4</f>
        <v>8.5421412300683373E-3</v>
      </c>
      <c r="I6" s="31">
        <v>14</v>
      </c>
      <c r="J6" s="125">
        <f>I6/I$19</f>
        <v>8.1395348837209301E-3</v>
      </c>
      <c r="K6" s="41">
        <f>J6*'Pondération des sujets'!$D4</f>
        <v>8.1395348837209301E-3</v>
      </c>
      <c r="L6" s="31">
        <v>14</v>
      </c>
      <c r="M6" s="125">
        <f>L6/L$19</f>
        <v>7.9545454545454537E-3</v>
      </c>
      <c r="N6" s="41">
        <f>M6*'Pondération des sujets'!$D4</f>
        <v>7.9545454545454537E-3</v>
      </c>
      <c r="O6" s="31">
        <v>9</v>
      </c>
      <c r="P6" s="125">
        <f>O6/O$19</f>
        <v>5.1165434906196702E-3</v>
      </c>
      <c r="Q6" s="41">
        <f>P6*'Pondération des sujets'!$D4</f>
        <v>5.1165434906196702E-3</v>
      </c>
      <c r="R6" s="31">
        <v>12</v>
      </c>
      <c r="S6" s="125">
        <f>R6/R$19</f>
        <v>6.9686411149825784E-3</v>
      </c>
      <c r="T6" s="41">
        <f>S6*'Pondération des sujets'!$D4</f>
        <v>6.9686411149825784E-3</v>
      </c>
      <c r="U6" s="31">
        <v>14</v>
      </c>
      <c r="V6" s="125">
        <f>U6/U$19</f>
        <v>7.8917700112739568E-3</v>
      </c>
      <c r="W6" s="41">
        <f>V6*'Pondération des sujets'!$D4</f>
        <v>7.8917700112739568E-3</v>
      </c>
      <c r="X6" s="31">
        <v>9</v>
      </c>
      <c r="Y6" s="125">
        <f>X6/X$19</f>
        <v>5.0732807215332579E-3</v>
      </c>
      <c r="Z6" s="41">
        <f>Y6*'Pondération des sujets'!$D4</f>
        <v>5.0732807215332579E-3</v>
      </c>
      <c r="AA6" s="31">
        <v>15</v>
      </c>
      <c r="AB6" s="125">
        <f>AA6/AA$19</f>
        <v>8.4080717488789238E-3</v>
      </c>
      <c r="AC6" s="41">
        <f>AB6*'Pondération des sujets'!$D4</f>
        <v>8.4080717488789238E-3</v>
      </c>
      <c r="AD6" s="31">
        <v>10</v>
      </c>
      <c r="AE6" s="125">
        <f>AD6/AD$19</f>
        <v>5.5959709009513149E-3</v>
      </c>
      <c r="AF6" s="41">
        <f>AE6*'Pondération des sujets'!$D4</f>
        <v>5.5959709009513149E-3</v>
      </c>
      <c r="AG6" s="31">
        <v>10</v>
      </c>
      <c r="AH6" s="125">
        <f>AG6/AG$19</f>
        <v>5.7208237986270021E-3</v>
      </c>
      <c r="AI6" s="41">
        <f>AH6*'Pondération des sujets'!$D4</f>
        <v>5.7208237986270021E-3</v>
      </c>
      <c r="AJ6" s="31">
        <v>12</v>
      </c>
      <c r="AK6" s="125">
        <f>AJ6/AJ$19</f>
        <v>6.8886337543053958E-3</v>
      </c>
      <c r="AL6" s="41">
        <f>AK6*'Pondération des sujets'!$D4</f>
        <v>6.8886337543053958E-3</v>
      </c>
      <c r="AM6" s="32"/>
      <c r="AN6" s="31">
        <v>23</v>
      </c>
      <c r="AO6" s="125">
        <f t="shared" si="0"/>
        <v>1.018149623727313E-2</v>
      </c>
      <c r="AP6" s="41">
        <f>AO6*'Pondération des sujets'!$D4</f>
        <v>1.018149623727313E-2</v>
      </c>
      <c r="AQ6" s="31">
        <v>16</v>
      </c>
      <c r="AR6" s="125">
        <f t="shared" si="1"/>
        <v>7.0953436807095344E-3</v>
      </c>
      <c r="AS6" s="41">
        <f>AR6*'Pondération des sujets'!$D4</f>
        <v>7.0953436807095344E-3</v>
      </c>
      <c r="AT6" s="31">
        <v>18</v>
      </c>
      <c r="AU6" s="125">
        <f t="shared" si="2"/>
        <v>8.0935251798561151E-3</v>
      </c>
      <c r="AV6" s="41">
        <f>AU6*'Pondération des sujets'!$D4</f>
        <v>8.0935251798561151E-3</v>
      </c>
      <c r="AW6" s="31">
        <v>16</v>
      </c>
      <c r="AX6" s="125">
        <f t="shared" si="3"/>
        <v>7.1556350626118068E-3</v>
      </c>
      <c r="AY6" s="41">
        <f>AX6*'Pondération des sujets'!$D4</f>
        <v>7.1556350626118068E-3</v>
      </c>
      <c r="AZ6" s="31">
        <v>19</v>
      </c>
      <c r="BA6" s="125">
        <f t="shared" si="4"/>
        <v>8.451957295373666E-3</v>
      </c>
      <c r="BB6" s="41">
        <f>BA6*'Pondération des sujets'!$D4</f>
        <v>8.451957295373666E-3</v>
      </c>
      <c r="BC6" s="31">
        <v>19</v>
      </c>
      <c r="BD6" s="125">
        <f t="shared" si="5"/>
        <v>8.4481991996442872E-3</v>
      </c>
      <c r="BE6" s="41">
        <f>BD6*'Pondération des sujets'!$D4</f>
        <v>8.4481991996442872E-3</v>
      </c>
      <c r="BF6" s="31">
        <v>26</v>
      </c>
      <c r="BG6" s="125">
        <f t="shared" si="6"/>
        <v>1.1418533157663592E-2</v>
      </c>
      <c r="BH6" s="41">
        <f>BG6*'Pondération des sujets'!$D4</f>
        <v>1.1418533157663592E-2</v>
      </c>
      <c r="BI6" s="31">
        <v>23</v>
      </c>
      <c r="BJ6" s="125">
        <f t="shared" si="7"/>
        <v>9.9826388888888881E-3</v>
      </c>
      <c r="BK6" s="41">
        <f>BJ6*'Pondération des sujets'!$D4</f>
        <v>9.9826388888888881E-3</v>
      </c>
      <c r="BL6" s="31">
        <v>17</v>
      </c>
      <c r="BM6" s="125">
        <f t="shared" si="8"/>
        <v>7.3086844368013756E-3</v>
      </c>
      <c r="BN6" s="41">
        <f>BM6*'Pondération des sujets'!$D4</f>
        <v>7.3086844368013756E-3</v>
      </c>
      <c r="BO6" s="31">
        <v>12</v>
      </c>
      <c r="BP6" s="125">
        <f t="shared" si="9"/>
        <v>5.235602094240838E-3</v>
      </c>
      <c r="BQ6" s="41">
        <f>BP6*'Pondération des sujets'!$D4</f>
        <v>5.235602094240838E-3</v>
      </c>
      <c r="BR6" s="31">
        <v>13</v>
      </c>
      <c r="BS6" s="125">
        <f t="shared" si="10"/>
        <v>5.7932263814616759E-3</v>
      </c>
      <c r="BT6" s="41">
        <f>BS6*'Pondération des sujets'!$D4</f>
        <v>5.7932263814616759E-3</v>
      </c>
      <c r="BU6" s="31">
        <v>17</v>
      </c>
      <c r="BV6" s="125">
        <f t="shared" si="11"/>
        <v>7.6473234367971212E-3</v>
      </c>
      <c r="BW6" s="41">
        <f>BV6*'Pondération des sujets'!$D4</f>
        <v>7.6473234367971212E-3</v>
      </c>
      <c r="BX6" s="32"/>
      <c r="BY6" s="31">
        <v>16</v>
      </c>
      <c r="BZ6" s="125">
        <f>BY6/BY$19</f>
        <v>1.0165184243964422E-2</v>
      </c>
      <c r="CA6" s="41">
        <f>BZ6*'Pondération des sujets'!$D4</f>
        <v>1.0165184243964422E-2</v>
      </c>
      <c r="CB6" s="31">
        <v>18</v>
      </c>
      <c r="CC6" s="125">
        <f>CB6/CB$19</f>
        <v>1.1479591836734694E-2</v>
      </c>
      <c r="CD6" s="41">
        <f>CC6*'Pondération des sujets'!$D4</f>
        <v>1.1479591836734694E-2</v>
      </c>
      <c r="CE6" s="31">
        <v>20</v>
      </c>
      <c r="CF6" s="125">
        <f>CE6/CE$19</f>
        <v>1.2836970474967908E-2</v>
      </c>
      <c r="CG6" s="41">
        <f>CF6*'Pondération des sujets'!$D4</f>
        <v>1.2836970474967908E-2</v>
      </c>
      <c r="CH6" s="31">
        <v>17</v>
      </c>
      <c r="CI6" s="125">
        <f>CH6/CH$19</f>
        <v>1.0828025477707006E-2</v>
      </c>
      <c r="CJ6" s="41">
        <f>CI6*'Pondération des sujets'!$D4</f>
        <v>1.0828025477707006E-2</v>
      </c>
      <c r="CK6" s="31">
        <v>16</v>
      </c>
      <c r="CL6" s="125">
        <f>CK6/CK$19</f>
        <v>1.0296010296010296E-2</v>
      </c>
      <c r="CM6" s="41">
        <f>CL6*'Pondération des sujets'!$D4</f>
        <v>1.0296010296010296E-2</v>
      </c>
      <c r="CN6" s="31">
        <v>12</v>
      </c>
      <c r="CO6" s="125">
        <f>CN6/CN$19</f>
        <v>7.8226857887874843E-3</v>
      </c>
      <c r="CP6" s="41">
        <f>CO6*'Pondération des sujets'!$D4</f>
        <v>7.8226857887874843E-3</v>
      </c>
      <c r="CQ6" s="31">
        <v>15</v>
      </c>
      <c r="CR6" s="125">
        <f>CQ6/CQ$19</f>
        <v>9.6525096525096523E-3</v>
      </c>
      <c r="CS6" s="41">
        <f>CR6*'Pondération des sujets'!$D4</f>
        <v>9.6525096525096523E-3</v>
      </c>
      <c r="CT6" s="31">
        <v>15</v>
      </c>
      <c r="CU6" s="125">
        <f>CT6/CT$19</f>
        <v>9.4876660341555973E-3</v>
      </c>
      <c r="CV6" s="41">
        <f>CU6*'Pondération des sujets'!$D4</f>
        <v>9.4876660341555973E-3</v>
      </c>
      <c r="CW6" s="31">
        <v>12</v>
      </c>
      <c r="CX6" s="125">
        <f>CW6/CW$19</f>
        <v>7.6093849080532657E-3</v>
      </c>
      <c r="CY6" s="41">
        <f>CX6*'Pondération des sujets'!$D4</f>
        <v>7.6093849080532657E-3</v>
      </c>
      <c r="CZ6" s="31">
        <v>11</v>
      </c>
      <c r="DA6" s="125">
        <f>CZ6/CZ$19</f>
        <v>6.9841269841269841E-3</v>
      </c>
      <c r="DB6" s="41">
        <f>DA6*'Pondération des sujets'!$D4</f>
        <v>6.9841269841269841E-3</v>
      </c>
      <c r="DC6" s="31">
        <v>16</v>
      </c>
      <c r="DD6" s="125">
        <f>DC6/DC$19</f>
        <v>1.0478061558611657E-2</v>
      </c>
      <c r="DE6" s="41">
        <f>DD6*'Pondération des sujets'!$D4</f>
        <v>1.0478061558611657E-2</v>
      </c>
      <c r="DF6" s="31">
        <v>16</v>
      </c>
      <c r="DG6" s="125">
        <f>DF6/DF$19</f>
        <v>1.0666666666666666E-2</v>
      </c>
      <c r="DH6" s="41">
        <f>DG6*'Pondération des sujets'!$D4</f>
        <v>1.0666666666666666E-2</v>
      </c>
      <c r="DI6" s="32"/>
    </row>
    <row r="7" spans="1:113" x14ac:dyDescent="0.25">
      <c r="A7" s="77" t="s">
        <v>19</v>
      </c>
      <c r="B7" s="42" t="s">
        <v>18</v>
      </c>
      <c r="C7" s="31">
        <v>1</v>
      </c>
      <c r="D7" s="125">
        <f>C7/C19</f>
        <v>5.6369785794813977E-4</v>
      </c>
      <c r="E7" s="41">
        <f>D7*'Pondération des sujets'!$D5</f>
        <v>5.6369785794813977E-4</v>
      </c>
      <c r="F7" s="31">
        <v>7</v>
      </c>
      <c r="G7" s="125">
        <f>F7/F19</f>
        <v>3.986332574031891E-3</v>
      </c>
      <c r="H7" s="41">
        <f>G7*'Pondération des sujets'!$D5</f>
        <v>3.986332574031891E-3</v>
      </c>
      <c r="I7" s="31">
        <v>23</v>
      </c>
      <c r="J7" s="125">
        <f>I7/I19</f>
        <v>1.3372093023255814E-2</v>
      </c>
      <c r="K7" s="41">
        <f>J7*'Pondération des sujets'!$D5</f>
        <v>1.3372093023255814E-2</v>
      </c>
      <c r="L7" s="31">
        <v>8</v>
      </c>
      <c r="M7" s="125">
        <f>L7/L19</f>
        <v>4.5454545454545452E-3</v>
      </c>
      <c r="N7" s="41">
        <f>M7*'Pondération des sujets'!$D5</f>
        <v>4.5454545454545452E-3</v>
      </c>
      <c r="O7" s="31">
        <v>1</v>
      </c>
      <c r="P7" s="125">
        <f>O7/O19</f>
        <v>5.6850483229107444E-4</v>
      </c>
      <c r="Q7" s="41">
        <f>P7*'Pondération des sujets'!$D5</f>
        <v>5.6850483229107444E-4</v>
      </c>
      <c r="R7" s="31">
        <v>2</v>
      </c>
      <c r="S7" s="125">
        <f>R7/R19</f>
        <v>1.1614401858304297E-3</v>
      </c>
      <c r="T7" s="41">
        <f>S7*'Pondération des sujets'!$D5</f>
        <v>1.1614401858304297E-3</v>
      </c>
      <c r="U7" s="31">
        <v>2</v>
      </c>
      <c r="V7" s="125">
        <f>U7/U19</f>
        <v>1.1273957158962795E-3</v>
      </c>
      <c r="W7" s="41">
        <f>V7*'Pondération des sujets'!$D5</f>
        <v>1.1273957158962795E-3</v>
      </c>
      <c r="X7" s="31">
        <v>1</v>
      </c>
      <c r="Y7" s="125">
        <f>X7/X19</f>
        <v>5.6369785794813977E-4</v>
      </c>
      <c r="Z7" s="41">
        <f>Y7*'Pondération des sujets'!$D5</f>
        <v>5.6369785794813977E-4</v>
      </c>
      <c r="AA7" s="31">
        <v>2</v>
      </c>
      <c r="AB7" s="125">
        <f>AA7/AA19</f>
        <v>1.1210762331838565E-3</v>
      </c>
      <c r="AC7" s="41">
        <f>AB7*'Pondération des sujets'!$D5</f>
        <v>1.1210762331838565E-3</v>
      </c>
      <c r="AD7" s="31">
        <v>0</v>
      </c>
      <c r="AE7" s="125">
        <f>AD7/AD19</f>
        <v>0</v>
      </c>
      <c r="AF7" s="41">
        <f>AE7*'Pondération des sujets'!$D5</f>
        <v>0</v>
      </c>
      <c r="AG7" s="31">
        <v>1</v>
      </c>
      <c r="AH7" s="125">
        <f>AG7/AG19</f>
        <v>5.7208237986270023E-4</v>
      </c>
      <c r="AI7" s="41">
        <f>AH7*'Pondération des sujets'!$D5</f>
        <v>5.7208237986270023E-4</v>
      </c>
      <c r="AJ7" s="31">
        <v>3</v>
      </c>
      <c r="AK7" s="125">
        <f>AJ7/AJ19</f>
        <v>1.722158438576349E-3</v>
      </c>
      <c r="AL7" s="41">
        <f>AK7*'Pondération des sujets'!$D5</f>
        <v>1.722158438576349E-3</v>
      </c>
      <c r="AM7" s="32"/>
      <c r="AN7" s="31">
        <v>3</v>
      </c>
      <c r="AO7" s="125">
        <f t="shared" si="0"/>
        <v>1.3280212483399733E-3</v>
      </c>
      <c r="AP7" s="41">
        <f>AO7*'Pondération des sujets'!$D5</f>
        <v>1.3280212483399733E-3</v>
      </c>
      <c r="AQ7" s="31">
        <v>1</v>
      </c>
      <c r="AR7" s="125">
        <f t="shared" si="1"/>
        <v>4.434589800443459E-4</v>
      </c>
      <c r="AS7" s="41">
        <f>AR7*'Pondération des sujets'!$D5</f>
        <v>4.434589800443459E-4</v>
      </c>
      <c r="AT7" s="31">
        <v>6</v>
      </c>
      <c r="AU7" s="125">
        <f t="shared" si="2"/>
        <v>2.6978417266187052E-3</v>
      </c>
      <c r="AV7" s="41">
        <f>AU7*'Pondération des sujets'!$D5</f>
        <v>2.6978417266187052E-3</v>
      </c>
      <c r="AW7" s="31">
        <v>1</v>
      </c>
      <c r="AX7" s="125">
        <f t="shared" si="3"/>
        <v>4.4722719141323793E-4</v>
      </c>
      <c r="AY7" s="41">
        <f>AX7*'Pondération des sujets'!$D5</f>
        <v>4.4722719141323793E-4</v>
      </c>
      <c r="AZ7" s="31">
        <v>1</v>
      </c>
      <c r="BA7" s="125">
        <f t="shared" si="4"/>
        <v>4.4483985765124553E-4</v>
      </c>
      <c r="BB7" s="41">
        <f>BA7*'Pondération des sujets'!$D5</f>
        <v>4.4483985765124553E-4</v>
      </c>
      <c r="BC7" s="31">
        <v>0</v>
      </c>
      <c r="BD7" s="125">
        <f t="shared" si="5"/>
        <v>0</v>
      </c>
      <c r="BE7" s="41">
        <f>BD7*'Pondération des sujets'!$D5</f>
        <v>0</v>
      </c>
      <c r="BF7" s="31">
        <v>0</v>
      </c>
      <c r="BG7" s="125">
        <f t="shared" si="6"/>
        <v>0</v>
      </c>
      <c r="BH7" s="41">
        <f>BG7*'Pondération des sujets'!$D5</f>
        <v>0</v>
      </c>
      <c r="BI7" s="31">
        <v>2</v>
      </c>
      <c r="BJ7" s="125">
        <f t="shared" si="7"/>
        <v>8.6805555555555551E-4</v>
      </c>
      <c r="BK7" s="41">
        <f>BJ7*'Pondération des sujets'!$D5</f>
        <v>8.6805555555555551E-4</v>
      </c>
      <c r="BL7" s="31">
        <v>1</v>
      </c>
      <c r="BM7" s="125">
        <f t="shared" si="8"/>
        <v>4.299226139294927E-4</v>
      </c>
      <c r="BN7" s="41">
        <f>BM7*'Pondération des sujets'!$D5</f>
        <v>4.299226139294927E-4</v>
      </c>
      <c r="BO7" s="31">
        <v>0</v>
      </c>
      <c r="BP7" s="125">
        <f t="shared" si="9"/>
        <v>0</v>
      </c>
      <c r="BQ7" s="41">
        <f>BP7*'Pondération des sujets'!$D5</f>
        <v>0</v>
      </c>
      <c r="BR7" s="31">
        <v>0</v>
      </c>
      <c r="BS7" s="125">
        <f t="shared" si="10"/>
        <v>0</v>
      </c>
      <c r="BT7" s="41">
        <f>BS7*'Pondération des sujets'!$D5</f>
        <v>0</v>
      </c>
      <c r="BU7" s="31">
        <v>1</v>
      </c>
      <c r="BV7" s="125">
        <f t="shared" si="11"/>
        <v>4.4984255510571302E-4</v>
      </c>
      <c r="BW7" s="41">
        <f>BV7*'Pondération des sujets'!$D5</f>
        <v>4.4984255510571302E-4</v>
      </c>
      <c r="BX7" s="32"/>
      <c r="BY7" s="31">
        <v>0</v>
      </c>
      <c r="BZ7" s="125">
        <f>BY7/BY19</f>
        <v>0</v>
      </c>
      <c r="CA7" s="41">
        <f>BZ7*'Pondération des sujets'!$D5</f>
        <v>0</v>
      </c>
      <c r="CB7" s="31">
        <v>3</v>
      </c>
      <c r="CC7" s="125">
        <f>CB7/CB19</f>
        <v>1.9132653061224489E-3</v>
      </c>
      <c r="CD7" s="41">
        <f>CC7*'Pondération des sujets'!$D5</f>
        <v>1.9132653061224489E-3</v>
      </c>
      <c r="CE7" s="31">
        <v>4</v>
      </c>
      <c r="CF7" s="125">
        <f>CE7/CE19</f>
        <v>2.5673940949935813E-3</v>
      </c>
      <c r="CG7" s="41">
        <f>CF7*'Pondération des sujets'!$D5</f>
        <v>2.5673940949935813E-3</v>
      </c>
      <c r="CH7" s="31">
        <v>0</v>
      </c>
      <c r="CI7" s="125">
        <f>CH7/CH19</f>
        <v>0</v>
      </c>
      <c r="CJ7" s="41">
        <f>CI7*'Pondération des sujets'!$D5</f>
        <v>0</v>
      </c>
      <c r="CK7" s="31">
        <v>4</v>
      </c>
      <c r="CL7" s="125">
        <f>CK7/CK19</f>
        <v>2.5740025740025739E-3</v>
      </c>
      <c r="CM7" s="41">
        <f>CL7*'Pondération des sujets'!$D5</f>
        <v>2.5740025740025739E-3</v>
      </c>
      <c r="CN7" s="31">
        <v>3</v>
      </c>
      <c r="CO7" s="125">
        <f>CN7/CN19</f>
        <v>1.9556714471968711E-3</v>
      </c>
      <c r="CP7" s="41">
        <f>CO7*'Pondération des sujets'!$D5</f>
        <v>1.9556714471968711E-3</v>
      </c>
      <c r="CQ7" s="31">
        <v>5</v>
      </c>
      <c r="CR7" s="125">
        <f>CQ7/CQ19</f>
        <v>3.2175032175032173E-3</v>
      </c>
      <c r="CS7" s="41">
        <f>CR7*'Pondération des sujets'!$D5</f>
        <v>3.2175032175032173E-3</v>
      </c>
      <c r="CT7" s="31">
        <v>0</v>
      </c>
      <c r="CU7" s="125">
        <f>CT7/CT19</f>
        <v>0</v>
      </c>
      <c r="CV7" s="41">
        <f>CU7*'Pondération des sujets'!$D5</f>
        <v>0</v>
      </c>
      <c r="CW7" s="31">
        <v>8</v>
      </c>
      <c r="CX7" s="125">
        <f>CW7/CW19</f>
        <v>5.0729232720355105E-3</v>
      </c>
      <c r="CY7" s="41">
        <f>CX7*'Pondération des sujets'!$D5</f>
        <v>5.0729232720355105E-3</v>
      </c>
      <c r="CZ7" s="31">
        <v>0</v>
      </c>
      <c r="DA7" s="125">
        <f>CZ7/CZ19</f>
        <v>0</v>
      </c>
      <c r="DB7" s="41">
        <f>DA7*'Pondération des sujets'!$D5</f>
        <v>0</v>
      </c>
      <c r="DC7" s="31">
        <v>2</v>
      </c>
      <c r="DD7" s="125">
        <f>DC7/DC19</f>
        <v>1.3097576948264572E-3</v>
      </c>
      <c r="DE7" s="41">
        <f>DD7*'Pondération des sujets'!$D5</f>
        <v>1.3097576948264572E-3</v>
      </c>
      <c r="DF7" s="31">
        <v>7</v>
      </c>
      <c r="DG7" s="125">
        <f>DF7/DF19</f>
        <v>4.6666666666666671E-3</v>
      </c>
      <c r="DH7" s="41">
        <f>DG7*'Pondération des sujets'!$D5</f>
        <v>4.6666666666666671E-3</v>
      </c>
      <c r="DI7" s="32"/>
    </row>
    <row r="8" spans="1:113" s="70" customFormat="1" x14ac:dyDescent="0.25">
      <c r="A8" s="77" t="s">
        <v>118</v>
      </c>
      <c r="B8" s="42" t="s">
        <v>16</v>
      </c>
      <c r="C8" s="28">
        <v>38</v>
      </c>
      <c r="D8" s="125">
        <f>C8/C$19</f>
        <v>2.1420518602029311E-2</v>
      </c>
      <c r="E8" s="41">
        <f>D8*'Pondération des sujets'!$D6</f>
        <v>2.1420518602029311E-2</v>
      </c>
      <c r="F8" s="28">
        <v>47</v>
      </c>
      <c r="G8" s="125">
        <f>F8/F$19</f>
        <v>2.6765375854214124E-2</v>
      </c>
      <c r="H8" s="41">
        <f>G8*'Pondération des sujets'!$D6</f>
        <v>2.6765375854214124E-2</v>
      </c>
      <c r="I8" s="28">
        <v>92</v>
      </c>
      <c r="J8" s="125">
        <f>I8/I$19</f>
        <v>5.3488372093023255E-2</v>
      </c>
      <c r="K8" s="41">
        <f>J8*'Pondération des sujets'!$D6</f>
        <v>5.3488372093023255E-2</v>
      </c>
      <c r="L8" s="28">
        <v>119</v>
      </c>
      <c r="M8" s="125">
        <f>L8/L$19</f>
        <v>6.7613636363636362E-2</v>
      </c>
      <c r="N8" s="41">
        <f>M8*'Pondération des sujets'!$D6</f>
        <v>6.7613636363636362E-2</v>
      </c>
      <c r="O8" s="28">
        <v>70</v>
      </c>
      <c r="P8" s="125">
        <f>O8/O$19</f>
        <v>3.9795338260375214E-2</v>
      </c>
      <c r="Q8" s="41">
        <f>P8*'Pondération des sujets'!$D6</f>
        <v>3.9795338260375214E-2</v>
      </c>
      <c r="R8" s="28">
        <v>90</v>
      </c>
      <c r="S8" s="125">
        <f>R8/R$19</f>
        <v>5.2264808362369339E-2</v>
      </c>
      <c r="T8" s="41">
        <f>S8*'Pondération des sujets'!$D6</f>
        <v>5.2264808362369339E-2</v>
      </c>
      <c r="U8" s="28">
        <v>82</v>
      </c>
      <c r="V8" s="125">
        <f>U8/U$19</f>
        <v>4.6223224351747465E-2</v>
      </c>
      <c r="W8" s="41">
        <f>V8*'Pondération des sujets'!$D6</f>
        <v>4.6223224351747465E-2</v>
      </c>
      <c r="X8" s="28">
        <v>83</v>
      </c>
      <c r="Y8" s="125">
        <f>X8/X$19</f>
        <v>4.6786922209695603E-2</v>
      </c>
      <c r="Z8" s="41">
        <f>Y8*'Pondération des sujets'!$D6</f>
        <v>4.6786922209695603E-2</v>
      </c>
      <c r="AA8" s="28">
        <v>66</v>
      </c>
      <c r="AB8" s="125">
        <f>AA8/AA$19</f>
        <v>3.6995515695067267E-2</v>
      </c>
      <c r="AC8" s="41">
        <f>AB8*'Pondération des sujets'!$D6</f>
        <v>3.6995515695067267E-2</v>
      </c>
      <c r="AD8" s="28">
        <v>80</v>
      </c>
      <c r="AE8" s="125">
        <f>AD8/AD$19</f>
        <v>4.4767767207610519E-2</v>
      </c>
      <c r="AF8" s="41">
        <f>AE8*'Pondération des sujets'!$D6</f>
        <v>4.4767767207610519E-2</v>
      </c>
      <c r="AG8" s="28">
        <v>106</v>
      </c>
      <c r="AH8" s="125">
        <f>AG8/AG$19</f>
        <v>6.0640732265446223E-2</v>
      </c>
      <c r="AI8" s="41">
        <f>AH8*'Pondération des sujets'!$D6</f>
        <v>6.0640732265446223E-2</v>
      </c>
      <c r="AJ8" s="28">
        <v>76</v>
      </c>
      <c r="AK8" s="125">
        <f>AJ8/AJ$19</f>
        <v>4.3628013777267508E-2</v>
      </c>
      <c r="AL8" s="41">
        <f>AK8*'Pondération des sujets'!$D6</f>
        <v>4.3628013777267508E-2</v>
      </c>
      <c r="AM8" s="32"/>
      <c r="AN8" s="31">
        <v>137</v>
      </c>
      <c r="AO8" s="125">
        <f t="shared" si="0"/>
        <v>6.0646303674192117E-2</v>
      </c>
      <c r="AP8" s="41">
        <f>AO8*'Pondération des sujets'!$D6</f>
        <v>6.0646303674192117E-2</v>
      </c>
      <c r="AQ8" s="31">
        <v>123</v>
      </c>
      <c r="AR8" s="125">
        <f t="shared" si="1"/>
        <v>5.4545454545454543E-2</v>
      </c>
      <c r="AS8" s="41">
        <f>AR8*'Pondération des sujets'!$D6</f>
        <v>5.4545454545454543E-2</v>
      </c>
      <c r="AT8" s="31">
        <v>141</v>
      </c>
      <c r="AU8" s="125">
        <f t="shared" si="2"/>
        <v>6.3399280575539563E-2</v>
      </c>
      <c r="AV8" s="41">
        <f>AU8*'Pondération des sujets'!$D6</f>
        <v>6.3399280575539563E-2</v>
      </c>
      <c r="AW8" s="31">
        <v>121</v>
      </c>
      <c r="AX8" s="125">
        <f t="shared" si="3"/>
        <v>5.4114490161001789E-2</v>
      </c>
      <c r="AY8" s="41">
        <f>AX8*'Pondération des sujets'!$D6</f>
        <v>5.4114490161001789E-2</v>
      </c>
      <c r="AZ8" s="31">
        <v>125</v>
      </c>
      <c r="BA8" s="125">
        <f t="shared" si="4"/>
        <v>5.5604982206405695E-2</v>
      </c>
      <c r="BB8" s="41">
        <f>BA8*'Pondération des sujets'!$D6</f>
        <v>5.5604982206405695E-2</v>
      </c>
      <c r="BC8" s="31">
        <v>102</v>
      </c>
      <c r="BD8" s="125">
        <f t="shared" si="5"/>
        <v>4.535349044019564E-2</v>
      </c>
      <c r="BE8" s="41">
        <f>BD8*'Pondération des sujets'!$D6</f>
        <v>4.535349044019564E-2</v>
      </c>
      <c r="BF8" s="31">
        <v>108</v>
      </c>
      <c r="BG8" s="125">
        <f t="shared" si="6"/>
        <v>4.7430830039525688E-2</v>
      </c>
      <c r="BH8" s="41">
        <f>BG8*'Pondération des sujets'!$D6</f>
        <v>4.7430830039525688E-2</v>
      </c>
      <c r="BI8" s="31">
        <v>103</v>
      </c>
      <c r="BJ8" s="125">
        <f t="shared" si="7"/>
        <v>4.4704861111111112E-2</v>
      </c>
      <c r="BK8" s="41">
        <f>BJ8*'Pondération des sujets'!$D6</f>
        <v>4.4704861111111112E-2</v>
      </c>
      <c r="BL8" s="31">
        <v>111</v>
      </c>
      <c r="BM8" s="125">
        <f t="shared" si="8"/>
        <v>4.772141014617369E-2</v>
      </c>
      <c r="BN8" s="41">
        <f>BM8*'Pondération des sujets'!$D6</f>
        <v>4.772141014617369E-2</v>
      </c>
      <c r="BO8" s="31">
        <v>125</v>
      </c>
      <c r="BP8" s="125">
        <f t="shared" si="9"/>
        <v>5.4537521815008726E-2</v>
      </c>
      <c r="BQ8" s="41">
        <f>BP8*'Pondération des sujets'!$D6</f>
        <v>5.4537521815008726E-2</v>
      </c>
      <c r="BR8" s="31">
        <v>108</v>
      </c>
      <c r="BS8" s="125">
        <f t="shared" si="10"/>
        <v>4.8128342245989303E-2</v>
      </c>
      <c r="BT8" s="41">
        <f>BS8*'Pondération des sujets'!$D6</f>
        <v>4.8128342245989303E-2</v>
      </c>
      <c r="BU8" s="31">
        <v>77</v>
      </c>
      <c r="BV8" s="125">
        <f t="shared" si="11"/>
        <v>3.4637876743139902E-2</v>
      </c>
      <c r="BW8" s="41">
        <f>BV8*'Pondération des sujets'!$D6</f>
        <v>3.4637876743139902E-2</v>
      </c>
      <c r="BX8" s="32"/>
      <c r="BY8" s="31">
        <v>95</v>
      </c>
      <c r="BZ8" s="125">
        <f>BY8/BY$19</f>
        <v>6.0355781448538752E-2</v>
      </c>
      <c r="CA8" s="41">
        <f>BZ8*'Pondération des sujets'!$D6</f>
        <v>6.0355781448538752E-2</v>
      </c>
      <c r="CB8" s="31">
        <v>86</v>
      </c>
      <c r="CC8" s="125">
        <f>CB8/CB$19</f>
        <v>5.4846938775510203E-2</v>
      </c>
      <c r="CD8" s="41">
        <f>CC8*'Pondération des sujets'!$D6</f>
        <v>5.4846938775510203E-2</v>
      </c>
      <c r="CE8" s="31">
        <v>115</v>
      </c>
      <c r="CF8" s="125">
        <f>CE8/CE$19</f>
        <v>7.3812580231065475E-2</v>
      </c>
      <c r="CG8" s="41">
        <f>CF8*'Pondération des sujets'!$D6</f>
        <v>7.3812580231065475E-2</v>
      </c>
      <c r="CH8" s="31">
        <v>149</v>
      </c>
      <c r="CI8" s="125">
        <f>CH8/CH$19</f>
        <v>9.4904458598726121E-2</v>
      </c>
      <c r="CJ8" s="41">
        <f>CI8*'Pondération des sujets'!$D6</f>
        <v>9.4904458598726121E-2</v>
      </c>
      <c r="CK8" s="31">
        <v>138</v>
      </c>
      <c r="CL8" s="125">
        <f>CK8/CK$19</f>
        <v>8.8803088803088806E-2</v>
      </c>
      <c r="CM8" s="41">
        <f>CL8*'Pondération des sujets'!$D6</f>
        <v>8.8803088803088806E-2</v>
      </c>
      <c r="CN8" s="31">
        <v>123</v>
      </c>
      <c r="CO8" s="125">
        <f>CN8/CN$19</f>
        <v>8.0182529335071709E-2</v>
      </c>
      <c r="CP8" s="41">
        <f>CO8*'Pondération des sujets'!$D6</f>
        <v>8.0182529335071709E-2</v>
      </c>
      <c r="CQ8" s="31">
        <v>124</v>
      </c>
      <c r="CR8" s="125">
        <f>CQ8/CQ$19</f>
        <v>7.9794079794079792E-2</v>
      </c>
      <c r="CS8" s="41">
        <f>CR8*'Pondération des sujets'!$D6</f>
        <v>7.9794079794079792E-2</v>
      </c>
      <c r="CT8" s="31">
        <v>141</v>
      </c>
      <c r="CU8" s="125">
        <f>CT8/CT$19</f>
        <v>8.9184060721062622E-2</v>
      </c>
      <c r="CV8" s="41">
        <f>CU8*'Pondération des sujets'!$D6</f>
        <v>8.9184060721062622E-2</v>
      </c>
      <c r="CW8" s="31">
        <v>92</v>
      </c>
      <c r="CX8" s="125">
        <f>CW8/CW$19</f>
        <v>5.8338617628408369E-2</v>
      </c>
      <c r="CY8" s="41">
        <f>CX8*'Pondération des sujets'!$D6</f>
        <v>5.8338617628408369E-2</v>
      </c>
      <c r="CZ8" s="31">
        <v>88</v>
      </c>
      <c r="DA8" s="125">
        <f>CZ8/CZ$19</f>
        <v>5.5873015873015873E-2</v>
      </c>
      <c r="DB8" s="41">
        <f>DA8*'Pondération des sujets'!$D6</f>
        <v>5.5873015873015873E-2</v>
      </c>
      <c r="DC8" s="31">
        <v>75</v>
      </c>
      <c r="DD8" s="125">
        <f>DC8/DC$19</f>
        <v>4.9115913555992138E-2</v>
      </c>
      <c r="DE8" s="41">
        <f>DD8*'Pondération des sujets'!$D6</f>
        <v>4.9115913555992138E-2</v>
      </c>
      <c r="DF8" s="31">
        <v>105</v>
      </c>
      <c r="DG8" s="125">
        <f>DF8/DF$19</f>
        <v>7.0000000000000007E-2</v>
      </c>
      <c r="DH8" s="41">
        <f>DG8*'Pondération des sujets'!$D6</f>
        <v>7.0000000000000007E-2</v>
      </c>
      <c r="DI8" s="32"/>
    </row>
    <row r="9" spans="1:113" x14ac:dyDescent="0.25">
      <c r="A9" s="77">
        <v>3</v>
      </c>
      <c r="B9" s="42" t="s">
        <v>14</v>
      </c>
      <c r="C9" s="31">
        <v>133</v>
      </c>
      <c r="D9" s="125">
        <f t="shared" ref="D9:D11" si="12">C9/C$19</f>
        <v>7.4971815107102588E-2</v>
      </c>
      <c r="E9" s="41">
        <f>D9*'Pondération des sujets'!$D8</f>
        <v>7.4971815107102588E-2</v>
      </c>
      <c r="F9" s="31">
        <v>112</v>
      </c>
      <c r="G9" s="125">
        <f t="shared" ref="G9:G11" si="13">F9/F$19</f>
        <v>6.3781321184510256E-2</v>
      </c>
      <c r="H9" s="41">
        <f>G9*'Pondération des sujets'!$D8</f>
        <v>6.3781321184510256E-2</v>
      </c>
      <c r="I9" s="31">
        <v>64</v>
      </c>
      <c r="J9" s="125">
        <f t="shared" ref="J9:J11" si="14">I9/I$19</f>
        <v>3.7209302325581395E-2</v>
      </c>
      <c r="K9" s="41">
        <f>J9*'Pondération des sujets'!$D8</f>
        <v>3.7209302325581395E-2</v>
      </c>
      <c r="L9" s="31">
        <v>11</v>
      </c>
      <c r="M9" s="125">
        <f t="shared" ref="M9:M11" si="15">L9/L$19</f>
        <v>6.2500000000000003E-3</v>
      </c>
      <c r="N9" s="41">
        <f>M9*'Pondération des sujets'!$D8</f>
        <v>6.2500000000000003E-3</v>
      </c>
      <c r="O9" s="31">
        <v>134</v>
      </c>
      <c r="P9" s="125">
        <f t="shared" ref="P9:P11" si="16">O9/O$19</f>
        <v>7.6179647527003985E-2</v>
      </c>
      <c r="Q9" s="41">
        <f>P9*'Pondération des sujets'!$D8</f>
        <v>7.6179647527003985E-2</v>
      </c>
      <c r="R9" s="31">
        <v>106</v>
      </c>
      <c r="S9" s="125">
        <f t="shared" ref="S9:S11" si="17">R9/R$19</f>
        <v>6.1556329849012777E-2</v>
      </c>
      <c r="T9" s="41">
        <f>S9*'Pondération des sujets'!$D8</f>
        <v>6.1556329849012777E-2</v>
      </c>
      <c r="U9" s="31">
        <v>125</v>
      </c>
      <c r="V9" s="125">
        <f t="shared" ref="V9:V11" si="18">U9/U$19</f>
        <v>7.046223224351747E-2</v>
      </c>
      <c r="W9" s="41">
        <f>V9*'Pondération des sujets'!$D8</f>
        <v>7.046223224351747E-2</v>
      </c>
      <c r="X9" s="31">
        <v>95</v>
      </c>
      <c r="Y9" s="125">
        <f t="shared" ref="Y9:Y11" si="19">X9/X$19</f>
        <v>5.355129650507328E-2</v>
      </c>
      <c r="Z9" s="41">
        <f>Y9*'Pondération des sujets'!$D8</f>
        <v>5.355129650507328E-2</v>
      </c>
      <c r="AA9" s="31">
        <v>118</v>
      </c>
      <c r="AB9" s="125">
        <f t="shared" ref="AB9:AB11" si="20">AA9/AA$19</f>
        <v>6.614349775784753E-2</v>
      </c>
      <c r="AC9" s="41">
        <f>AB9*'Pondération des sujets'!$D8</f>
        <v>6.614349775784753E-2</v>
      </c>
      <c r="AD9" s="31">
        <v>109</v>
      </c>
      <c r="AE9" s="125">
        <f t="shared" ref="AE9:AE11" si="21">AD9/AD$19</f>
        <v>6.0996082820369335E-2</v>
      </c>
      <c r="AF9" s="41">
        <f>AE9*'Pondération des sujets'!$D8</f>
        <v>6.0996082820369335E-2</v>
      </c>
      <c r="AG9" s="31">
        <v>96</v>
      </c>
      <c r="AH9" s="125">
        <f t="shared" ref="AH9:AH11" si="22">AG9/AG$19</f>
        <v>5.4919908466819219E-2</v>
      </c>
      <c r="AI9" s="41">
        <f>AH9*'Pondération des sujets'!$D8</f>
        <v>5.4919908466819219E-2</v>
      </c>
      <c r="AJ9" s="31">
        <v>96</v>
      </c>
      <c r="AK9" s="125">
        <f t="shared" ref="AK9:AK11" si="23">AJ9/AJ$19</f>
        <v>5.5109070034443167E-2</v>
      </c>
      <c r="AL9" s="41">
        <f>AK9*'Pondération des sujets'!$D8</f>
        <v>5.5109070034443167E-2</v>
      </c>
      <c r="AM9" s="32"/>
      <c r="AN9" s="31">
        <v>173</v>
      </c>
      <c r="AO9" s="125">
        <f t="shared" si="0"/>
        <v>7.6582558654271798E-2</v>
      </c>
      <c r="AP9" s="41">
        <f>AO9*'Pondération des sujets'!$D8</f>
        <v>7.6582558654271798E-2</v>
      </c>
      <c r="AQ9" s="31">
        <v>87</v>
      </c>
      <c r="AR9" s="125">
        <f t="shared" si="1"/>
        <v>3.8580931263858094E-2</v>
      </c>
      <c r="AS9" s="41">
        <f>AR9*'Pondération des sujets'!$D8</f>
        <v>3.8580931263858094E-2</v>
      </c>
      <c r="AT9" s="31">
        <v>65</v>
      </c>
      <c r="AU9" s="125">
        <f t="shared" si="2"/>
        <v>2.922661870503597E-2</v>
      </c>
      <c r="AV9" s="41">
        <f>AU9*'Pondération des sujets'!$D8</f>
        <v>2.922661870503597E-2</v>
      </c>
      <c r="AW9" s="31">
        <v>64</v>
      </c>
      <c r="AX9" s="125">
        <f t="shared" si="3"/>
        <v>2.8622540250447227E-2</v>
      </c>
      <c r="AY9" s="41">
        <f>AX9*'Pondération des sujets'!$D8</f>
        <v>2.8622540250447227E-2</v>
      </c>
      <c r="AZ9" s="31">
        <v>78</v>
      </c>
      <c r="BA9" s="125">
        <f t="shared" si="4"/>
        <v>3.4697508896797152E-2</v>
      </c>
      <c r="BB9" s="41">
        <f>BA9*'Pondération des sujets'!$D8</f>
        <v>3.4697508896797152E-2</v>
      </c>
      <c r="BC9" s="31">
        <v>86</v>
      </c>
      <c r="BD9" s="125">
        <f t="shared" si="5"/>
        <v>3.8239217429968872E-2</v>
      </c>
      <c r="BE9" s="41">
        <f>BD9*'Pondération des sujets'!$D8</f>
        <v>3.8239217429968872E-2</v>
      </c>
      <c r="BF9" s="31">
        <v>90</v>
      </c>
      <c r="BG9" s="125">
        <f t="shared" si="6"/>
        <v>3.9525691699604744E-2</v>
      </c>
      <c r="BH9" s="41">
        <f>BG9*'Pondération des sujets'!$D8</f>
        <v>3.9525691699604744E-2</v>
      </c>
      <c r="BI9" s="31">
        <v>121</v>
      </c>
      <c r="BJ9" s="125">
        <f t="shared" si="7"/>
        <v>5.2517361111111112E-2</v>
      </c>
      <c r="BK9" s="41">
        <f>BJ9*'Pondération des sujets'!$D8</f>
        <v>5.2517361111111112E-2</v>
      </c>
      <c r="BL9" s="31">
        <v>153</v>
      </c>
      <c r="BM9" s="125">
        <f t="shared" si="8"/>
        <v>6.5778159931212388E-2</v>
      </c>
      <c r="BN9" s="41">
        <f>BM9*'Pondération des sujets'!$D8</f>
        <v>6.5778159931212388E-2</v>
      </c>
      <c r="BO9" s="31">
        <v>125</v>
      </c>
      <c r="BP9" s="125">
        <f t="shared" si="9"/>
        <v>5.4537521815008726E-2</v>
      </c>
      <c r="BQ9" s="41">
        <f>BP9*'Pondération des sujets'!$D8</f>
        <v>5.4537521815008726E-2</v>
      </c>
      <c r="BR9" s="31">
        <v>107</v>
      </c>
      <c r="BS9" s="125">
        <f t="shared" si="10"/>
        <v>4.7682709447415331E-2</v>
      </c>
      <c r="BT9" s="41">
        <f>BS9*'Pondération des sujets'!$D8</f>
        <v>4.7682709447415331E-2</v>
      </c>
      <c r="BU9" s="31">
        <v>102</v>
      </c>
      <c r="BV9" s="125">
        <f t="shared" si="11"/>
        <v>4.5883940620782729E-2</v>
      </c>
      <c r="BW9" s="41">
        <f>BV9*'Pondération des sujets'!$D8</f>
        <v>4.5883940620782729E-2</v>
      </c>
      <c r="BX9" s="32"/>
      <c r="BY9" s="31">
        <v>54</v>
      </c>
      <c r="BZ9" s="125">
        <f t="shared" ref="BZ9:BZ11" si="24">BY9/BY$19</f>
        <v>3.4307496823379927E-2</v>
      </c>
      <c r="CA9" s="41">
        <f>BZ9*'Pondération des sujets'!$D8</f>
        <v>3.4307496823379927E-2</v>
      </c>
      <c r="CB9" s="31">
        <v>59</v>
      </c>
      <c r="CC9" s="125">
        <f t="shared" ref="CC9:CC11" si="25">CB9/CB$19</f>
        <v>3.7627551020408163E-2</v>
      </c>
      <c r="CD9" s="41">
        <f>CC9*'Pondération des sujets'!$D8</f>
        <v>3.7627551020408163E-2</v>
      </c>
      <c r="CE9" s="31">
        <v>68</v>
      </c>
      <c r="CF9" s="125">
        <f t="shared" ref="CF9:CF11" si="26">CE9/CE$19</f>
        <v>4.3645699614890884E-2</v>
      </c>
      <c r="CG9" s="41">
        <f>CF9*'Pondération des sujets'!$D8</f>
        <v>4.3645699614890884E-2</v>
      </c>
      <c r="CH9" s="31">
        <v>11</v>
      </c>
      <c r="CI9" s="125">
        <f t="shared" ref="CI9:CI11" si="27">CH9/CH$19</f>
        <v>7.0063694267515925E-3</v>
      </c>
      <c r="CJ9" s="41">
        <f>CI9*'Pondération des sujets'!$D8</f>
        <v>7.0063694267515925E-3</v>
      </c>
      <c r="CK9" s="31">
        <v>70</v>
      </c>
      <c r="CL9" s="125">
        <f t="shared" ref="CL9:CL11" si="28">CK9/CK$19</f>
        <v>4.5045045045045043E-2</v>
      </c>
      <c r="CM9" s="41">
        <f>CL9*'Pondération des sujets'!$D8</f>
        <v>4.5045045045045043E-2</v>
      </c>
      <c r="CN9" s="31">
        <v>77</v>
      </c>
      <c r="CO9" s="125">
        <f t="shared" ref="CO9:CO11" si="29">CN9/CN$19</f>
        <v>5.0195567144719684E-2</v>
      </c>
      <c r="CP9" s="41">
        <f>CO9*'Pondération des sujets'!$D8</f>
        <v>5.0195567144719684E-2</v>
      </c>
      <c r="CQ9" s="31">
        <v>104</v>
      </c>
      <c r="CR9" s="125">
        <f t="shared" ref="CR9:CR11" si="30">CQ9/CQ$19</f>
        <v>6.6924066924066924E-2</v>
      </c>
      <c r="CS9" s="41">
        <f>CR9*'Pondération des sujets'!$D8</f>
        <v>6.6924066924066924E-2</v>
      </c>
      <c r="CT9" s="31">
        <v>124</v>
      </c>
      <c r="CU9" s="125">
        <f t="shared" ref="CU9:CU11" si="31">CT9/CT$19</f>
        <v>7.8431372549019607E-2</v>
      </c>
      <c r="CV9" s="41">
        <f>CU9*'Pondération des sujets'!$D8</f>
        <v>7.8431372549019607E-2</v>
      </c>
      <c r="CW9" s="31">
        <v>87</v>
      </c>
      <c r="CX9" s="125">
        <f t="shared" ref="CX9:CX11" si="32">CW9/CW$19</f>
        <v>5.5168040583386174E-2</v>
      </c>
      <c r="CY9" s="41">
        <f>CX9*'Pondération des sujets'!$D8</f>
        <v>5.5168040583386174E-2</v>
      </c>
      <c r="CZ9" s="31">
        <v>62</v>
      </c>
      <c r="DA9" s="125">
        <f t="shared" ref="DA9:DA11" si="33">CZ9/CZ$19</f>
        <v>3.9365079365079367E-2</v>
      </c>
      <c r="DB9" s="41">
        <f>DA9*'Pondération des sujets'!$D8</f>
        <v>3.9365079365079367E-2</v>
      </c>
      <c r="DC9" s="31">
        <v>73</v>
      </c>
      <c r="DD9" s="125">
        <f t="shared" ref="DD9:DD11" si="34">DC9/DC$19</f>
        <v>4.7806155861165683E-2</v>
      </c>
      <c r="DE9" s="41">
        <f>DD9*'Pondération des sujets'!$D8</f>
        <v>4.7806155861165683E-2</v>
      </c>
      <c r="DF9" s="31">
        <v>79</v>
      </c>
      <c r="DG9" s="125">
        <f t="shared" ref="DG9:DG11" si="35">DF9/DF$19</f>
        <v>5.2666666666666667E-2</v>
      </c>
      <c r="DH9" s="41">
        <f>DG9*'Pondération des sujets'!$D8</f>
        <v>5.2666666666666667E-2</v>
      </c>
      <c r="DI9" s="32"/>
    </row>
    <row r="10" spans="1:113" x14ac:dyDescent="0.25">
      <c r="A10" s="77">
        <v>5</v>
      </c>
      <c r="B10" s="42" t="s">
        <v>12</v>
      </c>
      <c r="C10" s="31">
        <v>13</v>
      </c>
      <c r="D10" s="125">
        <f t="shared" si="12"/>
        <v>7.328072153325817E-3</v>
      </c>
      <c r="E10" s="41">
        <f>D10*'Pondération des sujets'!$D10</f>
        <v>7.328072153325817E-3</v>
      </c>
      <c r="F10" s="31">
        <v>13</v>
      </c>
      <c r="G10" s="125">
        <f t="shared" si="13"/>
        <v>7.4031890660592259E-3</v>
      </c>
      <c r="H10" s="41">
        <f>G10*'Pondération des sujets'!$D10</f>
        <v>7.4031890660592259E-3</v>
      </c>
      <c r="I10" s="31">
        <v>13</v>
      </c>
      <c r="J10" s="125">
        <f t="shared" si="14"/>
        <v>7.5581395348837208E-3</v>
      </c>
      <c r="K10" s="41">
        <f>J10*'Pondération des sujets'!$D10</f>
        <v>7.5581395348837208E-3</v>
      </c>
      <c r="L10" s="31">
        <v>13</v>
      </c>
      <c r="M10" s="125">
        <f t="shared" si="15"/>
        <v>7.3863636363636362E-3</v>
      </c>
      <c r="N10" s="41">
        <f>M10*'Pondération des sujets'!$D10</f>
        <v>7.3863636363636362E-3</v>
      </c>
      <c r="O10" s="31">
        <v>13</v>
      </c>
      <c r="P10" s="125">
        <f t="shared" si="16"/>
        <v>7.390562819783968E-3</v>
      </c>
      <c r="Q10" s="41">
        <f>P10*'Pondération des sujets'!$D10</f>
        <v>7.390562819783968E-3</v>
      </c>
      <c r="R10" s="31">
        <v>14</v>
      </c>
      <c r="S10" s="125">
        <f t="shared" si="17"/>
        <v>8.130081300813009E-3</v>
      </c>
      <c r="T10" s="41">
        <f>S10*'Pondération des sujets'!$D10</f>
        <v>8.130081300813009E-3</v>
      </c>
      <c r="U10" s="31">
        <v>14</v>
      </c>
      <c r="V10" s="125">
        <f t="shared" si="18"/>
        <v>7.8917700112739568E-3</v>
      </c>
      <c r="W10" s="41">
        <f>V10*'Pondération des sujets'!$D10</f>
        <v>7.8917700112739568E-3</v>
      </c>
      <c r="X10" s="31">
        <v>12</v>
      </c>
      <c r="Y10" s="125">
        <f t="shared" si="19"/>
        <v>6.7643742953776773E-3</v>
      </c>
      <c r="Z10" s="41">
        <f>Y10*'Pondération des sujets'!$D10</f>
        <v>6.7643742953776773E-3</v>
      </c>
      <c r="AA10" s="31">
        <v>12</v>
      </c>
      <c r="AB10" s="125">
        <f t="shared" si="20"/>
        <v>6.7264573991031393E-3</v>
      </c>
      <c r="AC10" s="41">
        <f>AB10*'Pondération des sujets'!$D10</f>
        <v>6.7264573991031393E-3</v>
      </c>
      <c r="AD10" s="31">
        <v>12</v>
      </c>
      <c r="AE10" s="125">
        <f t="shared" si="21"/>
        <v>6.7151650811415782E-3</v>
      </c>
      <c r="AF10" s="41">
        <f>AE10*'Pondération des sujets'!$D10</f>
        <v>6.7151650811415782E-3</v>
      </c>
      <c r="AG10" s="31">
        <v>4</v>
      </c>
      <c r="AH10" s="125">
        <f t="shared" si="22"/>
        <v>2.2883295194508009E-3</v>
      </c>
      <c r="AI10" s="41">
        <f>AH10*'Pondération des sujets'!$D10</f>
        <v>2.2883295194508009E-3</v>
      </c>
      <c r="AJ10" s="31">
        <v>2</v>
      </c>
      <c r="AK10" s="125">
        <f t="shared" si="23"/>
        <v>1.148105625717566E-3</v>
      </c>
      <c r="AL10" s="41">
        <f>AK10*'Pondération des sujets'!$D10</f>
        <v>1.148105625717566E-3</v>
      </c>
      <c r="AM10" s="32"/>
      <c r="AN10" s="31">
        <v>14</v>
      </c>
      <c r="AO10" s="125">
        <f t="shared" si="0"/>
        <v>6.1974324922532097E-3</v>
      </c>
      <c r="AP10" s="41">
        <f>AO10*'Pondération des sujets'!$D10</f>
        <v>6.1974324922532097E-3</v>
      </c>
      <c r="AQ10" s="31">
        <v>14</v>
      </c>
      <c r="AR10" s="125">
        <f t="shared" si="1"/>
        <v>6.2084257206208426E-3</v>
      </c>
      <c r="AS10" s="41">
        <f>AR10*'Pondération des sujets'!$D10</f>
        <v>6.2084257206208426E-3</v>
      </c>
      <c r="AT10" s="31">
        <v>15</v>
      </c>
      <c r="AU10" s="125">
        <f t="shared" si="2"/>
        <v>6.7446043165467623E-3</v>
      </c>
      <c r="AV10" s="41">
        <f>AU10*'Pondération des sujets'!$D10</f>
        <v>6.7446043165467623E-3</v>
      </c>
      <c r="AW10" s="31">
        <v>15</v>
      </c>
      <c r="AX10" s="125">
        <f t="shared" si="3"/>
        <v>6.7084078711985686E-3</v>
      </c>
      <c r="AY10" s="41">
        <f>AX10*'Pondération des sujets'!$D10</f>
        <v>6.7084078711985686E-3</v>
      </c>
      <c r="AZ10" s="31">
        <v>15</v>
      </c>
      <c r="BA10" s="125">
        <f t="shared" si="4"/>
        <v>6.6725978647686835E-3</v>
      </c>
      <c r="BB10" s="41">
        <f>BA10*'Pondération des sujets'!$D10</f>
        <v>6.6725978647686835E-3</v>
      </c>
      <c r="BC10" s="31">
        <v>16</v>
      </c>
      <c r="BD10" s="125">
        <f t="shared" si="5"/>
        <v>7.1142730102267673E-3</v>
      </c>
      <c r="BE10" s="41">
        <f>BD10*'Pondération des sujets'!$D10</f>
        <v>7.1142730102267673E-3</v>
      </c>
      <c r="BF10" s="31">
        <v>15</v>
      </c>
      <c r="BG10" s="125">
        <f t="shared" si="6"/>
        <v>6.587615283267457E-3</v>
      </c>
      <c r="BH10" s="41">
        <f>BG10*'Pondération des sujets'!$D10</f>
        <v>6.587615283267457E-3</v>
      </c>
      <c r="BI10" s="31">
        <v>15</v>
      </c>
      <c r="BJ10" s="125">
        <f t="shared" si="7"/>
        <v>6.510416666666667E-3</v>
      </c>
      <c r="BK10" s="41">
        <f>BJ10*'Pondération des sujets'!$D10</f>
        <v>6.510416666666667E-3</v>
      </c>
      <c r="BL10" s="31">
        <v>16</v>
      </c>
      <c r="BM10" s="125">
        <f t="shared" si="8"/>
        <v>6.8787618228718832E-3</v>
      </c>
      <c r="BN10" s="41">
        <f>BM10*'Pondération des sujets'!$D10</f>
        <v>6.8787618228718832E-3</v>
      </c>
      <c r="BO10" s="31">
        <v>18</v>
      </c>
      <c r="BP10" s="125">
        <f t="shared" si="9"/>
        <v>7.8534031413612562E-3</v>
      </c>
      <c r="BQ10" s="41">
        <f>BP10*'Pondération des sujets'!$D10</f>
        <v>7.8534031413612562E-3</v>
      </c>
      <c r="BR10" s="31">
        <v>16</v>
      </c>
      <c r="BS10" s="125">
        <f t="shared" si="10"/>
        <v>7.1301247771836003E-3</v>
      </c>
      <c r="BT10" s="41">
        <f>BS10*'Pondération des sujets'!$D10</f>
        <v>7.1301247771836003E-3</v>
      </c>
      <c r="BU10" s="31">
        <v>16</v>
      </c>
      <c r="BV10" s="125">
        <f t="shared" si="11"/>
        <v>7.1974808816914083E-3</v>
      </c>
      <c r="BW10" s="41">
        <f>BV10*'Pondération des sujets'!$D10</f>
        <v>7.1974808816914083E-3</v>
      </c>
      <c r="BX10" s="32"/>
      <c r="BY10" s="31">
        <v>7</v>
      </c>
      <c r="BZ10" s="125">
        <f t="shared" si="24"/>
        <v>4.4472681067344345E-3</v>
      </c>
      <c r="CA10" s="41">
        <f>BZ10*'Pondération des sujets'!$D10</f>
        <v>4.4472681067344345E-3</v>
      </c>
      <c r="CB10" s="31">
        <v>7</v>
      </c>
      <c r="CC10" s="125">
        <f t="shared" si="25"/>
        <v>4.464285714285714E-3</v>
      </c>
      <c r="CD10" s="41">
        <f>CC10*'Pondération des sujets'!$D10</f>
        <v>4.464285714285714E-3</v>
      </c>
      <c r="CE10" s="31">
        <v>7</v>
      </c>
      <c r="CF10" s="125">
        <f t="shared" si="26"/>
        <v>4.4929396662387678E-3</v>
      </c>
      <c r="CG10" s="41">
        <f>CF10*'Pondération des sujets'!$D10</f>
        <v>4.4929396662387678E-3</v>
      </c>
      <c r="CH10" s="31">
        <v>7</v>
      </c>
      <c r="CI10" s="125">
        <f t="shared" si="27"/>
        <v>4.4585987261146496E-3</v>
      </c>
      <c r="CJ10" s="41">
        <f>CI10*'Pondération des sujets'!$D10</f>
        <v>4.4585987261146496E-3</v>
      </c>
      <c r="CK10" s="31">
        <v>7</v>
      </c>
      <c r="CL10" s="125">
        <f t="shared" si="28"/>
        <v>4.5045045045045045E-3</v>
      </c>
      <c r="CM10" s="41">
        <f>CL10*'Pondération des sujets'!$D10</f>
        <v>4.5045045045045045E-3</v>
      </c>
      <c r="CN10" s="31">
        <v>8</v>
      </c>
      <c r="CO10" s="125">
        <f t="shared" si="29"/>
        <v>5.2151238591916557E-3</v>
      </c>
      <c r="CP10" s="41">
        <f>CO10*'Pondération des sujets'!$D10</f>
        <v>5.2151238591916557E-3</v>
      </c>
      <c r="CQ10" s="31">
        <v>16</v>
      </c>
      <c r="CR10" s="125">
        <f t="shared" si="30"/>
        <v>1.0296010296010296E-2</v>
      </c>
      <c r="CS10" s="41">
        <f>CR10*'Pondération des sujets'!$D10</f>
        <v>1.0296010296010296E-2</v>
      </c>
      <c r="CT10" s="31">
        <v>8</v>
      </c>
      <c r="CU10" s="125">
        <f t="shared" si="31"/>
        <v>5.0600885515496522E-3</v>
      </c>
      <c r="CV10" s="41">
        <f>CU10*'Pondération des sujets'!$D10</f>
        <v>5.0600885515496522E-3</v>
      </c>
      <c r="CW10" s="31">
        <v>4</v>
      </c>
      <c r="CX10" s="125">
        <f t="shared" si="32"/>
        <v>2.5364616360177552E-3</v>
      </c>
      <c r="CY10" s="41">
        <f>CX10*'Pondération des sujets'!$D10</f>
        <v>2.5364616360177552E-3</v>
      </c>
      <c r="CZ10" s="31">
        <v>4</v>
      </c>
      <c r="DA10" s="125">
        <f t="shared" si="33"/>
        <v>2.5396825396825397E-3</v>
      </c>
      <c r="DB10" s="41">
        <f>DA10*'Pondération des sujets'!$D10</f>
        <v>2.5396825396825397E-3</v>
      </c>
      <c r="DC10" s="31">
        <v>5</v>
      </c>
      <c r="DD10" s="125">
        <f t="shared" si="34"/>
        <v>3.2743942370661427E-3</v>
      </c>
      <c r="DE10" s="41">
        <f>DD10*'Pondération des sujets'!$D10</f>
        <v>3.2743942370661427E-3</v>
      </c>
      <c r="DF10" s="31">
        <v>4</v>
      </c>
      <c r="DG10" s="125">
        <f t="shared" si="35"/>
        <v>2.6666666666666666E-3</v>
      </c>
      <c r="DH10" s="41">
        <f>DG10*'Pondération des sujets'!$D10</f>
        <v>2.6666666666666666E-3</v>
      </c>
      <c r="DI10" s="32"/>
    </row>
    <row r="11" spans="1:113" x14ac:dyDescent="0.25">
      <c r="A11" s="83" t="s">
        <v>119</v>
      </c>
      <c r="B11" s="42" t="s">
        <v>2</v>
      </c>
      <c r="C11" s="28">
        <v>1</v>
      </c>
      <c r="D11" s="125">
        <f t="shared" si="12"/>
        <v>5.6369785794813977E-4</v>
      </c>
      <c r="E11" s="41">
        <f>D11*'Pondération des sujets'!$D16</f>
        <v>5.6369785794813977E-4</v>
      </c>
      <c r="F11" s="28">
        <v>0</v>
      </c>
      <c r="G11" s="125">
        <f t="shared" si="13"/>
        <v>0</v>
      </c>
      <c r="H11" s="41">
        <f>G11*'Pondération des sujets'!$D16</f>
        <v>0</v>
      </c>
      <c r="I11" s="28">
        <v>0</v>
      </c>
      <c r="J11" s="125">
        <f t="shared" si="14"/>
        <v>0</v>
      </c>
      <c r="K11" s="41">
        <f>J11*'Pondération des sujets'!$D16</f>
        <v>0</v>
      </c>
      <c r="L11" s="28">
        <v>0</v>
      </c>
      <c r="M11" s="125">
        <f t="shared" si="15"/>
        <v>0</v>
      </c>
      <c r="N11" s="41">
        <f>M11*'Pondération des sujets'!$D16</f>
        <v>0</v>
      </c>
      <c r="O11" s="28">
        <v>0</v>
      </c>
      <c r="P11" s="125">
        <f t="shared" si="16"/>
        <v>0</v>
      </c>
      <c r="Q11" s="41">
        <f>P11*'Pondération des sujets'!$D16</f>
        <v>0</v>
      </c>
      <c r="R11" s="28">
        <v>0</v>
      </c>
      <c r="S11" s="125">
        <f t="shared" si="17"/>
        <v>0</v>
      </c>
      <c r="T11" s="41">
        <f>S11*'Pondération des sujets'!$D16</f>
        <v>0</v>
      </c>
      <c r="U11" s="28">
        <v>2</v>
      </c>
      <c r="V11" s="125">
        <f t="shared" si="18"/>
        <v>1.1273957158962795E-3</v>
      </c>
      <c r="W11" s="41">
        <f>V11*'Pondération des sujets'!$D16</f>
        <v>1.1273957158962795E-3</v>
      </c>
      <c r="X11" s="28">
        <v>0</v>
      </c>
      <c r="Y11" s="125">
        <f t="shared" si="19"/>
        <v>0</v>
      </c>
      <c r="Z11" s="41">
        <f>Y11*'Pondération des sujets'!$D16</f>
        <v>0</v>
      </c>
      <c r="AA11" s="28">
        <v>0</v>
      </c>
      <c r="AB11" s="125">
        <f t="shared" si="20"/>
        <v>0</v>
      </c>
      <c r="AC11" s="41">
        <f>AB11*'Pondération des sujets'!$D16</f>
        <v>0</v>
      </c>
      <c r="AD11" s="28">
        <v>0</v>
      </c>
      <c r="AE11" s="125">
        <f t="shared" si="21"/>
        <v>0</v>
      </c>
      <c r="AF11" s="41">
        <f>AE11*'Pondération des sujets'!$D16</f>
        <v>0</v>
      </c>
      <c r="AG11" s="28">
        <v>0</v>
      </c>
      <c r="AH11" s="125">
        <f t="shared" si="22"/>
        <v>0</v>
      </c>
      <c r="AI11" s="41">
        <f>AH11*'Pondération des sujets'!$D16</f>
        <v>0</v>
      </c>
      <c r="AJ11" s="28">
        <v>0</v>
      </c>
      <c r="AK11" s="125">
        <f t="shared" si="23"/>
        <v>0</v>
      </c>
      <c r="AL11" s="41">
        <f>AK11*'Pondération des sujets'!$D16</f>
        <v>0</v>
      </c>
      <c r="AM11" s="32"/>
      <c r="AN11" s="28">
        <v>3</v>
      </c>
      <c r="AO11" s="125">
        <f t="shared" si="0"/>
        <v>1.3280212483399733E-3</v>
      </c>
      <c r="AP11" s="41">
        <f>AO11*'Pondération des sujets'!$D16</f>
        <v>1.3280212483399733E-3</v>
      </c>
      <c r="AQ11" s="28">
        <v>2</v>
      </c>
      <c r="AR11" s="125">
        <f t="shared" si="1"/>
        <v>8.869179600886918E-4</v>
      </c>
      <c r="AS11" s="41">
        <f>AR11*'Pondération des sujets'!$D16</f>
        <v>8.869179600886918E-4</v>
      </c>
      <c r="AT11" s="28">
        <v>2</v>
      </c>
      <c r="AU11" s="125">
        <f t="shared" si="2"/>
        <v>8.9928057553956839E-4</v>
      </c>
      <c r="AV11" s="41">
        <f>AU11*'Pondération des sujets'!$D16</f>
        <v>8.9928057553956839E-4</v>
      </c>
      <c r="AW11" s="28">
        <v>1</v>
      </c>
      <c r="AX11" s="125">
        <f t="shared" si="3"/>
        <v>4.4722719141323793E-4</v>
      </c>
      <c r="AY11" s="41">
        <f>AX11*'Pondération des sujets'!$D16</f>
        <v>4.4722719141323793E-4</v>
      </c>
      <c r="AZ11" s="28">
        <v>1</v>
      </c>
      <c r="BA11" s="125">
        <f t="shared" si="4"/>
        <v>4.4483985765124553E-4</v>
      </c>
      <c r="BB11" s="41">
        <f>BA11*'Pondération des sujets'!$D16</f>
        <v>4.4483985765124553E-4</v>
      </c>
      <c r="BC11" s="28">
        <v>2</v>
      </c>
      <c r="BD11" s="125">
        <f t="shared" si="5"/>
        <v>8.8928412627834591E-4</v>
      </c>
      <c r="BE11" s="41">
        <f>BD11*'Pondération des sujets'!$D16</f>
        <v>8.8928412627834591E-4</v>
      </c>
      <c r="BF11" s="28">
        <v>2</v>
      </c>
      <c r="BG11" s="125">
        <f t="shared" si="6"/>
        <v>8.7834870443566099E-4</v>
      </c>
      <c r="BH11" s="41">
        <f>BG11*'Pondération des sujets'!$D16</f>
        <v>8.7834870443566099E-4</v>
      </c>
      <c r="BI11" s="28">
        <v>3</v>
      </c>
      <c r="BJ11" s="125">
        <f t="shared" si="7"/>
        <v>1.3020833333333333E-3</v>
      </c>
      <c r="BK11" s="41">
        <f>BJ11*'Pondération des sujets'!$D16</f>
        <v>1.3020833333333333E-3</v>
      </c>
      <c r="BL11" s="28">
        <v>1</v>
      </c>
      <c r="BM11" s="125">
        <f t="shared" si="8"/>
        <v>4.299226139294927E-4</v>
      </c>
      <c r="BN11" s="41">
        <f>BM11*'Pondération des sujets'!$D16</f>
        <v>4.299226139294927E-4</v>
      </c>
      <c r="BO11" s="28">
        <v>1</v>
      </c>
      <c r="BP11" s="125">
        <f t="shared" si="9"/>
        <v>4.3630017452006982E-4</v>
      </c>
      <c r="BQ11" s="41">
        <f>BP11*'Pondération des sujets'!$D16</f>
        <v>4.3630017452006982E-4</v>
      </c>
      <c r="BR11" s="28">
        <v>2</v>
      </c>
      <c r="BS11" s="125">
        <f t="shared" si="10"/>
        <v>8.9126559714795004E-4</v>
      </c>
      <c r="BT11" s="41">
        <f>BS11*'Pondération des sujets'!$D16</f>
        <v>8.9126559714795004E-4</v>
      </c>
      <c r="BU11" s="28">
        <v>2</v>
      </c>
      <c r="BV11" s="125">
        <f t="shared" si="11"/>
        <v>8.9968511021142603E-4</v>
      </c>
      <c r="BW11" s="41">
        <f>BV11*'Pondération des sujets'!$D16</f>
        <v>8.9968511021142603E-4</v>
      </c>
      <c r="BX11" s="32"/>
      <c r="BY11" s="28">
        <v>3</v>
      </c>
      <c r="BZ11" s="125">
        <f t="shared" si="24"/>
        <v>1.9059720457433292E-3</v>
      </c>
      <c r="CA11" s="41">
        <f>BZ11*'Pondération des sujets'!$D16</f>
        <v>1.9059720457433292E-3</v>
      </c>
      <c r="CB11" s="28">
        <v>5</v>
      </c>
      <c r="CC11" s="125">
        <f t="shared" si="25"/>
        <v>3.1887755102040817E-3</v>
      </c>
      <c r="CD11" s="41">
        <f>CC11*'Pondération des sujets'!$D16</f>
        <v>3.1887755102040817E-3</v>
      </c>
      <c r="CE11" s="28">
        <v>4</v>
      </c>
      <c r="CF11" s="125">
        <f t="shared" si="26"/>
        <v>2.5673940949935813E-3</v>
      </c>
      <c r="CG11" s="41">
        <f>CF11*'Pondération des sujets'!$D16</f>
        <v>2.5673940949935813E-3</v>
      </c>
      <c r="CH11" s="28">
        <v>3</v>
      </c>
      <c r="CI11" s="125">
        <f t="shared" si="27"/>
        <v>1.910828025477707E-3</v>
      </c>
      <c r="CJ11" s="41">
        <f>CI11*'Pondération des sujets'!$D16</f>
        <v>1.910828025477707E-3</v>
      </c>
      <c r="CK11" s="28">
        <v>1</v>
      </c>
      <c r="CL11" s="125">
        <f t="shared" si="28"/>
        <v>6.4350064350064348E-4</v>
      </c>
      <c r="CM11" s="41">
        <f>CL11*'Pondération des sujets'!$D16</f>
        <v>6.4350064350064348E-4</v>
      </c>
      <c r="CN11" s="28">
        <v>3</v>
      </c>
      <c r="CO11" s="125">
        <f t="shared" si="29"/>
        <v>1.9556714471968711E-3</v>
      </c>
      <c r="CP11" s="41">
        <f>CO11*'Pondération des sujets'!$D16</f>
        <v>1.9556714471968711E-3</v>
      </c>
      <c r="CQ11" s="28">
        <v>3</v>
      </c>
      <c r="CR11" s="125">
        <f t="shared" si="30"/>
        <v>1.9305019305019305E-3</v>
      </c>
      <c r="CS11" s="41">
        <f>CR11*'Pondération des sujets'!$D16</f>
        <v>1.9305019305019305E-3</v>
      </c>
      <c r="CT11" s="28">
        <v>3</v>
      </c>
      <c r="CU11" s="125">
        <f t="shared" si="31"/>
        <v>1.8975332068311196E-3</v>
      </c>
      <c r="CV11" s="41">
        <f>CU11*'Pondération des sujets'!$D16</f>
        <v>1.8975332068311196E-3</v>
      </c>
      <c r="CW11" s="28">
        <v>2</v>
      </c>
      <c r="CX11" s="125">
        <f t="shared" si="32"/>
        <v>1.2682308180088776E-3</v>
      </c>
      <c r="CY11" s="41">
        <f>CX11*'Pondération des sujets'!$D16</f>
        <v>1.2682308180088776E-3</v>
      </c>
      <c r="CZ11" s="28">
        <v>2</v>
      </c>
      <c r="DA11" s="125">
        <f t="shared" si="33"/>
        <v>1.2698412698412698E-3</v>
      </c>
      <c r="DB11" s="41">
        <f>DA11*'Pondération des sujets'!$D16</f>
        <v>1.2698412698412698E-3</v>
      </c>
      <c r="DC11" s="28">
        <v>2</v>
      </c>
      <c r="DD11" s="125">
        <f t="shared" si="34"/>
        <v>1.3097576948264572E-3</v>
      </c>
      <c r="DE11" s="41">
        <f>DD11*'Pondération des sujets'!$D16</f>
        <v>1.3097576948264572E-3</v>
      </c>
      <c r="DF11" s="28">
        <v>2</v>
      </c>
      <c r="DG11" s="125">
        <f t="shared" si="35"/>
        <v>1.3333333333333333E-3</v>
      </c>
      <c r="DH11" s="41">
        <f>DG11*'Pondération des sujets'!$D16</f>
        <v>1.3333333333333333E-3</v>
      </c>
      <c r="DI11" s="32"/>
    </row>
    <row r="12" spans="1:113" x14ac:dyDescent="0.25">
      <c r="A12" s="83" t="s">
        <v>117</v>
      </c>
      <c r="B12" s="42" t="s">
        <v>1</v>
      </c>
      <c r="C12" s="28">
        <v>0</v>
      </c>
      <c r="D12" s="125">
        <f>C12/C$19</f>
        <v>0</v>
      </c>
      <c r="E12" s="41">
        <f>D12*'Pondération des sujets'!$D17</f>
        <v>0</v>
      </c>
      <c r="F12" s="28">
        <v>0</v>
      </c>
      <c r="G12" s="125">
        <f>F12/F$19</f>
        <v>0</v>
      </c>
      <c r="H12" s="41">
        <f>G12*'Pondération des sujets'!$D17</f>
        <v>0</v>
      </c>
      <c r="I12" s="28">
        <v>0</v>
      </c>
      <c r="J12" s="125">
        <f>I12/I$19</f>
        <v>0</v>
      </c>
      <c r="K12" s="41">
        <f>J12*'Pondération des sujets'!$D17</f>
        <v>0</v>
      </c>
      <c r="L12" s="28">
        <v>0</v>
      </c>
      <c r="M12" s="125">
        <f>L12/L$19</f>
        <v>0</v>
      </c>
      <c r="N12" s="41">
        <f>M12*'Pondération des sujets'!$D17</f>
        <v>0</v>
      </c>
      <c r="O12" s="28">
        <v>0</v>
      </c>
      <c r="P12" s="125">
        <f>O12/O$19</f>
        <v>0</v>
      </c>
      <c r="Q12" s="41">
        <f>P12*'Pondération des sujets'!$D17</f>
        <v>0</v>
      </c>
      <c r="R12" s="28">
        <v>0</v>
      </c>
      <c r="S12" s="125">
        <f>R12/R$19</f>
        <v>0</v>
      </c>
      <c r="T12" s="41">
        <f>S12*'Pondération des sujets'!$D17</f>
        <v>0</v>
      </c>
      <c r="U12" s="28">
        <v>0</v>
      </c>
      <c r="V12" s="125">
        <f>U12/U$19</f>
        <v>0</v>
      </c>
      <c r="W12" s="41">
        <f>V12*'Pondération des sujets'!$D17</f>
        <v>0</v>
      </c>
      <c r="X12" s="28">
        <v>0</v>
      </c>
      <c r="Y12" s="125">
        <f>X12/X$19</f>
        <v>0</v>
      </c>
      <c r="Z12" s="41">
        <f>Y12*'Pondération des sujets'!$D17</f>
        <v>0</v>
      </c>
      <c r="AA12" s="28">
        <v>0</v>
      </c>
      <c r="AB12" s="125">
        <f>AA12/AA$19</f>
        <v>0</v>
      </c>
      <c r="AC12" s="41">
        <f>AB12*'Pondération des sujets'!$D17</f>
        <v>0</v>
      </c>
      <c r="AD12" s="28">
        <v>0</v>
      </c>
      <c r="AE12" s="125">
        <f>AD12/AD$19</f>
        <v>0</v>
      </c>
      <c r="AF12" s="41">
        <f>AE12*'Pondération des sujets'!$D17</f>
        <v>0</v>
      </c>
      <c r="AG12" s="28">
        <v>0</v>
      </c>
      <c r="AH12" s="125">
        <f>AG12/AG$19</f>
        <v>0</v>
      </c>
      <c r="AI12" s="41">
        <f>AH12*'Pondération des sujets'!$D17</f>
        <v>0</v>
      </c>
      <c r="AJ12" s="28">
        <v>0</v>
      </c>
      <c r="AK12" s="125">
        <f>AJ12/AJ$19</f>
        <v>0</v>
      </c>
      <c r="AL12" s="41">
        <f>AK12*'Pondération des sujets'!$D17</f>
        <v>0</v>
      </c>
      <c r="AM12" s="32"/>
      <c r="AN12" s="28">
        <v>0</v>
      </c>
      <c r="AO12" s="125">
        <f t="shared" si="0"/>
        <v>0</v>
      </c>
      <c r="AP12" s="41">
        <f>AO12*'Pondération des sujets'!$D17</f>
        <v>0</v>
      </c>
      <c r="AQ12" s="28">
        <v>0</v>
      </c>
      <c r="AR12" s="125">
        <f t="shared" si="1"/>
        <v>0</v>
      </c>
      <c r="AS12" s="41">
        <f>AR12*'Pondération des sujets'!$D17</f>
        <v>0</v>
      </c>
      <c r="AT12" s="28">
        <v>1</v>
      </c>
      <c r="AU12" s="125">
        <f t="shared" si="2"/>
        <v>4.496402877697842E-4</v>
      </c>
      <c r="AV12" s="41">
        <f>AU12*'Pondération des sujets'!$D17</f>
        <v>4.496402877697842E-4</v>
      </c>
      <c r="AW12" s="28">
        <v>0</v>
      </c>
      <c r="AX12" s="125">
        <f t="shared" si="3"/>
        <v>0</v>
      </c>
      <c r="AY12" s="41">
        <f>AX12*'Pondération des sujets'!$D17</f>
        <v>0</v>
      </c>
      <c r="AZ12" s="28">
        <v>0</v>
      </c>
      <c r="BA12" s="125">
        <f t="shared" si="4"/>
        <v>0</v>
      </c>
      <c r="BB12" s="41">
        <f>BA12*'Pondération des sujets'!$D17</f>
        <v>0</v>
      </c>
      <c r="BC12" s="28">
        <v>0</v>
      </c>
      <c r="BD12" s="125">
        <f t="shared" si="5"/>
        <v>0</v>
      </c>
      <c r="BE12" s="41">
        <f>BD12*'Pondération des sujets'!$D17</f>
        <v>0</v>
      </c>
      <c r="BF12" s="28">
        <v>0</v>
      </c>
      <c r="BG12" s="125">
        <f t="shared" si="6"/>
        <v>0</v>
      </c>
      <c r="BH12" s="41">
        <f>BG12*'Pondération des sujets'!$D17</f>
        <v>0</v>
      </c>
      <c r="BI12" s="28">
        <v>0</v>
      </c>
      <c r="BJ12" s="125">
        <f t="shared" si="7"/>
        <v>0</v>
      </c>
      <c r="BK12" s="41">
        <f>BJ12*'Pondération des sujets'!$D17</f>
        <v>0</v>
      </c>
      <c r="BL12" s="28">
        <v>0</v>
      </c>
      <c r="BM12" s="125">
        <f t="shared" si="8"/>
        <v>0</v>
      </c>
      <c r="BN12" s="41">
        <f>BM12*'Pondération des sujets'!$D17</f>
        <v>0</v>
      </c>
      <c r="BO12" s="28">
        <v>0</v>
      </c>
      <c r="BP12" s="125">
        <f t="shared" si="9"/>
        <v>0</v>
      </c>
      <c r="BQ12" s="41">
        <f>BP12*'Pondération des sujets'!$D17</f>
        <v>0</v>
      </c>
      <c r="BR12" s="28">
        <v>0</v>
      </c>
      <c r="BS12" s="125">
        <f t="shared" si="10"/>
        <v>0</v>
      </c>
      <c r="BT12" s="41">
        <f>BS12*'Pondération des sujets'!$D17</f>
        <v>0</v>
      </c>
      <c r="BU12" s="28">
        <v>0</v>
      </c>
      <c r="BV12" s="125">
        <f t="shared" si="11"/>
        <v>0</v>
      </c>
      <c r="BW12" s="41">
        <f>BV12*'Pondération des sujets'!$D17</f>
        <v>0</v>
      </c>
      <c r="BX12" s="32"/>
      <c r="BY12" s="28">
        <v>0</v>
      </c>
      <c r="BZ12" s="125">
        <f>BY12/BY$19</f>
        <v>0</v>
      </c>
      <c r="CA12" s="41">
        <f>BZ12*'Pondération des sujets'!$D17</f>
        <v>0</v>
      </c>
      <c r="CB12" s="28">
        <v>0</v>
      </c>
      <c r="CC12" s="125">
        <f>CB12/CB$19</f>
        <v>0</v>
      </c>
      <c r="CD12" s="41">
        <f>CC12*'Pondération des sujets'!$D17</f>
        <v>0</v>
      </c>
      <c r="CE12" s="28">
        <v>0</v>
      </c>
      <c r="CF12" s="125">
        <f>CE12/CE$19</f>
        <v>0</v>
      </c>
      <c r="CG12" s="41">
        <f>CF12*'Pondération des sujets'!$D17</f>
        <v>0</v>
      </c>
      <c r="CH12" s="28">
        <v>0</v>
      </c>
      <c r="CI12" s="125">
        <f>CH12/CH$19</f>
        <v>0</v>
      </c>
      <c r="CJ12" s="41">
        <f>CI12*'Pondération des sujets'!$D17</f>
        <v>0</v>
      </c>
      <c r="CK12" s="28">
        <v>0</v>
      </c>
      <c r="CL12" s="125">
        <f>CK12/CK$19</f>
        <v>0</v>
      </c>
      <c r="CM12" s="41">
        <f>CL12*'Pondération des sujets'!$D17</f>
        <v>0</v>
      </c>
      <c r="CN12" s="28">
        <v>0</v>
      </c>
      <c r="CO12" s="125">
        <f>CN12/CN$19</f>
        <v>0</v>
      </c>
      <c r="CP12" s="41">
        <f>CO12*'Pondération des sujets'!$D17</f>
        <v>0</v>
      </c>
      <c r="CQ12" s="28">
        <v>0</v>
      </c>
      <c r="CR12" s="125">
        <f>CQ12/CQ$19</f>
        <v>0</v>
      </c>
      <c r="CS12" s="41">
        <f>CR12*'Pondération des sujets'!$D17</f>
        <v>0</v>
      </c>
      <c r="CT12" s="28">
        <v>0</v>
      </c>
      <c r="CU12" s="125">
        <f>CT12/CT$19</f>
        <v>0</v>
      </c>
      <c r="CV12" s="41">
        <f>CU12*'Pondération des sujets'!$D17</f>
        <v>0</v>
      </c>
      <c r="CW12" s="28">
        <v>0</v>
      </c>
      <c r="CX12" s="125">
        <f>CW12/CW$19</f>
        <v>0</v>
      </c>
      <c r="CY12" s="41">
        <f>CX12*'Pondération des sujets'!$D17</f>
        <v>0</v>
      </c>
      <c r="CZ12" s="28">
        <v>1</v>
      </c>
      <c r="DA12" s="125">
        <f>CZ12/CZ$19</f>
        <v>6.3492063492063492E-4</v>
      </c>
      <c r="DB12" s="41">
        <f>DA12*'Pondération des sujets'!$D17</f>
        <v>6.3492063492063492E-4</v>
      </c>
      <c r="DC12" s="28">
        <v>1</v>
      </c>
      <c r="DD12" s="125">
        <f>DC12/DC$19</f>
        <v>6.5487884741322858E-4</v>
      </c>
      <c r="DE12" s="41">
        <f>DD12*'Pondération des sujets'!$D17</f>
        <v>6.5487884741322858E-4</v>
      </c>
      <c r="DF12" s="28">
        <v>1</v>
      </c>
      <c r="DG12" s="125">
        <f>DF12/DF$19</f>
        <v>6.6666666666666664E-4</v>
      </c>
      <c r="DH12" s="41">
        <f>DG12*'Pondération des sujets'!$D17</f>
        <v>6.6666666666666664E-4</v>
      </c>
      <c r="DI12" s="32"/>
    </row>
    <row r="13" spans="1:113" x14ac:dyDescent="0.25">
      <c r="A13" s="77" t="s">
        <v>98</v>
      </c>
      <c r="B13" s="42" t="s">
        <v>99</v>
      </c>
      <c r="C13" s="31">
        <v>0</v>
      </c>
      <c r="D13" s="125">
        <f>C13/C$21</f>
        <v>0</v>
      </c>
      <c r="E13" s="30"/>
      <c r="F13" s="31">
        <v>0</v>
      </c>
      <c r="G13" s="125">
        <f>F13/F$21</f>
        <v>0</v>
      </c>
      <c r="H13" s="30"/>
      <c r="I13" s="31">
        <v>0</v>
      </c>
      <c r="J13" s="125">
        <f>I13/I$21</f>
        <v>0</v>
      </c>
      <c r="K13" s="30"/>
      <c r="L13" s="31">
        <v>0</v>
      </c>
      <c r="M13" s="125">
        <f>L13/L$21</f>
        <v>0</v>
      </c>
      <c r="N13" s="30"/>
      <c r="O13" s="31">
        <v>0</v>
      </c>
      <c r="P13" s="125">
        <f>O13/O$21</f>
        <v>0</v>
      </c>
      <c r="Q13" s="30"/>
      <c r="R13" s="31">
        <v>0</v>
      </c>
      <c r="S13" s="125">
        <f>R13/R$21</f>
        <v>0</v>
      </c>
      <c r="T13" s="30"/>
      <c r="U13" s="31">
        <v>0</v>
      </c>
      <c r="V13" s="125">
        <f>U13/U$21</f>
        <v>0</v>
      </c>
      <c r="W13" s="30"/>
      <c r="X13" s="31">
        <v>0</v>
      </c>
      <c r="Y13" s="125">
        <f>X13/X$21</f>
        <v>0</v>
      </c>
      <c r="Z13" s="30"/>
      <c r="AA13" s="31">
        <v>0</v>
      </c>
      <c r="AB13" s="125">
        <f>AA13/AA$21</f>
        <v>0</v>
      </c>
      <c r="AC13" s="30"/>
      <c r="AD13" s="31">
        <v>0</v>
      </c>
      <c r="AE13" s="125">
        <f>AD13/AD$21</f>
        <v>0</v>
      </c>
      <c r="AF13" s="30"/>
      <c r="AG13" s="31">
        <v>0</v>
      </c>
      <c r="AH13" s="125">
        <f>AG13/AG$21</f>
        <v>0</v>
      </c>
      <c r="AI13" s="30"/>
      <c r="AJ13" s="31">
        <v>0</v>
      </c>
      <c r="AK13" s="125">
        <f>AJ13/AJ$21</f>
        <v>0</v>
      </c>
      <c r="AL13" s="30"/>
      <c r="AM13" s="32"/>
      <c r="AN13" s="31">
        <v>0</v>
      </c>
      <c r="AO13" s="125">
        <f>AN13/AN$21</f>
        <v>0</v>
      </c>
      <c r="AP13" s="34"/>
      <c r="AQ13" s="31">
        <v>0</v>
      </c>
      <c r="AR13" s="125">
        <f>AQ13/AQ$21</f>
        <v>0</v>
      </c>
      <c r="AS13" s="34"/>
      <c r="AT13" s="31">
        <v>0</v>
      </c>
      <c r="AU13" s="125">
        <f>AT13/AT$21</f>
        <v>0</v>
      </c>
      <c r="AV13" s="34"/>
      <c r="AW13" s="31">
        <v>0</v>
      </c>
      <c r="AX13" s="125">
        <f>AW13/AW$21</f>
        <v>0</v>
      </c>
      <c r="AY13" s="34"/>
      <c r="AZ13" s="31">
        <v>0</v>
      </c>
      <c r="BA13" s="125">
        <f>AZ13/AZ$21</f>
        <v>0</v>
      </c>
      <c r="BB13" s="34"/>
      <c r="BC13" s="31">
        <v>0</v>
      </c>
      <c r="BD13" s="125">
        <f>BC13/BC$21</f>
        <v>0</v>
      </c>
      <c r="BE13" s="34"/>
      <c r="BF13" s="31">
        <v>0</v>
      </c>
      <c r="BG13" s="125">
        <f>BF13/BF$21</f>
        <v>0</v>
      </c>
      <c r="BH13" s="34"/>
      <c r="BI13" s="31">
        <v>0</v>
      </c>
      <c r="BJ13" s="125">
        <f>BI13/BI$21</f>
        <v>0</v>
      </c>
      <c r="BK13" s="34"/>
      <c r="BL13" s="31">
        <v>0</v>
      </c>
      <c r="BM13" s="125">
        <f>BL13/BL$21</f>
        <v>0</v>
      </c>
      <c r="BN13" s="34"/>
      <c r="BO13" s="31">
        <v>0</v>
      </c>
      <c r="BP13" s="125">
        <f>BO13/BO$21</f>
        <v>0</v>
      </c>
      <c r="BQ13" s="34"/>
      <c r="BR13" s="31">
        <v>0</v>
      </c>
      <c r="BS13" s="125">
        <f>BR13/BR$21</f>
        <v>0</v>
      </c>
      <c r="BT13" s="34"/>
      <c r="BU13" s="31">
        <v>0</v>
      </c>
      <c r="BV13" s="125">
        <f>BU13/BU$21</f>
        <v>0</v>
      </c>
      <c r="BW13" s="34"/>
      <c r="BX13" s="32"/>
      <c r="BY13" s="31">
        <v>0</v>
      </c>
      <c r="BZ13" s="125">
        <f>BY13/BY$21</f>
        <v>0</v>
      </c>
      <c r="CA13" s="34"/>
      <c r="CB13" s="31">
        <v>0</v>
      </c>
      <c r="CC13" s="125">
        <f>CB13/CB$21</f>
        <v>0</v>
      </c>
      <c r="CD13" s="34"/>
      <c r="CE13" s="31">
        <v>0</v>
      </c>
      <c r="CF13" s="125">
        <f>CE13/CE$21</f>
        <v>0</v>
      </c>
      <c r="CG13" s="34"/>
      <c r="CH13" s="31">
        <v>0</v>
      </c>
      <c r="CI13" s="125">
        <f>CH13/CH$21</f>
        <v>0</v>
      </c>
      <c r="CJ13" s="34"/>
      <c r="CK13" s="31">
        <v>0</v>
      </c>
      <c r="CL13" s="125">
        <f>CK13/CK$21</f>
        <v>0</v>
      </c>
      <c r="CM13" s="34"/>
      <c r="CN13" s="31">
        <v>0</v>
      </c>
      <c r="CO13" s="125">
        <f>CN13/CN$21</f>
        <v>0</v>
      </c>
      <c r="CP13" s="34"/>
      <c r="CQ13" s="31">
        <v>0</v>
      </c>
      <c r="CR13" s="125">
        <f>CQ13/CQ$21</f>
        <v>0</v>
      </c>
      <c r="CS13" s="34"/>
      <c r="CT13" s="31">
        <v>0</v>
      </c>
      <c r="CU13" s="125">
        <f>CT13/CT$21</f>
        <v>0</v>
      </c>
      <c r="CV13" s="34"/>
      <c r="CW13" s="31">
        <v>0</v>
      </c>
      <c r="CX13" s="125">
        <f>CW13/CW$21</f>
        <v>0</v>
      </c>
      <c r="CY13" s="34"/>
      <c r="CZ13" s="31">
        <v>0</v>
      </c>
      <c r="DA13" s="125">
        <f>CZ13/CZ$21</f>
        <v>0</v>
      </c>
      <c r="DB13" s="34"/>
      <c r="DC13" s="31">
        <v>0</v>
      </c>
      <c r="DD13" s="125">
        <f>DC13/DC$21</f>
        <v>0</v>
      </c>
      <c r="DE13" s="34"/>
      <c r="DF13" s="31">
        <v>0</v>
      </c>
      <c r="DG13" s="125">
        <f>DF13/DF$21</f>
        <v>0</v>
      </c>
      <c r="DH13" s="34"/>
      <c r="DI13" s="32"/>
    </row>
    <row r="14" spans="1:113" s="27" customFormat="1" ht="16.149999999999999" customHeight="1" x14ac:dyDescent="0.25">
      <c r="A14" s="84" t="s">
        <v>48</v>
      </c>
      <c r="B14" s="38" t="s">
        <v>47</v>
      </c>
      <c r="C14" s="37"/>
      <c r="D14" s="35"/>
      <c r="E14" s="39">
        <f>SUM(E4:E12)</f>
        <v>0.22886133032694478</v>
      </c>
      <c r="F14" s="37"/>
      <c r="G14" s="35"/>
      <c r="H14" s="39">
        <f>SUM(H4:H12)</f>
        <v>0.23234624145785873</v>
      </c>
      <c r="I14" s="37"/>
      <c r="J14" s="35"/>
      <c r="K14" s="39">
        <f>SUM(K4:K12)</f>
        <v>0.2377906976744186</v>
      </c>
      <c r="L14" s="37"/>
      <c r="M14" s="35"/>
      <c r="N14" s="39">
        <f>SUM(N4:N12)</f>
        <v>0.20454545454545453</v>
      </c>
      <c r="O14" s="37"/>
      <c r="P14" s="35"/>
      <c r="Q14" s="39">
        <f>SUM(Q4:Q12)</f>
        <v>0.26037521318931206</v>
      </c>
      <c r="R14" s="37"/>
      <c r="S14" s="35"/>
      <c r="T14" s="39">
        <f>SUM(T4:T12)</f>
        <v>0.2305458768873403</v>
      </c>
      <c r="U14" s="37"/>
      <c r="V14" s="35"/>
      <c r="W14" s="39">
        <f>SUM(W4:W12)</f>
        <v>0.23562570462232243</v>
      </c>
      <c r="X14" s="37"/>
      <c r="Y14" s="35"/>
      <c r="Z14" s="39">
        <f>SUM(Z4:Z12)</f>
        <v>0.22209695603156709</v>
      </c>
      <c r="AA14" s="37"/>
      <c r="AB14" s="35"/>
      <c r="AC14" s="39">
        <f>SUM(AC4:AC12)</f>
        <v>0.20795964125560537</v>
      </c>
      <c r="AD14" s="37"/>
      <c r="AE14" s="35"/>
      <c r="AF14" s="39">
        <f>SUM(AF4:AF12)</f>
        <v>0.22327923894795748</v>
      </c>
      <c r="AG14" s="37"/>
      <c r="AH14" s="35"/>
      <c r="AI14" s="39">
        <f>SUM(AI4:AI12)</f>
        <v>0.24828375286041188</v>
      </c>
      <c r="AJ14" s="37"/>
      <c r="AK14" s="35"/>
      <c r="AL14" s="39">
        <f>SUM(AL4:AL12)</f>
        <v>0.23249138920780713</v>
      </c>
      <c r="AM14" s="109"/>
      <c r="AN14" s="37"/>
      <c r="AO14" s="35"/>
      <c r="AP14" s="39">
        <f>SUM(AP4:AP12)</f>
        <v>0.36520584329349265</v>
      </c>
      <c r="AQ14" s="37"/>
      <c r="AR14" s="35"/>
      <c r="AS14" s="39">
        <f>SUM(AS4:AS12)</f>
        <v>0.280709534368071</v>
      </c>
      <c r="AT14" s="37"/>
      <c r="AU14" s="35"/>
      <c r="AV14" s="39">
        <f>SUM(AV4:AV12)</f>
        <v>0.23830935251798563</v>
      </c>
      <c r="AW14" s="37"/>
      <c r="AX14" s="35"/>
      <c r="AY14" s="39">
        <f>SUM(AY4:AY12)</f>
        <v>0.19499105545617174</v>
      </c>
      <c r="AZ14" s="37"/>
      <c r="BA14" s="35"/>
      <c r="BB14" s="39">
        <f>SUM(BB4:BB12)</f>
        <v>0.20507117437722419</v>
      </c>
      <c r="BC14" s="37"/>
      <c r="BD14" s="35"/>
      <c r="BE14" s="39">
        <f>SUM(BE4:BE12)</f>
        <v>0.19253001333926192</v>
      </c>
      <c r="BF14" s="37"/>
      <c r="BG14" s="35"/>
      <c r="BH14" s="39">
        <f>SUM(BH4:BH12)</f>
        <v>0.2077294685990338</v>
      </c>
      <c r="BI14" s="37"/>
      <c r="BJ14" s="35"/>
      <c r="BK14" s="39">
        <f>SUM(BK4:BK12)</f>
        <v>0.2009548611111111</v>
      </c>
      <c r="BL14" s="37"/>
      <c r="BM14" s="35"/>
      <c r="BN14" s="39">
        <f>SUM(BN4:BN12)</f>
        <v>0.21453138435081687</v>
      </c>
      <c r="BO14" s="37"/>
      <c r="BP14" s="35"/>
      <c r="BQ14" s="39">
        <f>SUM(BQ4:BQ12)</f>
        <v>0.2111692844677138</v>
      </c>
      <c r="BR14" s="37"/>
      <c r="BS14" s="35"/>
      <c r="BT14" s="39">
        <f>SUM(BT4:BT12)</f>
        <v>0.18983957219251338</v>
      </c>
      <c r="BU14" s="37"/>
      <c r="BV14" s="35"/>
      <c r="BW14" s="39">
        <f>SUM(BW4:BW12)</f>
        <v>0.1857849752586595</v>
      </c>
      <c r="BX14" s="109"/>
      <c r="BY14" s="37"/>
      <c r="BZ14" s="35"/>
      <c r="CA14" s="39">
        <f>SUM(CA4:CA12)</f>
        <v>0.27445997458703941</v>
      </c>
      <c r="CB14" s="37"/>
      <c r="CC14" s="35"/>
      <c r="CD14" s="39">
        <f>SUM(CD4:CD12)</f>
        <v>0.26913265306122447</v>
      </c>
      <c r="CE14" s="37"/>
      <c r="CF14" s="35"/>
      <c r="CG14" s="39">
        <f>SUM(CG4:CG12)</f>
        <v>0.29139922978177146</v>
      </c>
      <c r="CH14" s="37"/>
      <c r="CI14" s="35"/>
      <c r="CJ14" s="39">
        <f>SUM(CJ4:CJ12)</f>
        <v>0.2955414012738854</v>
      </c>
      <c r="CK14" s="37"/>
      <c r="CL14" s="35"/>
      <c r="CM14" s="39">
        <f>SUM(CM4:CM12)</f>
        <v>0.32239382239382242</v>
      </c>
      <c r="CN14" s="37"/>
      <c r="CO14" s="35"/>
      <c r="CP14" s="39">
        <f>SUM(CP4:CP12)</f>
        <v>0.28813559322033899</v>
      </c>
      <c r="CQ14" s="37"/>
      <c r="CR14" s="35"/>
      <c r="CS14" s="39">
        <f>SUM(CS4:CS12)</f>
        <v>0.33783783783783788</v>
      </c>
      <c r="CT14" s="37"/>
      <c r="CU14" s="35"/>
      <c r="CV14" s="39">
        <f>SUM(CV4:CV12)</f>
        <v>0.3074003795066414</v>
      </c>
      <c r="CW14" s="37"/>
      <c r="CX14" s="35"/>
      <c r="CY14" s="39">
        <f>SUM(CY4:CY12)</f>
        <v>0.22257450856055802</v>
      </c>
      <c r="CZ14" s="37"/>
      <c r="DA14" s="35"/>
      <c r="DB14" s="39">
        <f>SUM(DB4:DB12)</f>
        <v>0.20952380952380953</v>
      </c>
      <c r="DC14" s="37"/>
      <c r="DD14" s="35"/>
      <c r="DE14" s="39">
        <f>SUM(DE4:DE12)</f>
        <v>0.22134905042567124</v>
      </c>
      <c r="DF14" s="37"/>
      <c r="DG14" s="35"/>
      <c r="DH14" s="39">
        <f>SUM(DH4:DH12)</f>
        <v>0.24800000000000005</v>
      </c>
      <c r="DI14" s="109"/>
    </row>
    <row r="15" spans="1:113" x14ac:dyDescent="0.25">
      <c r="E15" s="27"/>
      <c r="H15" s="27"/>
      <c r="K15" s="27"/>
      <c r="N15" s="27"/>
      <c r="Q15" s="27"/>
      <c r="T15" s="27"/>
      <c r="W15" s="27"/>
      <c r="Z15" s="27"/>
      <c r="AC15" s="27"/>
      <c r="AF15" s="27"/>
      <c r="AI15" s="27"/>
      <c r="AL15" s="27"/>
      <c r="AM15" s="111"/>
      <c r="AP15" s="30"/>
      <c r="AS15" s="30"/>
      <c r="AV15" s="30"/>
      <c r="AY15" s="30"/>
      <c r="BB15" s="30"/>
      <c r="BE15" s="30"/>
      <c r="BH15" s="30"/>
      <c r="BK15" s="30"/>
      <c r="BN15" s="30"/>
      <c r="BQ15" s="30"/>
      <c r="BT15" s="30"/>
      <c r="BW15" s="30"/>
      <c r="BX15" s="111"/>
      <c r="CA15" s="30"/>
      <c r="CD15" s="30"/>
      <c r="CG15" s="30"/>
      <c r="CJ15" s="30"/>
      <c r="CM15" s="30"/>
      <c r="CP15" s="30"/>
      <c r="CS15" s="30"/>
      <c r="CV15" s="30"/>
      <c r="CY15" s="30"/>
      <c r="DB15" s="30"/>
      <c r="DE15" s="30"/>
      <c r="DH15" s="30"/>
      <c r="DI15" s="111"/>
    </row>
    <row r="16" spans="1:113" x14ac:dyDescent="0.25">
      <c r="C16" s="75" t="s">
        <v>86</v>
      </c>
      <c r="E16" s="27"/>
      <c r="F16" s="75" t="s">
        <v>86</v>
      </c>
      <c r="H16" s="27"/>
      <c r="I16" s="75" t="s">
        <v>86</v>
      </c>
      <c r="K16" s="27"/>
      <c r="L16" s="75" t="s">
        <v>86</v>
      </c>
      <c r="N16" s="27"/>
      <c r="O16" s="75" t="s">
        <v>86</v>
      </c>
      <c r="Q16" s="27"/>
      <c r="R16" s="75" t="s">
        <v>86</v>
      </c>
      <c r="T16" s="27"/>
      <c r="U16" s="75" t="s">
        <v>86</v>
      </c>
      <c r="W16" s="27"/>
      <c r="X16" s="75" t="s">
        <v>86</v>
      </c>
      <c r="Z16" s="27"/>
      <c r="AA16" s="75" t="s">
        <v>86</v>
      </c>
      <c r="AC16" s="27"/>
      <c r="AD16" s="75" t="s">
        <v>86</v>
      </c>
      <c r="AF16" s="27"/>
      <c r="AG16" s="75" t="s">
        <v>86</v>
      </c>
      <c r="AI16" s="27"/>
      <c r="AJ16" s="75" t="s">
        <v>86</v>
      </c>
      <c r="AL16" s="27"/>
      <c r="AM16" s="110"/>
      <c r="AN16" s="65" t="s">
        <v>58</v>
      </c>
      <c r="AQ16" s="65" t="s">
        <v>58</v>
      </c>
      <c r="AT16" s="65" t="s">
        <v>58</v>
      </c>
      <c r="AW16" s="65" t="s">
        <v>58</v>
      </c>
      <c r="AZ16" s="65" t="s">
        <v>58</v>
      </c>
      <c r="BC16" s="65" t="s">
        <v>58</v>
      </c>
      <c r="BF16" s="65" t="s">
        <v>58</v>
      </c>
      <c r="BI16" s="65" t="s">
        <v>58</v>
      </c>
      <c r="BL16" s="65" t="s">
        <v>58</v>
      </c>
      <c r="BO16" s="65" t="s">
        <v>58</v>
      </c>
      <c r="BR16" s="65" t="s">
        <v>58</v>
      </c>
      <c r="BU16" s="65" t="s">
        <v>58</v>
      </c>
      <c r="BX16" s="110"/>
      <c r="BY16" s="69" t="s">
        <v>66</v>
      </c>
      <c r="CA16" s="27"/>
      <c r="CB16" s="69" t="s">
        <v>66</v>
      </c>
      <c r="CD16" s="27"/>
      <c r="CE16" s="69" t="s">
        <v>66</v>
      </c>
      <c r="CG16" s="27"/>
      <c r="CH16" s="69" t="s">
        <v>66</v>
      </c>
      <c r="CJ16" s="27"/>
      <c r="CK16" s="69" t="s">
        <v>66</v>
      </c>
      <c r="CM16" s="27"/>
      <c r="CN16" s="69" t="s">
        <v>66</v>
      </c>
      <c r="CP16" s="27"/>
      <c r="CQ16" s="69" t="s">
        <v>66</v>
      </c>
      <c r="CS16" s="27"/>
      <c r="CT16" s="69" t="s">
        <v>66</v>
      </c>
      <c r="CV16" s="27"/>
      <c r="CW16" s="69" t="s">
        <v>66</v>
      </c>
      <c r="CY16" s="27"/>
      <c r="CZ16" s="69" t="s">
        <v>66</v>
      </c>
      <c r="DB16" s="27"/>
      <c r="DC16" s="69" t="s">
        <v>66</v>
      </c>
      <c r="DE16" s="27"/>
      <c r="DF16" s="69" t="s">
        <v>66</v>
      </c>
      <c r="DH16" s="27"/>
      <c r="DI16" s="110"/>
    </row>
    <row r="17" spans="3:113" x14ac:dyDescent="0.25">
      <c r="C17" s="74" t="s">
        <v>38</v>
      </c>
      <c r="E17" s="27"/>
      <c r="F17" s="74" t="s">
        <v>37</v>
      </c>
      <c r="H17" s="27"/>
      <c r="I17" s="74" t="s">
        <v>39</v>
      </c>
      <c r="K17" s="27"/>
      <c r="L17" s="74" t="s">
        <v>210</v>
      </c>
      <c r="N17" s="27"/>
      <c r="O17" s="74" t="s">
        <v>216</v>
      </c>
      <c r="Q17" s="27"/>
      <c r="R17" s="74" t="s">
        <v>225</v>
      </c>
      <c r="T17" s="27"/>
      <c r="U17" s="74" t="s">
        <v>228</v>
      </c>
      <c r="W17" s="27"/>
      <c r="X17" s="74" t="s">
        <v>235</v>
      </c>
      <c r="Z17" s="27"/>
      <c r="AA17" s="74" t="s">
        <v>242</v>
      </c>
      <c r="AC17" s="27"/>
      <c r="AD17" s="74" t="s">
        <v>247</v>
      </c>
      <c r="AF17" s="27"/>
      <c r="AG17" s="74" t="s">
        <v>251</v>
      </c>
      <c r="AI17" s="27"/>
      <c r="AJ17" s="74" t="s">
        <v>257</v>
      </c>
      <c r="AL17" s="27"/>
      <c r="AM17" s="110"/>
      <c r="AN17" s="64" t="s">
        <v>38</v>
      </c>
      <c r="AQ17" s="64" t="s">
        <v>37</v>
      </c>
      <c r="AT17" s="64" t="s">
        <v>39</v>
      </c>
      <c r="AW17" s="64" t="s">
        <v>210</v>
      </c>
      <c r="AZ17" s="64" t="s">
        <v>216</v>
      </c>
      <c r="BC17" s="64" t="s">
        <v>225</v>
      </c>
      <c r="BF17" s="64" t="s">
        <v>228</v>
      </c>
      <c r="BI17" s="64" t="s">
        <v>235</v>
      </c>
      <c r="BL17" s="64" t="s">
        <v>242</v>
      </c>
      <c r="BO17" s="64" t="s">
        <v>247</v>
      </c>
      <c r="BR17" s="64" t="s">
        <v>251</v>
      </c>
      <c r="BU17" s="64" t="s">
        <v>257</v>
      </c>
      <c r="BX17" s="110"/>
      <c r="BY17" s="64" t="s">
        <v>38</v>
      </c>
      <c r="CA17" s="27"/>
      <c r="CB17" s="64" t="s">
        <v>37</v>
      </c>
      <c r="CD17" s="27"/>
      <c r="CE17" s="64" t="s">
        <v>39</v>
      </c>
      <c r="CG17" s="27"/>
      <c r="CH17" s="64" t="s">
        <v>210</v>
      </c>
      <c r="CJ17" s="27"/>
      <c r="CK17" s="64" t="s">
        <v>216</v>
      </c>
      <c r="CM17" s="27"/>
      <c r="CN17" s="64" t="s">
        <v>225</v>
      </c>
      <c r="CP17" s="27"/>
      <c r="CQ17" s="64" t="s">
        <v>228</v>
      </c>
      <c r="CS17" s="27"/>
      <c r="CT17" s="64" t="s">
        <v>235</v>
      </c>
      <c r="CV17" s="27"/>
      <c r="CW17" s="64" t="s">
        <v>242</v>
      </c>
      <c r="CY17" s="27"/>
      <c r="CZ17" s="64" t="s">
        <v>247</v>
      </c>
      <c r="DB17" s="27"/>
      <c r="DC17" s="64" t="s">
        <v>251</v>
      </c>
      <c r="DE17" s="27"/>
      <c r="DF17" s="64" t="s">
        <v>257</v>
      </c>
      <c r="DH17" s="27"/>
      <c r="DI17" s="110"/>
    </row>
    <row r="18" spans="3:113" x14ac:dyDescent="0.25">
      <c r="C18" s="74" t="s">
        <v>95</v>
      </c>
      <c r="E18" s="27"/>
      <c r="F18" s="74" t="s">
        <v>95</v>
      </c>
      <c r="H18" s="27"/>
      <c r="I18" s="74" t="s">
        <v>95</v>
      </c>
      <c r="K18" s="27"/>
      <c r="L18" s="74" t="s">
        <v>95</v>
      </c>
      <c r="N18" s="27"/>
      <c r="O18" s="74" t="s">
        <v>95</v>
      </c>
      <c r="Q18" s="27"/>
      <c r="R18" s="74" t="s">
        <v>95</v>
      </c>
      <c r="T18" s="27"/>
      <c r="U18" s="74" t="s">
        <v>95</v>
      </c>
      <c r="W18" s="27"/>
      <c r="X18" s="74" t="s">
        <v>95</v>
      </c>
      <c r="Z18" s="27"/>
      <c r="AA18" s="74" t="s">
        <v>95</v>
      </c>
      <c r="AC18" s="27"/>
      <c r="AD18" s="74" t="s">
        <v>95</v>
      </c>
      <c r="AF18" s="27"/>
      <c r="AG18" s="74" t="s">
        <v>95</v>
      </c>
      <c r="AI18" s="27"/>
      <c r="AJ18" s="74" t="s">
        <v>95</v>
      </c>
      <c r="AL18" s="27"/>
      <c r="AM18" s="110"/>
      <c r="AN18" s="64" t="s">
        <v>95</v>
      </c>
      <c r="AQ18" s="64" t="s">
        <v>95</v>
      </c>
      <c r="AT18" s="64" t="s">
        <v>95</v>
      </c>
      <c r="AW18" s="64" t="s">
        <v>95</v>
      </c>
      <c r="AZ18" s="64" t="s">
        <v>95</v>
      </c>
      <c r="BC18" s="64" t="s">
        <v>95</v>
      </c>
      <c r="BF18" s="64" t="s">
        <v>95</v>
      </c>
      <c r="BI18" s="64" t="s">
        <v>95</v>
      </c>
      <c r="BL18" s="64" t="s">
        <v>95</v>
      </c>
      <c r="BO18" s="64" t="s">
        <v>95</v>
      </c>
      <c r="BR18" s="64" t="s">
        <v>95</v>
      </c>
      <c r="BU18" s="64" t="s">
        <v>95</v>
      </c>
      <c r="BX18" s="110"/>
      <c r="BY18" s="64" t="s">
        <v>95</v>
      </c>
      <c r="CA18" s="27"/>
      <c r="CB18" s="64" t="s">
        <v>95</v>
      </c>
      <c r="CD18" s="27"/>
      <c r="CE18" s="64" t="s">
        <v>95</v>
      </c>
      <c r="CG18" s="27"/>
      <c r="CH18" s="64" t="s">
        <v>95</v>
      </c>
      <c r="CJ18" s="27"/>
      <c r="CK18" s="64" t="s">
        <v>95</v>
      </c>
      <c r="CM18" s="27"/>
      <c r="CN18" s="64" t="s">
        <v>95</v>
      </c>
      <c r="CP18" s="27"/>
      <c r="CQ18" s="64" t="s">
        <v>95</v>
      </c>
      <c r="CS18" s="27"/>
      <c r="CT18" s="64" t="s">
        <v>95</v>
      </c>
      <c r="CV18" s="27"/>
      <c r="CW18" s="64" t="s">
        <v>95</v>
      </c>
      <c r="CY18" s="27"/>
      <c r="CZ18" s="64" t="s">
        <v>95</v>
      </c>
      <c r="DB18" s="27"/>
      <c r="DC18" s="64" t="s">
        <v>95</v>
      </c>
      <c r="DE18" s="27"/>
      <c r="DF18" s="64" t="s">
        <v>95</v>
      </c>
      <c r="DH18" s="27"/>
      <c r="DI18" s="110"/>
    </row>
    <row r="19" spans="3:113" x14ac:dyDescent="0.25">
      <c r="C19" s="74">
        <v>1774</v>
      </c>
      <c r="E19" s="27"/>
      <c r="F19" s="74">
        <v>1756</v>
      </c>
      <c r="H19" s="27"/>
      <c r="I19" s="74">
        <v>1720</v>
      </c>
      <c r="K19" s="27"/>
      <c r="L19" s="74">
        <v>1760</v>
      </c>
      <c r="N19" s="27"/>
      <c r="O19" s="74">
        <v>1759</v>
      </c>
      <c r="Q19" s="27"/>
      <c r="R19" s="74">
        <v>1722</v>
      </c>
      <c r="T19" s="27"/>
      <c r="U19" s="74">
        <v>1774</v>
      </c>
      <c r="W19" s="27"/>
      <c r="X19" s="74">
        <v>1774</v>
      </c>
      <c r="Z19" s="27"/>
      <c r="AA19" s="74">
        <v>1784</v>
      </c>
      <c r="AC19" s="27"/>
      <c r="AD19" s="74">
        <v>1787</v>
      </c>
      <c r="AF19" s="27"/>
      <c r="AG19" s="74">
        <v>1748</v>
      </c>
      <c r="AI19" s="27"/>
      <c r="AJ19" s="74">
        <v>1742</v>
      </c>
      <c r="AL19" s="27"/>
      <c r="AM19" s="110"/>
      <c r="AN19" s="64">
        <v>2259</v>
      </c>
      <c r="AQ19" s="64">
        <v>2255</v>
      </c>
      <c r="AT19" s="64">
        <v>2224</v>
      </c>
      <c r="AW19" s="64">
        <v>2236</v>
      </c>
      <c r="AZ19" s="64">
        <v>2248</v>
      </c>
      <c r="BC19" s="64">
        <v>2249</v>
      </c>
      <c r="BF19" s="64">
        <v>2277</v>
      </c>
      <c r="BI19" s="64">
        <v>2304</v>
      </c>
      <c r="BL19" s="64">
        <v>2326</v>
      </c>
      <c r="BO19" s="64">
        <v>2292</v>
      </c>
      <c r="BR19" s="64">
        <v>2244</v>
      </c>
      <c r="BU19" s="64">
        <v>2223</v>
      </c>
      <c r="BX19" s="110"/>
      <c r="BY19" s="64">
        <v>1574</v>
      </c>
      <c r="CA19" s="27"/>
      <c r="CB19" s="64">
        <v>1568</v>
      </c>
      <c r="CD19" s="27"/>
      <c r="CE19" s="64">
        <v>1558</v>
      </c>
      <c r="CG19" s="27"/>
      <c r="CH19" s="64">
        <v>1570</v>
      </c>
      <c r="CJ19" s="27"/>
      <c r="CK19" s="64">
        <v>1554</v>
      </c>
      <c r="CM19" s="27"/>
      <c r="CN19" s="64">
        <v>1534</v>
      </c>
      <c r="CP19" s="27"/>
      <c r="CQ19" s="64">
        <v>1554</v>
      </c>
      <c r="CS19" s="27"/>
      <c r="CT19" s="64">
        <v>1581</v>
      </c>
      <c r="CV19" s="27"/>
      <c r="CW19" s="64">
        <v>1577</v>
      </c>
      <c r="CY19" s="27"/>
      <c r="CZ19" s="64">
        <v>1575</v>
      </c>
      <c r="DB19" s="27"/>
      <c r="DC19" s="64">
        <v>1527</v>
      </c>
      <c r="DE19" s="27"/>
      <c r="DF19" s="64">
        <v>1500</v>
      </c>
      <c r="DH19" s="27"/>
      <c r="DI19" s="110"/>
    </row>
    <row r="20" spans="3:113" x14ac:dyDescent="0.25">
      <c r="C20" s="74" t="s">
        <v>94</v>
      </c>
      <c r="E20" s="27"/>
      <c r="F20" s="74" t="s">
        <v>94</v>
      </c>
      <c r="H20" s="27"/>
      <c r="I20" s="74" t="s">
        <v>94</v>
      </c>
      <c r="K20" s="27"/>
      <c r="L20" s="74" t="s">
        <v>94</v>
      </c>
      <c r="N20" s="27"/>
      <c r="O20" s="74" t="s">
        <v>94</v>
      </c>
      <c r="Q20" s="27"/>
      <c r="R20" s="74" t="s">
        <v>94</v>
      </c>
      <c r="T20" s="27"/>
      <c r="U20" s="74" t="s">
        <v>94</v>
      </c>
      <c r="W20" s="27"/>
      <c r="X20" s="74" t="s">
        <v>94</v>
      </c>
      <c r="Z20" s="27"/>
      <c r="AA20" s="74" t="s">
        <v>94</v>
      </c>
      <c r="AC20" s="27"/>
      <c r="AD20" s="74" t="s">
        <v>94</v>
      </c>
      <c r="AF20" s="27"/>
      <c r="AG20" s="74" t="s">
        <v>94</v>
      </c>
      <c r="AI20" s="27"/>
      <c r="AJ20" s="74" t="s">
        <v>94</v>
      </c>
      <c r="AL20" s="27"/>
      <c r="AM20" s="110"/>
      <c r="AN20" s="64" t="s">
        <v>35</v>
      </c>
      <c r="AQ20" s="64" t="s">
        <v>35</v>
      </c>
      <c r="AT20" s="64" t="s">
        <v>35</v>
      </c>
      <c r="AW20" s="64" t="s">
        <v>35</v>
      </c>
      <c r="AZ20" s="64" t="s">
        <v>35</v>
      </c>
      <c r="BC20" s="64" t="s">
        <v>35</v>
      </c>
      <c r="BF20" s="64" t="s">
        <v>35</v>
      </c>
      <c r="BI20" s="64" t="s">
        <v>35</v>
      </c>
      <c r="BL20" s="64" t="s">
        <v>35</v>
      </c>
      <c r="BO20" s="64" t="s">
        <v>35</v>
      </c>
      <c r="BR20" s="64" t="s">
        <v>35</v>
      </c>
      <c r="BU20" s="64" t="s">
        <v>35</v>
      </c>
      <c r="BX20" s="110"/>
      <c r="BY20" s="64" t="s">
        <v>35</v>
      </c>
      <c r="CA20" s="27"/>
      <c r="CB20" s="64" t="s">
        <v>35</v>
      </c>
      <c r="CD20" s="27"/>
      <c r="CE20" s="64" t="s">
        <v>35</v>
      </c>
      <c r="CG20" s="27"/>
      <c r="CH20" s="64" t="s">
        <v>35</v>
      </c>
      <c r="CJ20" s="27"/>
      <c r="CK20" s="64" t="s">
        <v>35</v>
      </c>
      <c r="CM20" s="27"/>
      <c r="CN20" s="64" t="s">
        <v>35</v>
      </c>
      <c r="CP20" s="27"/>
      <c r="CQ20" s="64" t="s">
        <v>35</v>
      </c>
      <c r="CS20" s="27"/>
      <c r="CT20" s="64" t="s">
        <v>35</v>
      </c>
      <c r="CV20" s="27"/>
      <c r="CW20" s="64" t="s">
        <v>35</v>
      </c>
      <c r="CY20" s="27"/>
      <c r="CZ20" s="64" t="s">
        <v>35</v>
      </c>
      <c r="DB20" s="27"/>
      <c r="DC20" s="64" t="s">
        <v>35</v>
      </c>
      <c r="DE20" s="27"/>
      <c r="DF20" s="64" t="s">
        <v>35</v>
      </c>
      <c r="DH20" s="27"/>
      <c r="DI20" s="110"/>
    </row>
    <row r="21" spans="3:113" x14ac:dyDescent="0.25">
      <c r="C21" s="74">
        <v>2010</v>
      </c>
      <c r="E21" s="27"/>
      <c r="F21" s="74">
        <v>2037</v>
      </c>
      <c r="H21" s="27"/>
      <c r="I21" s="74">
        <v>2082</v>
      </c>
      <c r="K21" s="27"/>
      <c r="L21" s="74">
        <v>2076</v>
      </c>
      <c r="N21" s="27"/>
      <c r="O21" s="74">
        <v>2080</v>
      </c>
      <c r="Q21" s="27"/>
      <c r="R21" s="74">
        <v>2091</v>
      </c>
      <c r="T21" s="27"/>
      <c r="U21" s="74">
        <v>2082</v>
      </c>
      <c r="W21" s="27"/>
      <c r="X21" s="74">
        <v>2091</v>
      </c>
      <c r="Z21" s="27"/>
      <c r="AA21" s="74">
        <v>2093</v>
      </c>
      <c r="AC21" s="27"/>
      <c r="AD21" s="74">
        <v>2118</v>
      </c>
      <c r="AF21" s="27"/>
      <c r="AG21" s="74">
        <v>2161</v>
      </c>
      <c r="AI21" s="27"/>
      <c r="AJ21" s="74">
        <v>2180</v>
      </c>
      <c r="AL21" s="27"/>
      <c r="AM21" s="110"/>
      <c r="AN21" s="64">
        <v>2719</v>
      </c>
      <c r="AQ21" s="64">
        <v>2797</v>
      </c>
      <c r="AT21" s="64">
        <v>2887</v>
      </c>
      <c r="AW21" s="64">
        <v>2823</v>
      </c>
      <c r="AZ21" s="64">
        <v>2902</v>
      </c>
      <c r="BC21" s="64">
        <v>2904</v>
      </c>
      <c r="BF21" s="64">
        <v>2903</v>
      </c>
      <c r="BI21" s="64">
        <v>2908</v>
      </c>
      <c r="BL21" s="64">
        <v>2917</v>
      </c>
      <c r="BO21" s="64">
        <v>2920</v>
      </c>
      <c r="BR21" s="64">
        <v>2928</v>
      </c>
      <c r="BU21" s="64">
        <v>2933</v>
      </c>
      <c r="BX21" s="110"/>
      <c r="BY21" s="64">
        <v>1790</v>
      </c>
      <c r="CA21" s="27"/>
      <c r="CB21" s="64">
        <v>1792</v>
      </c>
      <c r="CD21" s="27"/>
      <c r="CE21" s="64">
        <v>1802</v>
      </c>
      <c r="CG21" s="27"/>
      <c r="CH21" s="64">
        <v>1830</v>
      </c>
      <c r="CJ21" s="27"/>
      <c r="CK21" s="64">
        <v>1831</v>
      </c>
      <c r="CM21" s="27"/>
      <c r="CN21" s="64">
        <v>1883</v>
      </c>
      <c r="CP21" s="27"/>
      <c r="CQ21" s="64">
        <v>1872</v>
      </c>
      <c r="CS21" s="27"/>
      <c r="CT21" s="64">
        <v>1833</v>
      </c>
      <c r="CV21" s="27"/>
      <c r="CW21" s="64">
        <v>1839</v>
      </c>
      <c r="CY21" s="27"/>
      <c r="CZ21" s="64">
        <v>1803</v>
      </c>
      <c r="DB21" s="27"/>
      <c r="DC21" s="64">
        <v>1806</v>
      </c>
      <c r="DE21" s="27"/>
      <c r="DF21" s="64">
        <v>1835</v>
      </c>
      <c r="DH21" s="27"/>
      <c r="DI21" s="110"/>
    </row>
    <row r="22" spans="3:113" x14ac:dyDescent="0.25">
      <c r="E22" s="27"/>
      <c r="H22" s="27"/>
      <c r="K22" s="27"/>
      <c r="N22" s="27"/>
      <c r="Q22" s="27"/>
      <c r="T22" s="27"/>
      <c r="W22" s="27"/>
      <c r="Z22" s="27"/>
      <c r="AC22" s="27"/>
      <c r="AF22" s="27"/>
      <c r="AI22" s="27"/>
      <c r="AL22" s="27"/>
      <c r="AP22" s="27"/>
      <c r="AS22" s="27"/>
      <c r="AV22" s="27"/>
      <c r="AY22" s="27"/>
      <c r="BB22" s="27"/>
      <c r="BE22" s="27"/>
      <c r="BH22" s="27"/>
      <c r="BK22" s="27"/>
      <c r="BN22" s="27"/>
      <c r="BQ22" s="27"/>
      <c r="BT22" s="27"/>
      <c r="BW22" s="27"/>
      <c r="CA22" s="27"/>
      <c r="CD22" s="27"/>
      <c r="CG22" s="27"/>
      <c r="CJ22" s="27"/>
      <c r="CM22" s="27"/>
      <c r="CP22" s="27"/>
      <c r="CS22" s="27"/>
      <c r="CV22" s="27"/>
      <c r="CY22" s="27"/>
      <c r="DB22" s="27"/>
      <c r="DE22" s="27"/>
      <c r="DH22" s="27"/>
    </row>
    <row r="23" spans="3:113" x14ac:dyDescent="0.25">
      <c r="E23" s="27"/>
      <c r="H23" s="27"/>
      <c r="K23" s="27"/>
      <c r="N23" s="27"/>
      <c r="Q23" s="27"/>
      <c r="T23" s="27"/>
      <c r="W23" s="27"/>
      <c r="Z23" s="27"/>
      <c r="AC23" s="27"/>
      <c r="AF23" s="27"/>
      <c r="AI23" s="27"/>
      <c r="AL23" s="27"/>
      <c r="AP23" s="27"/>
      <c r="AS23" s="27"/>
      <c r="AV23" s="27"/>
      <c r="AY23" s="27"/>
      <c r="BB23" s="27"/>
      <c r="BE23" s="27"/>
      <c r="BH23" s="27"/>
      <c r="BK23" s="27"/>
      <c r="BN23" s="27"/>
      <c r="BQ23" s="27"/>
      <c r="BT23" s="27"/>
      <c r="BW23" s="27"/>
      <c r="CA23" s="27"/>
      <c r="CD23" s="27"/>
      <c r="CG23" s="27"/>
      <c r="CJ23" s="27"/>
      <c r="CM23" s="27"/>
      <c r="CP23" s="27"/>
      <c r="CS23" s="27"/>
      <c r="CV23" s="27"/>
      <c r="CY23" s="27"/>
      <c r="DB23" s="27"/>
      <c r="DE23" s="27"/>
      <c r="DH23" s="27"/>
    </row>
    <row r="24" spans="3:113" x14ac:dyDescent="0.25">
      <c r="AP24" s="27"/>
      <c r="AS24" s="27"/>
      <c r="AV24" s="27"/>
      <c r="AY24" s="27"/>
      <c r="BB24" s="27"/>
      <c r="BE24" s="27"/>
      <c r="BH24" s="27"/>
      <c r="BK24" s="27"/>
      <c r="BN24" s="27"/>
      <c r="BQ24" s="27"/>
      <c r="BT24" s="27"/>
      <c r="BW24" s="27"/>
      <c r="CA24" s="27"/>
      <c r="CD24" s="27"/>
      <c r="CG24" s="27"/>
      <c r="CJ24" s="27"/>
      <c r="CM24" s="27"/>
      <c r="CP24" s="27"/>
      <c r="CS24" s="27"/>
      <c r="CV24" s="27"/>
      <c r="CY24" s="27"/>
      <c r="DB24" s="27"/>
      <c r="DE24" s="27"/>
      <c r="DH24" s="27"/>
    </row>
  </sheetData>
  <mergeCells count="38">
    <mergeCell ref="DF2:DH2"/>
    <mergeCell ref="A1:A3"/>
    <mergeCell ref="B1:B3"/>
    <mergeCell ref="AN2:AP2"/>
    <mergeCell ref="AQ2:AS2"/>
    <mergeCell ref="F2:H2"/>
    <mergeCell ref="I2:K2"/>
    <mergeCell ref="L2:N2"/>
    <mergeCell ref="U2:W2"/>
    <mergeCell ref="C2:E2"/>
    <mergeCell ref="O2:Q2"/>
    <mergeCell ref="AA2:AC2"/>
    <mergeCell ref="R2:T2"/>
    <mergeCell ref="AJ2:AL2"/>
    <mergeCell ref="BF2:BH2"/>
    <mergeCell ref="BL2:BN2"/>
    <mergeCell ref="BO2:BQ2"/>
    <mergeCell ref="CZ2:DB2"/>
    <mergeCell ref="CW2:CY2"/>
    <mergeCell ref="CT2:CV2"/>
    <mergeCell ref="CK2:CM2"/>
    <mergeCell ref="BU2:BW2"/>
    <mergeCell ref="AG2:AI2"/>
    <mergeCell ref="BR2:BT2"/>
    <mergeCell ref="DC2:DE2"/>
    <mergeCell ref="AD2:AF2"/>
    <mergeCell ref="X2:Z2"/>
    <mergeCell ref="BI2:BK2"/>
    <mergeCell ref="CQ2:CS2"/>
    <mergeCell ref="BC2:BE2"/>
    <mergeCell ref="CN2:CP2"/>
    <mergeCell ref="AZ2:BB2"/>
    <mergeCell ref="AT2:AV2"/>
    <mergeCell ref="AW2:AY2"/>
    <mergeCell ref="CH2:CJ2"/>
    <mergeCell ref="CE2:CG2"/>
    <mergeCell ref="CB2:CD2"/>
    <mergeCell ref="BY2:CA2"/>
  </mergeCells>
  <conditionalFormatting sqref="E22:E1048576 E15 CA15">
    <cfRule type="cellIs" dxfId="951" priority="212" operator="greaterThan">
      <formula>0</formula>
    </cfRule>
    <cfRule type="cellIs" dxfId="950" priority="213" operator="lessThan">
      <formula>0</formula>
    </cfRule>
    <cfRule type="cellIs" dxfId="949" priority="215" operator="greaterThan">
      <formula>0</formula>
    </cfRule>
  </conditionalFormatting>
  <conditionalFormatting sqref="CA22:CA1048576">
    <cfRule type="cellIs" dxfId="948" priority="205" operator="greaterThan">
      <formula>0</formula>
    </cfRule>
    <cfRule type="cellIs" dxfId="947" priority="206" operator="lessThan">
      <formula>0</formula>
    </cfRule>
    <cfRule type="cellIs" dxfId="946" priority="207" operator="greaterThan">
      <formula>0</formula>
    </cfRule>
  </conditionalFormatting>
  <conditionalFormatting sqref="E13">
    <cfRule type="cellIs" dxfId="945" priority="200" operator="greaterThan">
      <formula>0</formula>
    </cfRule>
    <cfRule type="cellIs" dxfId="944" priority="201" operator="lessThan">
      <formula>0</formula>
    </cfRule>
    <cfRule type="cellIs" dxfId="943" priority="202" operator="greaterThan">
      <formula>0</formula>
    </cfRule>
  </conditionalFormatting>
  <conditionalFormatting sqref="AM4:AM14">
    <cfRule type="cellIs" dxfId="942" priority="188" operator="greaterThan">
      <formula>0</formula>
    </cfRule>
    <cfRule type="cellIs" dxfId="941" priority="189" operator="lessThan">
      <formula>0</formula>
    </cfRule>
  </conditionalFormatting>
  <conditionalFormatting sqref="AM4:AM14">
    <cfRule type="colorScale" priority="187">
      <colorScale>
        <cfvo type="num" val="0"/>
        <cfvo type="num" val="0"/>
        <color rgb="FF92D050"/>
        <color rgb="FFFF3300"/>
      </colorScale>
    </cfRule>
  </conditionalFormatting>
  <conditionalFormatting sqref="AM3">
    <cfRule type="colorScale" priority="186">
      <colorScale>
        <cfvo type="num" val="0"/>
        <cfvo type="num" val="0"/>
        <color rgb="FF92D050"/>
        <color rgb="FFFF3300"/>
      </colorScale>
    </cfRule>
  </conditionalFormatting>
  <conditionalFormatting sqref="AM15:AM21">
    <cfRule type="cellIs" dxfId="940" priority="184" operator="greaterThan">
      <formula>0</formula>
    </cfRule>
    <cfRule type="cellIs" dxfId="939" priority="185" operator="lessThan">
      <formula>0</formula>
    </cfRule>
  </conditionalFormatting>
  <conditionalFormatting sqref="AM15:AM21">
    <cfRule type="colorScale" priority="183">
      <colorScale>
        <cfvo type="num" val="0"/>
        <cfvo type="num" val="0"/>
        <color rgb="FF92D050"/>
        <color rgb="FFFF3300"/>
      </colorScale>
    </cfRule>
  </conditionalFormatting>
  <conditionalFormatting sqref="DI4:DI14">
    <cfRule type="cellIs" dxfId="938" priority="181" operator="greaterThan">
      <formula>0</formula>
    </cfRule>
    <cfRule type="cellIs" dxfId="937" priority="182" operator="lessThan">
      <formula>0</formula>
    </cfRule>
  </conditionalFormatting>
  <conditionalFormatting sqref="DI4:DI14">
    <cfRule type="colorScale" priority="180">
      <colorScale>
        <cfvo type="num" val="0"/>
        <cfvo type="num" val="0"/>
        <color rgb="FF92D050"/>
        <color rgb="FFFF3300"/>
      </colorScale>
    </cfRule>
  </conditionalFormatting>
  <conditionalFormatting sqref="DI3">
    <cfRule type="colorScale" priority="179">
      <colorScale>
        <cfvo type="num" val="0"/>
        <cfvo type="num" val="0"/>
        <color rgb="FF92D050"/>
        <color rgb="FFFF3300"/>
      </colorScale>
    </cfRule>
  </conditionalFormatting>
  <conditionalFormatting sqref="DI15:DI21">
    <cfRule type="cellIs" dxfId="936" priority="177" operator="greaterThan">
      <formula>0</formula>
    </cfRule>
    <cfRule type="cellIs" dxfId="935" priority="178" operator="lessThan">
      <formula>0</formula>
    </cfRule>
  </conditionalFormatting>
  <conditionalFormatting sqref="DI15:DI21">
    <cfRule type="colorScale" priority="176">
      <colorScale>
        <cfvo type="num" val="0"/>
        <cfvo type="num" val="0"/>
        <color rgb="FF92D050"/>
        <color rgb="FFFF3300"/>
      </colorScale>
    </cfRule>
  </conditionalFormatting>
  <conditionalFormatting sqref="AP22:AP1048576 AP15">
    <cfRule type="cellIs" dxfId="934" priority="173" operator="greaterThan">
      <formula>0</formula>
    </cfRule>
    <cfRule type="cellIs" dxfId="933" priority="174" operator="lessThan">
      <formula>0</formula>
    </cfRule>
    <cfRule type="cellIs" dxfId="932" priority="175" operator="greaterThan">
      <formula>0</formula>
    </cfRule>
  </conditionalFormatting>
  <conditionalFormatting sqref="BX4:BX14">
    <cfRule type="cellIs" dxfId="931" priority="171" operator="greaterThan">
      <formula>0</formula>
    </cfRule>
    <cfRule type="cellIs" dxfId="930" priority="172" operator="lessThan">
      <formula>0</formula>
    </cfRule>
  </conditionalFormatting>
  <conditionalFormatting sqref="BX4:BX14">
    <cfRule type="colorScale" priority="170">
      <colorScale>
        <cfvo type="num" val="0"/>
        <cfvo type="num" val="0"/>
        <color rgb="FF92D050"/>
        <color rgb="FFFF3300"/>
      </colorScale>
    </cfRule>
  </conditionalFormatting>
  <conditionalFormatting sqref="BX3">
    <cfRule type="colorScale" priority="169">
      <colorScale>
        <cfvo type="num" val="0"/>
        <cfvo type="num" val="0"/>
        <color rgb="FF92D050"/>
        <color rgb="FFFF3300"/>
      </colorScale>
    </cfRule>
  </conditionalFormatting>
  <conditionalFormatting sqref="BX15:BX21">
    <cfRule type="cellIs" dxfId="929" priority="167" operator="greaterThan">
      <formula>0</formula>
    </cfRule>
    <cfRule type="cellIs" dxfId="928" priority="168" operator="lessThan">
      <formula>0</formula>
    </cfRule>
  </conditionalFormatting>
  <conditionalFormatting sqref="BX15:BX21">
    <cfRule type="colorScale" priority="166">
      <colorScale>
        <cfvo type="num" val="0"/>
        <cfvo type="num" val="0"/>
        <color rgb="FF92D050"/>
        <color rgb="FFFF3300"/>
      </colorScale>
    </cfRule>
  </conditionalFormatting>
  <conditionalFormatting sqref="AS22:AS1048576 AS15">
    <cfRule type="cellIs" dxfId="927" priority="163" operator="greaterThan">
      <formula>0</formula>
    </cfRule>
    <cfRule type="cellIs" dxfId="926" priority="164" operator="lessThan">
      <formula>0</formula>
    </cfRule>
    <cfRule type="cellIs" dxfId="925" priority="165" operator="greaterThan">
      <formula>0</formula>
    </cfRule>
  </conditionalFormatting>
  <conditionalFormatting sqref="H22:H1048576 H15">
    <cfRule type="cellIs" dxfId="924" priority="160" operator="greaterThan">
      <formula>0</formula>
    </cfRule>
    <cfRule type="cellIs" dxfId="923" priority="161" operator="lessThan">
      <formula>0</formula>
    </cfRule>
    <cfRule type="cellIs" dxfId="922" priority="162" operator="greaterThan">
      <formula>0</formula>
    </cfRule>
  </conditionalFormatting>
  <conditionalFormatting sqref="H13">
    <cfRule type="cellIs" dxfId="921" priority="157" operator="greaterThan">
      <formula>0</formula>
    </cfRule>
    <cfRule type="cellIs" dxfId="920" priority="158" operator="lessThan">
      <formula>0</formula>
    </cfRule>
    <cfRule type="cellIs" dxfId="919" priority="159" operator="greaterThan">
      <formula>0</formula>
    </cfRule>
  </conditionalFormatting>
  <conditionalFormatting sqref="CD15">
    <cfRule type="cellIs" dxfId="918" priority="154" operator="greaterThan">
      <formula>0</formula>
    </cfRule>
    <cfRule type="cellIs" dxfId="917" priority="155" operator="lessThan">
      <formula>0</formula>
    </cfRule>
    <cfRule type="cellIs" dxfId="916" priority="156" operator="greaterThan">
      <formula>0</formula>
    </cfRule>
  </conditionalFormatting>
  <conditionalFormatting sqref="CD22:CD1048576">
    <cfRule type="cellIs" dxfId="915" priority="151" operator="greaterThan">
      <formula>0</formula>
    </cfRule>
    <cfRule type="cellIs" dxfId="914" priority="152" operator="lessThan">
      <formula>0</formula>
    </cfRule>
    <cfRule type="cellIs" dxfId="913" priority="153" operator="greaterThan">
      <formula>0</formula>
    </cfRule>
  </conditionalFormatting>
  <conditionalFormatting sqref="AV22:AV1048576 AV15">
    <cfRule type="cellIs" dxfId="912" priority="148" operator="greaterThan">
      <formula>0</formula>
    </cfRule>
    <cfRule type="cellIs" dxfId="911" priority="149" operator="lessThan">
      <formula>0</formula>
    </cfRule>
    <cfRule type="cellIs" dxfId="910" priority="150" operator="greaterThan">
      <formula>0</formula>
    </cfRule>
  </conditionalFormatting>
  <conditionalFormatting sqref="K22:K1048576 K15">
    <cfRule type="cellIs" dxfId="909" priority="145" operator="greaterThan">
      <formula>0</formula>
    </cfRule>
    <cfRule type="cellIs" dxfId="908" priority="146" operator="lessThan">
      <formula>0</formula>
    </cfRule>
    <cfRule type="cellIs" dxfId="907" priority="147" operator="greaterThan">
      <formula>0</formula>
    </cfRule>
  </conditionalFormatting>
  <conditionalFormatting sqref="K13">
    <cfRule type="cellIs" dxfId="906" priority="142" operator="greaterThan">
      <formula>0</formula>
    </cfRule>
    <cfRule type="cellIs" dxfId="905" priority="143" operator="lessThan">
      <formula>0</formula>
    </cfRule>
    <cfRule type="cellIs" dxfId="904" priority="144" operator="greaterThan">
      <formula>0</formula>
    </cfRule>
  </conditionalFormatting>
  <conditionalFormatting sqref="CG15">
    <cfRule type="cellIs" dxfId="903" priority="139" operator="greaterThan">
      <formula>0</formula>
    </cfRule>
    <cfRule type="cellIs" dxfId="902" priority="140" operator="lessThan">
      <formula>0</formula>
    </cfRule>
    <cfRule type="cellIs" dxfId="901" priority="141" operator="greaterThan">
      <formula>0</formula>
    </cfRule>
  </conditionalFormatting>
  <conditionalFormatting sqref="CG22:CG1048576">
    <cfRule type="cellIs" dxfId="900" priority="136" operator="greaterThan">
      <formula>0</formula>
    </cfRule>
    <cfRule type="cellIs" dxfId="899" priority="137" operator="lessThan">
      <formula>0</formula>
    </cfRule>
    <cfRule type="cellIs" dxfId="898" priority="138" operator="greaterThan">
      <formula>0</formula>
    </cfRule>
  </conditionalFormatting>
  <conditionalFormatting sqref="N22:N1048576 N15">
    <cfRule type="cellIs" dxfId="897" priority="133" operator="greaterThan">
      <formula>0</formula>
    </cfRule>
    <cfRule type="cellIs" dxfId="896" priority="134" operator="lessThan">
      <formula>0</formula>
    </cfRule>
    <cfRule type="cellIs" dxfId="895" priority="135" operator="greaterThan">
      <formula>0</formula>
    </cfRule>
  </conditionalFormatting>
  <conditionalFormatting sqref="N13">
    <cfRule type="cellIs" dxfId="894" priority="130" operator="greaterThan">
      <formula>0</formula>
    </cfRule>
    <cfRule type="cellIs" dxfId="893" priority="131" operator="lessThan">
      <formula>0</formula>
    </cfRule>
    <cfRule type="cellIs" dxfId="892" priority="132" operator="greaterThan">
      <formula>0</formula>
    </cfRule>
  </conditionalFormatting>
  <conditionalFormatting sqref="CJ15">
    <cfRule type="cellIs" dxfId="891" priority="127" operator="greaterThan">
      <formula>0</formula>
    </cfRule>
    <cfRule type="cellIs" dxfId="890" priority="128" operator="lessThan">
      <formula>0</formula>
    </cfRule>
    <cfRule type="cellIs" dxfId="889" priority="129" operator="greaterThan">
      <formula>0</formula>
    </cfRule>
  </conditionalFormatting>
  <conditionalFormatting sqref="CJ22:CJ1048576">
    <cfRule type="cellIs" dxfId="888" priority="124" operator="greaterThan">
      <formula>0</formula>
    </cfRule>
    <cfRule type="cellIs" dxfId="887" priority="125" operator="lessThan">
      <formula>0</formula>
    </cfRule>
    <cfRule type="cellIs" dxfId="886" priority="126" operator="greaterThan">
      <formula>0</formula>
    </cfRule>
  </conditionalFormatting>
  <conditionalFormatting sqref="AY22:AY1048576 AY15">
    <cfRule type="cellIs" dxfId="885" priority="121" operator="greaterThan">
      <formula>0</formula>
    </cfRule>
    <cfRule type="cellIs" dxfId="884" priority="122" operator="lessThan">
      <formula>0</formula>
    </cfRule>
    <cfRule type="cellIs" dxfId="883" priority="123" operator="greaterThan">
      <formula>0</formula>
    </cfRule>
  </conditionalFormatting>
  <conditionalFormatting sqref="Q22:Q1048576 Q15">
    <cfRule type="cellIs" dxfId="882" priority="118" operator="greaterThan">
      <formula>0</formula>
    </cfRule>
    <cfRule type="cellIs" dxfId="881" priority="119" operator="lessThan">
      <formula>0</formula>
    </cfRule>
    <cfRule type="cellIs" dxfId="880" priority="120" operator="greaterThan">
      <formula>0</formula>
    </cfRule>
  </conditionalFormatting>
  <conditionalFormatting sqref="Q13">
    <cfRule type="cellIs" dxfId="879" priority="115" operator="greaterThan">
      <formula>0</formula>
    </cfRule>
    <cfRule type="cellIs" dxfId="878" priority="116" operator="lessThan">
      <formula>0</formula>
    </cfRule>
    <cfRule type="cellIs" dxfId="877" priority="117" operator="greaterThan">
      <formula>0</formula>
    </cfRule>
  </conditionalFormatting>
  <conditionalFormatting sqref="CM15">
    <cfRule type="cellIs" dxfId="876" priority="112" operator="greaterThan">
      <formula>0</formula>
    </cfRule>
    <cfRule type="cellIs" dxfId="875" priority="113" operator="lessThan">
      <formula>0</formula>
    </cfRule>
    <cfRule type="cellIs" dxfId="874" priority="114" operator="greaterThan">
      <formula>0</formula>
    </cfRule>
  </conditionalFormatting>
  <conditionalFormatting sqref="CM22:CM1048576">
    <cfRule type="cellIs" dxfId="873" priority="109" operator="greaterThan">
      <formula>0</formula>
    </cfRule>
    <cfRule type="cellIs" dxfId="872" priority="110" operator="lessThan">
      <formula>0</formula>
    </cfRule>
    <cfRule type="cellIs" dxfId="871" priority="111" operator="greaterThan">
      <formula>0</formula>
    </cfRule>
  </conditionalFormatting>
  <conditionalFormatting sqref="BB22:BB1048576 BB15">
    <cfRule type="cellIs" dxfId="870" priority="106" operator="greaterThan">
      <formula>0</formula>
    </cfRule>
    <cfRule type="cellIs" dxfId="869" priority="107" operator="lessThan">
      <formula>0</formula>
    </cfRule>
    <cfRule type="cellIs" dxfId="868" priority="108" operator="greaterThan">
      <formula>0</formula>
    </cfRule>
  </conditionalFormatting>
  <conditionalFormatting sqref="T22:T1048576 T15">
    <cfRule type="cellIs" dxfId="867" priority="103" operator="greaterThan">
      <formula>0</formula>
    </cfRule>
    <cfRule type="cellIs" dxfId="866" priority="104" operator="lessThan">
      <formula>0</formula>
    </cfRule>
    <cfRule type="cellIs" dxfId="865" priority="105" operator="greaterThan">
      <formula>0</formula>
    </cfRule>
  </conditionalFormatting>
  <conditionalFormatting sqref="T13">
    <cfRule type="cellIs" dxfId="864" priority="100" operator="greaterThan">
      <formula>0</formula>
    </cfRule>
    <cfRule type="cellIs" dxfId="863" priority="101" operator="lessThan">
      <formula>0</formula>
    </cfRule>
    <cfRule type="cellIs" dxfId="862" priority="102" operator="greaterThan">
      <formula>0</formula>
    </cfRule>
  </conditionalFormatting>
  <conditionalFormatting sqref="BE22:BE1048576 BE15">
    <cfRule type="cellIs" dxfId="861" priority="97" operator="greaterThan">
      <formula>0</formula>
    </cfRule>
    <cfRule type="cellIs" dxfId="860" priority="98" operator="lessThan">
      <formula>0</formula>
    </cfRule>
    <cfRule type="cellIs" dxfId="859" priority="99" operator="greaterThan">
      <formula>0</formula>
    </cfRule>
  </conditionalFormatting>
  <conditionalFormatting sqref="CP15">
    <cfRule type="cellIs" dxfId="858" priority="94" operator="greaterThan">
      <formula>0</formula>
    </cfRule>
    <cfRule type="cellIs" dxfId="857" priority="95" operator="lessThan">
      <formula>0</formula>
    </cfRule>
    <cfRule type="cellIs" dxfId="856" priority="96" operator="greaterThan">
      <formula>0</formula>
    </cfRule>
  </conditionalFormatting>
  <conditionalFormatting sqref="CP22:CP1048576">
    <cfRule type="cellIs" dxfId="855" priority="91" operator="greaterThan">
      <formula>0</formula>
    </cfRule>
    <cfRule type="cellIs" dxfId="854" priority="92" operator="lessThan">
      <formula>0</formula>
    </cfRule>
    <cfRule type="cellIs" dxfId="853" priority="93" operator="greaterThan">
      <formula>0</formula>
    </cfRule>
  </conditionalFormatting>
  <conditionalFormatting sqref="W22:W1048576 W15">
    <cfRule type="cellIs" dxfId="852" priority="88" operator="greaterThan">
      <formula>0</formula>
    </cfRule>
    <cfRule type="cellIs" dxfId="851" priority="89" operator="lessThan">
      <formula>0</formula>
    </cfRule>
    <cfRule type="cellIs" dxfId="850" priority="90" operator="greaterThan">
      <formula>0</formula>
    </cfRule>
  </conditionalFormatting>
  <conditionalFormatting sqref="W13">
    <cfRule type="cellIs" dxfId="849" priority="85" operator="greaterThan">
      <formula>0</formula>
    </cfRule>
    <cfRule type="cellIs" dxfId="848" priority="86" operator="lessThan">
      <formula>0</formula>
    </cfRule>
    <cfRule type="cellIs" dxfId="847" priority="87" operator="greaterThan">
      <formula>0</formula>
    </cfRule>
  </conditionalFormatting>
  <conditionalFormatting sqref="BH22:BH1048576 BH15">
    <cfRule type="cellIs" dxfId="846" priority="82" operator="greaterThan">
      <formula>0</formula>
    </cfRule>
    <cfRule type="cellIs" dxfId="845" priority="83" operator="lessThan">
      <formula>0</formula>
    </cfRule>
    <cfRule type="cellIs" dxfId="844" priority="84" operator="greaterThan">
      <formula>0</formula>
    </cfRule>
  </conditionalFormatting>
  <conditionalFormatting sqref="CS15">
    <cfRule type="cellIs" dxfId="843" priority="79" operator="greaterThan">
      <formula>0</formula>
    </cfRule>
    <cfRule type="cellIs" dxfId="842" priority="80" operator="lessThan">
      <formula>0</formula>
    </cfRule>
    <cfRule type="cellIs" dxfId="841" priority="81" operator="greaterThan">
      <formula>0</formula>
    </cfRule>
  </conditionalFormatting>
  <conditionalFormatting sqref="CS22:CS1048576">
    <cfRule type="cellIs" dxfId="840" priority="76" operator="greaterThan">
      <formula>0</formula>
    </cfRule>
    <cfRule type="cellIs" dxfId="839" priority="77" operator="lessThan">
      <formula>0</formula>
    </cfRule>
    <cfRule type="cellIs" dxfId="838" priority="78" operator="greaterThan">
      <formula>0</formula>
    </cfRule>
  </conditionalFormatting>
  <conditionalFormatting sqref="Z22:Z1048576 Z15">
    <cfRule type="cellIs" dxfId="837" priority="73" operator="greaterThan">
      <formula>0</formula>
    </cfRule>
    <cfRule type="cellIs" dxfId="836" priority="74" operator="lessThan">
      <formula>0</formula>
    </cfRule>
    <cfRule type="cellIs" dxfId="835" priority="75" operator="greaterThan">
      <formula>0</formula>
    </cfRule>
  </conditionalFormatting>
  <conditionalFormatting sqref="Z13">
    <cfRule type="cellIs" dxfId="834" priority="70" operator="greaterThan">
      <formula>0</formula>
    </cfRule>
    <cfRule type="cellIs" dxfId="833" priority="71" operator="lessThan">
      <formula>0</formula>
    </cfRule>
    <cfRule type="cellIs" dxfId="832" priority="72" operator="greaterThan">
      <formula>0</formula>
    </cfRule>
  </conditionalFormatting>
  <conditionalFormatting sqref="BK22:BK1048576 BK15">
    <cfRule type="cellIs" dxfId="831" priority="67" operator="greaterThan">
      <formula>0</formula>
    </cfRule>
    <cfRule type="cellIs" dxfId="830" priority="68" operator="lessThan">
      <formula>0</formula>
    </cfRule>
    <cfRule type="cellIs" dxfId="829" priority="69" operator="greaterThan">
      <formula>0</formula>
    </cfRule>
  </conditionalFormatting>
  <conditionalFormatting sqref="CV15">
    <cfRule type="cellIs" dxfId="828" priority="64" operator="greaterThan">
      <formula>0</formula>
    </cfRule>
    <cfRule type="cellIs" dxfId="827" priority="65" operator="lessThan">
      <formula>0</formula>
    </cfRule>
    <cfRule type="cellIs" dxfId="826" priority="66" operator="greaterThan">
      <formula>0</formula>
    </cfRule>
  </conditionalFormatting>
  <conditionalFormatting sqref="CV22:CV1048576">
    <cfRule type="cellIs" dxfId="825" priority="61" operator="greaterThan">
      <formula>0</formula>
    </cfRule>
    <cfRule type="cellIs" dxfId="824" priority="62" operator="lessThan">
      <formula>0</formula>
    </cfRule>
    <cfRule type="cellIs" dxfId="823" priority="63" operator="greaterThan">
      <formula>0</formula>
    </cfRule>
  </conditionalFormatting>
  <conditionalFormatting sqref="AC22:AC1048576 AC15">
    <cfRule type="cellIs" dxfId="822" priority="58" operator="greaterThan">
      <formula>0</formula>
    </cfRule>
    <cfRule type="cellIs" dxfId="821" priority="59" operator="lessThan">
      <formula>0</formula>
    </cfRule>
    <cfRule type="cellIs" dxfId="820" priority="60" operator="greaterThan">
      <formula>0</formula>
    </cfRule>
  </conditionalFormatting>
  <conditionalFormatting sqref="AC13">
    <cfRule type="cellIs" dxfId="819" priority="55" operator="greaterThan">
      <formula>0</formula>
    </cfRule>
    <cfRule type="cellIs" dxfId="818" priority="56" operator="lessThan">
      <formula>0</formula>
    </cfRule>
    <cfRule type="cellIs" dxfId="817" priority="57" operator="greaterThan">
      <formula>0</formula>
    </cfRule>
  </conditionalFormatting>
  <conditionalFormatting sqref="BN22:BN1048576 BN15">
    <cfRule type="cellIs" dxfId="816" priority="52" operator="greaterThan">
      <formula>0</formula>
    </cfRule>
    <cfRule type="cellIs" dxfId="815" priority="53" operator="lessThan">
      <formula>0</formula>
    </cfRule>
    <cfRule type="cellIs" dxfId="814" priority="54" operator="greaterThan">
      <formula>0</formula>
    </cfRule>
  </conditionalFormatting>
  <conditionalFormatting sqref="CY15">
    <cfRule type="cellIs" dxfId="813" priority="49" operator="greaterThan">
      <formula>0</formula>
    </cfRule>
    <cfRule type="cellIs" dxfId="812" priority="50" operator="lessThan">
      <formula>0</formula>
    </cfRule>
    <cfRule type="cellIs" dxfId="811" priority="51" operator="greaterThan">
      <formula>0</formula>
    </cfRule>
  </conditionalFormatting>
  <conditionalFormatting sqref="CY22:CY1048576">
    <cfRule type="cellIs" dxfId="810" priority="46" operator="greaterThan">
      <formula>0</formula>
    </cfRule>
    <cfRule type="cellIs" dxfId="809" priority="47" operator="lessThan">
      <formula>0</formula>
    </cfRule>
    <cfRule type="cellIs" dxfId="808" priority="48" operator="greaterThan">
      <formula>0</formula>
    </cfRule>
  </conditionalFormatting>
  <conditionalFormatting sqref="AF22:AF1048576 AF15">
    <cfRule type="cellIs" dxfId="807" priority="43" operator="greaterThan">
      <formula>0</formula>
    </cfRule>
    <cfRule type="cellIs" dxfId="806" priority="44" operator="lessThan">
      <formula>0</formula>
    </cfRule>
    <cfRule type="cellIs" dxfId="805" priority="45" operator="greaterThan">
      <formula>0</formula>
    </cfRule>
  </conditionalFormatting>
  <conditionalFormatting sqref="AF13">
    <cfRule type="cellIs" dxfId="804" priority="40" operator="greaterThan">
      <formula>0</formula>
    </cfRule>
    <cfRule type="cellIs" dxfId="803" priority="41" operator="lessThan">
      <formula>0</formula>
    </cfRule>
    <cfRule type="cellIs" dxfId="802" priority="42" operator="greaterThan">
      <formula>0</formula>
    </cfRule>
  </conditionalFormatting>
  <conditionalFormatting sqref="BQ22:BQ1048576 BQ15">
    <cfRule type="cellIs" dxfId="801" priority="37" operator="greaterThan">
      <formula>0</formula>
    </cfRule>
    <cfRule type="cellIs" dxfId="800" priority="38" operator="lessThan">
      <formula>0</formula>
    </cfRule>
    <cfRule type="cellIs" dxfId="799" priority="39" operator="greaterThan">
      <formula>0</formula>
    </cfRule>
  </conditionalFormatting>
  <conditionalFormatting sqref="DB15">
    <cfRule type="cellIs" dxfId="798" priority="34" operator="greaterThan">
      <formula>0</formula>
    </cfRule>
    <cfRule type="cellIs" dxfId="797" priority="35" operator="lessThan">
      <formula>0</formula>
    </cfRule>
    <cfRule type="cellIs" dxfId="796" priority="36" operator="greaterThan">
      <formula>0</formula>
    </cfRule>
  </conditionalFormatting>
  <conditionalFormatting sqref="DB22:DB1048576">
    <cfRule type="cellIs" dxfId="795" priority="31" operator="greaterThan">
      <formula>0</formula>
    </cfRule>
    <cfRule type="cellIs" dxfId="794" priority="32" operator="lessThan">
      <formula>0</formula>
    </cfRule>
    <cfRule type="cellIs" dxfId="793" priority="33" operator="greaterThan">
      <formula>0</formula>
    </cfRule>
  </conditionalFormatting>
  <conditionalFormatting sqref="AI22:AI1048576 AI15">
    <cfRule type="cellIs" dxfId="792" priority="28" operator="greaterThan">
      <formula>0</formula>
    </cfRule>
    <cfRule type="cellIs" dxfId="791" priority="29" operator="lessThan">
      <formula>0</formula>
    </cfRule>
    <cfRule type="cellIs" dxfId="790" priority="30" operator="greaterThan">
      <formula>0</formula>
    </cfRule>
  </conditionalFormatting>
  <conditionalFormatting sqref="AI13">
    <cfRule type="cellIs" dxfId="789" priority="25" operator="greaterThan">
      <formula>0</formula>
    </cfRule>
    <cfRule type="cellIs" dxfId="788" priority="26" operator="lessThan">
      <formula>0</formula>
    </cfRule>
    <cfRule type="cellIs" dxfId="787" priority="27" operator="greaterThan">
      <formula>0</formula>
    </cfRule>
  </conditionalFormatting>
  <conditionalFormatting sqref="BT22:BT1048576 BT15">
    <cfRule type="cellIs" dxfId="786" priority="22" operator="greaterThan">
      <formula>0</formula>
    </cfRule>
    <cfRule type="cellIs" dxfId="785" priority="23" operator="lessThan">
      <formula>0</formula>
    </cfRule>
    <cfRule type="cellIs" dxfId="784" priority="24" operator="greaterThan">
      <formula>0</formula>
    </cfRule>
  </conditionalFormatting>
  <conditionalFormatting sqref="DE15">
    <cfRule type="cellIs" dxfId="783" priority="19" operator="greaterThan">
      <formula>0</formula>
    </cfRule>
    <cfRule type="cellIs" dxfId="782" priority="20" operator="lessThan">
      <formula>0</formula>
    </cfRule>
    <cfRule type="cellIs" dxfId="781" priority="21" operator="greaterThan">
      <formula>0</formula>
    </cfRule>
  </conditionalFormatting>
  <conditionalFormatting sqref="DE22:DE1048576">
    <cfRule type="cellIs" dxfId="780" priority="16" operator="greaterThan">
      <formula>0</formula>
    </cfRule>
    <cfRule type="cellIs" dxfId="779" priority="17" operator="lessThan">
      <formula>0</formula>
    </cfRule>
    <cfRule type="cellIs" dxfId="778" priority="18" operator="greaterThan">
      <formula>0</formula>
    </cfRule>
  </conditionalFormatting>
  <conditionalFormatting sqref="AL22:AL1048576 AL15">
    <cfRule type="cellIs" dxfId="777" priority="13" operator="greaterThan">
      <formula>0</formula>
    </cfRule>
    <cfRule type="cellIs" dxfId="776" priority="14" operator="lessThan">
      <formula>0</formula>
    </cfRule>
    <cfRule type="cellIs" dxfId="775" priority="15" operator="greaterThan">
      <formula>0</formula>
    </cfRule>
  </conditionalFormatting>
  <conditionalFormatting sqref="AL13">
    <cfRule type="cellIs" dxfId="774" priority="10" operator="greaterThan">
      <formula>0</formula>
    </cfRule>
    <cfRule type="cellIs" dxfId="773" priority="11" operator="lessThan">
      <formula>0</formula>
    </cfRule>
    <cfRule type="cellIs" dxfId="772" priority="12" operator="greaterThan">
      <formula>0</formula>
    </cfRule>
  </conditionalFormatting>
  <conditionalFormatting sqref="BW22:BW1048576 BW15">
    <cfRule type="cellIs" dxfId="771" priority="7" operator="greaterThan">
      <formula>0</formula>
    </cfRule>
    <cfRule type="cellIs" dxfId="770" priority="8" operator="lessThan">
      <formula>0</formula>
    </cfRule>
    <cfRule type="cellIs" dxfId="769" priority="9" operator="greaterThan">
      <formula>0</formula>
    </cfRule>
  </conditionalFormatting>
  <conditionalFormatting sqref="DH15">
    <cfRule type="cellIs" dxfId="768" priority="4" operator="greaterThan">
      <formula>0</formula>
    </cfRule>
    <cfRule type="cellIs" dxfId="767" priority="5" operator="lessThan">
      <formula>0</formula>
    </cfRule>
    <cfRule type="cellIs" dxfId="766" priority="6" operator="greaterThan">
      <formula>0</formula>
    </cfRule>
  </conditionalFormatting>
  <conditionalFormatting sqref="DH22:DH1048576">
    <cfRule type="cellIs" dxfId="765" priority="1" operator="greaterThan">
      <formula>0</formula>
    </cfRule>
    <cfRule type="cellIs" dxfId="764" priority="2" operator="lessThan">
      <formula>0</formula>
    </cfRule>
    <cfRule type="cellIs" dxfId="763" priority="3" operator="greater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C000"/>
  </sheetPr>
  <dimension ref="A1:BX23"/>
  <sheetViews>
    <sheetView zoomScale="70" zoomScaleNormal="70" workbookViewId="0">
      <selection activeCell="BU1" sqref="BU1:BU1048576"/>
    </sheetView>
  </sheetViews>
  <sheetFormatPr baseColWidth="10" defaultRowHeight="15" x14ac:dyDescent="0.25"/>
  <cols>
    <col min="1" max="1" width="20.85546875" bestFit="1" customWidth="1"/>
    <col min="2" max="2" width="74.28515625" customWidth="1"/>
    <col min="3" max="3" width="14.7109375" style="73" bestFit="1" customWidth="1"/>
    <col min="4" max="4" width="14.28515625" style="25" bestFit="1" customWidth="1"/>
    <col min="5" max="5" width="10.7109375" bestFit="1" customWidth="1"/>
    <col min="6" max="6" width="14.7109375" style="73" bestFit="1" customWidth="1"/>
    <col min="7" max="7" width="14.28515625" style="25" bestFit="1" customWidth="1"/>
    <col min="8" max="8" width="10.7109375" bestFit="1" customWidth="1"/>
    <col min="9" max="9" width="14.7109375" style="73" bestFit="1" customWidth="1"/>
    <col min="10" max="10" width="14.28515625" style="25" bestFit="1" customWidth="1"/>
    <col min="11" max="11" width="10.7109375" bestFit="1" customWidth="1"/>
    <col min="12" max="12" width="14.7109375" style="73" bestFit="1" customWidth="1"/>
    <col min="13" max="13" width="14.28515625" style="25" bestFit="1" customWidth="1"/>
    <col min="14" max="14" width="10.7109375" bestFit="1" customWidth="1"/>
    <col min="15" max="15" width="14.7109375" style="73" bestFit="1" customWidth="1"/>
    <col min="16" max="16" width="14.28515625" style="25" bestFit="1" customWidth="1"/>
    <col min="17" max="17" width="10.7109375" bestFit="1" customWidth="1"/>
    <col min="18" max="18" width="14.7109375" style="73" bestFit="1" customWidth="1"/>
    <col min="19" max="19" width="14.28515625" style="25" bestFit="1" customWidth="1"/>
    <col min="20" max="20" width="10.7109375" bestFit="1" customWidth="1"/>
    <col min="21" max="21" width="14.7109375" style="73" bestFit="1" customWidth="1"/>
    <col min="22" max="22" width="14.28515625" style="25" bestFit="1" customWidth="1"/>
    <col min="23" max="23" width="10.7109375" bestFit="1" customWidth="1"/>
    <col min="24" max="24" width="14.7109375" style="73" bestFit="1" customWidth="1"/>
    <col min="25" max="25" width="14.28515625" style="25" bestFit="1" customWidth="1"/>
    <col min="26" max="26" width="10.7109375" bestFit="1" customWidth="1"/>
    <col min="27" max="27" width="14.7109375" style="73" bestFit="1" customWidth="1"/>
    <col min="28" max="28" width="14.28515625" style="25" bestFit="1" customWidth="1"/>
    <col min="29" max="29" width="10.7109375" bestFit="1" customWidth="1"/>
    <col min="30" max="30" width="14.7109375" style="73" bestFit="1" customWidth="1"/>
    <col min="31" max="31" width="14.28515625" style="25" bestFit="1" customWidth="1"/>
    <col min="32" max="32" width="10.7109375" bestFit="1" customWidth="1"/>
    <col min="33" max="33" width="14.7109375" style="73" bestFit="1" customWidth="1"/>
    <col min="34" max="34" width="14.28515625" style="25" bestFit="1" customWidth="1"/>
    <col min="35" max="35" width="10.7109375" bestFit="1" customWidth="1"/>
    <col min="36" max="36" width="14.7109375" style="73" bestFit="1" customWidth="1"/>
    <col min="37" max="37" width="14.28515625" style="25" bestFit="1" customWidth="1"/>
    <col min="38" max="38" width="10.7109375" bestFit="1" customWidth="1"/>
    <col min="39" max="39" width="10.85546875" style="106" customWidth="1"/>
    <col min="40" max="40" width="14.85546875" customWidth="1"/>
    <col min="41" max="41" width="13.5703125" style="25" customWidth="1"/>
    <col min="42" max="42" width="11.28515625" bestFit="1" customWidth="1"/>
    <col min="43" max="43" width="14.85546875" customWidth="1"/>
    <col min="44" max="44" width="13.5703125" style="25" customWidth="1"/>
    <col min="45" max="45" width="11.28515625" bestFit="1" customWidth="1"/>
    <col min="46" max="46" width="14.85546875" customWidth="1"/>
    <col min="47" max="47" width="13.5703125" style="25" customWidth="1"/>
    <col min="48" max="48" width="11.28515625" bestFit="1" customWidth="1"/>
    <col min="49" max="49" width="14.85546875" customWidth="1"/>
    <col min="50" max="50" width="13.5703125" style="25" customWidth="1"/>
    <col min="51" max="51" width="11.28515625" bestFit="1" customWidth="1"/>
    <col min="52" max="52" width="14.85546875" customWidth="1"/>
    <col min="53" max="53" width="13.5703125" style="25" customWidth="1"/>
    <col min="54" max="54" width="11.28515625" bestFit="1" customWidth="1"/>
    <col min="55" max="55" width="14.85546875" customWidth="1"/>
    <col min="56" max="56" width="13.5703125" style="25" customWidth="1"/>
    <col min="57" max="57" width="11.28515625" bestFit="1" customWidth="1"/>
    <col min="58" max="58" width="14.85546875" customWidth="1"/>
    <col min="59" max="59" width="13.5703125" style="25" customWidth="1"/>
    <col min="60" max="60" width="11.28515625" bestFit="1" customWidth="1"/>
    <col min="61" max="61" width="14.85546875" customWidth="1"/>
    <col min="62" max="62" width="13.5703125" style="25" customWidth="1"/>
    <col min="63" max="63" width="11.28515625" bestFit="1" customWidth="1"/>
    <col min="64" max="64" width="14.85546875" customWidth="1"/>
    <col min="65" max="65" width="13.5703125" style="25" customWidth="1"/>
    <col min="66" max="66" width="11.28515625" bestFit="1" customWidth="1"/>
    <col min="67" max="67" width="14.85546875" customWidth="1"/>
    <col min="68" max="68" width="13.5703125" style="25" customWidth="1"/>
    <col min="69" max="69" width="11.28515625" bestFit="1" customWidth="1"/>
    <col min="70" max="70" width="14.85546875" customWidth="1"/>
    <col min="71" max="71" width="13.5703125" style="25" customWidth="1"/>
    <col min="72" max="72" width="11.28515625" bestFit="1" customWidth="1"/>
    <col min="73" max="73" width="14.85546875" customWidth="1"/>
    <col min="74" max="74" width="13.5703125" style="25" customWidth="1"/>
    <col min="75" max="75" width="11.28515625" bestFit="1" customWidth="1"/>
    <col min="76" max="76" width="10.85546875" style="106" customWidth="1"/>
  </cols>
  <sheetData>
    <row r="1" spans="1:76" x14ac:dyDescent="0.25">
      <c r="A1" s="150" t="s">
        <v>31</v>
      </c>
      <c r="B1" s="150" t="s">
        <v>30</v>
      </c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  <c r="BS1" s="112"/>
      <c r="BT1" s="112"/>
      <c r="BU1" s="112"/>
      <c r="BV1" s="112"/>
      <c r="BW1" s="112"/>
      <c r="BX1" s="112"/>
    </row>
    <row r="2" spans="1:76" x14ac:dyDescent="0.25">
      <c r="A2" s="151"/>
      <c r="B2" s="151"/>
      <c r="C2" s="143" t="s">
        <v>97</v>
      </c>
      <c r="D2" s="143"/>
      <c r="E2" s="143"/>
      <c r="F2" s="143" t="s">
        <v>97</v>
      </c>
      <c r="G2" s="143"/>
      <c r="H2" s="143"/>
      <c r="I2" s="143" t="s">
        <v>97</v>
      </c>
      <c r="J2" s="143"/>
      <c r="K2" s="143"/>
      <c r="L2" s="143" t="s">
        <v>97</v>
      </c>
      <c r="M2" s="143"/>
      <c r="N2" s="143"/>
      <c r="O2" s="143" t="s">
        <v>97</v>
      </c>
      <c r="P2" s="143"/>
      <c r="Q2" s="143"/>
      <c r="R2" s="143" t="s">
        <v>97</v>
      </c>
      <c r="S2" s="143"/>
      <c r="T2" s="143"/>
      <c r="U2" s="143" t="s">
        <v>97</v>
      </c>
      <c r="V2" s="143"/>
      <c r="W2" s="143"/>
      <c r="X2" s="143" t="s">
        <v>97</v>
      </c>
      <c r="Y2" s="143"/>
      <c r="Z2" s="143"/>
      <c r="AA2" s="143" t="s">
        <v>97</v>
      </c>
      <c r="AB2" s="143"/>
      <c r="AC2" s="143"/>
      <c r="AD2" s="143" t="s">
        <v>97</v>
      </c>
      <c r="AE2" s="143"/>
      <c r="AF2" s="143"/>
      <c r="AG2" s="143" t="s">
        <v>97</v>
      </c>
      <c r="AH2" s="143"/>
      <c r="AI2" s="143"/>
      <c r="AJ2" s="143" t="s">
        <v>97</v>
      </c>
      <c r="AK2" s="143"/>
      <c r="AL2" s="143"/>
      <c r="AM2" s="72"/>
      <c r="AN2" s="144" t="s">
        <v>80</v>
      </c>
      <c r="AO2" s="144"/>
      <c r="AP2" s="144"/>
      <c r="AQ2" s="144" t="s">
        <v>80</v>
      </c>
      <c r="AR2" s="144"/>
      <c r="AS2" s="144"/>
      <c r="AT2" s="144" t="s">
        <v>80</v>
      </c>
      <c r="AU2" s="144"/>
      <c r="AV2" s="144"/>
      <c r="AW2" s="144" t="s">
        <v>80</v>
      </c>
      <c r="AX2" s="144"/>
      <c r="AY2" s="144"/>
      <c r="AZ2" s="144" t="s">
        <v>80</v>
      </c>
      <c r="BA2" s="144"/>
      <c r="BB2" s="144"/>
      <c r="BC2" s="144" t="s">
        <v>80</v>
      </c>
      <c r="BD2" s="144"/>
      <c r="BE2" s="144"/>
      <c r="BF2" s="144" t="s">
        <v>80</v>
      </c>
      <c r="BG2" s="144"/>
      <c r="BH2" s="144"/>
      <c r="BI2" s="144" t="s">
        <v>80</v>
      </c>
      <c r="BJ2" s="144"/>
      <c r="BK2" s="144"/>
      <c r="BL2" s="144" t="s">
        <v>80</v>
      </c>
      <c r="BM2" s="144"/>
      <c r="BN2" s="144"/>
      <c r="BO2" s="144" t="s">
        <v>80</v>
      </c>
      <c r="BP2" s="144"/>
      <c r="BQ2" s="144"/>
      <c r="BR2" s="144" t="s">
        <v>80</v>
      </c>
      <c r="BS2" s="144"/>
      <c r="BT2" s="144"/>
      <c r="BU2" s="144" t="s">
        <v>80</v>
      </c>
      <c r="BV2" s="144"/>
      <c r="BW2" s="144"/>
      <c r="BX2" s="72"/>
    </row>
    <row r="3" spans="1:76" x14ac:dyDescent="0.25">
      <c r="A3" s="152"/>
      <c r="B3" s="152"/>
      <c r="C3" s="28" t="s">
        <v>38</v>
      </c>
      <c r="D3" s="51" t="s">
        <v>145</v>
      </c>
      <c r="E3" s="36" t="s">
        <v>50</v>
      </c>
      <c r="F3" s="28" t="s">
        <v>37</v>
      </c>
      <c r="G3" s="51" t="s">
        <v>208</v>
      </c>
      <c r="H3" s="36" t="s">
        <v>50</v>
      </c>
      <c r="I3" s="28" t="s">
        <v>39</v>
      </c>
      <c r="J3" s="51" t="s">
        <v>214</v>
      </c>
      <c r="K3" s="36" t="s">
        <v>50</v>
      </c>
      <c r="L3" s="28" t="s">
        <v>210</v>
      </c>
      <c r="M3" s="51" t="s">
        <v>221</v>
      </c>
      <c r="N3" s="36" t="s">
        <v>50</v>
      </c>
      <c r="O3" s="28" t="s">
        <v>216</v>
      </c>
      <c r="P3" s="51" t="s">
        <v>224</v>
      </c>
      <c r="Q3" s="36" t="s">
        <v>50</v>
      </c>
      <c r="R3" s="28" t="s">
        <v>225</v>
      </c>
      <c r="S3" s="51" t="s">
        <v>233</v>
      </c>
      <c r="T3" s="36" t="s">
        <v>50</v>
      </c>
      <c r="U3" s="28" t="s">
        <v>228</v>
      </c>
      <c r="V3" s="51" t="s">
        <v>240</v>
      </c>
      <c r="W3" s="36" t="s">
        <v>50</v>
      </c>
      <c r="X3" s="28" t="s">
        <v>235</v>
      </c>
      <c r="Y3" s="51" t="s">
        <v>245</v>
      </c>
      <c r="Z3" s="36" t="s">
        <v>50</v>
      </c>
      <c r="AA3" s="28" t="s">
        <v>242</v>
      </c>
      <c r="AB3" s="51" t="s">
        <v>254</v>
      </c>
      <c r="AC3" s="36" t="s">
        <v>50</v>
      </c>
      <c r="AD3" s="28" t="s">
        <v>247</v>
      </c>
      <c r="AE3" s="51" t="s">
        <v>255</v>
      </c>
      <c r="AF3" s="36" t="s">
        <v>50</v>
      </c>
      <c r="AG3" s="28" t="s">
        <v>251</v>
      </c>
      <c r="AH3" s="51" t="s">
        <v>260</v>
      </c>
      <c r="AI3" s="36" t="s">
        <v>50</v>
      </c>
      <c r="AJ3" s="28" t="s">
        <v>257</v>
      </c>
      <c r="AK3" s="51" t="s">
        <v>265</v>
      </c>
      <c r="AL3" s="36" t="s">
        <v>50</v>
      </c>
      <c r="AM3" s="52"/>
      <c r="AN3" s="28" t="s">
        <v>38</v>
      </c>
      <c r="AO3" s="51" t="s">
        <v>145</v>
      </c>
      <c r="AP3" s="36" t="s">
        <v>50</v>
      </c>
      <c r="AQ3" s="28" t="s">
        <v>37</v>
      </c>
      <c r="AR3" s="51" t="s">
        <v>208</v>
      </c>
      <c r="AS3" s="36" t="s">
        <v>50</v>
      </c>
      <c r="AT3" s="28" t="s">
        <v>39</v>
      </c>
      <c r="AU3" s="51" t="s">
        <v>214</v>
      </c>
      <c r="AV3" s="36" t="s">
        <v>50</v>
      </c>
      <c r="AW3" s="28" t="s">
        <v>210</v>
      </c>
      <c r="AX3" s="51" t="s">
        <v>221</v>
      </c>
      <c r="AY3" s="36" t="s">
        <v>50</v>
      </c>
      <c r="AZ3" s="28" t="s">
        <v>216</v>
      </c>
      <c r="BA3" s="51" t="s">
        <v>224</v>
      </c>
      <c r="BB3" s="36" t="s">
        <v>50</v>
      </c>
      <c r="BC3" s="28" t="s">
        <v>225</v>
      </c>
      <c r="BD3" s="51" t="s">
        <v>233</v>
      </c>
      <c r="BE3" s="36" t="s">
        <v>50</v>
      </c>
      <c r="BF3" s="28" t="s">
        <v>228</v>
      </c>
      <c r="BG3" s="51" t="s">
        <v>240</v>
      </c>
      <c r="BH3" s="36" t="s">
        <v>50</v>
      </c>
      <c r="BI3" s="28" t="s">
        <v>235</v>
      </c>
      <c r="BJ3" s="51" t="s">
        <v>245</v>
      </c>
      <c r="BK3" s="36" t="s">
        <v>50</v>
      </c>
      <c r="BL3" s="28" t="s">
        <v>242</v>
      </c>
      <c r="BM3" s="51" t="s">
        <v>254</v>
      </c>
      <c r="BN3" s="36" t="s">
        <v>50</v>
      </c>
      <c r="BO3" s="28" t="s">
        <v>247</v>
      </c>
      <c r="BP3" s="51" t="s">
        <v>255</v>
      </c>
      <c r="BQ3" s="36" t="s">
        <v>50</v>
      </c>
      <c r="BR3" s="28" t="s">
        <v>251</v>
      </c>
      <c r="BS3" s="51" t="s">
        <v>260</v>
      </c>
      <c r="BT3" s="36" t="s">
        <v>50</v>
      </c>
      <c r="BU3" s="28" t="s">
        <v>257</v>
      </c>
      <c r="BV3" s="51" t="s">
        <v>265</v>
      </c>
      <c r="BW3" s="36" t="s">
        <v>50</v>
      </c>
      <c r="BX3" s="52"/>
    </row>
    <row r="4" spans="1:76" x14ac:dyDescent="0.25">
      <c r="A4" s="77" t="s">
        <v>23</v>
      </c>
      <c r="B4" s="42" t="s">
        <v>22</v>
      </c>
      <c r="C4" s="28">
        <v>608</v>
      </c>
      <c r="D4" s="125">
        <f>C4/C$19</f>
        <v>0.21484098939929328</v>
      </c>
      <c r="E4" s="41">
        <f>D4*'Pondération des sujets'!$D3</f>
        <v>0.21484098939929328</v>
      </c>
      <c r="F4" s="28">
        <v>606</v>
      </c>
      <c r="G4" s="125">
        <f>F4/F$19</f>
        <v>0.21565836298932384</v>
      </c>
      <c r="H4" s="41">
        <f>G4*'Pondération des sujets'!$D3</f>
        <v>0.21565836298932384</v>
      </c>
      <c r="I4" s="28">
        <v>635</v>
      </c>
      <c r="J4" s="125">
        <f>I4/I$19</f>
        <v>0.22581792318634425</v>
      </c>
      <c r="K4" s="41">
        <f>J4*'Pondération des sujets'!$D3</f>
        <v>0.22581792318634425</v>
      </c>
      <c r="L4" s="28">
        <v>584</v>
      </c>
      <c r="M4" s="125">
        <f>L4/L$19</f>
        <v>0.2055614220344949</v>
      </c>
      <c r="N4" s="41">
        <f>M4*'Pondération des sujets'!$D3</f>
        <v>0.2055614220344949</v>
      </c>
      <c r="O4" s="28">
        <v>634</v>
      </c>
      <c r="P4" s="125">
        <f>O4/O$19</f>
        <v>0.22781171397772187</v>
      </c>
      <c r="Q4" s="41">
        <f>P4*'Pondération des sujets'!$D3</f>
        <v>0.22781171397772187</v>
      </c>
      <c r="R4" s="28">
        <v>663</v>
      </c>
      <c r="S4" s="125">
        <f>R4/R$19</f>
        <v>0.2392638036809816</v>
      </c>
      <c r="T4" s="41">
        <f>S4*'Pondération des sujets'!$D3</f>
        <v>0.2392638036809816</v>
      </c>
      <c r="U4" s="28">
        <v>695</v>
      </c>
      <c r="V4" s="125">
        <f>U4/U$19</f>
        <v>0.24768353528153955</v>
      </c>
      <c r="W4" s="41">
        <f>V4*'Pondération des sujets'!$D3</f>
        <v>0.24768353528153955</v>
      </c>
      <c r="X4" s="28">
        <v>589</v>
      </c>
      <c r="Y4" s="125">
        <f>X4/X$19</f>
        <v>0.20616030801540078</v>
      </c>
      <c r="Z4" s="41">
        <f>Y4*'Pondération des sujets'!$D3</f>
        <v>0.20616030801540078</v>
      </c>
      <c r="AA4" s="28">
        <v>587</v>
      </c>
      <c r="AB4" s="125">
        <f>AA4/AA$19</f>
        <v>0.20546027301365069</v>
      </c>
      <c r="AC4" s="41">
        <f>AB4*'Pondération des sujets'!$D3</f>
        <v>0.20546027301365069</v>
      </c>
      <c r="AD4" s="28">
        <v>523</v>
      </c>
      <c r="AE4" s="125">
        <f>AD4/AD$19</f>
        <v>0.18053158439765274</v>
      </c>
      <c r="AF4" s="41">
        <f>AE4*'Pondération des sujets'!$D3</f>
        <v>0.18053158439765274</v>
      </c>
      <c r="AG4" s="28">
        <v>514</v>
      </c>
      <c r="AH4" s="125">
        <f>AG4/AG$19</f>
        <v>0.18291814946619217</v>
      </c>
      <c r="AI4" s="41">
        <f>AH4*'Pondération des sujets'!$D3</f>
        <v>0.18291814946619217</v>
      </c>
      <c r="AJ4" s="28">
        <v>621</v>
      </c>
      <c r="AK4" s="125">
        <f>AJ4/AJ$19</f>
        <v>0.22549019607843138</v>
      </c>
      <c r="AL4" s="41">
        <f>AK4*'Pondération des sujets'!$D3</f>
        <v>0.22549019607843138</v>
      </c>
      <c r="AM4" s="32"/>
      <c r="AN4" s="31">
        <v>505</v>
      </c>
      <c r="AO4" s="125">
        <f>AN4/AN$19</f>
        <v>0.17669699090272917</v>
      </c>
      <c r="AP4" s="41">
        <f>AO4*'Pondération des sujets'!$D3</f>
        <v>0.17669699090272917</v>
      </c>
      <c r="AQ4" s="31">
        <v>476</v>
      </c>
      <c r="AR4" s="125">
        <f>AQ4/AQ$19</f>
        <v>0.16843595187544233</v>
      </c>
      <c r="AS4" s="41">
        <f>AR4*'Pondération des sujets'!$D3</f>
        <v>0.16843595187544233</v>
      </c>
      <c r="AT4" s="31">
        <v>458</v>
      </c>
      <c r="AU4" s="125">
        <f>AT4/AT$19</f>
        <v>0.16368834882058614</v>
      </c>
      <c r="AV4" s="41">
        <f>AU4*'Pondération des sujets'!$D3</f>
        <v>0.16368834882058614</v>
      </c>
      <c r="AW4" s="31">
        <v>502</v>
      </c>
      <c r="AX4" s="125">
        <f>AW4/AW$19</f>
        <v>0.17564730580825752</v>
      </c>
      <c r="AY4" s="41">
        <f>AX4*'Pondération des sujets'!$D3</f>
        <v>0.17564730580825752</v>
      </c>
      <c r="AZ4" s="31">
        <v>544</v>
      </c>
      <c r="BA4" s="125">
        <f>AZ4/AZ$19</f>
        <v>0.19400855920114124</v>
      </c>
      <c r="BB4" s="41">
        <f>BA4*'Pondération des sujets'!$D3</f>
        <v>0.19400855920114124</v>
      </c>
      <c r="BC4" s="31">
        <v>555</v>
      </c>
      <c r="BD4" s="125">
        <f>BC4/BC$19</f>
        <v>0.19722814498933902</v>
      </c>
      <c r="BE4" s="41">
        <f>BD4*'Pondération des sujets'!$D3</f>
        <v>0.19722814498933902</v>
      </c>
      <c r="BF4" s="31">
        <v>593</v>
      </c>
      <c r="BG4" s="125">
        <f>BF4/BF$19</f>
        <v>0.20590277777777777</v>
      </c>
      <c r="BH4" s="41">
        <f>BG4*'Pondération des sujets'!$D3</f>
        <v>0.20590277777777777</v>
      </c>
      <c r="BI4" s="31">
        <v>597</v>
      </c>
      <c r="BJ4" s="125">
        <f>BI4/BI$19</f>
        <v>0.2065029401591145</v>
      </c>
      <c r="BK4" s="41">
        <f>BJ4*'Pondération des sujets'!$D3</f>
        <v>0.2065029401591145</v>
      </c>
      <c r="BL4" s="31">
        <v>555</v>
      </c>
      <c r="BM4" s="125">
        <f>BL4/BL$19</f>
        <v>0.19398811604334149</v>
      </c>
      <c r="BN4" s="41">
        <f>BM4*'Pondération des sujets'!$D3</f>
        <v>0.19398811604334149</v>
      </c>
      <c r="BO4" s="31">
        <v>554</v>
      </c>
      <c r="BP4" s="125">
        <f>BO4/BO$19</f>
        <v>0.19044345135785493</v>
      </c>
      <c r="BQ4" s="41">
        <f>BP4*'Pondération des sujets'!$D3</f>
        <v>0.19044345135785493</v>
      </c>
      <c r="BR4" s="31">
        <v>550</v>
      </c>
      <c r="BS4" s="125">
        <f>BR4/BR$19</f>
        <v>0.19524316648917289</v>
      </c>
      <c r="BT4" s="41">
        <f>BS4*'Pondération des sujets'!$D3</f>
        <v>0.19524316648917289</v>
      </c>
      <c r="BU4" s="31">
        <v>595</v>
      </c>
      <c r="BV4" s="125">
        <f>BU4/BU$19</f>
        <v>0.21683673469387754</v>
      </c>
      <c r="BW4" s="41">
        <f>BV4*'Pondération des sujets'!$D3</f>
        <v>0.21683673469387754</v>
      </c>
      <c r="BX4" s="32"/>
    </row>
    <row r="5" spans="1:76" x14ac:dyDescent="0.25">
      <c r="A5" s="78"/>
      <c r="B5" s="49" t="s">
        <v>49</v>
      </c>
      <c r="C5" s="47">
        <v>219</v>
      </c>
      <c r="D5" s="126">
        <f>C5/C$19</f>
        <v>7.738515901060071E-2</v>
      </c>
      <c r="E5" s="41">
        <f>-D5*'Pondération des sujets'!$D$3</f>
        <v>-7.738515901060071E-2</v>
      </c>
      <c r="F5" s="47">
        <v>205</v>
      </c>
      <c r="G5" s="126">
        <f>F5/F$19</f>
        <v>7.2953736654804271E-2</v>
      </c>
      <c r="H5" s="41">
        <f>-G5*'Pondération des sujets'!$D$3</f>
        <v>-7.2953736654804271E-2</v>
      </c>
      <c r="I5" s="47">
        <v>256</v>
      </c>
      <c r="J5" s="126">
        <f>I5/I$19</f>
        <v>9.1038406827880516E-2</v>
      </c>
      <c r="K5" s="41">
        <f>-J5*'Pondération des sujets'!$D$3</f>
        <v>-9.1038406827880516E-2</v>
      </c>
      <c r="L5" s="47">
        <v>232</v>
      </c>
      <c r="M5" s="126">
        <f>L5/L$19</f>
        <v>8.1661386835621255E-2</v>
      </c>
      <c r="N5" s="41">
        <f>-M5*'Pondération des sujets'!$D$3</f>
        <v>-8.1661386835621255E-2</v>
      </c>
      <c r="O5" s="47">
        <v>250</v>
      </c>
      <c r="P5" s="126">
        <f>O5/O$19</f>
        <v>8.9831117499101693E-2</v>
      </c>
      <c r="Q5" s="41">
        <f>-P5*'Pondération des sujets'!$D$3</f>
        <v>-8.9831117499101693E-2</v>
      </c>
      <c r="R5" s="47">
        <v>277</v>
      </c>
      <c r="S5" s="126">
        <f>R5/R$19</f>
        <v>9.9963911945146158E-2</v>
      </c>
      <c r="T5" s="41">
        <f>-S5*'Pondération des sujets'!$D$3</f>
        <v>-9.9963911945146158E-2</v>
      </c>
      <c r="U5" s="47">
        <v>283</v>
      </c>
      <c r="V5" s="126">
        <f>U5/U$19</f>
        <v>0.10085531004989308</v>
      </c>
      <c r="W5" s="41">
        <f>-V5*'Pondération des sujets'!$D$3</f>
        <v>-0.10085531004989308</v>
      </c>
      <c r="X5" s="47">
        <v>246</v>
      </c>
      <c r="Y5" s="126">
        <f>X5/X$19</f>
        <v>8.610430521526076E-2</v>
      </c>
      <c r="Z5" s="41">
        <f>-Y5*'Pondération des sujets'!$D$3</f>
        <v>-8.610430521526076E-2</v>
      </c>
      <c r="AA5" s="47">
        <v>249</v>
      </c>
      <c r="AB5" s="126">
        <f>AA5/AA$19</f>
        <v>8.7154357717885891E-2</v>
      </c>
      <c r="AC5" s="41">
        <f>-AB5*'Pondération des sujets'!$D$3</f>
        <v>-8.7154357717885891E-2</v>
      </c>
      <c r="AD5" s="47">
        <v>216</v>
      </c>
      <c r="AE5" s="126">
        <f>AD5/AD$19</f>
        <v>7.4559889540904381E-2</v>
      </c>
      <c r="AF5" s="41">
        <f>-AE5*'Pondération des sujets'!$D$3</f>
        <v>-7.4559889540904381E-2</v>
      </c>
      <c r="AG5" s="47">
        <v>205</v>
      </c>
      <c r="AH5" s="126">
        <f>AG5/AG$19</f>
        <v>7.2953736654804271E-2</v>
      </c>
      <c r="AI5" s="41">
        <f>-AH5*'Pondération des sujets'!$D$3</f>
        <v>-7.2953736654804271E-2</v>
      </c>
      <c r="AJ5" s="47">
        <v>249</v>
      </c>
      <c r="AK5" s="126">
        <f>AJ5/AJ$19</f>
        <v>9.0413943355119819E-2</v>
      </c>
      <c r="AL5" s="41">
        <f>-AK5*'Pondération des sujets'!$D$3</f>
        <v>-9.0413943355119819E-2</v>
      </c>
      <c r="AM5" s="32"/>
      <c r="AN5" s="48">
        <v>111</v>
      </c>
      <c r="AO5" s="126">
        <f>AN5/AN$19</f>
        <v>3.8838348495451362E-2</v>
      </c>
      <c r="AP5" s="41">
        <f>-AO5*'Pondération des sujets'!$D$3</f>
        <v>-3.8838348495451362E-2</v>
      </c>
      <c r="AQ5" s="48">
        <v>95</v>
      </c>
      <c r="AR5" s="126">
        <f>AQ5/AQ$19</f>
        <v>3.3616418966737435E-2</v>
      </c>
      <c r="AS5" s="41">
        <f>-AR5*'Pondération des sujets'!$D$3</f>
        <v>-3.3616418966737435E-2</v>
      </c>
      <c r="AT5" s="48">
        <v>112</v>
      </c>
      <c r="AU5" s="126">
        <f>AT5/AT$19</f>
        <v>4.0028591851322376E-2</v>
      </c>
      <c r="AV5" s="41">
        <f>-AU5*'Pondération des sujets'!$D$3</f>
        <v>-4.0028591851322376E-2</v>
      </c>
      <c r="AW5" s="48">
        <v>126</v>
      </c>
      <c r="AX5" s="126">
        <f>AW5/AW$19</f>
        <v>4.4086773967809655E-2</v>
      </c>
      <c r="AY5" s="41">
        <f>-AX5*'Pondération des sujets'!$D$3</f>
        <v>-4.4086773967809655E-2</v>
      </c>
      <c r="AZ5" s="48">
        <v>156</v>
      </c>
      <c r="BA5" s="126">
        <f>AZ5/AZ$19</f>
        <v>5.5634807417974323E-2</v>
      </c>
      <c r="BB5" s="41">
        <f>-BA5*'Pondération des sujets'!$D$3</f>
        <v>-5.5634807417974323E-2</v>
      </c>
      <c r="BC5" s="48">
        <v>170</v>
      </c>
      <c r="BD5" s="126">
        <f>BC5/BC$19</f>
        <v>6.041222459132907E-2</v>
      </c>
      <c r="BE5" s="41">
        <f>-BD5*'Pondération des sujets'!$D$3</f>
        <v>-6.041222459132907E-2</v>
      </c>
      <c r="BF5" s="48">
        <v>215</v>
      </c>
      <c r="BG5" s="126">
        <f>BF5/BF$19</f>
        <v>7.4652777777777776E-2</v>
      </c>
      <c r="BH5" s="41">
        <f>-BG5*'Pondération des sujets'!$D$3</f>
        <v>-7.4652777777777776E-2</v>
      </c>
      <c r="BI5" s="48">
        <v>212</v>
      </c>
      <c r="BJ5" s="126">
        <f>BI5/BI$19</f>
        <v>7.3331027326184711E-2</v>
      </c>
      <c r="BK5" s="41">
        <f>-BJ5*'Pondération des sujets'!$D$3</f>
        <v>-7.3331027326184711E-2</v>
      </c>
      <c r="BL5" s="48">
        <v>232</v>
      </c>
      <c r="BM5" s="126">
        <f>BL5/BL$19</f>
        <v>8.1090527787486891E-2</v>
      </c>
      <c r="BN5" s="41">
        <f>-BM5*'Pondération des sujets'!$D$3</f>
        <v>-8.1090527787486891E-2</v>
      </c>
      <c r="BO5" s="48">
        <v>204</v>
      </c>
      <c r="BP5" s="126">
        <f>BO5/BO$19</f>
        <v>7.0127191474733591E-2</v>
      </c>
      <c r="BQ5" s="41">
        <f>-BP5*'Pondération des sujets'!$D$3</f>
        <v>-7.0127191474733591E-2</v>
      </c>
      <c r="BR5" s="48">
        <v>189</v>
      </c>
      <c r="BS5" s="126">
        <f>BR5/BR$19</f>
        <v>6.7092651757188496E-2</v>
      </c>
      <c r="BT5" s="41">
        <f>-BS5*'Pondération des sujets'!$D$3</f>
        <v>-6.7092651757188496E-2</v>
      </c>
      <c r="BU5" s="48">
        <v>174</v>
      </c>
      <c r="BV5" s="126">
        <f>BU5/BU$19</f>
        <v>6.3411078717201169E-2</v>
      </c>
      <c r="BW5" s="41">
        <f>-BV5*'Pondération des sujets'!$D$3</f>
        <v>-6.3411078717201169E-2</v>
      </c>
      <c r="BX5" s="32"/>
    </row>
    <row r="6" spans="1:76" x14ac:dyDescent="0.25">
      <c r="A6" s="77" t="s">
        <v>21</v>
      </c>
      <c r="B6" s="42" t="s">
        <v>20</v>
      </c>
      <c r="C6" s="28">
        <v>69</v>
      </c>
      <c r="D6" s="125">
        <f>C6/C$19</f>
        <v>2.4381625441696114E-2</v>
      </c>
      <c r="E6" s="41">
        <f>D6*'Pondération des sujets'!$D4</f>
        <v>2.4381625441696114E-2</v>
      </c>
      <c r="F6" s="28">
        <v>85</v>
      </c>
      <c r="G6" s="125">
        <f>F6/F$19</f>
        <v>3.0249110320284697E-2</v>
      </c>
      <c r="H6" s="41">
        <f>G6*'Pondération des sujets'!$D4</f>
        <v>3.0249110320284697E-2</v>
      </c>
      <c r="I6" s="28">
        <v>72</v>
      </c>
      <c r="J6" s="125">
        <f>I6/I$19</f>
        <v>2.5604551920341393E-2</v>
      </c>
      <c r="K6" s="41">
        <f>J6*'Pondération des sujets'!$D4</f>
        <v>2.5604551920341393E-2</v>
      </c>
      <c r="L6" s="28">
        <v>70</v>
      </c>
      <c r="M6" s="125">
        <f>L6/L$19</f>
        <v>2.4639211545230553E-2</v>
      </c>
      <c r="N6" s="41">
        <f>M6*'Pondération des sujets'!$D4</f>
        <v>2.4639211545230553E-2</v>
      </c>
      <c r="O6" s="28">
        <v>73</v>
      </c>
      <c r="P6" s="125">
        <f>O6/O$19</f>
        <v>2.6230686309737693E-2</v>
      </c>
      <c r="Q6" s="41">
        <f>P6*'Pondération des sujets'!$D4</f>
        <v>2.6230686309737693E-2</v>
      </c>
      <c r="R6" s="28">
        <v>79</v>
      </c>
      <c r="S6" s="125">
        <f>R6/R$19</f>
        <v>2.8509563334536268E-2</v>
      </c>
      <c r="T6" s="41">
        <f>S6*'Pondération des sujets'!$D4</f>
        <v>2.8509563334536268E-2</v>
      </c>
      <c r="U6" s="28">
        <v>93</v>
      </c>
      <c r="V6" s="125">
        <f>U6/U$19</f>
        <v>3.3143264433357092E-2</v>
      </c>
      <c r="W6" s="41">
        <f>V6*'Pondération des sujets'!$D4</f>
        <v>3.3143264433357092E-2</v>
      </c>
      <c r="X6" s="28">
        <v>79</v>
      </c>
      <c r="Y6" s="125">
        <f>X6/X$19</f>
        <v>2.7651382569128455E-2</v>
      </c>
      <c r="Z6" s="41">
        <f>Y6*'Pondération des sujets'!$D4</f>
        <v>2.7651382569128455E-2</v>
      </c>
      <c r="AA6" s="28">
        <v>68</v>
      </c>
      <c r="AB6" s="125">
        <f>AA6/AA$19</f>
        <v>2.3801190059502975E-2</v>
      </c>
      <c r="AC6" s="41">
        <f>AB6*'Pondération des sujets'!$D4</f>
        <v>2.3801190059502975E-2</v>
      </c>
      <c r="AD6" s="28">
        <v>63</v>
      </c>
      <c r="AE6" s="125">
        <f>AD6/AD$19</f>
        <v>2.1746634449430445E-2</v>
      </c>
      <c r="AF6" s="41">
        <f>AE6*'Pondération des sujets'!$D4</f>
        <v>2.1746634449430445E-2</v>
      </c>
      <c r="AG6" s="28">
        <v>61</v>
      </c>
      <c r="AH6" s="125">
        <f>AG6/AG$19</f>
        <v>2.1708185053380784E-2</v>
      </c>
      <c r="AI6" s="41">
        <f>AH6*'Pondération des sujets'!$D4</f>
        <v>2.1708185053380784E-2</v>
      </c>
      <c r="AJ6" s="28">
        <v>75</v>
      </c>
      <c r="AK6" s="125">
        <f>AJ6/AJ$19</f>
        <v>2.7233115468409588E-2</v>
      </c>
      <c r="AL6" s="41">
        <f>AK6*'Pondération des sujets'!$D4</f>
        <v>2.7233115468409588E-2</v>
      </c>
      <c r="AM6" s="32"/>
      <c r="AN6" s="31">
        <v>57</v>
      </c>
      <c r="AO6" s="125">
        <f>AN6/AN$19</f>
        <v>1.9944016794961512E-2</v>
      </c>
      <c r="AP6" s="41">
        <f>AO6*'Pondération des sujets'!$D4</f>
        <v>1.9944016794961512E-2</v>
      </c>
      <c r="AQ6" s="31">
        <v>46</v>
      </c>
      <c r="AR6" s="125">
        <f>AQ6/AQ$19</f>
        <v>1.6277423920736021E-2</v>
      </c>
      <c r="AS6" s="41">
        <f>AR6*'Pondération des sujets'!$D4</f>
        <v>1.6277423920736021E-2</v>
      </c>
      <c r="AT6" s="31">
        <v>49</v>
      </c>
      <c r="AU6" s="125">
        <f>AT6/AT$19</f>
        <v>1.7512508934953538E-2</v>
      </c>
      <c r="AV6" s="41">
        <f>AU6*'Pondération des sujets'!$D4</f>
        <v>1.7512508934953538E-2</v>
      </c>
      <c r="AW6" s="31">
        <v>44</v>
      </c>
      <c r="AX6" s="125">
        <f>AW6/AW$19</f>
        <v>1.5395381385584325E-2</v>
      </c>
      <c r="AY6" s="41">
        <f>AX6*'Pondération des sujets'!$D4</f>
        <v>1.5395381385584325E-2</v>
      </c>
      <c r="AZ6" s="31">
        <v>59</v>
      </c>
      <c r="BA6" s="125">
        <f>AZ6/AZ$19</f>
        <v>2.1041369472182596E-2</v>
      </c>
      <c r="BB6" s="41">
        <f>BA6*'Pondération des sujets'!$D4</f>
        <v>2.1041369472182596E-2</v>
      </c>
      <c r="BC6" s="31">
        <v>67</v>
      </c>
      <c r="BD6" s="125">
        <f>BC6/BC$19</f>
        <v>2.3809523809523808E-2</v>
      </c>
      <c r="BE6" s="41">
        <f>BD6*'Pondération des sujets'!$D4</f>
        <v>2.3809523809523808E-2</v>
      </c>
      <c r="BF6" s="31">
        <v>63</v>
      </c>
      <c r="BG6" s="125">
        <f>BF6/BF$19</f>
        <v>2.1874999999999999E-2</v>
      </c>
      <c r="BH6" s="41">
        <f>BG6*'Pondération des sujets'!$D4</f>
        <v>2.1874999999999999E-2</v>
      </c>
      <c r="BI6" s="31">
        <v>66</v>
      </c>
      <c r="BJ6" s="125">
        <f>BI6/BI$19</f>
        <v>2.2829470771359391E-2</v>
      </c>
      <c r="BK6" s="41">
        <f>BJ6*'Pondération des sujets'!$D4</f>
        <v>2.2829470771359391E-2</v>
      </c>
      <c r="BL6" s="31">
        <v>52</v>
      </c>
      <c r="BM6" s="125">
        <f>BL6/BL$19</f>
        <v>1.8175463124781546E-2</v>
      </c>
      <c r="BN6" s="41">
        <f>BM6*'Pondération des sujets'!$D4</f>
        <v>1.8175463124781546E-2</v>
      </c>
      <c r="BO6" s="31">
        <v>52</v>
      </c>
      <c r="BP6" s="125">
        <f>BO6/BO$19</f>
        <v>1.7875558611206599E-2</v>
      </c>
      <c r="BQ6" s="41">
        <f>BP6*'Pondération des sujets'!$D4</f>
        <v>1.7875558611206599E-2</v>
      </c>
      <c r="BR6" s="31">
        <v>55</v>
      </c>
      <c r="BS6" s="125">
        <f>BR6/BR$19</f>
        <v>1.9524316648917288E-2</v>
      </c>
      <c r="BT6" s="41">
        <f>BS6*'Pondération des sujets'!$D4</f>
        <v>1.9524316648917288E-2</v>
      </c>
      <c r="BU6" s="31">
        <v>54</v>
      </c>
      <c r="BV6" s="125">
        <f>BU6/BU$19</f>
        <v>1.9679300291545191E-2</v>
      </c>
      <c r="BW6" s="41">
        <f>BV6*'Pondération des sujets'!$D4</f>
        <v>1.9679300291545191E-2</v>
      </c>
      <c r="BX6" s="32"/>
    </row>
    <row r="7" spans="1:76" x14ac:dyDescent="0.25">
      <c r="A7" s="77" t="s">
        <v>19</v>
      </c>
      <c r="B7" s="42" t="s">
        <v>18</v>
      </c>
      <c r="C7" s="28">
        <v>4</v>
      </c>
      <c r="D7" s="125">
        <f>C7/C19</f>
        <v>1.4134275618374558E-3</v>
      </c>
      <c r="E7" s="41">
        <f>D7*'Pondération des sujets'!$D5</f>
        <v>1.4134275618374558E-3</v>
      </c>
      <c r="F7" s="28">
        <v>3</v>
      </c>
      <c r="G7" s="125">
        <f>F7/F19</f>
        <v>1.0676156583629894E-3</v>
      </c>
      <c r="H7" s="41">
        <f>G7*'Pondération des sujets'!$D5</f>
        <v>1.0676156583629894E-3</v>
      </c>
      <c r="I7" s="28">
        <v>9</v>
      </c>
      <c r="J7" s="125">
        <f>I7/I19</f>
        <v>3.2005689900426741E-3</v>
      </c>
      <c r="K7" s="41">
        <f>J7*'Pondération des sujets'!$D5</f>
        <v>3.2005689900426741E-3</v>
      </c>
      <c r="L7" s="28">
        <v>5</v>
      </c>
      <c r="M7" s="125">
        <f>L7/L19</f>
        <v>1.7599436818021823E-3</v>
      </c>
      <c r="N7" s="41">
        <f>M7*'Pondération des sujets'!$D5</f>
        <v>1.7599436818021823E-3</v>
      </c>
      <c r="O7" s="28">
        <v>10</v>
      </c>
      <c r="P7" s="125">
        <f>O7/O19</f>
        <v>3.5932446999640674E-3</v>
      </c>
      <c r="Q7" s="41">
        <f>P7*'Pondération des sujets'!$D5</f>
        <v>3.5932446999640674E-3</v>
      </c>
      <c r="R7" s="28">
        <v>2</v>
      </c>
      <c r="S7" s="125">
        <f>R7/R19</f>
        <v>7.217610970768675E-4</v>
      </c>
      <c r="T7" s="41">
        <f>S7*'Pondération des sujets'!$D5</f>
        <v>7.217610970768675E-4</v>
      </c>
      <c r="U7" s="28">
        <v>9</v>
      </c>
      <c r="V7" s="125">
        <f>U7/U19</f>
        <v>3.2074126870990736E-3</v>
      </c>
      <c r="W7" s="41">
        <f>V7*'Pondération des sujets'!$D5</f>
        <v>3.2074126870990736E-3</v>
      </c>
      <c r="X7" s="28">
        <v>3</v>
      </c>
      <c r="Y7" s="125">
        <f>X7/X19</f>
        <v>1.0500525026251313E-3</v>
      </c>
      <c r="Z7" s="41">
        <f>Y7*'Pondération des sujets'!$D5</f>
        <v>1.0500525026251313E-3</v>
      </c>
      <c r="AA7" s="28">
        <v>14</v>
      </c>
      <c r="AB7" s="125">
        <f>AA7/AA19</f>
        <v>4.9002450122506121E-3</v>
      </c>
      <c r="AC7" s="41">
        <f>AB7*'Pondération des sujets'!$D5</f>
        <v>4.9002450122506121E-3</v>
      </c>
      <c r="AD7" s="28">
        <v>0</v>
      </c>
      <c r="AE7" s="125">
        <f>AD7/AD19</f>
        <v>0</v>
      </c>
      <c r="AF7" s="41">
        <f>AE7*'Pondération des sujets'!$D5</f>
        <v>0</v>
      </c>
      <c r="AG7" s="28">
        <v>1</v>
      </c>
      <c r="AH7" s="125">
        <f>AG7/AG19</f>
        <v>3.5587188612099647E-4</v>
      </c>
      <c r="AI7" s="41">
        <f>AH7*'Pondération des sujets'!$D5</f>
        <v>3.5587188612099647E-4</v>
      </c>
      <c r="AJ7" s="28">
        <v>7</v>
      </c>
      <c r="AK7" s="125">
        <f>AJ7/AJ19</f>
        <v>2.5417574437182279E-3</v>
      </c>
      <c r="AL7" s="41">
        <f>AK7*'Pondération des sujets'!$D5</f>
        <v>2.5417574437182279E-3</v>
      </c>
      <c r="AM7" s="32"/>
      <c r="AN7" s="31">
        <v>14</v>
      </c>
      <c r="AO7" s="125">
        <f>AN7/AN19</f>
        <v>4.8985304408677398E-3</v>
      </c>
      <c r="AP7" s="41">
        <f>AO7*'Pondération des sujets'!$D5</f>
        <v>4.8985304408677398E-3</v>
      </c>
      <c r="AQ7" s="31">
        <v>8</v>
      </c>
      <c r="AR7" s="125">
        <f>AQ7/AQ19</f>
        <v>2.8308563340410475E-3</v>
      </c>
      <c r="AS7" s="41">
        <f>AR7*'Pondération des sujets'!$D5</f>
        <v>2.8308563340410475E-3</v>
      </c>
      <c r="AT7" s="31">
        <v>10</v>
      </c>
      <c r="AU7" s="125">
        <f>AT7/AT19</f>
        <v>3.5739814152966403E-3</v>
      </c>
      <c r="AV7" s="41">
        <f>AU7*'Pondération des sujets'!$D5</f>
        <v>3.5739814152966403E-3</v>
      </c>
      <c r="AW7" s="31">
        <v>18</v>
      </c>
      <c r="AX7" s="125">
        <f>AW7/AW19</f>
        <v>6.298110566829951E-3</v>
      </c>
      <c r="AY7" s="41">
        <f>AX7*'Pondération des sujets'!$D5</f>
        <v>6.298110566829951E-3</v>
      </c>
      <c r="AZ7" s="31">
        <v>9</v>
      </c>
      <c r="BA7" s="125">
        <f>AZ7/AZ19</f>
        <v>3.2097004279600569E-3</v>
      </c>
      <c r="BB7" s="41">
        <f>BA7*'Pondération des sujets'!$D5</f>
        <v>3.2097004279600569E-3</v>
      </c>
      <c r="BC7" s="31">
        <v>8</v>
      </c>
      <c r="BD7" s="125">
        <f>BC7/BC19</f>
        <v>2.8429282160625444E-3</v>
      </c>
      <c r="BE7" s="41">
        <f>BD7*'Pondération des sujets'!$D5</f>
        <v>2.8429282160625444E-3</v>
      </c>
      <c r="BF7" s="31">
        <v>19</v>
      </c>
      <c r="BG7" s="125">
        <f>BF7/BF19</f>
        <v>6.5972222222222222E-3</v>
      </c>
      <c r="BH7" s="41">
        <f>BG7*'Pondération des sujets'!$D5</f>
        <v>6.5972222222222222E-3</v>
      </c>
      <c r="BI7" s="31">
        <v>22</v>
      </c>
      <c r="BJ7" s="125">
        <f>BI7/BI19</f>
        <v>7.6098235904531308E-3</v>
      </c>
      <c r="BK7" s="41">
        <f>BJ7*'Pondération des sujets'!$D5</f>
        <v>7.6098235904531308E-3</v>
      </c>
      <c r="BL7" s="31">
        <v>29</v>
      </c>
      <c r="BM7" s="125">
        <f>BL7/BL19</f>
        <v>1.0136315973435861E-2</v>
      </c>
      <c r="BN7" s="41">
        <f>BM7*'Pondération des sujets'!$D5</f>
        <v>1.0136315973435861E-2</v>
      </c>
      <c r="BO7" s="31">
        <v>1</v>
      </c>
      <c r="BP7" s="125">
        <f>BO7/BO19</f>
        <v>3.4376074252320387E-4</v>
      </c>
      <c r="BQ7" s="41">
        <f>BP7*'Pondération des sujets'!$D5</f>
        <v>3.4376074252320387E-4</v>
      </c>
      <c r="BR7" s="31">
        <v>18</v>
      </c>
      <c r="BS7" s="125">
        <f>BR7/BR19</f>
        <v>6.3897763578274758E-3</v>
      </c>
      <c r="BT7" s="41">
        <f>BS7*'Pondération des sujets'!$D5</f>
        <v>6.3897763578274758E-3</v>
      </c>
      <c r="BU7" s="31">
        <v>15</v>
      </c>
      <c r="BV7" s="125">
        <f>BU7/BU19</f>
        <v>5.4664723032069968E-3</v>
      </c>
      <c r="BW7" s="41">
        <f>BV7*'Pondération des sujets'!$D5</f>
        <v>5.4664723032069968E-3</v>
      </c>
      <c r="BX7" s="32"/>
    </row>
    <row r="8" spans="1:76" x14ac:dyDescent="0.25">
      <c r="A8" s="77" t="s">
        <v>118</v>
      </c>
      <c r="B8" s="42" t="s">
        <v>16</v>
      </c>
      <c r="C8" s="28">
        <v>126</v>
      </c>
      <c r="D8" s="125">
        <f>C8/C$19</f>
        <v>4.4522968197879861E-2</v>
      </c>
      <c r="E8" s="41">
        <f>D8*'Pondération des sujets'!$D6</f>
        <v>4.4522968197879861E-2</v>
      </c>
      <c r="F8" s="28">
        <v>124</v>
      </c>
      <c r="G8" s="125">
        <f>F8/F$19</f>
        <v>4.4128113879003561E-2</v>
      </c>
      <c r="H8" s="41">
        <f>G8*'Pondération des sujets'!$D6</f>
        <v>4.4128113879003561E-2</v>
      </c>
      <c r="I8" s="28">
        <v>207</v>
      </c>
      <c r="J8" s="125">
        <f>I8/I$19</f>
        <v>7.3613086770981509E-2</v>
      </c>
      <c r="K8" s="41">
        <f>J8*'Pondération des sujets'!$D6</f>
        <v>7.3613086770981509E-2</v>
      </c>
      <c r="L8" s="28">
        <v>298</v>
      </c>
      <c r="M8" s="125">
        <f>L8/L$19</f>
        <v>0.10489264343541006</v>
      </c>
      <c r="N8" s="41">
        <f>M8*'Pondération des sujets'!$D6</f>
        <v>0.10489264343541006</v>
      </c>
      <c r="O8" s="28">
        <v>160</v>
      </c>
      <c r="P8" s="125">
        <f>O8/O$19</f>
        <v>5.7491915199425078E-2</v>
      </c>
      <c r="Q8" s="41">
        <f>P8*'Pondération des sujets'!$D6</f>
        <v>5.7491915199425078E-2</v>
      </c>
      <c r="R8" s="28">
        <v>167</v>
      </c>
      <c r="S8" s="125">
        <f>R8/R$19</f>
        <v>6.0267051605918442E-2</v>
      </c>
      <c r="T8" s="41">
        <f>S8*'Pondération des sujets'!$D6</f>
        <v>6.0267051605918442E-2</v>
      </c>
      <c r="U8" s="28">
        <v>165</v>
      </c>
      <c r="V8" s="125">
        <f>U8/U$19</f>
        <v>5.8802565930149681E-2</v>
      </c>
      <c r="W8" s="41">
        <f>V8*'Pondération des sujets'!$D6</f>
        <v>5.8802565930149681E-2</v>
      </c>
      <c r="X8" s="28">
        <v>164</v>
      </c>
      <c r="Y8" s="125">
        <f>X8/X$19</f>
        <v>5.7402870143507173E-2</v>
      </c>
      <c r="Z8" s="41">
        <f>Y8*'Pondération des sujets'!$D6</f>
        <v>5.7402870143507173E-2</v>
      </c>
      <c r="AA8" s="28">
        <v>167</v>
      </c>
      <c r="AB8" s="125">
        <f>AA8/AA$19</f>
        <v>5.8452922646132305E-2</v>
      </c>
      <c r="AC8" s="41">
        <f>AB8*'Pondération des sujets'!$D6</f>
        <v>5.8452922646132305E-2</v>
      </c>
      <c r="AD8" s="28">
        <v>193</v>
      </c>
      <c r="AE8" s="125">
        <f>AD8/AD$19</f>
        <v>6.6620642043493272E-2</v>
      </c>
      <c r="AF8" s="41">
        <f>AE8*'Pondération des sujets'!$D6</f>
        <v>6.6620642043493272E-2</v>
      </c>
      <c r="AG8" s="28">
        <v>245</v>
      </c>
      <c r="AH8" s="125">
        <f>AG8/AG$19</f>
        <v>8.7188612099644125E-2</v>
      </c>
      <c r="AI8" s="41">
        <f>AH8*'Pondération des sujets'!$D6</f>
        <v>8.7188612099644125E-2</v>
      </c>
      <c r="AJ8" s="28">
        <v>212</v>
      </c>
      <c r="AK8" s="125">
        <f>AJ8/AJ$19</f>
        <v>7.6978939724037757E-2</v>
      </c>
      <c r="AL8" s="41">
        <f>AK8*'Pondération des sujets'!$D6</f>
        <v>7.6978939724037757E-2</v>
      </c>
      <c r="AM8" s="32"/>
      <c r="AN8" s="31">
        <v>141</v>
      </c>
      <c r="AO8" s="125">
        <f>AN8/AN$19</f>
        <v>4.9335199440167947E-2</v>
      </c>
      <c r="AP8" s="41">
        <f>AO8*'Pondération des sujets'!$D6</f>
        <v>4.9335199440167947E-2</v>
      </c>
      <c r="AQ8" s="31">
        <v>132</v>
      </c>
      <c r="AR8" s="125">
        <f>AQ8/AQ$19</f>
        <v>4.6709129511677279E-2</v>
      </c>
      <c r="AS8" s="41">
        <f>AR8*'Pondération des sujets'!$D6</f>
        <v>4.6709129511677279E-2</v>
      </c>
      <c r="AT8" s="31">
        <v>262</v>
      </c>
      <c r="AU8" s="125">
        <f>AT8/AT$19</f>
        <v>9.3638313080771973E-2</v>
      </c>
      <c r="AV8" s="41">
        <f>AU8*'Pondération des sujets'!$D6</f>
        <v>9.3638313080771973E-2</v>
      </c>
      <c r="AW8" s="31">
        <v>492</v>
      </c>
      <c r="AX8" s="125">
        <f>AW8/AW$19</f>
        <v>0.172148355493352</v>
      </c>
      <c r="AY8" s="41">
        <f>AX8*'Pondération des sujets'!$D6</f>
        <v>0.172148355493352</v>
      </c>
      <c r="AZ8" s="31">
        <v>274</v>
      </c>
      <c r="BA8" s="125">
        <f>AZ8/AZ$19</f>
        <v>9.7717546362339522E-2</v>
      </c>
      <c r="BB8" s="41">
        <f>BA8*'Pondération des sujets'!$D6</f>
        <v>9.7717546362339522E-2</v>
      </c>
      <c r="BC8" s="31">
        <v>218</v>
      </c>
      <c r="BD8" s="125">
        <f>BC8/BC$19</f>
        <v>7.7469793887704336E-2</v>
      </c>
      <c r="BE8" s="41">
        <f>BD8*'Pondération des sujets'!$D6</f>
        <v>7.7469793887704336E-2</v>
      </c>
      <c r="BF8" s="31">
        <v>247</v>
      </c>
      <c r="BG8" s="125">
        <f>BF8/BF$19</f>
        <v>8.576388888888889E-2</v>
      </c>
      <c r="BH8" s="41">
        <f>BG8*'Pondération des sujets'!$D6</f>
        <v>8.576388888888889E-2</v>
      </c>
      <c r="BI8" s="31">
        <v>279</v>
      </c>
      <c r="BJ8" s="125">
        <f>BI8/BI$19</f>
        <v>9.6506399169837428E-2</v>
      </c>
      <c r="BK8" s="41">
        <f>BJ8*'Pondération des sujets'!$D6</f>
        <v>9.6506399169837428E-2</v>
      </c>
      <c r="BL8" s="31">
        <v>255</v>
      </c>
      <c r="BM8" s="125">
        <f>BL8/BL$19</f>
        <v>8.9129674938832573E-2</v>
      </c>
      <c r="BN8" s="41">
        <f>BM8*'Pondération des sujets'!$D6</f>
        <v>8.9129674938832573E-2</v>
      </c>
      <c r="BO8" s="31">
        <v>272</v>
      </c>
      <c r="BP8" s="125">
        <f>BO8/BO$19</f>
        <v>9.350292196631145E-2</v>
      </c>
      <c r="BQ8" s="41">
        <f>BP8*'Pondération des sujets'!$D6</f>
        <v>9.350292196631145E-2</v>
      </c>
      <c r="BR8" s="31">
        <v>331</v>
      </c>
      <c r="BS8" s="125">
        <f>BR8/BR$19</f>
        <v>0.11750088746893858</v>
      </c>
      <c r="BT8" s="41">
        <f>BS8*'Pondération des sujets'!$D6</f>
        <v>0.11750088746893858</v>
      </c>
      <c r="BU8" s="31">
        <v>299</v>
      </c>
      <c r="BV8" s="125">
        <f>BU8/BU$19</f>
        <v>0.10896501457725948</v>
      </c>
      <c r="BW8" s="41">
        <f>BV8*'Pondération des sujets'!$D6</f>
        <v>0.10896501457725948</v>
      </c>
      <c r="BX8" s="32"/>
    </row>
    <row r="9" spans="1:76" x14ac:dyDescent="0.25">
      <c r="A9" s="77">
        <v>3</v>
      </c>
      <c r="B9" s="42" t="s">
        <v>14</v>
      </c>
      <c r="C9" s="28">
        <v>209</v>
      </c>
      <c r="D9" s="125">
        <f t="shared" ref="D9:D11" si="0">C9/C$19</f>
        <v>7.3851590106007073E-2</v>
      </c>
      <c r="E9" s="41">
        <f>D9*'Pondération des sujets'!$D8</f>
        <v>7.3851590106007073E-2</v>
      </c>
      <c r="F9" s="28">
        <v>237</v>
      </c>
      <c r="G9" s="125">
        <f t="shared" ref="G9:G11" si="1">F9/F$19</f>
        <v>8.4341637010676151E-2</v>
      </c>
      <c r="H9" s="41">
        <f>G9*'Pondération des sujets'!$D8</f>
        <v>8.4341637010676151E-2</v>
      </c>
      <c r="I9" s="28">
        <v>175</v>
      </c>
      <c r="J9" s="125">
        <f t="shared" ref="J9:J11" si="2">I9/I$19</f>
        <v>6.2233285917496446E-2</v>
      </c>
      <c r="K9" s="41">
        <f>J9*'Pondération des sujets'!$D8</f>
        <v>6.2233285917496446E-2</v>
      </c>
      <c r="L9" s="28">
        <v>27</v>
      </c>
      <c r="M9" s="125">
        <f t="shared" ref="M9:M11" si="3">L9/L$19</f>
        <v>9.5036958817317843E-3</v>
      </c>
      <c r="N9" s="41">
        <f>M9*'Pondération des sujets'!$D8</f>
        <v>9.5036958817317843E-3</v>
      </c>
      <c r="O9" s="28">
        <v>221</v>
      </c>
      <c r="P9" s="125">
        <f t="shared" ref="P9:P11" si="4">O9/O$19</f>
        <v>7.9410707869205899E-2</v>
      </c>
      <c r="Q9" s="41">
        <f>P9*'Pondération des sujets'!$D8</f>
        <v>7.9410707869205899E-2</v>
      </c>
      <c r="R9" s="28">
        <v>227</v>
      </c>
      <c r="S9" s="125">
        <f t="shared" ref="S9:S11" si="5">R9/R$19</f>
        <v>8.1919884518224462E-2</v>
      </c>
      <c r="T9" s="41">
        <f>S9*'Pondération des sujets'!$D8</f>
        <v>8.1919884518224462E-2</v>
      </c>
      <c r="U9" s="28">
        <v>292</v>
      </c>
      <c r="V9" s="125">
        <f t="shared" ref="V9:V11" si="6">U9/U$19</f>
        <v>0.10406272273699216</v>
      </c>
      <c r="W9" s="41">
        <f>V9*'Pondération des sujets'!$D8</f>
        <v>0.10406272273699216</v>
      </c>
      <c r="X9" s="28">
        <v>335</v>
      </c>
      <c r="Y9" s="125">
        <f t="shared" ref="Y9:Y11" si="7">X9/X$19</f>
        <v>0.11725586279313965</v>
      </c>
      <c r="Z9" s="41">
        <f>Y9*'Pondération des sujets'!$D8</f>
        <v>0.11725586279313965</v>
      </c>
      <c r="AA9" s="28">
        <v>317</v>
      </c>
      <c r="AB9" s="125">
        <f t="shared" ref="AB9:AB11" si="8">AA9/AA$19</f>
        <v>0.11095554777738886</v>
      </c>
      <c r="AC9" s="41">
        <f>AB9*'Pondération des sujets'!$D8</f>
        <v>0.11095554777738886</v>
      </c>
      <c r="AD9" s="28">
        <v>317</v>
      </c>
      <c r="AE9" s="125">
        <f t="shared" ref="AE9:AE11" si="9">AD9/AD$19</f>
        <v>0.10942354159475319</v>
      </c>
      <c r="AF9" s="41">
        <f>AE9*'Pondération des sujets'!$D8</f>
        <v>0.10942354159475319</v>
      </c>
      <c r="AG9" s="28">
        <v>284</v>
      </c>
      <c r="AH9" s="125">
        <f t="shared" ref="AH9:AH11" si="10">AG9/AG$19</f>
        <v>0.10106761565836299</v>
      </c>
      <c r="AI9" s="41">
        <f>AH9*'Pondération des sujets'!$D8</f>
        <v>0.10106761565836299</v>
      </c>
      <c r="AJ9" s="28">
        <v>202</v>
      </c>
      <c r="AK9" s="125">
        <f t="shared" ref="AK9:AK11" si="11">AJ9/AJ$19</f>
        <v>7.3347857661583152E-2</v>
      </c>
      <c r="AL9" s="41">
        <f>AK9*'Pondération des sujets'!$D8</f>
        <v>7.3347857661583152E-2</v>
      </c>
      <c r="AM9" s="32"/>
      <c r="AN9" s="31">
        <v>331</v>
      </c>
      <c r="AO9" s="125">
        <f t="shared" ref="AO9:AO11" si="12">AN9/AN$19</f>
        <v>0.11581525542337298</v>
      </c>
      <c r="AP9" s="41">
        <f>AO9*'Pondération des sujets'!$D8</f>
        <v>0.11581525542337298</v>
      </c>
      <c r="AQ9" s="31">
        <v>347</v>
      </c>
      <c r="AR9" s="125">
        <f t="shared" ref="AR9:AR11" si="13">AQ9/AQ$19</f>
        <v>0.12278839348903044</v>
      </c>
      <c r="AS9" s="41">
        <f>AR9*'Pondération des sujets'!$D8</f>
        <v>0.12278839348903044</v>
      </c>
      <c r="AT9" s="31">
        <v>272</v>
      </c>
      <c r="AU9" s="125">
        <f t="shared" ref="AU9:AU11" si="14">AT9/AT$19</f>
        <v>9.7212294496068621E-2</v>
      </c>
      <c r="AV9" s="41">
        <f>AU9*'Pondération des sujets'!$D8</f>
        <v>9.7212294496068621E-2</v>
      </c>
      <c r="AW9" s="31">
        <v>67</v>
      </c>
      <c r="AX9" s="125">
        <f t="shared" ref="AX9:AX11" si="15">AW9/AW$19</f>
        <v>2.3442967109867041E-2</v>
      </c>
      <c r="AY9" s="41">
        <f>AX9*'Pondération des sujets'!$D8</f>
        <v>2.3442967109867041E-2</v>
      </c>
      <c r="AZ9" s="31">
        <v>331</v>
      </c>
      <c r="BA9" s="125">
        <f t="shared" ref="BA9:BA11" si="16">AZ9/AZ$19</f>
        <v>0.11804564907275321</v>
      </c>
      <c r="BB9" s="41">
        <f>BA9*'Pondération des sujets'!$D8</f>
        <v>0.11804564907275321</v>
      </c>
      <c r="BC9" s="31">
        <v>342</v>
      </c>
      <c r="BD9" s="125">
        <f t="shared" ref="BD9:BD11" si="17">BC9/BC$19</f>
        <v>0.12153518123667377</v>
      </c>
      <c r="BE9" s="41">
        <f>BD9*'Pondération des sujets'!$D8</f>
        <v>0.12153518123667377</v>
      </c>
      <c r="BF9" s="31">
        <v>368</v>
      </c>
      <c r="BG9" s="125">
        <f t="shared" ref="BG9:BG11" si="18">BF9/BF$19</f>
        <v>0.12777777777777777</v>
      </c>
      <c r="BH9" s="41">
        <f>BG9*'Pondération des sujets'!$D8</f>
        <v>0.12777777777777777</v>
      </c>
      <c r="BI9" s="31">
        <v>359</v>
      </c>
      <c r="BJ9" s="125">
        <f t="shared" ref="BJ9:BJ11" si="19">BI9/BI$19</f>
        <v>0.12417848495330336</v>
      </c>
      <c r="BK9" s="41">
        <f>BJ9*'Pondération des sujets'!$D8</f>
        <v>0.12417848495330336</v>
      </c>
      <c r="BL9" s="31">
        <v>363</v>
      </c>
      <c r="BM9" s="125">
        <f t="shared" ref="BM9:BM11" si="20">BL9/BL$19</f>
        <v>0.12687871373645579</v>
      </c>
      <c r="BN9" s="41">
        <f>BM9*'Pondération des sujets'!$D8</f>
        <v>0.12687871373645579</v>
      </c>
      <c r="BO9" s="31">
        <v>384</v>
      </c>
      <c r="BP9" s="125">
        <f t="shared" ref="BP9:BP11" si="21">BO9/BO$19</f>
        <v>0.13200412512891027</v>
      </c>
      <c r="BQ9" s="41">
        <f>BP9*'Pondération des sujets'!$D8</f>
        <v>0.13200412512891027</v>
      </c>
      <c r="BR9" s="31">
        <v>355</v>
      </c>
      <c r="BS9" s="125">
        <f t="shared" ref="BS9:BS11" si="22">BR9/BR$19</f>
        <v>0.12602058927937523</v>
      </c>
      <c r="BT9" s="41">
        <f>BS9*'Pondération des sujets'!$D8</f>
        <v>0.12602058927937523</v>
      </c>
      <c r="BU9" s="31">
        <v>314</v>
      </c>
      <c r="BV9" s="125">
        <f t="shared" ref="BV9:BV11" si="23">BU9/BU$19</f>
        <v>0.11443148688046648</v>
      </c>
      <c r="BW9" s="41">
        <f>BV9*'Pondération des sujets'!$D8</f>
        <v>0.11443148688046648</v>
      </c>
      <c r="BX9" s="32"/>
    </row>
    <row r="10" spans="1:76" ht="24" customHeight="1" x14ac:dyDescent="0.25">
      <c r="A10" s="77">
        <v>5</v>
      </c>
      <c r="B10" s="42" t="s">
        <v>12</v>
      </c>
      <c r="C10" s="28">
        <v>9</v>
      </c>
      <c r="D10" s="125">
        <f t="shared" si="0"/>
        <v>3.1802120141342758E-3</v>
      </c>
      <c r="E10" s="41">
        <f>D10*'Pondération des sujets'!$D10</f>
        <v>3.1802120141342758E-3</v>
      </c>
      <c r="F10" s="28">
        <v>8</v>
      </c>
      <c r="G10" s="125">
        <f t="shared" si="1"/>
        <v>2.8469750889679717E-3</v>
      </c>
      <c r="H10" s="41">
        <f>G10*'Pondération des sujets'!$D10</f>
        <v>2.8469750889679717E-3</v>
      </c>
      <c r="I10" s="28">
        <v>8</v>
      </c>
      <c r="J10" s="125">
        <f t="shared" si="2"/>
        <v>2.8449502133712661E-3</v>
      </c>
      <c r="K10" s="41">
        <f>J10*'Pondération des sujets'!$D10</f>
        <v>2.8449502133712661E-3</v>
      </c>
      <c r="L10" s="28">
        <v>7</v>
      </c>
      <c r="M10" s="125">
        <f t="shared" si="3"/>
        <v>2.4639211545230554E-3</v>
      </c>
      <c r="N10" s="41">
        <f>M10*'Pondération des sujets'!$D10</f>
        <v>2.4639211545230554E-3</v>
      </c>
      <c r="O10" s="28">
        <v>7</v>
      </c>
      <c r="P10" s="125">
        <f t="shared" si="4"/>
        <v>2.5152712899748474E-3</v>
      </c>
      <c r="Q10" s="41">
        <f>P10*'Pondération des sujets'!$D10</f>
        <v>2.5152712899748474E-3</v>
      </c>
      <c r="R10" s="28">
        <v>8</v>
      </c>
      <c r="S10" s="125">
        <f t="shared" si="5"/>
        <v>2.88704438830747E-3</v>
      </c>
      <c r="T10" s="41">
        <f>S10*'Pondération des sujets'!$D10</f>
        <v>2.88704438830747E-3</v>
      </c>
      <c r="U10" s="28">
        <v>5</v>
      </c>
      <c r="V10" s="125">
        <f t="shared" si="6"/>
        <v>1.7818959372772631E-3</v>
      </c>
      <c r="W10" s="41">
        <f>V10*'Pondération des sujets'!$D10</f>
        <v>1.7818959372772631E-3</v>
      </c>
      <c r="X10" s="28">
        <v>10</v>
      </c>
      <c r="Y10" s="125">
        <f t="shared" si="7"/>
        <v>3.5001750087504373E-3</v>
      </c>
      <c r="Z10" s="41">
        <f>Y10*'Pondération des sujets'!$D10</f>
        <v>3.5001750087504373E-3</v>
      </c>
      <c r="AA10" s="28">
        <v>9</v>
      </c>
      <c r="AB10" s="125">
        <f t="shared" si="8"/>
        <v>3.1501575078753939E-3</v>
      </c>
      <c r="AC10" s="41">
        <f>AB10*'Pondération des sujets'!$D10</f>
        <v>3.1501575078753939E-3</v>
      </c>
      <c r="AD10" s="28">
        <v>6</v>
      </c>
      <c r="AE10" s="125">
        <f t="shared" si="9"/>
        <v>2.0711080428028996E-3</v>
      </c>
      <c r="AF10" s="41">
        <f>AE10*'Pondération des sujets'!$D10</f>
        <v>2.0711080428028996E-3</v>
      </c>
      <c r="AG10" s="28">
        <v>6</v>
      </c>
      <c r="AH10" s="125">
        <f t="shared" si="10"/>
        <v>2.1352313167259788E-3</v>
      </c>
      <c r="AI10" s="41">
        <f>AH10*'Pondération des sujets'!$D10</f>
        <v>2.1352313167259788E-3</v>
      </c>
      <c r="AJ10" s="28">
        <v>7</v>
      </c>
      <c r="AK10" s="125">
        <f t="shared" si="11"/>
        <v>2.5417574437182279E-3</v>
      </c>
      <c r="AL10" s="41">
        <f>AK10*'Pondération des sujets'!$D10</f>
        <v>2.5417574437182279E-3</v>
      </c>
      <c r="AM10" s="32"/>
      <c r="AN10" s="31">
        <v>21</v>
      </c>
      <c r="AO10" s="125">
        <f t="shared" si="12"/>
        <v>7.3477956613016097E-3</v>
      </c>
      <c r="AP10" s="41">
        <f>AO10*'Pondération des sujets'!$D10</f>
        <v>7.3477956613016097E-3</v>
      </c>
      <c r="AQ10" s="31">
        <v>23</v>
      </c>
      <c r="AR10" s="125">
        <f t="shared" si="13"/>
        <v>8.1387119603680107E-3</v>
      </c>
      <c r="AS10" s="41">
        <f>AR10*'Pondération des sujets'!$D10</f>
        <v>8.1387119603680107E-3</v>
      </c>
      <c r="AT10" s="31">
        <v>23</v>
      </c>
      <c r="AU10" s="125">
        <f t="shared" si="14"/>
        <v>8.2201572551822734E-3</v>
      </c>
      <c r="AV10" s="41">
        <f>AU10*'Pondération des sujets'!$D10</f>
        <v>8.2201572551822734E-3</v>
      </c>
      <c r="AW10" s="31">
        <v>25</v>
      </c>
      <c r="AX10" s="125">
        <f t="shared" si="15"/>
        <v>8.74737578726382E-3</v>
      </c>
      <c r="AY10" s="41">
        <f>AX10*'Pondération des sujets'!$D10</f>
        <v>8.74737578726382E-3</v>
      </c>
      <c r="AZ10" s="31">
        <v>25</v>
      </c>
      <c r="BA10" s="125">
        <f t="shared" si="16"/>
        <v>8.9158345221112701E-3</v>
      </c>
      <c r="BB10" s="41">
        <f>BA10*'Pondération des sujets'!$D10</f>
        <v>8.9158345221112701E-3</v>
      </c>
      <c r="BC10" s="31">
        <v>27</v>
      </c>
      <c r="BD10" s="125">
        <f t="shared" si="17"/>
        <v>9.5948827292110881E-3</v>
      </c>
      <c r="BE10" s="41">
        <f>BD10*'Pondération des sujets'!$D10</f>
        <v>9.5948827292110881E-3</v>
      </c>
      <c r="BF10" s="31">
        <v>27</v>
      </c>
      <c r="BG10" s="125">
        <f t="shared" si="18"/>
        <v>9.3749999999999997E-3</v>
      </c>
      <c r="BH10" s="41">
        <f>BG10*'Pondération des sujets'!$D10</f>
        <v>9.3749999999999997E-3</v>
      </c>
      <c r="BI10" s="31">
        <v>38</v>
      </c>
      <c r="BJ10" s="125">
        <f t="shared" si="19"/>
        <v>1.3144240747146317E-2</v>
      </c>
      <c r="BK10" s="41">
        <f>BJ10*'Pondération des sujets'!$D10</f>
        <v>1.3144240747146317E-2</v>
      </c>
      <c r="BL10" s="31">
        <v>42</v>
      </c>
      <c r="BM10" s="125">
        <f t="shared" si="20"/>
        <v>1.4680181754631249E-2</v>
      </c>
      <c r="BN10" s="41">
        <f>BM10*'Pondération des sujets'!$D10</f>
        <v>1.4680181754631249E-2</v>
      </c>
      <c r="BO10" s="31">
        <v>19</v>
      </c>
      <c r="BP10" s="125">
        <f t="shared" si="21"/>
        <v>6.5314541079408732E-3</v>
      </c>
      <c r="BQ10" s="41">
        <f>BP10*'Pondération des sujets'!$D10</f>
        <v>6.5314541079408732E-3</v>
      </c>
      <c r="BR10" s="31">
        <v>16</v>
      </c>
      <c r="BS10" s="125">
        <f t="shared" si="22"/>
        <v>5.6798012069577564E-3</v>
      </c>
      <c r="BT10" s="41">
        <f>BS10*'Pondération des sujets'!$D10</f>
        <v>5.6798012069577564E-3</v>
      </c>
      <c r="BU10" s="31">
        <v>15</v>
      </c>
      <c r="BV10" s="125">
        <f t="shared" si="23"/>
        <v>5.4664723032069968E-3</v>
      </c>
      <c r="BW10" s="41">
        <f>BV10*'Pondération des sujets'!$D10</f>
        <v>5.4664723032069968E-3</v>
      </c>
      <c r="BX10" s="32"/>
    </row>
    <row r="11" spans="1:76" x14ac:dyDescent="0.25">
      <c r="A11" s="83" t="s">
        <v>119</v>
      </c>
      <c r="B11" s="42" t="s">
        <v>2</v>
      </c>
      <c r="C11" s="28">
        <v>0</v>
      </c>
      <c r="D11" s="125">
        <f t="shared" si="0"/>
        <v>0</v>
      </c>
      <c r="E11" s="41">
        <f>D11*'Pondération des sujets'!$D16</f>
        <v>0</v>
      </c>
      <c r="F11" s="28">
        <v>0</v>
      </c>
      <c r="G11" s="125">
        <f t="shared" si="1"/>
        <v>0</v>
      </c>
      <c r="H11" s="41">
        <f>G11*'Pondération des sujets'!$D16</f>
        <v>0</v>
      </c>
      <c r="I11" s="28">
        <v>0</v>
      </c>
      <c r="J11" s="125">
        <f t="shared" si="2"/>
        <v>0</v>
      </c>
      <c r="K11" s="41">
        <f>J11*'Pondération des sujets'!$D16</f>
        <v>0</v>
      </c>
      <c r="L11" s="28">
        <v>0</v>
      </c>
      <c r="M11" s="125">
        <f t="shared" si="3"/>
        <v>0</v>
      </c>
      <c r="N11" s="41">
        <f>M11*'Pondération des sujets'!$D16</f>
        <v>0</v>
      </c>
      <c r="O11" s="28">
        <v>0</v>
      </c>
      <c r="P11" s="125">
        <f t="shared" si="4"/>
        <v>0</v>
      </c>
      <c r="Q11" s="41">
        <f>P11*'Pondération des sujets'!$D16</f>
        <v>0</v>
      </c>
      <c r="R11" s="28">
        <v>0</v>
      </c>
      <c r="S11" s="125">
        <f t="shared" si="5"/>
        <v>0</v>
      </c>
      <c r="T11" s="41">
        <f>S11*'Pondération des sujets'!$D16</f>
        <v>0</v>
      </c>
      <c r="U11" s="28">
        <v>0</v>
      </c>
      <c r="V11" s="125">
        <f t="shared" si="6"/>
        <v>0</v>
      </c>
      <c r="W11" s="41">
        <f>V11*'Pondération des sujets'!$D16</f>
        <v>0</v>
      </c>
      <c r="X11" s="28">
        <v>0</v>
      </c>
      <c r="Y11" s="125">
        <f t="shared" si="7"/>
        <v>0</v>
      </c>
      <c r="Z11" s="41">
        <f>Y11*'Pondération des sujets'!$D16</f>
        <v>0</v>
      </c>
      <c r="AA11" s="28">
        <v>0</v>
      </c>
      <c r="AB11" s="125">
        <f t="shared" si="8"/>
        <v>0</v>
      </c>
      <c r="AC11" s="41">
        <f>AB11*'Pondération des sujets'!$D16</f>
        <v>0</v>
      </c>
      <c r="AD11" s="28">
        <v>0</v>
      </c>
      <c r="AE11" s="125">
        <f t="shared" si="9"/>
        <v>0</v>
      </c>
      <c r="AF11" s="41">
        <f>AE11*'Pondération des sujets'!$D16</f>
        <v>0</v>
      </c>
      <c r="AG11" s="28">
        <v>1</v>
      </c>
      <c r="AH11" s="125">
        <f t="shared" si="10"/>
        <v>3.5587188612099647E-4</v>
      </c>
      <c r="AI11" s="41">
        <f>AH11*'Pondération des sujets'!$D16</f>
        <v>3.5587188612099647E-4</v>
      </c>
      <c r="AJ11" s="28">
        <v>0</v>
      </c>
      <c r="AK11" s="125">
        <f t="shared" si="11"/>
        <v>0</v>
      </c>
      <c r="AL11" s="41">
        <f>AK11*'Pondération des sujets'!$D16</f>
        <v>0</v>
      </c>
      <c r="AM11" s="32"/>
      <c r="AN11" s="28">
        <v>2</v>
      </c>
      <c r="AO11" s="125">
        <f t="shared" si="12"/>
        <v>6.9979006298110562E-4</v>
      </c>
      <c r="AP11" s="41">
        <f>AO11*'Pondération des sujets'!$D16</f>
        <v>6.9979006298110562E-4</v>
      </c>
      <c r="AQ11" s="28">
        <v>2</v>
      </c>
      <c r="AR11" s="125">
        <f t="shared" si="13"/>
        <v>7.0771408351026188E-4</v>
      </c>
      <c r="AS11" s="41">
        <f>AR11*'Pondération des sujets'!$D16</f>
        <v>7.0771408351026188E-4</v>
      </c>
      <c r="AT11" s="28">
        <v>0</v>
      </c>
      <c r="AU11" s="125">
        <f t="shared" si="14"/>
        <v>0</v>
      </c>
      <c r="AV11" s="41">
        <f>AU11*'Pondération des sujets'!$D16</f>
        <v>0</v>
      </c>
      <c r="AW11" s="28">
        <v>0</v>
      </c>
      <c r="AX11" s="125">
        <f t="shared" si="15"/>
        <v>0</v>
      </c>
      <c r="AY11" s="41">
        <f>AX11*'Pondération des sujets'!$D16</f>
        <v>0</v>
      </c>
      <c r="AZ11" s="28">
        <v>1</v>
      </c>
      <c r="BA11" s="125">
        <f t="shared" si="16"/>
        <v>3.566333808844508E-4</v>
      </c>
      <c r="BB11" s="41">
        <f>BA11*'Pondération des sujets'!$D16</f>
        <v>3.566333808844508E-4</v>
      </c>
      <c r="BC11" s="28">
        <v>1</v>
      </c>
      <c r="BD11" s="125">
        <f t="shared" si="17"/>
        <v>3.5536602700781805E-4</v>
      </c>
      <c r="BE11" s="41">
        <f>BD11*'Pondération des sujets'!$D16</f>
        <v>3.5536602700781805E-4</v>
      </c>
      <c r="BF11" s="28">
        <v>2</v>
      </c>
      <c r="BG11" s="125">
        <f t="shared" si="18"/>
        <v>6.9444444444444447E-4</v>
      </c>
      <c r="BH11" s="41">
        <f>BG11*'Pondération des sujets'!$D16</f>
        <v>6.9444444444444447E-4</v>
      </c>
      <c r="BI11" s="28">
        <v>1</v>
      </c>
      <c r="BJ11" s="125">
        <f t="shared" si="19"/>
        <v>3.4590107229332413E-4</v>
      </c>
      <c r="BK11" s="41">
        <f>BJ11*'Pondération des sujets'!$D16</f>
        <v>3.4590107229332413E-4</v>
      </c>
      <c r="BL11" s="28">
        <v>0</v>
      </c>
      <c r="BM11" s="125">
        <f t="shared" si="20"/>
        <v>0</v>
      </c>
      <c r="BN11" s="41">
        <f>BM11*'Pondération des sujets'!$D16</f>
        <v>0</v>
      </c>
      <c r="BO11" s="28">
        <v>0</v>
      </c>
      <c r="BP11" s="125">
        <f t="shared" si="21"/>
        <v>0</v>
      </c>
      <c r="BQ11" s="41">
        <f>BP11*'Pondération des sujets'!$D16</f>
        <v>0</v>
      </c>
      <c r="BR11" s="28">
        <v>0</v>
      </c>
      <c r="BS11" s="125">
        <f t="shared" si="22"/>
        <v>0</v>
      </c>
      <c r="BT11" s="41">
        <f>BS11*'Pondération des sujets'!$D16</f>
        <v>0</v>
      </c>
      <c r="BU11" s="28">
        <v>0</v>
      </c>
      <c r="BV11" s="125">
        <f t="shared" si="23"/>
        <v>0</v>
      </c>
      <c r="BW11" s="41">
        <f>BV11*'Pondération des sujets'!$D16</f>
        <v>0</v>
      </c>
      <c r="BX11" s="32"/>
    </row>
    <row r="12" spans="1:76" x14ac:dyDescent="0.25">
      <c r="A12" s="83" t="s">
        <v>117</v>
      </c>
      <c r="B12" s="42" t="s">
        <v>1</v>
      </c>
      <c r="C12" s="28">
        <v>0</v>
      </c>
      <c r="D12" s="125">
        <f>C12/C$19</f>
        <v>0</v>
      </c>
      <c r="E12" s="41">
        <f>D12*'Pondération des sujets'!$D17</f>
        <v>0</v>
      </c>
      <c r="F12" s="28">
        <v>0</v>
      </c>
      <c r="G12" s="125">
        <f>F12/F$19</f>
        <v>0</v>
      </c>
      <c r="H12" s="41">
        <f>G12*'Pondération des sujets'!$D17</f>
        <v>0</v>
      </c>
      <c r="I12" s="28">
        <v>0</v>
      </c>
      <c r="J12" s="125">
        <f>I12/I$19</f>
        <v>0</v>
      </c>
      <c r="K12" s="41">
        <f>J12*'Pondération des sujets'!$D17</f>
        <v>0</v>
      </c>
      <c r="L12" s="28">
        <v>0</v>
      </c>
      <c r="M12" s="125">
        <f>L12/L$19</f>
        <v>0</v>
      </c>
      <c r="N12" s="41">
        <f>M12*'Pondération des sujets'!$D17</f>
        <v>0</v>
      </c>
      <c r="O12" s="28">
        <v>0</v>
      </c>
      <c r="P12" s="125">
        <f>O12/O$19</f>
        <v>0</v>
      </c>
      <c r="Q12" s="41">
        <f>P12*'Pondération des sujets'!$D17</f>
        <v>0</v>
      </c>
      <c r="R12" s="28">
        <v>0</v>
      </c>
      <c r="S12" s="125">
        <f>R12/R$19</f>
        <v>0</v>
      </c>
      <c r="T12" s="41">
        <f>S12*'Pondération des sujets'!$D17</f>
        <v>0</v>
      </c>
      <c r="U12" s="28">
        <v>0</v>
      </c>
      <c r="V12" s="125">
        <f>U12/U$19</f>
        <v>0</v>
      </c>
      <c r="W12" s="41">
        <f>V12*'Pondération des sujets'!$D17</f>
        <v>0</v>
      </c>
      <c r="X12" s="28">
        <v>0</v>
      </c>
      <c r="Y12" s="125">
        <f>X12/X$19</f>
        <v>0</v>
      </c>
      <c r="Z12" s="41">
        <f>Y12*'Pondération des sujets'!$D17</f>
        <v>0</v>
      </c>
      <c r="AA12" s="28">
        <v>0</v>
      </c>
      <c r="AB12" s="125">
        <f>AA12/AA$19</f>
        <v>0</v>
      </c>
      <c r="AC12" s="41">
        <f>AB12*'Pondération des sujets'!$D17</f>
        <v>0</v>
      </c>
      <c r="AD12" s="28">
        <v>0</v>
      </c>
      <c r="AE12" s="125">
        <f>AD12/AD$19</f>
        <v>0</v>
      </c>
      <c r="AF12" s="41">
        <f>AE12*'Pondération des sujets'!$D17</f>
        <v>0</v>
      </c>
      <c r="AG12" s="28">
        <v>0</v>
      </c>
      <c r="AH12" s="125">
        <f>AG12/AG$19</f>
        <v>0</v>
      </c>
      <c r="AI12" s="41">
        <f>AH12*'Pondération des sujets'!$D17</f>
        <v>0</v>
      </c>
      <c r="AJ12" s="28">
        <v>0</v>
      </c>
      <c r="AK12" s="125">
        <f>AJ12/AJ$19</f>
        <v>0</v>
      </c>
      <c r="AL12" s="41">
        <f>AK12*'Pondération des sujets'!$D17</f>
        <v>0</v>
      </c>
      <c r="AM12" s="32"/>
      <c r="AN12" s="28">
        <v>0</v>
      </c>
      <c r="AO12" s="125">
        <f>AN12/AN$19</f>
        <v>0</v>
      </c>
      <c r="AP12" s="41">
        <f>AO12*'Pondération des sujets'!$D17</f>
        <v>0</v>
      </c>
      <c r="AQ12" s="28">
        <v>0</v>
      </c>
      <c r="AR12" s="125">
        <f>AQ12/AQ$19</f>
        <v>0</v>
      </c>
      <c r="AS12" s="41">
        <f>AR12*'Pondération des sujets'!$D17</f>
        <v>0</v>
      </c>
      <c r="AT12" s="28">
        <v>0</v>
      </c>
      <c r="AU12" s="125">
        <f>AT12/AT$19</f>
        <v>0</v>
      </c>
      <c r="AV12" s="41">
        <f>AU12*'Pondération des sujets'!$D17</f>
        <v>0</v>
      </c>
      <c r="AW12" s="28">
        <v>0</v>
      </c>
      <c r="AX12" s="125">
        <f>AW12/AW$19</f>
        <v>0</v>
      </c>
      <c r="AY12" s="41">
        <f>AX12*'Pondération des sujets'!$D17</f>
        <v>0</v>
      </c>
      <c r="AZ12" s="28">
        <v>0</v>
      </c>
      <c r="BA12" s="125">
        <f>AZ12/AZ$19</f>
        <v>0</v>
      </c>
      <c r="BB12" s="41">
        <f>BA12*'Pondération des sujets'!$D17</f>
        <v>0</v>
      </c>
      <c r="BC12" s="28">
        <v>0</v>
      </c>
      <c r="BD12" s="125">
        <f>BC12/BC$19</f>
        <v>0</v>
      </c>
      <c r="BE12" s="41">
        <f>BD12*'Pondération des sujets'!$D17</f>
        <v>0</v>
      </c>
      <c r="BF12" s="28">
        <v>0</v>
      </c>
      <c r="BG12" s="125">
        <f>BF12/BF$19</f>
        <v>0</v>
      </c>
      <c r="BH12" s="41">
        <f>BG12*'Pondération des sujets'!$D17</f>
        <v>0</v>
      </c>
      <c r="BI12" s="28">
        <v>0</v>
      </c>
      <c r="BJ12" s="125">
        <f>BI12/BI$19</f>
        <v>0</v>
      </c>
      <c r="BK12" s="41">
        <f>BJ12*'Pondération des sujets'!$D17</f>
        <v>0</v>
      </c>
      <c r="BL12" s="28">
        <v>0</v>
      </c>
      <c r="BM12" s="125">
        <f>BL12/BL$19</f>
        <v>0</v>
      </c>
      <c r="BN12" s="41">
        <f>BM12*'Pondération des sujets'!$D17</f>
        <v>0</v>
      </c>
      <c r="BO12" s="28">
        <v>0</v>
      </c>
      <c r="BP12" s="125">
        <f>BO12/BO$19</f>
        <v>0</v>
      </c>
      <c r="BQ12" s="41">
        <f>BP12*'Pondération des sujets'!$D17</f>
        <v>0</v>
      </c>
      <c r="BR12" s="28">
        <v>0</v>
      </c>
      <c r="BS12" s="125">
        <f>BR12/BR$19</f>
        <v>0</v>
      </c>
      <c r="BT12" s="41">
        <f>BS12*'Pondération des sujets'!$D17</f>
        <v>0</v>
      </c>
      <c r="BU12" s="28">
        <v>0</v>
      </c>
      <c r="BV12" s="125">
        <f>BU12/BU$19</f>
        <v>0</v>
      </c>
      <c r="BW12" s="41">
        <f>BV12*'Pondération des sujets'!$D17</f>
        <v>0</v>
      </c>
      <c r="BX12" s="32"/>
    </row>
    <row r="13" spans="1:76" x14ac:dyDescent="0.25">
      <c r="A13" s="77" t="s">
        <v>98</v>
      </c>
      <c r="B13" s="42" t="s">
        <v>99</v>
      </c>
      <c r="C13" s="28">
        <v>0</v>
      </c>
      <c r="D13" s="125">
        <f>C13/C$21</f>
        <v>0</v>
      </c>
      <c r="E13" s="30"/>
      <c r="F13" s="28">
        <v>0</v>
      </c>
      <c r="G13" s="125">
        <f>F13/F$21</f>
        <v>0</v>
      </c>
      <c r="H13" s="30"/>
      <c r="I13" s="28">
        <v>0</v>
      </c>
      <c r="J13" s="125">
        <f>I13/I$21</f>
        <v>0</v>
      </c>
      <c r="K13" s="30"/>
      <c r="L13" s="28">
        <v>0</v>
      </c>
      <c r="M13" s="125">
        <f>L13/L$21</f>
        <v>0</v>
      </c>
      <c r="N13" s="30"/>
      <c r="O13" s="28">
        <v>0</v>
      </c>
      <c r="P13" s="125">
        <f>O13/O$21</f>
        <v>0</v>
      </c>
      <c r="Q13" s="30"/>
      <c r="R13" s="28">
        <v>0</v>
      </c>
      <c r="S13" s="125">
        <f>R13/R$21</f>
        <v>0</v>
      </c>
      <c r="T13" s="30"/>
      <c r="U13" s="28">
        <v>0</v>
      </c>
      <c r="V13" s="125">
        <f>U13/U$21</f>
        <v>0</v>
      </c>
      <c r="W13" s="30"/>
      <c r="X13" s="28">
        <v>0</v>
      </c>
      <c r="Y13" s="125">
        <f>X13/X$21</f>
        <v>0</v>
      </c>
      <c r="Z13" s="30"/>
      <c r="AA13" s="28">
        <v>0</v>
      </c>
      <c r="AB13" s="125">
        <f>AA13/AA$21</f>
        <v>0</v>
      </c>
      <c r="AC13" s="30"/>
      <c r="AD13" s="28">
        <v>0</v>
      </c>
      <c r="AE13" s="125">
        <f>AD13/AD$21</f>
        <v>0</v>
      </c>
      <c r="AF13" s="30"/>
      <c r="AG13" s="28">
        <v>0</v>
      </c>
      <c r="AH13" s="125">
        <f>AG13/AG$21</f>
        <v>0</v>
      </c>
      <c r="AI13" s="30"/>
      <c r="AJ13" s="28">
        <v>0</v>
      </c>
      <c r="AK13" s="125">
        <f>AJ13/AJ$21</f>
        <v>0</v>
      </c>
      <c r="AL13" s="30"/>
      <c r="AM13" s="32"/>
      <c r="AN13" s="31">
        <v>2</v>
      </c>
      <c r="AO13" s="125">
        <f>AN13/AN$21</f>
        <v>6.462035541195477E-4</v>
      </c>
      <c r="AP13" s="30"/>
      <c r="AQ13" s="31">
        <v>2</v>
      </c>
      <c r="AR13" s="125">
        <f>AQ13/AQ$21</f>
        <v>6.4641241111829345E-4</v>
      </c>
      <c r="AS13" s="30"/>
      <c r="AT13" s="31">
        <v>2</v>
      </c>
      <c r="AU13" s="125">
        <f>AT13/AT$21</f>
        <v>6.4082024991989745E-4</v>
      </c>
      <c r="AV13" s="30"/>
      <c r="AW13" s="31">
        <v>2</v>
      </c>
      <c r="AX13" s="125">
        <f>AW13/AW$21</f>
        <v>6.4766839378238344E-4</v>
      </c>
      <c r="AY13" s="30"/>
      <c r="AZ13" s="31">
        <v>2</v>
      </c>
      <c r="BA13" s="125">
        <f>AZ13/AZ$21</f>
        <v>6.5146579804560263E-4</v>
      </c>
      <c r="BB13" s="30"/>
      <c r="BC13" s="31">
        <v>2</v>
      </c>
      <c r="BD13" s="125">
        <f>BC13/BC$21</f>
        <v>6.5082980800520659E-4</v>
      </c>
      <c r="BE13" s="30"/>
      <c r="BF13" s="31">
        <v>2</v>
      </c>
      <c r="BG13" s="125">
        <f>BF13/BF$21</f>
        <v>6.4453754431195622E-4</v>
      </c>
      <c r="BH13" s="30"/>
      <c r="BI13" s="31">
        <v>2</v>
      </c>
      <c r="BJ13" s="125">
        <f>BI13/BI$21</f>
        <v>6.3091482649842276E-4</v>
      </c>
      <c r="BK13" s="30"/>
      <c r="BL13" s="31">
        <v>2</v>
      </c>
      <c r="BM13" s="125">
        <f>BL13/BL$21</f>
        <v>6.2539086929330832E-4</v>
      </c>
      <c r="BN13" s="30"/>
      <c r="BO13" s="31">
        <v>2</v>
      </c>
      <c r="BP13" s="125">
        <f>BO13/BO$21</f>
        <v>6.222775357809583E-4</v>
      </c>
      <c r="BQ13" s="30"/>
      <c r="BR13" s="31">
        <v>2</v>
      </c>
      <c r="BS13" s="125">
        <f>BR13/BR$21</f>
        <v>5.9934072520227753E-4</v>
      </c>
      <c r="BT13" s="30"/>
      <c r="BU13" s="31">
        <v>2</v>
      </c>
      <c r="BV13" s="125">
        <f>BU13/BU$21</f>
        <v>6.2952470884482215E-4</v>
      </c>
      <c r="BW13" s="30"/>
      <c r="BX13" s="32"/>
    </row>
    <row r="14" spans="1:76" x14ac:dyDescent="0.25">
      <c r="A14" s="84" t="s">
        <v>48</v>
      </c>
      <c r="B14" s="38" t="s">
        <v>47</v>
      </c>
      <c r="C14" s="37"/>
      <c r="D14" s="35"/>
      <c r="E14" s="39">
        <f>SUM(E4:E12)</f>
        <v>0.28480565371024735</v>
      </c>
      <c r="F14" s="37"/>
      <c r="G14" s="35"/>
      <c r="H14" s="39">
        <f>SUM(H4:H12)</f>
        <v>0.30533807829181497</v>
      </c>
      <c r="I14" s="37"/>
      <c r="J14" s="35"/>
      <c r="K14" s="39">
        <f>SUM(K4:K12)</f>
        <v>0.30227596017069702</v>
      </c>
      <c r="L14" s="37"/>
      <c r="M14" s="35"/>
      <c r="N14" s="39">
        <f>SUM(N4:N12)</f>
        <v>0.26715945089757126</v>
      </c>
      <c r="O14" s="37"/>
      <c r="P14" s="35"/>
      <c r="Q14" s="39">
        <f>SUM(Q4:Q12)</f>
        <v>0.30722242184692777</v>
      </c>
      <c r="R14" s="37"/>
      <c r="S14" s="35"/>
      <c r="T14" s="39">
        <f>SUM(T4:T12)</f>
        <v>0.31360519667989895</v>
      </c>
      <c r="U14" s="37"/>
      <c r="V14" s="35"/>
      <c r="W14" s="39">
        <f>SUM(W4:W12)</f>
        <v>0.34782608695652173</v>
      </c>
      <c r="X14" s="37"/>
      <c r="Y14" s="35"/>
      <c r="Z14" s="39">
        <f>SUM(Z4:Z12)</f>
        <v>0.3269163458172909</v>
      </c>
      <c r="AA14" s="37"/>
      <c r="AB14" s="35"/>
      <c r="AC14" s="39">
        <f>SUM(AC4:AC12)</f>
        <v>0.31956597829891498</v>
      </c>
      <c r="AD14" s="37"/>
      <c r="AE14" s="35"/>
      <c r="AF14" s="39">
        <f>SUM(AF4:AF12)</f>
        <v>0.30583362098722816</v>
      </c>
      <c r="AG14" s="37"/>
      <c r="AH14" s="35"/>
      <c r="AI14" s="39">
        <f>SUM(AI4:AI12)</f>
        <v>0.32277580071174378</v>
      </c>
      <c r="AJ14" s="37"/>
      <c r="AK14" s="35"/>
      <c r="AL14" s="39">
        <f>SUM(AL4:AL12)</f>
        <v>0.3177196804647785</v>
      </c>
      <c r="AM14" s="109"/>
      <c r="AN14" s="37"/>
      <c r="AO14" s="35"/>
      <c r="AP14" s="39">
        <f>SUM(AP4:AP12)</f>
        <v>0.33589923023093071</v>
      </c>
      <c r="AQ14" s="37"/>
      <c r="AR14" s="35"/>
      <c r="AS14" s="39">
        <f>SUM(AS4:AS12)</f>
        <v>0.33227176220806798</v>
      </c>
      <c r="AT14" s="37"/>
      <c r="AU14" s="35"/>
      <c r="AV14" s="39">
        <f>SUM(AV4:AV12)</f>
        <v>0.34381701215153682</v>
      </c>
      <c r="AW14" s="37"/>
      <c r="AX14" s="35"/>
      <c r="AY14" s="39">
        <f>SUM(AY4:AY12)</f>
        <v>0.35759272218334498</v>
      </c>
      <c r="AZ14" s="37"/>
      <c r="BA14" s="35"/>
      <c r="BB14" s="39">
        <f>SUM(BB4:BB12)</f>
        <v>0.38766048502139799</v>
      </c>
      <c r="BC14" s="37"/>
      <c r="BD14" s="35"/>
      <c r="BE14" s="39">
        <f>SUM(BE4:BE12)</f>
        <v>0.37242359630419331</v>
      </c>
      <c r="BF14" s="37"/>
      <c r="BG14" s="35"/>
      <c r="BH14" s="39">
        <f>SUM(BH4:BH12)</f>
        <v>0.3833333333333333</v>
      </c>
      <c r="BI14" s="37"/>
      <c r="BJ14" s="35"/>
      <c r="BK14" s="39">
        <f>SUM(BK4:BK12)</f>
        <v>0.3977862331373227</v>
      </c>
      <c r="BL14" s="37"/>
      <c r="BM14" s="35"/>
      <c r="BN14" s="39">
        <f>SUM(BN4:BN12)</f>
        <v>0.37189793778399161</v>
      </c>
      <c r="BO14" s="37"/>
      <c r="BP14" s="35"/>
      <c r="BQ14" s="39">
        <f>SUM(BQ4:BQ12)</f>
        <v>0.37057408044001372</v>
      </c>
      <c r="BR14" s="37"/>
      <c r="BS14" s="35"/>
      <c r="BT14" s="39">
        <f>SUM(BT4:BT12)</f>
        <v>0.40326588569400079</v>
      </c>
      <c r="BU14" s="37"/>
      <c r="BV14" s="35"/>
      <c r="BW14" s="39">
        <f>SUM(BW4:BW12)</f>
        <v>0.40743440233236156</v>
      </c>
      <c r="BX14" s="109"/>
    </row>
    <row r="15" spans="1:76" x14ac:dyDescent="0.25">
      <c r="E15" s="27"/>
      <c r="H15" s="27"/>
      <c r="K15" s="27"/>
      <c r="N15" s="27"/>
      <c r="Q15" s="27"/>
      <c r="T15" s="27"/>
      <c r="W15" s="27"/>
      <c r="Z15" s="27"/>
      <c r="AC15" s="27"/>
      <c r="AF15" s="27"/>
      <c r="AI15" s="27"/>
      <c r="AL15" s="27"/>
      <c r="AM15" s="111"/>
      <c r="AP15" s="27"/>
      <c r="AS15" s="27"/>
      <c r="AV15" s="27"/>
      <c r="AY15" s="27"/>
      <c r="BB15" s="27"/>
      <c r="BE15" s="27"/>
      <c r="BH15" s="27"/>
      <c r="BK15" s="27"/>
      <c r="BN15" s="27"/>
      <c r="BQ15" s="27"/>
      <c r="BT15" s="27"/>
      <c r="BW15" s="27"/>
      <c r="BX15" s="111"/>
    </row>
    <row r="16" spans="1:76" x14ac:dyDescent="0.25">
      <c r="C16" s="76" t="s">
        <v>97</v>
      </c>
      <c r="D16" s="68"/>
      <c r="E16" s="67"/>
      <c r="F16" s="76" t="s">
        <v>97</v>
      </c>
      <c r="G16" s="68"/>
      <c r="H16" s="67"/>
      <c r="I16" s="76" t="s">
        <v>97</v>
      </c>
      <c r="J16" s="68"/>
      <c r="K16" s="67"/>
      <c r="L16" s="76" t="s">
        <v>97</v>
      </c>
      <c r="M16" s="68"/>
      <c r="N16" s="67"/>
      <c r="O16" s="76" t="s">
        <v>97</v>
      </c>
      <c r="P16" s="68"/>
      <c r="Q16" s="67"/>
      <c r="R16" s="76" t="s">
        <v>97</v>
      </c>
      <c r="S16" s="68"/>
      <c r="T16" s="67"/>
      <c r="U16" s="76" t="s">
        <v>97</v>
      </c>
      <c r="V16" s="68"/>
      <c r="W16" s="67"/>
      <c r="X16" s="76" t="s">
        <v>97</v>
      </c>
      <c r="Y16" s="68"/>
      <c r="Z16" s="67"/>
      <c r="AA16" s="76" t="s">
        <v>97</v>
      </c>
      <c r="AB16" s="68"/>
      <c r="AC16" s="67"/>
      <c r="AD16" s="76" t="s">
        <v>97</v>
      </c>
      <c r="AE16" s="68"/>
      <c r="AF16" s="67"/>
      <c r="AG16" s="76" t="s">
        <v>97</v>
      </c>
      <c r="AH16" s="68"/>
      <c r="AI16" s="67"/>
      <c r="AJ16" s="76" t="s">
        <v>97</v>
      </c>
      <c r="AK16" s="68"/>
      <c r="AL16" s="67"/>
      <c r="AM16" s="110"/>
      <c r="AN16" s="71" t="s">
        <v>80</v>
      </c>
      <c r="AP16" s="27"/>
      <c r="AQ16" s="71" t="s">
        <v>80</v>
      </c>
      <c r="AS16" s="27"/>
      <c r="AT16" s="71" t="s">
        <v>80</v>
      </c>
      <c r="AV16" s="27"/>
      <c r="AW16" s="71" t="s">
        <v>80</v>
      </c>
      <c r="AY16" s="27"/>
      <c r="AZ16" s="71" t="s">
        <v>80</v>
      </c>
      <c r="BB16" s="27"/>
      <c r="BC16" s="71" t="s">
        <v>80</v>
      </c>
      <c r="BE16" s="27"/>
      <c r="BF16" s="71" t="s">
        <v>80</v>
      </c>
      <c r="BH16" s="27"/>
      <c r="BI16" s="71" t="s">
        <v>80</v>
      </c>
      <c r="BK16" s="27"/>
      <c r="BL16" s="71" t="s">
        <v>80</v>
      </c>
      <c r="BN16" s="27"/>
      <c r="BO16" s="71" t="s">
        <v>80</v>
      </c>
      <c r="BQ16" s="27"/>
      <c r="BR16" s="71" t="s">
        <v>80</v>
      </c>
      <c r="BT16" s="27"/>
      <c r="BU16" s="71" t="s">
        <v>80</v>
      </c>
      <c r="BW16" s="27"/>
      <c r="BX16" s="110"/>
    </row>
    <row r="17" spans="3:76" x14ac:dyDescent="0.25">
      <c r="C17" s="74" t="s">
        <v>38</v>
      </c>
      <c r="E17" s="27"/>
      <c r="F17" s="74" t="s">
        <v>37</v>
      </c>
      <c r="H17" s="27"/>
      <c r="I17" s="74" t="s">
        <v>39</v>
      </c>
      <c r="K17" s="27"/>
      <c r="L17" s="74" t="s">
        <v>210</v>
      </c>
      <c r="N17" s="27"/>
      <c r="O17" s="74" t="s">
        <v>216</v>
      </c>
      <c r="Q17" s="27"/>
      <c r="R17" s="74" t="s">
        <v>225</v>
      </c>
      <c r="T17" s="27"/>
      <c r="U17" s="74" t="s">
        <v>228</v>
      </c>
      <c r="W17" s="27"/>
      <c r="X17" s="74" t="s">
        <v>235</v>
      </c>
      <c r="Z17" s="27"/>
      <c r="AA17" s="74" t="s">
        <v>242</v>
      </c>
      <c r="AC17" s="27"/>
      <c r="AD17" s="74" t="s">
        <v>247</v>
      </c>
      <c r="AF17" s="27"/>
      <c r="AG17" s="74" t="s">
        <v>251</v>
      </c>
      <c r="AI17" s="27"/>
      <c r="AJ17" s="74" t="s">
        <v>257</v>
      </c>
      <c r="AL17" s="27"/>
      <c r="AM17" s="110"/>
      <c r="AN17" s="64" t="s">
        <v>38</v>
      </c>
      <c r="AP17" s="27"/>
      <c r="AQ17" s="64" t="s">
        <v>37</v>
      </c>
      <c r="AS17" s="27"/>
      <c r="AT17" s="64" t="s">
        <v>39</v>
      </c>
      <c r="AV17" s="27"/>
      <c r="AW17" s="64" t="s">
        <v>210</v>
      </c>
      <c r="AY17" s="27"/>
      <c r="AZ17" s="64" t="s">
        <v>216</v>
      </c>
      <c r="BB17" s="27"/>
      <c r="BC17" s="64" t="s">
        <v>225</v>
      </c>
      <c r="BE17" s="27"/>
      <c r="BF17" s="64" t="s">
        <v>228</v>
      </c>
      <c r="BH17" s="27"/>
      <c r="BI17" s="64" t="s">
        <v>235</v>
      </c>
      <c r="BK17" s="27"/>
      <c r="BL17" s="64" t="s">
        <v>242</v>
      </c>
      <c r="BN17" s="27"/>
      <c r="BO17" s="64" t="s">
        <v>247</v>
      </c>
      <c r="BQ17" s="27"/>
      <c r="BR17" s="64" t="s">
        <v>251</v>
      </c>
      <c r="BT17" s="27"/>
      <c r="BU17" s="64" t="s">
        <v>257</v>
      </c>
      <c r="BW17" s="27"/>
      <c r="BX17" s="110"/>
    </row>
    <row r="18" spans="3:76" x14ac:dyDescent="0.25">
      <c r="C18" s="64" t="s">
        <v>95</v>
      </c>
      <c r="D18" s="68"/>
      <c r="E18" s="67"/>
      <c r="F18" s="64" t="s">
        <v>95</v>
      </c>
      <c r="G18" s="68"/>
      <c r="H18" s="67"/>
      <c r="I18" s="64" t="s">
        <v>95</v>
      </c>
      <c r="J18" s="68"/>
      <c r="K18" s="67"/>
      <c r="L18" s="64" t="s">
        <v>95</v>
      </c>
      <c r="M18" s="68"/>
      <c r="N18" s="67"/>
      <c r="O18" s="64" t="s">
        <v>95</v>
      </c>
      <c r="P18" s="68"/>
      <c r="Q18" s="67"/>
      <c r="R18" s="64" t="s">
        <v>95</v>
      </c>
      <c r="S18" s="68"/>
      <c r="T18" s="67"/>
      <c r="U18" s="64" t="s">
        <v>95</v>
      </c>
      <c r="V18" s="68"/>
      <c r="W18" s="67"/>
      <c r="X18" s="64" t="s">
        <v>95</v>
      </c>
      <c r="Y18" s="68"/>
      <c r="Z18" s="67"/>
      <c r="AA18" s="64" t="s">
        <v>95</v>
      </c>
      <c r="AB18" s="68"/>
      <c r="AC18" s="67"/>
      <c r="AD18" s="64" t="s">
        <v>95</v>
      </c>
      <c r="AE18" s="68"/>
      <c r="AF18" s="67"/>
      <c r="AG18" s="64" t="s">
        <v>95</v>
      </c>
      <c r="AH18" s="68"/>
      <c r="AI18" s="67"/>
      <c r="AJ18" s="64" t="s">
        <v>95</v>
      </c>
      <c r="AK18" s="68"/>
      <c r="AL18" s="67"/>
      <c r="AM18" s="110"/>
      <c r="AN18" s="64" t="s">
        <v>95</v>
      </c>
      <c r="AP18" s="27"/>
      <c r="AQ18" s="64" t="s">
        <v>95</v>
      </c>
      <c r="AS18" s="27"/>
      <c r="AT18" s="64" t="s">
        <v>95</v>
      </c>
      <c r="AV18" s="27"/>
      <c r="AW18" s="64" t="s">
        <v>95</v>
      </c>
      <c r="AY18" s="27"/>
      <c r="AZ18" s="64" t="s">
        <v>95</v>
      </c>
      <c r="BB18" s="27"/>
      <c r="BC18" s="64" t="s">
        <v>95</v>
      </c>
      <c r="BE18" s="27"/>
      <c r="BF18" s="64" t="s">
        <v>95</v>
      </c>
      <c r="BH18" s="27"/>
      <c r="BI18" s="64" t="s">
        <v>95</v>
      </c>
      <c r="BK18" s="27"/>
      <c r="BL18" s="64" t="s">
        <v>95</v>
      </c>
      <c r="BN18" s="27"/>
      <c r="BO18" s="64" t="s">
        <v>95</v>
      </c>
      <c r="BQ18" s="27"/>
      <c r="BR18" s="64" t="s">
        <v>95</v>
      </c>
      <c r="BT18" s="27"/>
      <c r="BU18" s="64" t="s">
        <v>95</v>
      </c>
      <c r="BW18" s="27"/>
      <c r="BX18" s="110"/>
    </row>
    <row r="19" spans="3:76" x14ac:dyDescent="0.25">
      <c r="C19" s="74">
        <v>2830</v>
      </c>
      <c r="D19" s="68"/>
      <c r="E19" s="67"/>
      <c r="F19" s="74">
        <v>2810</v>
      </c>
      <c r="G19" s="68"/>
      <c r="H19" s="67"/>
      <c r="I19" s="74">
        <v>2812</v>
      </c>
      <c r="J19" s="68"/>
      <c r="K19" s="67"/>
      <c r="L19" s="74">
        <v>2841</v>
      </c>
      <c r="M19" s="68"/>
      <c r="N19" s="67"/>
      <c r="O19" s="74">
        <v>2783</v>
      </c>
      <c r="P19" s="68"/>
      <c r="Q19" s="67"/>
      <c r="R19" s="74">
        <v>2771</v>
      </c>
      <c r="S19" s="68"/>
      <c r="T19" s="67"/>
      <c r="U19" s="74">
        <v>2806</v>
      </c>
      <c r="V19" s="68"/>
      <c r="W19" s="67"/>
      <c r="X19" s="74">
        <v>2857</v>
      </c>
      <c r="Y19" s="68"/>
      <c r="Z19" s="67"/>
      <c r="AA19" s="74">
        <v>2857</v>
      </c>
      <c r="AB19" s="68"/>
      <c r="AC19" s="67"/>
      <c r="AD19" s="74">
        <v>2897</v>
      </c>
      <c r="AE19" s="68"/>
      <c r="AF19" s="67"/>
      <c r="AG19" s="74">
        <v>2810</v>
      </c>
      <c r="AH19" s="68"/>
      <c r="AI19" s="67"/>
      <c r="AJ19" s="74">
        <v>2754</v>
      </c>
      <c r="AK19" s="68"/>
      <c r="AL19" s="67"/>
      <c r="AM19" s="110"/>
      <c r="AN19" s="64">
        <v>2858</v>
      </c>
      <c r="AP19" s="27"/>
      <c r="AQ19" s="64">
        <v>2826</v>
      </c>
      <c r="AS19" s="27"/>
      <c r="AT19" s="64">
        <v>2798</v>
      </c>
      <c r="AV19" s="27"/>
      <c r="AW19" s="64">
        <v>2858</v>
      </c>
      <c r="AY19" s="27"/>
      <c r="AZ19" s="64">
        <v>2804</v>
      </c>
      <c r="BB19" s="27"/>
      <c r="BC19" s="64">
        <v>2814</v>
      </c>
      <c r="BE19" s="27"/>
      <c r="BF19" s="64">
        <v>2880</v>
      </c>
      <c r="BH19" s="27"/>
      <c r="BI19" s="64">
        <v>2891</v>
      </c>
      <c r="BK19" s="27"/>
      <c r="BL19" s="64">
        <v>2861</v>
      </c>
      <c r="BN19" s="27"/>
      <c r="BO19" s="64">
        <v>2909</v>
      </c>
      <c r="BQ19" s="27"/>
      <c r="BR19" s="64">
        <v>2817</v>
      </c>
      <c r="BT19" s="27"/>
      <c r="BU19" s="64">
        <v>2744</v>
      </c>
      <c r="BW19" s="27"/>
      <c r="BX19" s="110"/>
    </row>
    <row r="20" spans="3:76" x14ac:dyDescent="0.25">
      <c r="C20" s="74" t="s">
        <v>94</v>
      </c>
      <c r="D20" s="68"/>
      <c r="E20" s="67"/>
      <c r="F20" s="74" t="s">
        <v>94</v>
      </c>
      <c r="G20" s="68"/>
      <c r="H20" s="67"/>
      <c r="I20" s="74" t="s">
        <v>94</v>
      </c>
      <c r="J20" s="68"/>
      <c r="K20" s="67"/>
      <c r="L20" s="74" t="s">
        <v>94</v>
      </c>
      <c r="M20" s="68"/>
      <c r="N20" s="67"/>
      <c r="O20" s="74" t="s">
        <v>94</v>
      </c>
      <c r="P20" s="68"/>
      <c r="Q20" s="67"/>
      <c r="R20" s="74" t="s">
        <v>94</v>
      </c>
      <c r="S20" s="68"/>
      <c r="T20" s="67"/>
      <c r="U20" s="74" t="s">
        <v>94</v>
      </c>
      <c r="V20" s="68"/>
      <c r="W20" s="67"/>
      <c r="X20" s="74" t="s">
        <v>94</v>
      </c>
      <c r="Y20" s="68"/>
      <c r="Z20" s="67"/>
      <c r="AA20" s="74" t="s">
        <v>94</v>
      </c>
      <c r="AB20" s="68"/>
      <c r="AC20" s="67"/>
      <c r="AD20" s="74" t="s">
        <v>94</v>
      </c>
      <c r="AE20" s="68"/>
      <c r="AF20" s="67"/>
      <c r="AG20" s="74" t="s">
        <v>94</v>
      </c>
      <c r="AH20" s="68"/>
      <c r="AI20" s="67"/>
      <c r="AJ20" s="74" t="s">
        <v>94</v>
      </c>
      <c r="AK20" s="68"/>
      <c r="AL20" s="67"/>
      <c r="AM20" s="110"/>
      <c r="AN20" s="64" t="s">
        <v>35</v>
      </c>
      <c r="AP20" s="27"/>
      <c r="AQ20" s="64" t="s">
        <v>35</v>
      </c>
      <c r="AS20" s="27"/>
      <c r="AT20" s="64" t="s">
        <v>35</v>
      </c>
      <c r="AV20" s="27"/>
      <c r="AW20" s="64" t="s">
        <v>35</v>
      </c>
      <c r="AY20" s="27"/>
      <c r="AZ20" s="64" t="s">
        <v>35</v>
      </c>
      <c r="BB20" s="27"/>
      <c r="BC20" s="64" t="s">
        <v>35</v>
      </c>
      <c r="BE20" s="27"/>
      <c r="BF20" s="64" t="s">
        <v>35</v>
      </c>
      <c r="BH20" s="27"/>
      <c r="BI20" s="64" t="s">
        <v>35</v>
      </c>
      <c r="BK20" s="27"/>
      <c r="BL20" s="64" t="s">
        <v>35</v>
      </c>
      <c r="BN20" s="27"/>
      <c r="BO20" s="64" t="s">
        <v>35</v>
      </c>
      <c r="BQ20" s="27"/>
      <c r="BR20" s="64" t="s">
        <v>35</v>
      </c>
      <c r="BT20" s="27"/>
      <c r="BU20" s="64" t="s">
        <v>35</v>
      </c>
      <c r="BW20" s="27"/>
      <c r="BX20" s="110"/>
    </row>
    <row r="21" spans="3:76" x14ac:dyDescent="0.25">
      <c r="C21" s="74">
        <v>3289</v>
      </c>
      <c r="D21" s="68"/>
      <c r="E21" s="67"/>
      <c r="F21" s="74">
        <v>3393</v>
      </c>
      <c r="G21" s="68"/>
      <c r="H21" s="67"/>
      <c r="I21" s="74">
        <v>3401</v>
      </c>
      <c r="J21" s="68"/>
      <c r="K21" s="67"/>
      <c r="L21" s="74">
        <v>3350</v>
      </c>
      <c r="M21" s="68"/>
      <c r="N21" s="67"/>
      <c r="O21" s="74">
        <v>3359</v>
      </c>
      <c r="P21" s="68"/>
      <c r="Q21" s="67"/>
      <c r="R21" s="74">
        <v>3358</v>
      </c>
      <c r="S21" s="68"/>
      <c r="T21" s="67"/>
      <c r="U21" s="74">
        <v>3352</v>
      </c>
      <c r="V21" s="68"/>
      <c r="W21" s="67"/>
      <c r="X21" s="74">
        <v>3345</v>
      </c>
      <c r="Y21" s="68"/>
      <c r="Z21" s="67"/>
      <c r="AA21" s="74">
        <v>3359</v>
      </c>
      <c r="AB21" s="68"/>
      <c r="AC21" s="67"/>
      <c r="AD21" s="74">
        <v>3331</v>
      </c>
      <c r="AE21" s="68"/>
      <c r="AF21" s="67"/>
      <c r="AG21" s="74">
        <v>3324</v>
      </c>
      <c r="AH21" s="68"/>
      <c r="AI21" s="67"/>
      <c r="AJ21" s="74">
        <v>3311</v>
      </c>
      <c r="AK21" s="68"/>
      <c r="AL21" s="67"/>
      <c r="AM21" s="110"/>
      <c r="AN21" s="64">
        <v>3095</v>
      </c>
      <c r="AP21" s="27"/>
      <c r="AQ21" s="64">
        <v>3094</v>
      </c>
      <c r="AS21" s="27"/>
      <c r="AT21" s="64">
        <v>3121</v>
      </c>
      <c r="AV21" s="27"/>
      <c r="AW21" s="64">
        <v>3088</v>
      </c>
      <c r="AY21" s="27"/>
      <c r="AZ21" s="64">
        <v>3070</v>
      </c>
      <c r="BB21" s="27"/>
      <c r="BC21" s="64">
        <v>3073</v>
      </c>
      <c r="BE21" s="27"/>
      <c r="BF21" s="64">
        <v>3103</v>
      </c>
      <c r="BH21" s="27"/>
      <c r="BI21" s="64">
        <v>3170</v>
      </c>
      <c r="BK21" s="27"/>
      <c r="BL21" s="64">
        <v>3198</v>
      </c>
      <c r="BN21" s="27"/>
      <c r="BO21" s="64">
        <v>3214</v>
      </c>
      <c r="BQ21" s="27"/>
      <c r="BR21" s="64">
        <v>3337</v>
      </c>
      <c r="BT21" s="27"/>
      <c r="BU21" s="64">
        <v>3177</v>
      </c>
      <c r="BW21" s="27"/>
      <c r="BX21" s="110"/>
    </row>
    <row r="22" spans="3:76" x14ac:dyDescent="0.25">
      <c r="E22" s="27"/>
      <c r="H22" s="27"/>
      <c r="K22" s="27"/>
      <c r="N22" s="27"/>
      <c r="Q22" s="27"/>
      <c r="T22" s="27"/>
      <c r="W22" s="27"/>
      <c r="Z22" s="27"/>
      <c r="AC22" s="27"/>
      <c r="AF22" s="27"/>
      <c r="AI22" s="27"/>
      <c r="AL22" s="27"/>
      <c r="AP22" s="27"/>
      <c r="AS22" s="27"/>
      <c r="AV22" s="27"/>
      <c r="AY22" s="27"/>
      <c r="BB22" s="27"/>
      <c r="BE22" s="27"/>
      <c r="BH22" s="27"/>
      <c r="BK22" s="27"/>
      <c r="BN22" s="27"/>
      <c r="BQ22" s="27"/>
      <c r="BT22" s="27"/>
      <c r="BW22" s="27"/>
    </row>
    <row r="23" spans="3:76" x14ac:dyDescent="0.25">
      <c r="E23" s="27"/>
      <c r="H23" s="27"/>
      <c r="K23" s="27"/>
      <c r="N23" s="27"/>
      <c r="Q23" s="27"/>
      <c r="T23" s="27"/>
      <c r="W23" s="27"/>
      <c r="Z23" s="27"/>
      <c r="AC23" s="27"/>
      <c r="AF23" s="27"/>
      <c r="AI23" s="27"/>
      <c r="AL23" s="27"/>
      <c r="AP23" s="27"/>
      <c r="AS23" s="27"/>
      <c r="AV23" s="27"/>
      <c r="AY23" s="27"/>
      <c r="BB23" s="27"/>
      <c r="BE23" s="27"/>
      <c r="BH23" s="27"/>
      <c r="BK23" s="27"/>
      <c r="BN23" s="27"/>
      <c r="BQ23" s="27"/>
      <c r="BT23" s="27"/>
      <c r="BW23" s="27"/>
    </row>
  </sheetData>
  <mergeCells count="26">
    <mergeCell ref="BI2:BK2"/>
    <mergeCell ref="BF2:BH2"/>
    <mergeCell ref="AJ2:AL2"/>
    <mergeCell ref="BU2:BW2"/>
    <mergeCell ref="AT2:AV2"/>
    <mergeCell ref="AA2:AC2"/>
    <mergeCell ref="AQ2:AS2"/>
    <mergeCell ref="AN2:AP2"/>
    <mergeCell ref="U2:W2"/>
    <mergeCell ref="X2:Z2"/>
    <mergeCell ref="AG2:AI2"/>
    <mergeCell ref="BR2:BT2"/>
    <mergeCell ref="AD2:AF2"/>
    <mergeCell ref="A1:A3"/>
    <mergeCell ref="B1:B3"/>
    <mergeCell ref="C2:E2"/>
    <mergeCell ref="F2:H2"/>
    <mergeCell ref="I2:K2"/>
    <mergeCell ref="BO2:BQ2"/>
    <mergeCell ref="BL2:BN2"/>
    <mergeCell ref="R2:T2"/>
    <mergeCell ref="BC2:BE2"/>
    <mergeCell ref="L2:N2"/>
    <mergeCell ref="O2:Q2"/>
    <mergeCell ref="AZ2:BB2"/>
    <mergeCell ref="AW2:AY2"/>
  </mergeCells>
  <conditionalFormatting sqref="E13 AP13 E15 E22:E1048576 AP15 AM22:AM1048576">
    <cfRule type="cellIs" dxfId="762" priority="128" operator="greaterThan">
      <formula>0</formula>
    </cfRule>
    <cfRule type="cellIs" dxfId="761" priority="129" operator="lessThan">
      <formula>0</formula>
    </cfRule>
    <cfRule type="cellIs" dxfId="760" priority="131" operator="greaterThan">
      <formula>0</formula>
    </cfRule>
  </conditionalFormatting>
  <conditionalFormatting sqref="AM4:AM14">
    <cfRule type="cellIs" dxfId="759" priority="112" operator="greaterThan">
      <formula>0</formula>
    </cfRule>
    <cfRule type="cellIs" dxfId="758" priority="113" operator="lessThan">
      <formula>0</formula>
    </cfRule>
  </conditionalFormatting>
  <conditionalFormatting sqref="AP22:AP1048576">
    <cfRule type="cellIs" dxfId="757" priority="120" operator="greaterThan">
      <formula>0</formula>
    </cfRule>
    <cfRule type="cellIs" dxfId="756" priority="121" operator="lessThan">
      <formula>0</formula>
    </cfRule>
    <cfRule type="cellIs" dxfId="755" priority="122" operator="greaterThan">
      <formula>0</formula>
    </cfRule>
  </conditionalFormatting>
  <conditionalFormatting sqref="BX22:BX1048576">
    <cfRule type="cellIs" dxfId="754" priority="116" operator="greaterThan">
      <formula>0</formula>
    </cfRule>
    <cfRule type="cellIs" dxfId="753" priority="117" operator="lessThan">
      <formula>0</formula>
    </cfRule>
    <cfRule type="cellIs" dxfId="752" priority="119" operator="greaterThan">
      <formula>0</formula>
    </cfRule>
  </conditionalFormatting>
  <conditionalFormatting sqref="AM4:AM14">
    <cfRule type="colorScale" priority="111">
      <colorScale>
        <cfvo type="num" val="0"/>
        <cfvo type="num" val="0"/>
        <color rgb="FF92D050"/>
        <color rgb="FFFF3300"/>
      </colorScale>
    </cfRule>
  </conditionalFormatting>
  <conditionalFormatting sqref="AM3">
    <cfRule type="colorScale" priority="110">
      <colorScale>
        <cfvo type="num" val="0"/>
        <cfvo type="num" val="0"/>
        <color rgb="FF92D050"/>
        <color rgb="FFFF3300"/>
      </colorScale>
    </cfRule>
  </conditionalFormatting>
  <conditionalFormatting sqref="AM15:AM21">
    <cfRule type="cellIs" dxfId="751" priority="108" operator="greaterThan">
      <formula>0</formula>
    </cfRule>
    <cfRule type="cellIs" dxfId="750" priority="109" operator="lessThan">
      <formula>0</formula>
    </cfRule>
  </conditionalFormatting>
  <conditionalFormatting sqref="AM15:AM21">
    <cfRule type="colorScale" priority="107">
      <colorScale>
        <cfvo type="num" val="0"/>
        <cfvo type="num" val="0"/>
        <color rgb="FF92D050"/>
        <color rgb="FFFF3300"/>
      </colorScale>
    </cfRule>
  </conditionalFormatting>
  <conditionalFormatting sqref="BX4:BX14">
    <cfRule type="cellIs" dxfId="749" priority="105" operator="greaterThan">
      <formula>0</formula>
    </cfRule>
    <cfRule type="cellIs" dxfId="748" priority="106" operator="lessThan">
      <formula>0</formula>
    </cfRule>
  </conditionalFormatting>
  <conditionalFormatting sqref="BX4:BX14">
    <cfRule type="colorScale" priority="104">
      <colorScale>
        <cfvo type="num" val="0"/>
        <cfvo type="num" val="0"/>
        <color rgb="FF92D050"/>
        <color rgb="FFFF3300"/>
      </colorScale>
    </cfRule>
  </conditionalFormatting>
  <conditionalFormatting sqref="BX3">
    <cfRule type="colorScale" priority="103">
      <colorScale>
        <cfvo type="num" val="0"/>
        <cfvo type="num" val="0"/>
        <color rgb="FF92D050"/>
        <color rgb="FFFF3300"/>
      </colorScale>
    </cfRule>
  </conditionalFormatting>
  <conditionalFormatting sqref="BX15:BX21">
    <cfRule type="cellIs" dxfId="747" priority="101" operator="greaterThan">
      <formula>0</formula>
    </cfRule>
    <cfRule type="cellIs" dxfId="746" priority="102" operator="lessThan">
      <formula>0</formula>
    </cfRule>
  </conditionalFormatting>
  <conditionalFormatting sqref="BX15:BX21">
    <cfRule type="colorScale" priority="100">
      <colorScale>
        <cfvo type="num" val="0"/>
        <cfvo type="num" val="0"/>
        <color rgb="FF92D050"/>
        <color rgb="FFFF3300"/>
      </colorScale>
    </cfRule>
  </conditionalFormatting>
  <conditionalFormatting sqref="H13 H15 H22:H1048576">
    <cfRule type="cellIs" dxfId="745" priority="97" operator="greaterThan">
      <formula>0</formula>
    </cfRule>
    <cfRule type="cellIs" dxfId="744" priority="98" operator="lessThan">
      <formula>0</formula>
    </cfRule>
    <cfRule type="cellIs" dxfId="743" priority="99" operator="greaterThan">
      <formula>0</formula>
    </cfRule>
  </conditionalFormatting>
  <conditionalFormatting sqref="AS13 AS15">
    <cfRule type="cellIs" dxfId="742" priority="94" operator="greaterThan">
      <formula>0</formula>
    </cfRule>
    <cfRule type="cellIs" dxfId="741" priority="95" operator="lessThan">
      <formula>0</formula>
    </cfRule>
    <cfRule type="cellIs" dxfId="740" priority="96" operator="greaterThan">
      <formula>0</formula>
    </cfRule>
  </conditionalFormatting>
  <conditionalFormatting sqref="AS22:AS1048576">
    <cfRule type="cellIs" dxfId="739" priority="91" operator="greaterThan">
      <formula>0</formula>
    </cfRule>
    <cfRule type="cellIs" dxfId="738" priority="92" operator="lessThan">
      <formula>0</formula>
    </cfRule>
    <cfRule type="cellIs" dxfId="737" priority="93" operator="greaterThan">
      <formula>0</formula>
    </cfRule>
  </conditionalFormatting>
  <conditionalFormatting sqref="K13 K15 K22:K1048576">
    <cfRule type="cellIs" dxfId="736" priority="88" operator="greaterThan">
      <formula>0</formula>
    </cfRule>
    <cfRule type="cellIs" dxfId="735" priority="89" operator="lessThan">
      <formula>0</formula>
    </cfRule>
    <cfRule type="cellIs" dxfId="734" priority="90" operator="greaterThan">
      <formula>0</formula>
    </cfRule>
  </conditionalFormatting>
  <conditionalFormatting sqref="AV13 AV15">
    <cfRule type="cellIs" dxfId="733" priority="85" operator="greaterThan">
      <formula>0</formula>
    </cfRule>
    <cfRule type="cellIs" dxfId="732" priority="86" operator="lessThan">
      <formula>0</formula>
    </cfRule>
    <cfRule type="cellIs" dxfId="731" priority="87" operator="greaterThan">
      <formula>0</formula>
    </cfRule>
  </conditionalFormatting>
  <conditionalFormatting sqref="AV22:AV1048576">
    <cfRule type="cellIs" dxfId="730" priority="82" operator="greaterThan">
      <formula>0</formula>
    </cfRule>
    <cfRule type="cellIs" dxfId="729" priority="83" operator="lessThan">
      <formula>0</formula>
    </cfRule>
    <cfRule type="cellIs" dxfId="728" priority="84" operator="greaterThan">
      <formula>0</formula>
    </cfRule>
  </conditionalFormatting>
  <conditionalFormatting sqref="N13 N15 N22:N1048576">
    <cfRule type="cellIs" dxfId="727" priority="79" operator="greaterThan">
      <formula>0</formula>
    </cfRule>
    <cfRule type="cellIs" dxfId="726" priority="80" operator="lessThan">
      <formula>0</formula>
    </cfRule>
    <cfRule type="cellIs" dxfId="725" priority="81" operator="greaterThan">
      <formula>0</formula>
    </cfRule>
  </conditionalFormatting>
  <conditionalFormatting sqref="AY13 AY15">
    <cfRule type="cellIs" dxfId="724" priority="76" operator="greaterThan">
      <formula>0</formula>
    </cfRule>
    <cfRule type="cellIs" dxfId="723" priority="77" operator="lessThan">
      <formula>0</formula>
    </cfRule>
    <cfRule type="cellIs" dxfId="722" priority="78" operator="greaterThan">
      <formula>0</formula>
    </cfRule>
  </conditionalFormatting>
  <conditionalFormatting sqref="AY22:AY1048576">
    <cfRule type="cellIs" dxfId="721" priority="73" operator="greaterThan">
      <formula>0</formula>
    </cfRule>
    <cfRule type="cellIs" dxfId="720" priority="74" operator="lessThan">
      <formula>0</formula>
    </cfRule>
    <cfRule type="cellIs" dxfId="719" priority="75" operator="greaterThan">
      <formula>0</formula>
    </cfRule>
  </conditionalFormatting>
  <conditionalFormatting sqref="Q13 Q15 Q22:Q1048576">
    <cfRule type="cellIs" dxfId="718" priority="70" operator="greaterThan">
      <formula>0</formula>
    </cfRule>
    <cfRule type="cellIs" dxfId="717" priority="71" operator="lessThan">
      <formula>0</formula>
    </cfRule>
    <cfRule type="cellIs" dxfId="716" priority="72" operator="greaterThan">
      <formula>0</formula>
    </cfRule>
  </conditionalFormatting>
  <conditionalFormatting sqref="BB13 BB15">
    <cfRule type="cellIs" dxfId="715" priority="67" operator="greaterThan">
      <formula>0</formula>
    </cfRule>
    <cfRule type="cellIs" dxfId="714" priority="68" operator="lessThan">
      <formula>0</formula>
    </cfRule>
    <cfRule type="cellIs" dxfId="713" priority="69" operator="greaterThan">
      <formula>0</formula>
    </cfRule>
  </conditionalFormatting>
  <conditionalFormatting sqref="BB22:BB1048576">
    <cfRule type="cellIs" dxfId="712" priority="64" operator="greaterThan">
      <formula>0</formula>
    </cfRule>
    <cfRule type="cellIs" dxfId="711" priority="65" operator="lessThan">
      <formula>0</formula>
    </cfRule>
    <cfRule type="cellIs" dxfId="710" priority="66" operator="greaterThan">
      <formula>0</formula>
    </cfRule>
  </conditionalFormatting>
  <conditionalFormatting sqref="T13 T15 T22:T1048576">
    <cfRule type="cellIs" dxfId="709" priority="61" operator="greaterThan">
      <formula>0</formula>
    </cfRule>
    <cfRule type="cellIs" dxfId="708" priority="62" operator="lessThan">
      <formula>0</formula>
    </cfRule>
    <cfRule type="cellIs" dxfId="707" priority="63" operator="greaterThan">
      <formula>0</formula>
    </cfRule>
  </conditionalFormatting>
  <conditionalFormatting sqref="BE13 BE15">
    <cfRule type="cellIs" dxfId="706" priority="58" operator="greaterThan">
      <formula>0</formula>
    </cfRule>
    <cfRule type="cellIs" dxfId="705" priority="59" operator="lessThan">
      <formula>0</formula>
    </cfRule>
    <cfRule type="cellIs" dxfId="704" priority="60" operator="greaterThan">
      <formula>0</formula>
    </cfRule>
  </conditionalFormatting>
  <conditionalFormatting sqref="BE22:BE1048576">
    <cfRule type="cellIs" dxfId="703" priority="55" operator="greaterThan">
      <formula>0</formula>
    </cfRule>
    <cfRule type="cellIs" dxfId="702" priority="56" operator="lessThan">
      <formula>0</formula>
    </cfRule>
    <cfRule type="cellIs" dxfId="701" priority="57" operator="greaterThan">
      <formula>0</formula>
    </cfRule>
  </conditionalFormatting>
  <conditionalFormatting sqref="W13 W15 W22:W1048576">
    <cfRule type="cellIs" dxfId="700" priority="52" operator="greaterThan">
      <formula>0</formula>
    </cfRule>
    <cfRule type="cellIs" dxfId="699" priority="53" operator="lessThan">
      <formula>0</formula>
    </cfRule>
    <cfRule type="cellIs" dxfId="698" priority="54" operator="greaterThan">
      <formula>0</formula>
    </cfRule>
  </conditionalFormatting>
  <conditionalFormatting sqref="BH13 BH15">
    <cfRule type="cellIs" dxfId="697" priority="49" operator="greaterThan">
      <formula>0</formula>
    </cfRule>
    <cfRule type="cellIs" dxfId="696" priority="50" operator="lessThan">
      <formula>0</formula>
    </cfRule>
    <cfRule type="cellIs" dxfId="695" priority="51" operator="greaterThan">
      <formula>0</formula>
    </cfRule>
  </conditionalFormatting>
  <conditionalFormatting sqref="BH22:BH1048576">
    <cfRule type="cellIs" dxfId="694" priority="46" operator="greaterThan">
      <formula>0</formula>
    </cfRule>
    <cfRule type="cellIs" dxfId="693" priority="47" operator="lessThan">
      <formula>0</formula>
    </cfRule>
    <cfRule type="cellIs" dxfId="692" priority="48" operator="greaterThan">
      <formula>0</formula>
    </cfRule>
  </conditionalFormatting>
  <conditionalFormatting sqref="Z13 Z15 Z22:Z1048576">
    <cfRule type="cellIs" dxfId="691" priority="43" operator="greaterThan">
      <formula>0</formula>
    </cfRule>
    <cfRule type="cellIs" dxfId="690" priority="44" operator="lessThan">
      <formula>0</formula>
    </cfRule>
    <cfRule type="cellIs" dxfId="689" priority="45" operator="greaterThan">
      <formula>0</formula>
    </cfRule>
  </conditionalFormatting>
  <conditionalFormatting sqref="BK13 BK15">
    <cfRule type="cellIs" dxfId="688" priority="40" operator="greaterThan">
      <formula>0</formula>
    </cfRule>
    <cfRule type="cellIs" dxfId="687" priority="41" operator="lessThan">
      <formula>0</formula>
    </cfRule>
    <cfRule type="cellIs" dxfId="686" priority="42" operator="greaterThan">
      <formula>0</formula>
    </cfRule>
  </conditionalFormatting>
  <conditionalFormatting sqref="BK22:BK1048576">
    <cfRule type="cellIs" dxfId="685" priority="37" operator="greaterThan">
      <formula>0</formula>
    </cfRule>
    <cfRule type="cellIs" dxfId="684" priority="38" operator="lessThan">
      <formula>0</formula>
    </cfRule>
    <cfRule type="cellIs" dxfId="683" priority="39" operator="greaterThan">
      <formula>0</formula>
    </cfRule>
  </conditionalFormatting>
  <conditionalFormatting sqref="AC13 AC15 AC22:AC1048576">
    <cfRule type="cellIs" dxfId="682" priority="34" operator="greaterThan">
      <formula>0</formula>
    </cfRule>
    <cfRule type="cellIs" dxfId="681" priority="35" operator="lessThan">
      <formula>0</formula>
    </cfRule>
    <cfRule type="cellIs" dxfId="680" priority="36" operator="greaterThan">
      <formula>0</formula>
    </cfRule>
  </conditionalFormatting>
  <conditionalFormatting sqref="BN13 BN15">
    <cfRule type="cellIs" dxfId="679" priority="31" operator="greaterThan">
      <formula>0</formula>
    </cfRule>
    <cfRule type="cellIs" dxfId="678" priority="32" operator="lessThan">
      <formula>0</formula>
    </cfRule>
    <cfRule type="cellIs" dxfId="677" priority="33" operator="greaterThan">
      <formula>0</formula>
    </cfRule>
  </conditionalFormatting>
  <conditionalFormatting sqref="BN22:BN1048576">
    <cfRule type="cellIs" dxfId="676" priority="28" operator="greaterThan">
      <formula>0</formula>
    </cfRule>
    <cfRule type="cellIs" dxfId="675" priority="29" operator="lessThan">
      <formula>0</formula>
    </cfRule>
    <cfRule type="cellIs" dxfId="674" priority="30" operator="greaterThan">
      <formula>0</formula>
    </cfRule>
  </conditionalFormatting>
  <conditionalFormatting sqref="AF13 AF15 AF22:AF1048576">
    <cfRule type="cellIs" dxfId="673" priority="25" operator="greaterThan">
      <formula>0</formula>
    </cfRule>
    <cfRule type="cellIs" dxfId="672" priority="26" operator="lessThan">
      <formula>0</formula>
    </cfRule>
    <cfRule type="cellIs" dxfId="671" priority="27" operator="greaterThan">
      <formula>0</formula>
    </cfRule>
  </conditionalFormatting>
  <conditionalFormatting sqref="BQ13 BQ15">
    <cfRule type="cellIs" dxfId="670" priority="22" operator="greaterThan">
      <formula>0</formula>
    </cfRule>
    <cfRule type="cellIs" dxfId="669" priority="23" operator="lessThan">
      <formula>0</formula>
    </cfRule>
    <cfRule type="cellIs" dxfId="668" priority="24" operator="greaterThan">
      <formula>0</formula>
    </cfRule>
  </conditionalFormatting>
  <conditionalFormatting sqref="BQ22:BQ1048576">
    <cfRule type="cellIs" dxfId="667" priority="19" operator="greaterThan">
      <formula>0</formula>
    </cfRule>
    <cfRule type="cellIs" dxfId="666" priority="20" operator="lessThan">
      <formula>0</formula>
    </cfRule>
    <cfRule type="cellIs" dxfId="665" priority="21" operator="greaterThan">
      <formula>0</formula>
    </cfRule>
  </conditionalFormatting>
  <conditionalFormatting sqref="AI13 AI15 AI22:AI1048576">
    <cfRule type="cellIs" dxfId="664" priority="16" operator="greaterThan">
      <formula>0</formula>
    </cfRule>
    <cfRule type="cellIs" dxfId="663" priority="17" operator="lessThan">
      <formula>0</formula>
    </cfRule>
    <cfRule type="cellIs" dxfId="662" priority="18" operator="greaterThan">
      <formula>0</formula>
    </cfRule>
  </conditionalFormatting>
  <conditionalFormatting sqref="BT13 BT15">
    <cfRule type="cellIs" dxfId="661" priority="13" operator="greaterThan">
      <formula>0</formula>
    </cfRule>
    <cfRule type="cellIs" dxfId="660" priority="14" operator="lessThan">
      <formula>0</formula>
    </cfRule>
    <cfRule type="cellIs" dxfId="659" priority="15" operator="greaterThan">
      <formula>0</formula>
    </cfRule>
  </conditionalFormatting>
  <conditionalFormatting sqref="BT22:BT1048576">
    <cfRule type="cellIs" dxfId="658" priority="10" operator="greaterThan">
      <formula>0</formula>
    </cfRule>
    <cfRule type="cellIs" dxfId="657" priority="11" operator="lessThan">
      <formula>0</formula>
    </cfRule>
    <cfRule type="cellIs" dxfId="656" priority="12" operator="greaterThan">
      <formula>0</formula>
    </cfRule>
  </conditionalFormatting>
  <conditionalFormatting sqref="AL13 AL15 AL22:AL1048576">
    <cfRule type="cellIs" dxfId="655" priority="7" operator="greaterThan">
      <formula>0</formula>
    </cfRule>
    <cfRule type="cellIs" dxfId="654" priority="8" operator="lessThan">
      <formula>0</formula>
    </cfRule>
    <cfRule type="cellIs" dxfId="653" priority="9" operator="greaterThan">
      <formula>0</formula>
    </cfRule>
  </conditionalFormatting>
  <conditionalFormatting sqref="BW13 BW15">
    <cfRule type="cellIs" dxfId="652" priority="4" operator="greaterThan">
      <formula>0</formula>
    </cfRule>
    <cfRule type="cellIs" dxfId="651" priority="5" operator="lessThan">
      <formula>0</formula>
    </cfRule>
    <cfRule type="cellIs" dxfId="650" priority="6" operator="greaterThan">
      <formula>0</formula>
    </cfRule>
  </conditionalFormatting>
  <conditionalFormatting sqref="BW22:BW1048576">
    <cfRule type="cellIs" dxfId="649" priority="1" operator="greaterThan">
      <formula>0</formula>
    </cfRule>
    <cfRule type="cellIs" dxfId="648" priority="2" operator="lessThan">
      <formula>0</formula>
    </cfRule>
    <cfRule type="cellIs" dxfId="647" priority="3" operator="greaterThan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C000"/>
  </sheetPr>
  <dimension ref="A1:ET24"/>
  <sheetViews>
    <sheetView topLeftCell="U1" zoomScale="70" zoomScaleNormal="70" workbookViewId="0">
      <selection activeCell="EQ1" sqref="EQ1:EQ1048576"/>
    </sheetView>
  </sheetViews>
  <sheetFormatPr baseColWidth="10" defaultRowHeight="15" x14ac:dyDescent="0.25"/>
  <cols>
    <col min="1" max="1" width="20.85546875" bestFit="1" customWidth="1"/>
    <col min="2" max="2" width="64.85546875" customWidth="1"/>
    <col min="3" max="3" width="12.42578125" customWidth="1"/>
    <col min="4" max="4" width="13.7109375" style="25" bestFit="1" customWidth="1"/>
    <col min="5" max="5" width="11.28515625" bestFit="1" customWidth="1"/>
    <col min="6" max="6" width="12.42578125" customWidth="1"/>
    <col min="7" max="7" width="13.7109375" style="25" bestFit="1" customWidth="1"/>
    <col min="8" max="8" width="11.28515625" bestFit="1" customWidth="1"/>
    <col min="9" max="9" width="12.42578125" customWidth="1"/>
    <col min="10" max="10" width="13.7109375" style="25" bestFit="1" customWidth="1"/>
    <col min="11" max="11" width="11.28515625" bestFit="1" customWidth="1"/>
    <col min="12" max="12" width="12.42578125" customWidth="1"/>
    <col min="13" max="13" width="13.7109375" style="25" bestFit="1" customWidth="1"/>
    <col min="14" max="14" width="11.28515625" bestFit="1" customWidth="1"/>
    <col min="15" max="15" width="12.42578125" customWidth="1"/>
    <col min="16" max="16" width="13.7109375" style="25" bestFit="1" customWidth="1"/>
    <col min="17" max="17" width="11.28515625" bestFit="1" customWidth="1"/>
    <col min="18" max="18" width="12.42578125" customWidth="1"/>
    <col min="19" max="19" width="13.7109375" style="25" bestFit="1" customWidth="1"/>
    <col min="20" max="20" width="11.28515625" bestFit="1" customWidth="1"/>
    <col min="21" max="21" width="12.42578125" customWidth="1"/>
    <col min="22" max="22" width="13.7109375" style="25" bestFit="1" customWidth="1"/>
    <col min="23" max="23" width="11.28515625" bestFit="1" customWidth="1"/>
    <col min="24" max="24" width="12.42578125" customWidth="1"/>
    <col min="25" max="25" width="13.7109375" style="25" bestFit="1" customWidth="1"/>
    <col min="26" max="26" width="11.28515625" bestFit="1" customWidth="1"/>
    <col min="27" max="27" width="12.42578125" customWidth="1"/>
    <col min="28" max="28" width="13.7109375" style="25" bestFit="1" customWidth="1"/>
    <col min="29" max="29" width="11.28515625" bestFit="1" customWidth="1"/>
    <col min="30" max="30" width="12.42578125" customWidth="1"/>
    <col min="31" max="31" width="13.7109375" style="25" bestFit="1" customWidth="1"/>
    <col min="32" max="32" width="11.28515625" bestFit="1" customWidth="1"/>
    <col min="33" max="33" width="12.42578125" customWidth="1"/>
    <col min="34" max="34" width="13.7109375" style="25" bestFit="1" customWidth="1"/>
    <col min="35" max="35" width="11.28515625" bestFit="1" customWidth="1"/>
    <col min="36" max="36" width="12.42578125" customWidth="1"/>
    <col min="37" max="37" width="13.7109375" style="25" bestFit="1" customWidth="1"/>
    <col min="38" max="38" width="11.28515625" bestFit="1" customWidth="1"/>
    <col min="39" max="39" width="10.85546875" style="106" customWidth="1"/>
    <col min="40" max="40" width="13" customWidth="1"/>
    <col min="41" max="41" width="14.42578125" style="25" customWidth="1"/>
    <col min="42" max="42" width="11.28515625" bestFit="1" customWidth="1"/>
    <col min="43" max="43" width="13" customWidth="1"/>
    <col min="44" max="44" width="14.42578125" style="25" customWidth="1"/>
    <col min="45" max="45" width="11.28515625" bestFit="1" customWidth="1"/>
    <col min="46" max="46" width="13" customWidth="1"/>
    <col min="47" max="47" width="14.42578125" style="25" customWidth="1"/>
    <col min="48" max="48" width="11.28515625" bestFit="1" customWidth="1"/>
    <col min="49" max="49" width="13" customWidth="1"/>
    <col min="50" max="50" width="14.42578125" style="25" customWidth="1"/>
    <col min="51" max="51" width="11.28515625" bestFit="1" customWidth="1"/>
    <col min="52" max="52" width="13" customWidth="1"/>
    <col min="53" max="53" width="14.42578125" style="25" customWidth="1"/>
    <col min="54" max="54" width="11.28515625" bestFit="1" customWidth="1"/>
    <col min="55" max="55" width="13" customWidth="1"/>
    <col min="56" max="56" width="14.42578125" style="25" customWidth="1"/>
    <col min="57" max="57" width="11.28515625" bestFit="1" customWidth="1"/>
    <col min="58" max="58" width="13" customWidth="1"/>
    <col min="59" max="59" width="14.42578125" style="25" customWidth="1"/>
    <col min="60" max="60" width="11.28515625" bestFit="1" customWidth="1"/>
    <col min="61" max="61" width="13" customWidth="1"/>
    <col min="62" max="62" width="14.42578125" style="25" customWidth="1"/>
    <col min="63" max="63" width="11.28515625" bestFit="1" customWidth="1"/>
    <col min="64" max="64" width="13" customWidth="1"/>
    <col min="65" max="65" width="14.42578125" style="25" customWidth="1"/>
    <col min="66" max="66" width="11.28515625" bestFit="1" customWidth="1"/>
    <col min="67" max="67" width="13" customWidth="1"/>
    <col min="68" max="68" width="14.42578125" style="25" customWidth="1"/>
    <col min="69" max="69" width="11.28515625" bestFit="1" customWidth="1"/>
    <col min="70" max="70" width="13" customWidth="1"/>
    <col min="71" max="71" width="14.42578125" style="25" customWidth="1"/>
    <col min="72" max="72" width="11.28515625" bestFit="1" customWidth="1"/>
    <col min="73" max="73" width="13" customWidth="1"/>
    <col min="74" max="74" width="14.42578125" style="25" customWidth="1"/>
    <col min="75" max="75" width="11.28515625" bestFit="1" customWidth="1"/>
    <col min="76" max="76" width="10.85546875" style="106" customWidth="1"/>
    <col min="77" max="77" width="14.85546875" customWidth="1"/>
    <col min="78" max="78" width="14.42578125" style="25" customWidth="1"/>
    <col min="79" max="79" width="11.28515625" bestFit="1" customWidth="1"/>
    <col min="80" max="80" width="14.85546875" customWidth="1"/>
    <col min="81" max="81" width="14.42578125" style="25" customWidth="1"/>
    <col min="82" max="82" width="11.28515625" bestFit="1" customWidth="1"/>
    <col min="83" max="83" width="14.85546875" customWidth="1"/>
    <col min="84" max="84" width="14.42578125" style="25" customWidth="1"/>
    <col min="85" max="85" width="11.28515625" bestFit="1" customWidth="1"/>
    <col min="86" max="86" width="14.85546875" customWidth="1"/>
    <col min="87" max="87" width="14.42578125" style="25" customWidth="1"/>
    <col min="88" max="88" width="11.28515625" bestFit="1" customWidth="1"/>
    <col min="89" max="89" width="14.85546875" customWidth="1"/>
    <col min="90" max="90" width="14.42578125" style="25" customWidth="1"/>
    <col min="91" max="91" width="11.28515625" bestFit="1" customWidth="1"/>
    <col min="92" max="92" width="14.85546875" customWidth="1"/>
    <col min="93" max="93" width="14.42578125" style="25" customWidth="1"/>
    <col min="94" max="94" width="11.28515625" bestFit="1" customWidth="1"/>
    <col min="95" max="95" width="14.85546875" customWidth="1"/>
    <col min="96" max="96" width="14.42578125" style="25" customWidth="1"/>
    <col min="97" max="97" width="11.28515625" bestFit="1" customWidth="1"/>
    <col min="98" max="98" width="14.85546875" customWidth="1"/>
    <col min="99" max="99" width="14.42578125" style="25" customWidth="1"/>
    <col min="100" max="100" width="11.28515625" bestFit="1" customWidth="1"/>
    <col min="101" max="101" width="14.85546875" customWidth="1"/>
    <col min="102" max="102" width="14.42578125" style="25" customWidth="1"/>
    <col min="103" max="103" width="11.28515625" bestFit="1" customWidth="1"/>
    <col min="104" max="104" width="14.85546875" customWidth="1"/>
    <col min="105" max="105" width="14.42578125" style="25" customWidth="1"/>
    <col min="106" max="106" width="11.28515625" bestFit="1" customWidth="1"/>
    <col min="107" max="107" width="14.85546875" customWidth="1"/>
    <col min="108" max="108" width="14.42578125" style="25" customWidth="1"/>
    <col min="109" max="109" width="11.28515625" bestFit="1" customWidth="1"/>
    <col min="110" max="110" width="14.85546875" customWidth="1"/>
    <col min="111" max="111" width="14.42578125" style="25" customWidth="1"/>
    <col min="112" max="112" width="11.28515625" bestFit="1" customWidth="1"/>
    <col min="113" max="113" width="11.5703125" style="106"/>
    <col min="114" max="114" width="14.85546875" customWidth="1"/>
    <col min="115" max="115" width="14.42578125" style="66" customWidth="1"/>
    <col min="116" max="116" width="11.28515625" bestFit="1" customWidth="1"/>
    <col min="117" max="117" width="14.85546875" customWidth="1"/>
    <col min="118" max="118" width="14.42578125" style="66" customWidth="1"/>
    <col min="119" max="119" width="11.28515625" bestFit="1" customWidth="1"/>
    <col min="120" max="120" width="14.85546875" customWidth="1"/>
    <col min="121" max="121" width="14.42578125" style="66" customWidth="1"/>
    <col min="122" max="122" width="11.28515625" bestFit="1" customWidth="1"/>
    <col min="123" max="123" width="14.85546875" customWidth="1"/>
    <col min="124" max="124" width="14.42578125" style="66" customWidth="1"/>
    <col min="125" max="125" width="11.28515625" bestFit="1" customWidth="1"/>
    <col min="126" max="126" width="14.85546875" customWidth="1"/>
    <col min="127" max="127" width="14.42578125" style="66" customWidth="1"/>
    <col min="128" max="128" width="11.28515625" bestFit="1" customWidth="1"/>
    <col min="129" max="129" width="14.85546875" customWidth="1"/>
    <col min="130" max="130" width="14.42578125" style="66" customWidth="1"/>
    <col min="131" max="131" width="11.28515625" bestFit="1" customWidth="1"/>
    <col min="132" max="132" width="14.85546875" customWidth="1"/>
    <col min="133" max="133" width="14.42578125" style="66" customWidth="1"/>
    <col min="134" max="134" width="11.28515625" bestFit="1" customWidth="1"/>
    <col min="135" max="135" width="14.85546875" customWidth="1"/>
    <col min="136" max="136" width="14.42578125" style="66" customWidth="1"/>
    <col min="137" max="137" width="11.28515625" bestFit="1" customWidth="1"/>
    <col min="138" max="138" width="14.85546875" customWidth="1"/>
    <col min="139" max="139" width="14.42578125" style="66" customWidth="1"/>
    <col min="140" max="140" width="11.28515625" bestFit="1" customWidth="1"/>
    <col min="141" max="141" width="14.85546875" customWidth="1"/>
    <col min="142" max="142" width="14.42578125" style="66" customWidth="1"/>
    <col min="143" max="143" width="11.28515625" bestFit="1" customWidth="1"/>
    <col min="144" max="144" width="14.85546875" customWidth="1"/>
    <col min="145" max="145" width="14.42578125" style="66" customWidth="1"/>
    <col min="146" max="146" width="11.28515625" bestFit="1" customWidth="1"/>
    <col min="147" max="147" width="14.85546875" customWidth="1"/>
    <col min="148" max="148" width="14.42578125" style="66" customWidth="1"/>
    <col min="149" max="149" width="11.28515625" bestFit="1" customWidth="1"/>
    <col min="150" max="150" width="11.5703125" style="106"/>
  </cols>
  <sheetData>
    <row r="1" spans="1:150" x14ac:dyDescent="0.25">
      <c r="A1" s="145" t="s">
        <v>31</v>
      </c>
      <c r="B1" s="146" t="s">
        <v>30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L1" s="100"/>
      <c r="BM1" s="100"/>
      <c r="BN1" s="100"/>
      <c r="BO1" s="100"/>
      <c r="BP1" s="100"/>
      <c r="BQ1" s="100"/>
      <c r="BR1" s="100"/>
      <c r="BS1" s="100"/>
      <c r="BT1" s="100"/>
      <c r="BU1" s="100"/>
      <c r="BV1" s="100"/>
      <c r="BW1" s="100"/>
      <c r="BX1" s="100"/>
      <c r="BY1" s="79"/>
      <c r="BZ1" s="79"/>
      <c r="CA1" s="79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0"/>
      <c r="DJ1" s="79"/>
      <c r="DK1" s="79"/>
      <c r="DL1" s="79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  <c r="EL1" s="103"/>
      <c r="EM1" s="103"/>
      <c r="EN1" s="103"/>
      <c r="EO1" s="103"/>
      <c r="EP1" s="103"/>
      <c r="EQ1" s="103"/>
      <c r="ER1" s="103"/>
      <c r="ES1" s="103"/>
      <c r="ET1" s="100"/>
    </row>
    <row r="2" spans="1:150" x14ac:dyDescent="0.25">
      <c r="A2" s="145"/>
      <c r="B2" s="147"/>
      <c r="C2" s="144" t="s">
        <v>84</v>
      </c>
      <c r="D2" s="144"/>
      <c r="E2" s="144"/>
      <c r="F2" s="144" t="s">
        <v>84</v>
      </c>
      <c r="G2" s="144"/>
      <c r="H2" s="144"/>
      <c r="I2" s="144" t="s">
        <v>84</v>
      </c>
      <c r="J2" s="144"/>
      <c r="K2" s="144"/>
      <c r="L2" s="144" t="s">
        <v>84</v>
      </c>
      <c r="M2" s="144"/>
      <c r="N2" s="144"/>
      <c r="O2" s="144" t="s">
        <v>84</v>
      </c>
      <c r="P2" s="144"/>
      <c r="Q2" s="144"/>
      <c r="R2" s="144" t="s">
        <v>84</v>
      </c>
      <c r="S2" s="144"/>
      <c r="T2" s="144"/>
      <c r="U2" s="144" t="s">
        <v>84</v>
      </c>
      <c r="V2" s="144"/>
      <c r="W2" s="144"/>
      <c r="X2" s="144" t="s">
        <v>84</v>
      </c>
      <c r="Y2" s="144"/>
      <c r="Z2" s="144"/>
      <c r="AA2" s="144" t="s">
        <v>84</v>
      </c>
      <c r="AB2" s="144"/>
      <c r="AC2" s="144"/>
      <c r="AD2" s="144" t="s">
        <v>84</v>
      </c>
      <c r="AE2" s="144"/>
      <c r="AF2" s="144"/>
      <c r="AG2" s="144" t="s">
        <v>84</v>
      </c>
      <c r="AH2" s="144"/>
      <c r="AI2" s="144"/>
      <c r="AJ2" s="144" t="s">
        <v>84</v>
      </c>
      <c r="AK2" s="144"/>
      <c r="AL2" s="144"/>
      <c r="AM2" s="72"/>
      <c r="AN2" s="144" t="s">
        <v>87</v>
      </c>
      <c r="AO2" s="144"/>
      <c r="AP2" s="144"/>
      <c r="AQ2" s="144" t="s">
        <v>87</v>
      </c>
      <c r="AR2" s="144"/>
      <c r="AS2" s="144"/>
      <c r="AT2" s="144" t="s">
        <v>87</v>
      </c>
      <c r="AU2" s="144"/>
      <c r="AV2" s="144"/>
      <c r="AW2" s="144" t="s">
        <v>87</v>
      </c>
      <c r="AX2" s="144"/>
      <c r="AY2" s="144"/>
      <c r="AZ2" s="144" t="s">
        <v>87</v>
      </c>
      <c r="BA2" s="144"/>
      <c r="BB2" s="144"/>
      <c r="BC2" s="144" t="s">
        <v>87</v>
      </c>
      <c r="BD2" s="144"/>
      <c r="BE2" s="144"/>
      <c r="BF2" s="144" t="s">
        <v>87</v>
      </c>
      <c r="BG2" s="144"/>
      <c r="BH2" s="144"/>
      <c r="BI2" s="144" t="s">
        <v>87</v>
      </c>
      <c r="BJ2" s="144"/>
      <c r="BK2" s="144"/>
      <c r="BL2" s="144" t="s">
        <v>87</v>
      </c>
      <c r="BM2" s="144"/>
      <c r="BN2" s="144"/>
      <c r="BO2" s="144" t="s">
        <v>87</v>
      </c>
      <c r="BP2" s="144"/>
      <c r="BQ2" s="144"/>
      <c r="BR2" s="144" t="s">
        <v>87</v>
      </c>
      <c r="BS2" s="144"/>
      <c r="BT2" s="144"/>
      <c r="BU2" s="144" t="s">
        <v>87</v>
      </c>
      <c r="BV2" s="144"/>
      <c r="BW2" s="144"/>
      <c r="BX2" s="72"/>
      <c r="BY2" s="144" t="s">
        <v>69</v>
      </c>
      <c r="BZ2" s="144"/>
      <c r="CA2" s="144"/>
      <c r="CB2" s="144" t="s">
        <v>69</v>
      </c>
      <c r="CC2" s="144"/>
      <c r="CD2" s="144"/>
      <c r="CE2" s="144" t="s">
        <v>69</v>
      </c>
      <c r="CF2" s="144"/>
      <c r="CG2" s="144"/>
      <c r="CH2" s="144" t="s">
        <v>69</v>
      </c>
      <c r="CI2" s="144"/>
      <c r="CJ2" s="144"/>
      <c r="CK2" s="144" t="s">
        <v>69</v>
      </c>
      <c r="CL2" s="144"/>
      <c r="CM2" s="144"/>
      <c r="CN2" s="144" t="s">
        <v>69</v>
      </c>
      <c r="CO2" s="144"/>
      <c r="CP2" s="144"/>
      <c r="CQ2" s="144" t="s">
        <v>69</v>
      </c>
      <c r="CR2" s="144"/>
      <c r="CS2" s="144"/>
      <c r="CT2" s="144" t="s">
        <v>69</v>
      </c>
      <c r="CU2" s="144"/>
      <c r="CV2" s="144"/>
      <c r="CW2" s="144" t="s">
        <v>69</v>
      </c>
      <c r="CX2" s="144"/>
      <c r="CY2" s="144"/>
      <c r="CZ2" s="144" t="s">
        <v>69</v>
      </c>
      <c r="DA2" s="144"/>
      <c r="DB2" s="144"/>
      <c r="DC2" s="144" t="s">
        <v>69</v>
      </c>
      <c r="DD2" s="144"/>
      <c r="DE2" s="144"/>
      <c r="DF2" s="144" t="s">
        <v>69</v>
      </c>
      <c r="DG2" s="144"/>
      <c r="DH2" s="144"/>
      <c r="DI2" s="72"/>
      <c r="DJ2" s="153" t="s">
        <v>68</v>
      </c>
      <c r="DK2" s="143"/>
      <c r="DL2" s="143"/>
      <c r="DM2" s="153" t="s">
        <v>68</v>
      </c>
      <c r="DN2" s="143"/>
      <c r="DO2" s="143"/>
      <c r="DP2" s="153" t="s">
        <v>68</v>
      </c>
      <c r="DQ2" s="143"/>
      <c r="DR2" s="143"/>
      <c r="DS2" s="153" t="s">
        <v>68</v>
      </c>
      <c r="DT2" s="143"/>
      <c r="DU2" s="143"/>
      <c r="DV2" s="153" t="s">
        <v>68</v>
      </c>
      <c r="DW2" s="143"/>
      <c r="DX2" s="143"/>
      <c r="DY2" s="153" t="s">
        <v>68</v>
      </c>
      <c r="DZ2" s="143"/>
      <c r="EA2" s="143"/>
      <c r="EB2" s="153" t="s">
        <v>68</v>
      </c>
      <c r="EC2" s="143"/>
      <c r="ED2" s="143"/>
      <c r="EE2" s="153" t="s">
        <v>68</v>
      </c>
      <c r="EF2" s="143"/>
      <c r="EG2" s="143"/>
      <c r="EH2" s="153" t="s">
        <v>68</v>
      </c>
      <c r="EI2" s="143"/>
      <c r="EJ2" s="143"/>
      <c r="EK2" s="153" t="s">
        <v>68</v>
      </c>
      <c r="EL2" s="143"/>
      <c r="EM2" s="143"/>
      <c r="EN2" s="153" t="s">
        <v>68</v>
      </c>
      <c r="EO2" s="143"/>
      <c r="EP2" s="143"/>
      <c r="EQ2" s="153" t="s">
        <v>68</v>
      </c>
      <c r="ER2" s="143"/>
      <c r="ES2" s="143"/>
      <c r="ET2" s="72"/>
    </row>
    <row r="3" spans="1:150" x14ac:dyDescent="0.25">
      <c r="A3" s="145"/>
      <c r="B3" s="147"/>
      <c r="C3" s="28" t="s">
        <v>38</v>
      </c>
      <c r="D3" s="51" t="s">
        <v>204</v>
      </c>
      <c r="E3" s="36" t="s">
        <v>50</v>
      </c>
      <c r="F3" s="28" t="s">
        <v>37</v>
      </c>
      <c r="G3" s="51" t="s">
        <v>213</v>
      </c>
      <c r="H3" s="36" t="s">
        <v>50</v>
      </c>
      <c r="I3" s="28" t="s">
        <v>39</v>
      </c>
      <c r="J3" s="51" t="s">
        <v>219</v>
      </c>
      <c r="K3" s="36" t="s">
        <v>50</v>
      </c>
      <c r="L3" s="28" t="s">
        <v>210</v>
      </c>
      <c r="M3" s="51" t="s">
        <v>223</v>
      </c>
      <c r="N3" s="36" t="s">
        <v>50</v>
      </c>
      <c r="O3" s="28" t="s">
        <v>216</v>
      </c>
      <c r="P3" s="51" t="s">
        <v>231</v>
      </c>
      <c r="Q3" s="36" t="s">
        <v>50</v>
      </c>
      <c r="R3" s="28" t="s">
        <v>225</v>
      </c>
      <c r="S3" s="51" t="s">
        <v>238</v>
      </c>
      <c r="T3" s="36" t="s">
        <v>50</v>
      </c>
      <c r="U3" s="28" t="s">
        <v>228</v>
      </c>
      <c r="V3" s="51" t="s">
        <v>240</v>
      </c>
      <c r="W3" s="36" t="s">
        <v>50</v>
      </c>
      <c r="X3" s="28" t="s">
        <v>235</v>
      </c>
      <c r="Y3" s="51" t="s">
        <v>245</v>
      </c>
      <c r="Z3" s="36" t="s">
        <v>50</v>
      </c>
      <c r="AA3" s="28" t="s">
        <v>242</v>
      </c>
      <c r="AB3" s="51" t="s">
        <v>254</v>
      </c>
      <c r="AC3" s="36" t="s">
        <v>50</v>
      </c>
      <c r="AD3" s="28" t="s">
        <v>247</v>
      </c>
      <c r="AE3" s="51" t="s">
        <v>255</v>
      </c>
      <c r="AF3" s="36" t="s">
        <v>50</v>
      </c>
      <c r="AG3" s="28" t="s">
        <v>251</v>
      </c>
      <c r="AH3" s="51" t="s">
        <v>260</v>
      </c>
      <c r="AI3" s="36" t="s">
        <v>50</v>
      </c>
      <c r="AJ3" s="28" t="s">
        <v>257</v>
      </c>
      <c r="AK3" s="51" t="s">
        <v>265</v>
      </c>
      <c r="AL3" s="36" t="s">
        <v>50</v>
      </c>
      <c r="AM3" s="52"/>
      <c r="AN3" s="28" t="s">
        <v>38</v>
      </c>
      <c r="AO3" s="51" t="s">
        <v>204</v>
      </c>
      <c r="AP3" s="36" t="s">
        <v>50</v>
      </c>
      <c r="AQ3" s="28" t="s">
        <v>37</v>
      </c>
      <c r="AR3" s="51" t="s">
        <v>213</v>
      </c>
      <c r="AS3" s="36" t="s">
        <v>50</v>
      </c>
      <c r="AT3" s="28" t="s">
        <v>39</v>
      </c>
      <c r="AU3" s="51" t="s">
        <v>219</v>
      </c>
      <c r="AV3" s="36" t="s">
        <v>50</v>
      </c>
      <c r="AW3" s="28" t="s">
        <v>210</v>
      </c>
      <c r="AX3" s="51" t="s">
        <v>223</v>
      </c>
      <c r="AY3" s="36" t="s">
        <v>50</v>
      </c>
      <c r="AZ3" s="28" t="s">
        <v>216</v>
      </c>
      <c r="BA3" s="51" t="s">
        <v>231</v>
      </c>
      <c r="BB3" s="36" t="s">
        <v>50</v>
      </c>
      <c r="BC3" s="28" t="s">
        <v>225</v>
      </c>
      <c r="BD3" s="51" t="s">
        <v>238</v>
      </c>
      <c r="BE3" s="36" t="s">
        <v>50</v>
      </c>
      <c r="BF3" s="28" t="s">
        <v>228</v>
      </c>
      <c r="BG3" s="51" t="s">
        <v>240</v>
      </c>
      <c r="BH3" s="36" t="s">
        <v>50</v>
      </c>
      <c r="BI3" s="28" t="s">
        <v>235</v>
      </c>
      <c r="BJ3" s="51" t="s">
        <v>245</v>
      </c>
      <c r="BK3" s="36" t="s">
        <v>50</v>
      </c>
      <c r="BL3" s="28" t="s">
        <v>242</v>
      </c>
      <c r="BM3" s="51" t="s">
        <v>254</v>
      </c>
      <c r="BN3" s="36" t="s">
        <v>50</v>
      </c>
      <c r="BO3" s="28" t="s">
        <v>247</v>
      </c>
      <c r="BP3" s="51" t="s">
        <v>255</v>
      </c>
      <c r="BQ3" s="36" t="s">
        <v>50</v>
      </c>
      <c r="BR3" s="28" t="s">
        <v>251</v>
      </c>
      <c r="BS3" s="51" t="s">
        <v>260</v>
      </c>
      <c r="BT3" s="36" t="s">
        <v>50</v>
      </c>
      <c r="BU3" s="28" t="s">
        <v>257</v>
      </c>
      <c r="BV3" s="51" t="s">
        <v>265</v>
      </c>
      <c r="BW3" s="36" t="s">
        <v>50</v>
      </c>
      <c r="BX3" s="52"/>
      <c r="BY3" s="28" t="s">
        <v>38</v>
      </c>
      <c r="BZ3" s="51" t="s">
        <v>204</v>
      </c>
      <c r="CA3" s="36" t="s">
        <v>50</v>
      </c>
      <c r="CB3" s="28" t="s">
        <v>37</v>
      </c>
      <c r="CC3" s="51" t="s">
        <v>213</v>
      </c>
      <c r="CD3" s="36" t="s">
        <v>50</v>
      </c>
      <c r="CE3" s="28" t="s">
        <v>39</v>
      </c>
      <c r="CF3" s="51" t="s">
        <v>219</v>
      </c>
      <c r="CG3" s="36" t="s">
        <v>50</v>
      </c>
      <c r="CH3" s="28" t="s">
        <v>210</v>
      </c>
      <c r="CI3" s="51" t="s">
        <v>223</v>
      </c>
      <c r="CJ3" s="36" t="s">
        <v>50</v>
      </c>
      <c r="CK3" s="28" t="s">
        <v>216</v>
      </c>
      <c r="CL3" s="51" t="s">
        <v>231</v>
      </c>
      <c r="CM3" s="36" t="s">
        <v>50</v>
      </c>
      <c r="CN3" s="28" t="s">
        <v>225</v>
      </c>
      <c r="CO3" s="51" t="s">
        <v>238</v>
      </c>
      <c r="CP3" s="36" t="s">
        <v>50</v>
      </c>
      <c r="CQ3" s="28" t="s">
        <v>228</v>
      </c>
      <c r="CR3" s="51" t="s">
        <v>240</v>
      </c>
      <c r="CS3" s="36" t="s">
        <v>50</v>
      </c>
      <c r="CT3" s="28" t="s">
        <v>235</v>
      </c>
      <c r="CU3" s="51" t="s">
        <v>245</v>
      </c>
      <c r="CV3" s="36" t="s">
        <v>50</v>
      </c>
      <c r="CW3" s="28" t="s">
        <v>242</v>
      </c>
      <c r="CX3" s="51" t="s">
        <v>254</v>
      </c>
      <c r="CY3" s="36" t="s">
        <v>50</v>
      </c>
      <c r="CZ3" s="28" t="s">
        <v>247</v>
      </c>
      <c r="DA3" s="51" t="s">
        <v>255</v>
      </c>
      <c r="DB3" s="36" t="s">
        <v>50</v>
      </c>
      <c r="DC3" s="28" t="s">
        <v>251</v>
      </c>
      <c r="DD3" s="51" t="s">
        <v>260</v>
      </c>
      <c r="DE3" s="36" t="s">
        <v>50</v>
      </c>
      <c r="DF3" s="28" t="s">
        <v>257</v>
      </c>
      <c r="DG3" s="51" t="s">
        <v>265</v>
      </c>
      <c r="DH3" s="36" t="s">
        <v>50</v>
      </c>
      <c r="DI3" s="52"/>
      <c r="DJ3" s="28" t="s">
        <v>38</v>
      </c>
      <c r="DK3" s="28" t="s">
        <v>204</v>
      </c>
      <c r="DL3" s="36" t="s">
        <v>50</v>
      </c>
      <c r="DM3" s="28" t="s">
        <v>37</v>
      </c>
      <c r="DN3" s="28" t="s">
        <v>213</v>
      </c>
      <c r="DO3" s="36" t="s">
        <v>50</v>
      </c>
      <c r="DP3" s="28" t="s">
        <v>39</v>
      </c>
      <c r="DQ3" s="28" t="s">
        <v>219</v>
      </c>
      <c r="DR3" s="36" t="s">
        <v>50</v>
      </c>
      <c r="DS3" s="28" t="s">
        <v>210</v>
      </c>
      <c r="DT3" s="28" t="s">
        <v>223</v>
      </c>
      <c r="DU3" s="36" t="s">
        <v>50</v>
      </c>
      <c r="DV3" s="28" t="s">
        <v>216</v>
      </c>
      <c r="DW3" s="28" t="s">
        <v>231</v>
      </c>
      <c r="DX3" s="36" t="s">
        <v>50</v>
      </c>
      <c r="DY3" s="28" t="s">
        <v>225</v>
      </c>
      <c r="DZ3" s="28" t="s">
        <v>238</v>
      </c>
      <c r="EA3" s="36" t="s">
        <v>50</v>
      </c>
      <c r="EB3" s="28" t="s">
        <v>228</v>
      </c>
      <c r="EC3" s="28" t="s">
        <v>240</v>
      </c>
      <c r="ED3" s="36" t="s">
        <v>50</v>
      </c>
      <c r="EE3" s="28" t="s">
        <v>235</v>
      </c>
      <c r="EF3" s="28" t="s">
        <v>245</v>
      </c>
      <c r="EG3" s="36" t="s">
        <v>50</v>
      </c>
      <c r="EH3" s="28" t="s">
        <v>242</v>
      </c>
      <c r="EI3" s="28" t="s">
        <v>254</v>
      </c>
      <c r="EJ3" s="36" t="s">
        <v>50</v>
      </c>
      <c r="EK3" s="28" t="s">
        <v>247</v>
      </c>
      <c r="EL3" s="28" t="s">
        <v>255</v>
      </c>
      <c r="EM3" s="36" t="s">
        <v>50</v>
      </c>
      <c r="EN3" s="28" t="s">
        <v>251</v>
      </c>
      <c r="EO3" s="28" t="s">
        <v>260</v>
      </c>
      <c r="EP3" s="36" t="s">
        <v>50</v>
      </c>
      <c r="EQ3" s="28" t="s">
        <v>257</v>
      </c>
      <c r="ER3" s="28" t="s">
        <v>265</v>
      </c>
      <c r="ES3" s="36" t="s">
        <v>50</v>
      </c>
      <c r="ET3" s="52"/>
    </row>
    <row r="4" spans="1:150" x14ac:dyDescent="0.25">
      <c r="A4" s="77" t="s">
        <v>23</v>
      </c>
      <c r="B4" s="42" t="s">
        <v>22</v>
      </c>
      <c r="C4" s="31">
        <v>1219</v>
      </c>
      <c r="D4" s="125">
        <f>C4/C$19</f>
        <v>0.28035878564857408</v>
      </c>
      <c r="E4" s="41">
        <f>D4*'Pondération des sujets'!$D3</f>
        <v>0.28035878564857408</v>
      </c>
      <c r="F4" s="31">
        <v>1082</v>
      </c>
      <c r="G4" s="125">
        <f>F4/F$19</f>
        <v>0.25046296296296294</v>
      </c>
      <c r="H4" s="41">
        <f>G4*'Pondération des sujets'!$D3</f>
        <v>0.25046296296296294</v>
      </c>
      <c r="I4" s="31">
        <v>1050</v>
      </c>
      <c r="J4" s="125">
        <f>I4/I$19</f>
        <v>0.24193548387096775</v>
      </c>
      <c r="K4" s="41">
        <f>J4*'Pondération des sujets'!$D3</f>
        <v>0.24193548387096775</v>
      </c>
      <c r="L4" s="31">
        <v>993</v>
      </c>
      <c r="M4" s="125">
        <f>L4/L$19</f>
        <v>0.22906574394463669</v>
      </c>
      <c r="N4" s="41">
        <f>M4*'Pondération des sujets'!$D3</f>
        <v>0.22906574394463669</v>
      </c>
      <c r="O4" s="31">
        <v>989</v>
      </c>
      <c r="P4" s="125">
        <f>O4/O$19</f>
        <v>0.22756557754256787</v>
      </c>
      <c r="Q4" s="41">
        <f>P4*'Pondération des sujets'!$D3</f>
        <v>0.22756557754256787</v>
      </c>
      <c r="R4" s="31">
        <v>946</v>
      </c>
      <c r="S4" s="125">
        <f>R4/R$19</f>
        <v>0.21687299403943144</v>
      </c>
      <c r="T4" s="41">
        <f>S4*'Pondération des sujets'!$D3</f>
        <v>0.21687299403943144</v>
      </c>
      <c r="U4" s="31">
        <v>920</v>
      </c>
      <c r="V4" s="125">
        <f>U4/U$19</f>
        <v>0.20961494645705173</v>
      </c>
      <c r="W4" s="41">
        <f>V4*'Pondération des sujets'!$D3</f>
        <v>0.20961494645705173</v>
      </c>
      <c r="X4" s="31">
        <v>841</v>
      </c>
      <c r="Y4" s="125">
        <f>X4/X$19</f>
        <v>0.18826953212446831</v>
      </c>
      <c r="Z4" s="41">
        <f>Y4*'Pondération des sujets'!$D3</f>
        <v>0.18826953212446831</v>
      </c>
      <c r="AA4" s="31">
        <v>795</v>
      </c>
      <c r="AB4" s="125">
        <f>AA4/AA$19</f>
        <v>0.17753461366681555</v>
      </c>
      <c r="AC4" s="41">
        <f>AB4*'Pondération des sujets'!$D3</f>
        <v>0.17753461366681555</v>
      </c>
      <c r="AD4" s="31">
        <v>766</v>
      </c>
      <c r="AE4" s="125">
        <f>AD4/AD$19</f>
        <v>0.17041156840934371</v>
      </c>
      <c r="AF4" s="41">
        <f>AE4*'Pondération des sujets'!$D3</f>
        <v>0.17041156840934371</v>
      </c>
      <c r="AG4" s="31">
        <v>741</v>
      </c>
      <c r="AH4" s="125">
        <f>AG4/AG$19</f>
        <v>0.17204550731367541</v>
      </c>
      <c r="AI4" s="41">
        <f>AH4*'Pondération des sujets'!$D3</f>
        <v>0.17204550731367541</v>
      </c>
      <c r="AJ4" s="31">
        <v>790</v>
      </c>
      <c r="AK4" s="125">
        <f>AJ4/AJ$19</f>
        <v>0.18535898639136555</v>
      </c>
      <c r="AL4" s="41">
        <f>AK4*'Pondération des sujets'!$D3</f>
        <v>0.18535898639136555</v>
      </c>
      <c r="AM4" s="32"/>
      <c r="AN4" s="31">
        <v>412</v>
      </c>
      <c r="AO4" s="125">
        <f>AN4/AN$19</f>
        <v>0.18977429755872868</v>
      </c>
      <c r="AP4" s="41">
        <f>AO4*'Pondération des sujets'!$D3</f>
        <v>0.18977429755872868</v>
      </c>
      <c r="AQ4" s="31">
        <v>391</v>
      </c>
      <c r="AR4" s="125">
        <f>AQ4/AQ$19</f>
        <v>0.18135435992578849</v>
      </c>
      <c r="AS4" s="41">
        <f>AR4*'Pondération des sujets'!$D3</f>
        <v>0.18135435992578849</v>
      </c>
      <c r="AT4" s="31">
        <v>329</v>
      </c>
      <c r="AU4" s="125">
        <f>AT4/AT$19</f>
        <v>0.15175276752767528</v>
      </c>
      <c r="AV4" s="41">
        <f>AU4*'Pondération des sujets'!$D3</f>
        <v>0.15175276752767528</v>
      </c>
      <c r="AW4" s="31">
        <v>330</v>
      </c>
      <c r="AX4" s="125">
        <f>AW4/AW$19</f>
        <v>0.15427769985974754</v>
      </c>
      <c r="AY4" s="41">
        <f>AX4*'Pondération des sujets'!$D3</f>
        <v>0.15427769985974754</v>
      </c>
      <c r="AZ4" s="31">
        <v>343</v>
      </c>
      <c r="BA4" s="125">
        <f>AZ4/AZ$19</f>
        <v>0.16028037383177571</v>
      </c>
      <c r="BB4" s="41">
        <f>BA4*'Pondération des sujets'!$D3</f>
        <v>0.16028037383177571</v>
      </c>
      <c r="BC4" s="31">
        <v>364</v>
      </c>
      <c r="BD4" s="125">
        <f>BC4/BC$19</f>
        <v>0.16828478964401294</v>
      </c>
      <c r="BE4" s="41">
        <f>BD4*'Pondération des sujets'!$D3</f>
        <v>0.16828478964401294</v>
      </c>
      <c r="BF4" s="31">
        <v>353</v>
      </c>
      <c r="BG4" s="125">
        <f>BF4/BF$19</f>
        <v>0.1617781851512374</v>
      </c>
      <c r="BH4" s="41">
        <f>BG4*'Pondération des sujets'!$D3</f>
        <v>0.1617781851512374</v>
      </c>
      <c r="BI4" s="31">
        <v>392</v>
      </c>
      <c r="BJ4" s="125">
        <f>BI4/BI$19</f>
        <v>0.17745586238116795</v>
      </c>
      <c r="BK4" s="41">
        <f>BJ4*'Pondération des sujets'!$D3</f>
        <v>0.17745586238116795</v>
      </c>
      <c r="BL4" s="31">
        <v>369</v>
      </c>
      <c r="BM4" s="125">
        <f>BL4/BL$19</f>
        <v>0.16872427983539096</v>
      </c>
      <c r="BN4" s="41">
        <f>BM4*'Pondération des sujets'!$D3</f>
        <v>0.16872427983539096</v>
      </c>
      <c r="BO4" s="31">
        <v>359</v>
      </c>
      <c r="BP4" s="125">
        <f>BO4/BO$19</f>
        <v>0.16207674943566591</v>
      </c>
      <c r="BQ4" s="41">
        <f>BP4*'Pondération des sujets'!$D3</f>
        <v>0.16207674943566591</v>
      </c>
      <c r="BR4" s="31">
        <v>370</v>
      </c>
      <c r="BS4" s="125">
        <f>BR4/BR$19</f>
        <v>0.17027151403589508</v>
      </c>
      <c r="BT4" s="41">
        <f>BS4*'Pondération des sujets'!$D3</f>
        <v>0.17027151403589508</v>
      </c>
      <c r="BU4" s="31">
        <v>398</v>
      </c>
      <c r="BV4" s="125">
        <f>BU4/BU$19</f>
        <v>0.18520241973010704</v>
      </c>
      <c r="BW4" s="41">
        <f>BV4*'Pondération des sujets'!$D3</f>
        <v>0.18520241973010704</v>
      </c>
      <c r="BX4" s="32"/>
      <c r="BY4" s="31">
        <v>628</v>
      </c>
      <c r="BZ4" s="125">
        <f>BY4/BY$19</f>
        <v>0.17200766913174473</v>
      </c>
      <c r="CA4" s="41">
        <f>BZ4*'Pondération des sujets'!$D3</f>
        <v>0.17200766913174473</v>
      </c>
      <c r="CB4" s="31">
        <v>536</v>
      </c>
      <c r="CC4" s="125">
        <f>CB4/CB$19</f>
        <v>0.14782129067843353</v>
      </c>
      <c r="CD4" s="41">
        <f>CC4*'Pondération des sujets'!$D3</f>
        <v>0.14782129067843353</v>
      </c>
      <c r="CE4" s="31">
        <v>534</v>
      </c>
      <c r="CF4" s="125">
        <f>CE4/CE$19</f>
        <v>0.14682430574649435</v>
      </c>
      <c r="CG4" s="41">
        <f>CF4*'Pondération des sujets'!$D3</f>
        <v>0.14682430574649435</v>
      </c>
      <c r="CH4" s="31">
        <v>495</v>
      </c>
      <c r="CI4" s="125">
        <f>CH4/CH$19</f>
        <v>0.13602638087386645</v>
      </c>
      <c r="CJ4" s="41">
        <f>CI4*'Pondération des sujets'!$D3</f>
        <v>0.13602638087386645</v>
      </c>
      <c r="CK4" s="31">
        <v>519</v>
      </c>
      <c r="CL4" s="125">
        <f>CK4/CK$19</f>
        <v>0.1432909994478189</v>
      </c>
      <c r="CM4" s="41">
        <f>CL4*'Pondération des sujets'!$D3</f>
        <v>0.1432909994478189</v>
      </c>
      <c r="CN4" s="31">
        <v>492</v>
      </c>
      <c r="CO4" s="125">
        <f>CN4/CN$19</f>
        <v>0.13628808864265929</v>
      </c>
      <c r="CP4" s="41">
        <f>CO4*'Pondération des sujets'!$D3</f>
        <v>0.13628808864265929</v>
      </c>
      <c r="CQ4" s="31">
        <v>502</v>
      </c>
      <c r="CR4" s="125">
        <f>CQ4/CQ$19</f>
        <v>0.13685932388222466</v>
      </c>
      <c r="CS4" s="41">
        <f>CR4*'Pondération des sujets'!$D3</f>
        <v>0.13685932388222466</v>
      </c>
      <c r="CT4" s="31">
        <v>472</v>
      </c>
      <c r="CU4" s="125">
        <f>CT4/CT$19</f>
        <v>0.12569906790945407</v>
      </c>
      <c r="CV4" s="41">
        <f>CU4*'Pondération des sujets'!$D3</f>
        <v>0.12569906790945407</v>
      </c>
      <c r="CW4" s="31">
        <v>511</v>
      </c>
      <c r="CX4" s="125">
        <f>CW4/CW$19</f>
        <v>0.13565171223785505</v>
      </c>
      <c r="CY4" s="41">
        <f>CX4*'Pondération des sujets'!$D3</f>
        <v>0.13565171223785505</v>
      </c>
      <c r="CZ4" s="31">
        <v>506</v>
      </c>
      <c r="DA4" s="125">
        <f>CZ4/CZ$19</f>
        <v>0.13375627808617499</v>
      </c>
      <c r="DB4" s="41">
        <f>DA4*'Pondération des sujets'!$D3</f>
        <v>0.13375627808617499</v>
      </c>
      <c r="DC4" s="31">
        <v>470</v>
      </c>
      <c r="DD4" s="125">
        <f>DC4/DC$19</f>
        <v>0.12961941533370105</v>
      </c>
      <c r="DE4" s="41">
        <f>DD4*'Pondération des sujets'!$D3</f>
        <v>0.12961941533370105</v>
      </c>
      <c r="DF4" s="31">
        <v>559</v>
      </c>
      <c r="DG4" s="125">
        <f>DF4/DF$19</f>
        <v>0.1575091575091575</v>
      </c>
      <c r="DH4" s="41">
        <f>DG4*'Pondération des sujets'!$D3</f>
        <v>0.1575091575091575</v>
      </c>
      <c r="DI4" s="32"/>
      <c r="DJ4" s="31">
        <v>342</v>
      </c>
      <c r="DK4" s="125">
        <f>DJ4/DJ$19</f>
        <v>0.19332956472583379</v>
      </c>
      <c r="DL4" s="41">
        <f>DK4*'Pondération des sujets'!$D3</f>
        <v>0.19332956472583379</v>
      </c>
      <c r="DM4" s="31">
        <v>338</v>
      </c>
      <c r="DN4" s="125">
        <f>DM4/DM$19</f>
        <v>0.19391853126792885</v>
      </c>
      <c r="DO4" s="41">
        <f>DN4*'Pondération des sujets'!$D3</f>
        <v>0.19391853126792885</v>
      </c>
      <c r="DP4" s="31">
        <v>359</v>
      </c>
      <c r="DQ4" s="125">
        <f>DP4/DP$19</f>
        <v>0.20502569960022843</v>
      </c>
      <c r="DR4" s="41">
        <f>DQ4*'Pondération des sujets'!$D3</f>
        <v>0.20502569960022843</v>
      </c>
      <c r="DS4" s="31">
        <v>351</v>
      </c>
      <c r="DT4" s="125">
        <f>DS4/DS$19</f>
        <v>0.2037144515380151</v>
      </c>
      <c r="DU4" s="41">
        <f>DT4*'Pondération des sujets'!$D3</f>
        <v>0.2037144515380151</v>
      </c>
      <c r="DV4" s="31">
        <v>437</v>
      </c>
      <c r="DW4" s="125">
        <f>DV4/DV$19</f>
        <v>0.25377468060394892</v>
      </c>
      <c r="DX4" s="41">
        <f>DW4*'Pondération des sujets'!$D3</f>
        <v>0.25377468060394892</v>
      </c>
      <c r="DY4" s="31">
        <v>405</v>
      </c>
      <c r="DZ4" s="125">
        <f>DY4/DY$19</f>
        <v>0.23329493087557604</v>
      </c>
      <c r="EA4" s="41">
        <f>DZ4*'Pondération des sujets'!$D3</f>
        <v>0.23329493087557604</v>
      </c>
      <c r="EB4" s="31">
        <v>415</v>
      </c>
      <c r="EC4" s="125">
        <f>EB4/EB$19</f>
        <v>0.23301516002245928</v>
      </c>
      <c r="ED4" s="41">
        <f>EC4*'Pondération des sujets'!$D3</f>
        <v>0.23301516002245928</v>
      </c>
      <c r="EE4" s="31">
        <v>372</v>
      </c>
      <c r="EF4" s="125">
        <f>EE4/EE$19</f>
        <v>0.2058660763696735</v>
      </c>
      <c r="EG4" s="41">
        <f>EF4*'Pondération des sujets'!$D3</f>
        <v>0.2058660763696735</v>
      </c>
      <c r="EH4" s="31">
        <v>383</v>
      </c>
      <c r="EI4" s="125">
        <f>EH4/EH$19</f>
        <v>0.21313299944351696</v>
      </c>
      <c r="EJ4" s="41">
        <f>EI4*'Pondération des sujets'!$D3</f>
        <v>0.21313299944351696</v>
      </c>
      <c r="EK4" s="31">
        <v>372</v>
      </c>
      <c r="EL4" s="125">
        <f>EK4/EK$19</f>
        <v>0.2045079714128642</v>
      </c>
      <c r="EM4" s="41">
        <f>EL4*'Pondération des sujets'!$D3</f>
        <v>0.2045079714128642</v>
      </c>
      <c r="EN4" s="31">
        <v>373</v>
      </c>
      <c r="EO4" s="125">
        <f>EN4/EN$19</f>
        <v>0.21498559077809798</v>
      </c>
      <c r="EP4" s="41">
        <f>EO4*'Pondération des sujets'!$D3</f>
        <v>0.21498559077809798</v>
      </c>
      <c r="EQ4" s="31">
        <v>397</v>
      </c>
      <c r="ER4" s="125">
        <f>EQ4/EQ$19</f>
        <v>0.2320280537697253</v>
      </c>
      <c r="ES4" s="41">
        <f>ER4*'Pondération des sujets'!$D3</f>
        <v>0.2320280537697253</v>
      </c>
      <c r="ET4" s="32"/>
    </row>
    <row r="5" spans="1:150" s="70" customFormat="1" ht="15" customHeight="1" x14ac:dyDescent="0.25">
      <c r="A5" s="78"/>
      <c r="B5" s="49" t="s">
        <v>49</v>
      </c>
      <c r="C5" s="48">
        <v>444</v>
      </c>
      <c r="D5" s="126">
        <f>C5/C$19</f>
        <v>0.10211591536338546</v>
      </c>
      <c r="E5" s="41">
        <f>-D5*'Pondération des sujets'!$D$3</f>
        <v>-0.10211591536338546</v>
      </c>
      <c r="F5" s="48">
        <v>414</v>
      </c>
      <c r="G5" s="126">
        <f>F5/F$19</f>
        <v>9.583333333333334E-2</v>
      </c>
      <c r="H5" s="41">
        <f>-G5*'Pondération des sujets'!$D$3</f>
        <v>-9.583333333333334E-2</v>
      </c>
      <c r="I5" s="48">
        <v>301</v>
      </c>
      <c r="J5" s="126">
        <f>I5/I$19</f>
        <v>6.9354838709677416E-2</v>
      </c>
      <c r="K5" s="41">
        <f>-J5*'Pondération des sujets'!$D$3</f>
        <v>-6.9354838709677416E-2</v>
      </c>
      <c r="L5" s="48">
        <v>447</v>
      </c>
      <c r="M5" s="126">
        <f>L5/L$19</f>
        <v>0.10311418685121107</v>
      </c>
      <c r="N5" s="41">
        <f>-M5*'Pondération des sujets'!$D$3</f>
        <v>-0.10311418685121107</v>
      </c>
      <c r="O5" s="48">
        <v>451</v>
      </c>
      <c r="P5" s="126">
        <f>O5/O$19</f>
        <v>0.10377358490566038</v>
      </c>
      <c r="Q5" s="41">
        <f>-P5*'Pondération des sujets'!$D$3</f>
        <v>-0.10377358490566038</v>
      </c>
      <c r="R5" s="48">
        <v>450</v>
      </c>
      <c r="S5" s="126">
        <f>R5/R$19</f>
        <v>0.1031636863823934</v>
      </c>
      <c r="T5" s="41">
        <f>-S5*'Pondération des sujets'!$D$3</f>
        <v>-0.1031636863823934</v>
      </c>
      <c r="U5" s="48">
        <v>425</v>
      </c>
      <c r="V5" s="126">
        <f>U5/U$19</f>
        <v>9.6832991569833674E-2</v>
      </c>
      <c r="W5" s="41">
        <f>-V5*'Pondération des sujets'!$D$3</f>
        <v>-9.6832991569833674E-2</v>
      </c>
      <c r="X5" s="48">
        <v>401</v>
      </c>
      <c r="Y5" s="126">
        <f>X5/X$19</f>
        <v>8.9769420192522945E-2</v>
      </c>
      <c r="Z5" s="41">
        <f>-Y5*'Pondération des sujets'!$D$3</f>
        <v>-8.9769420192522945E-2</v>
      </c>
      <c r="AA5" s="48">
        <v>421</v>
      </c>
      <c r="AB5" s="126">
        <f>AA5/AA$19</f>
        <v>9.4015185350602951E-2</v>
      </c>
      <c r="AC5" s="41">
        <f>-AB5*'Pondération des sujets'!$D$3</f>
        <v>-9.4015185350602951E-2</v>
      </c>
      <c r="AD5" s="48">
        <v>401</v>
      </c>
      <c r="AE5" s="126">
        <f>AD5/AD$19</f>
        <v>8.921023359288098E-2</v>
      </c>
      <c r="AF5" s="41">
        <f>-AE5*'Pondération des sujets'!$D$3</f>
        <v>-8.921023359288098E-2</v>
      </c>
      <c r="AG5" s="48">
        <v>406</v>
      </c>
      <c r="AH5" s="126">
        <f>AG5/AG$19</f>
        <v>9.4265149756210823E-2</v>
      </c>
      <c r="AI5" s="41">
        <f>-AH5*'Pondération des sujets'!$D$3</f>
        <v>-9.4265149756210823E-2</v>
      </c>
      <c r="AJ5" s="48">
        <v>392</v>
      </c>
      <c r="AK5" s="126">
        <f>AJ5/AJ$19</f>
        <v>9.1975598310652273E-2</v>
      </c>
      <c r="AL5" s="41">
        <f>-AK5*'Pondération des sujets'!$D$3</f>
        <v>-9.1975598310652273E-2</v>
      </c>
      <c r="AM5" s="32"/>
      <c r="AN5" s="48">
        <v>157</v>
      </c>
      <c r="AO5" s="126">
        <f>AN5/AN$19</f>
        <v>7.231690465223399E-2</v>
      </c>
      <c r="AP5" s="41">
        <f>-AO5*'Pondération des sujets'!$D$3</f>
        <v>-7.231690465223399E-2</v>
      </c>
      <c r="AQ5" s="48">
        <v>154</v>
      </c>
      <c r="AR5" s="126">
        <f>AQ5/AQ$19</f>
        <v>7.1428571428571425E-2</v>
      </c>
      <c r="AS5" s="41">
        <f>-AR5*'Pondération des sujets'!$D$3</f>
        <v>-7.1428571428571425E-2</v>
      </c>
      <c r="AT5" s="48">
        <v>103</v>
      </c>
      <c r="AU5" s="126">
        <f>AT5/AT$19</f>
        <v>4.7509225092250924E-2</v>
      </c>
      <c r="AV5" s="41">
        <f>-AU5*'Pondération des sujets'!$D$3</f>
        <v>-4.7509225092250924E-2</v>
      </c>
      <c r="AW5" s="48">
        <v>177</v>
      </c>
      <c r="AX5" s="126">
        <f>AW5/AW$19</f>
        <v>8.2748948106591863E-2</v>
      </c>
      <c r="AY5" s="41">
        <f>-AX5*'Pondération des sujets'!$D$3</f>
        <v>-8.2748948106591863E-2</v>
      </c>
      <c r="AZ5" s="48">
        <v>143</v>
      </c>
      <c r="BA5" s="126">
        <f>AZ5/AZ$19</f>
        <v>6.6822429906542052E-2</v>
      </c>
      <c r="BB5" s="41">
        <f>-BA5*'Pondération des sujets'!$D$3</f>
        <v>-6.6822429906542052E-2</v>
      </c>
      <c r="BC5" s="48">
        <v>157</v>
      </c>
      <c r="BD5" s="126">
        <f>BC5/BC$19</f>
        <v>7.2584373555247342E-2</v>
      </c>
      <c r="BE5" s="41">
        <f>-BD5*'Pondération des sujets'!$D$3</f>
        <v>-7.2584373555247342E-2</v>
      </c>
      <c r="BF5" s="48">
        <v>163</v>
      </c>
      <c r="BG5" s="126">
        <f>BF5/BF$19</f>
        <v>7.4702108157653532E-2</v>
      </c>
      <c r="BH5" s="41">
        <f>-BG5*'Pondération des sujets'!$D$3</f>
        <v>-7.4702108157653532E-2</v>
      </c>
      <c r="BI5" s="48">
        <v>190</v>
      </c>
      <c r="BJ5" s="126">
        <f>BI5/BI$19</f>
        <v>8.6011770031688542E-2</v>
      </c>
      <c r="BK5" s="41">
        <f>-BJ5*'Pondération des sujets'!$D$3</f>
        <v>-8.6011770031688542E-2</v>
      </c>
      <c r="BL5" s="48">
        <v>185</v>
      </c>
      <c r="BM5" s="126">
        <f>BL5/BL$19</f>
        <v>8.4590763603109284E-2</v>
      </c>
      <c r="BN5" s="41">
        <f>-BM5*'Pondération des sujets'!$D$3</f>
        <v>-8.4590763603109284E-2</v>
      </c>
      <c r="BO5" s="48">
        <v>158</v>
      </c>
      <c r="BP5" s="126">
        <f>BO5/BO$19</f>
        <v>7.133182844243792E-2</v>
      </c>
      <c r="BQ5" s="41">
        <f>-BP5*'Pondération des sujets'!$D$3</f>
        <v>-7.133182844243792E-2</v>
      </c>
      <c r="BR5" s="48">
        <v>170</v>
      </c>
      <c r="BS5" s="126">
        <f>BR5/BR$19</f>
        <v>7.8232857800276112E-2</v>
      </c>
      <c r="BT5" s="41">
        <f>-BS5*'Pondération des sujets'!$D$3</f>
        <v>-7.8232857800276112E-2</v>
      </c>
      <c r="BU5" s="48">
        <v>179</v>
      </c>
      <c r="BV5" s="126">
        <f>BU5/BU$19</f>
        <v>8.3294555607259194E-2</v>
      </c>
      <c r="BW5" s="41">
        <f>-BV5*'Pondération des sujets'!$D$3</f>
        <v>-8.3294555607259194E-2</v>
      </c>
      <c r="BX5" s="32"/>
      <c r="BY5" s="48">
        <v>294</v>
      </c>
      <c r="BZ5" s="126">
        <f>BY5/BY$19</f>
        <v>8.0525883319638461E-2</v>
      </c>
      <c r="CA5" s="41">
        <f>-BZ5*'Pondération des sujets'!$D$3</f>
        <v>-8.0525883319638461E-2</v>
      </c>
      <c r="CB5" s="48">
        <v>286</v>
      </c>
      <c r="CC5" s="126">
        <f>CB5/CB$19</f>
        <v>7.8874793160507453E-2</v>
      </c>
      <c r="CD5" s="41">
        <f>-CC5*'Pondération des sujets'!$D$3</f>
        <v>-7.8874793160507453E-2</v>
      </c>
      <c r="CE5" s="48">
        <v>211</v>
      </c>
      <c r="CF5" s="126">
        <f>CE5/CE$19</f>
        <v>5.8014847401704699E-2</v>
      </c>
      <c r="CG5" s="41">
        <f>-CF5*'Pondération des sujets'!$D$3</f>
        <v>-5.8014847401704699E-2</v>
      </c>
      <c r="CH5" s="48">
        <v>337</v>
      </c>
      <c r="CI5" s="126">
        <f>CH5/CH$19</f>
        <v>9.2607859302006046E-2</v>
      </c>
      <c r="CJ5" s="41">
        <f>-CI5*'Pondération des sujets'!$D$3</f>
        <v>-9.2607859302006046E-2</v>
      </c>
      <c r="CK5" s="48">
        <v>318</v>
      </c>
      <c r="CL5" s="126">
        <f>CK5/CK$19</f>
        <v>8.779679734953065E-2</v>
      </c>
      <c r="CM5" s="41">
        <f>-CL5*'Pondération des sujets'!$D$3</f>
        <v>-8.779679734953065E-2</v>
      </c>
      <c r="CN5" s="48">
        <v>307</v>
      </c>
      <c r="CO5" s="126">
        <f>CN5/CN$19</f>
        <v>8.5041551246537395E-2</v>
      </c>
      <c r="CP5" s="41">
        <f>-CO5*'Pondération des sujets'!$D$3</f>
        <v>-8.5041551246537395E-2</v>
      </c>
      <c r="CQ5" s="48">
        <v>328</v>
      </c>
      <c r="CR5" s="126">
        <f>CQ5/CQ$19</f>
        <v>8.9422028353326063E-2</v>
      </c>
      <c r="CS5" s="41">
        <f>-CR5*'Pondération des sujets'!$D$3</f>
        <v>-8.9422028353326063E-2</v>
      </c>
      <c r="CT5" s="48">
        <v>309</v>
      </c>
      <c r="CU5" s="126">
        <f>CT5/CT$19</f>
        <v>8.2290279627163787E-2</v>
      </c>
      <c r="CV5" s="41">
        <f>-CU5*'Pondération des sujets'!$D$3</f>
        <v>-8.2290279627163787E-2</v>
      </c>
      <c r="CW5" s="48">
        <v>357</v>
      </c>
      <c r="CX5" s="126">
        <f>CW5/CW$19</f>
        <v>9.4770374303159016E-2</v>
      </c>
      <c r="CY5" s="41">
        <f>-CX5*'Pondération des sujets'!$D$3</f>
        <v>-9.4770374303159016E-2</v>
      </c>
      <c r="CZ5" s="48">
        <v>344</v>
      </c>
      <c r="DA5" s="126">
        <f>CZ5/CZ$19</f>
        <v>9.0933121860956909E-2</v>
      </c>
      <c r="DB5" s="41">
        <f>-DA5*'Pondération des sujets'!$D$3</f>
        <v>-9.0933121860956909E-2</v>
      </c>
      <c r="DC5" s="48">
        <v>306</v>
      </c>
      <c r="DD5" s="126">
        <f>DC5/DC$19</f>
        <v>8.4390512961941527E-2</v>
      </c>
      <c r="DE5" s="41">
        <f>-DD5*'Pondération des sujets'!$D$3</f>
        <v>-8.4390512961941527E-2</v>
      </c>
      <c r="DF5" s="48">
        <v>339</v>
      </c>
      <c r="DG5" s="126">
        <f>DF5/DF$19</f>
        <v>9.5519864750633982E-2</v>
      </c>
      <c r="DH5" s="41">
        <f>-DG5*'Pondération des sujets'!$D$3</f>
        <v>-9.5519864750633982E-2</v>
      </c>
      <c r="DI5" s="32"/>
      <c r="DJ5" s="48">
        <v>127</v>
      </c>
      <c r="DK5" s="126">
        <f>DJ5/DJ$19</f>
        <v>7.1791972866025996E-2</v>
      </c>
      <c r="DL5" s="41">
        <f>-DK5*'Pondération des sujets'!$D$3</f>
        <v>-7.1791972866025996E-2</v>
      </c>
      <c r="DM5" s="48">
        <v>147</v>
      </c>
      <c r="DN5" s="126">
        <f>DM5/DM$19</f>
        <v>8.4337349397590355E-2</v>
      </c>
      <c r="DO5" s="41">
        <f>-DN5*'Pondération des sujets'!$D$3</f>
        <v>-8.4337349397590355E-2</v>
      </c>
      <c r="DP5" s="48">
        <v>124</v>
      </c>
      <c r="DQ5" s="126">
        <f>DP5/DP$19</f>
        <v>7.081667618503712E-2</v>
      </c>
      <c r="DR5" s="41">
        <f>-DQ5*'Pondération des sujets'!$D$3</f>
        <v>-7.081667618503712E-2</v>
      </c>
      <c r="DS5" s="48">
        <v>157</v>
      </c>
      <c r="DT5" s="126">
        <f>DS5/DS$19</f>
        <v>9.1120139291932675E-2</v>
      </c>
      <c r="DU5" s="41">
        <f>-DT5*'Pondération des sujets'!$D$3</f>
        <v>-9.1120139291932675E-2</v>
      </c>
      <c r="DV5" s="48">
        <v>170</v>
      </c>
      <c r="DW5" s="126">
        <f>DV5/DV$19</f>
        <v>9.8722415795586521E-2</v>
      </c>
      <c r="DX5" s="41">
        <f>-DW5*'Pondération des sujets'!$D$3</f>
        <v>-9.8722415795586521E-2</v>
      </c>
      <c r="DY5" s="48">
        <v>153</v>
      </c>
      <c r="DZ5" s="126">
        <f>DY5/DY$19</f>
        <v>8.8133640552995385E-2</v>
      </c>
      <c r="EA5" s="41">
        <f>-DZ5*'Pondération des sujets'!$D$3</f>
        <v>-8.8133640552995385E-2</v>
      </c>
      <c r="EB5" s="48">
        <v>173</v>
      </c>
      <c r="EC5" s="126">
        <f>EB5/EB$19</f>
        <v>9.7136440202133634E-2</v>
      </c>
      <c r="ED5" s="41">
        <f>-EC5*'Pondération des sujets'!$D$3</f>
        <v>-9.7136440202133634E-2</v>
      </c>
      <c r="EE5" s="48">
        <v>165</v>
      </c>
      <c r="EF5" s="126">
        <f>EE5/EE$19</f>
        <v>9.1311566131710015E-2</v>
      </c>
      <c r="EG5" s="41">
        <f>-EF5*'Pondération des sujets'!$D$3</f>
        <v>-9.1311566131710015E-2</v>
      </c>
      <c r="EH5" s="48">
        <v>176</v>
      </c>
      <c r="EI5" s="126">
        <f>EH5/EH$19</f>
        <v>9.7941012799109634E-2</v>
      </c>
      <c r="EJ5" s="41">
        <f>-EI5*'Pondération des sujets'!$D$3</f>
        <v>-9.7941012799109634E-2</v>
      </c>
      <c r="EK5" s="48">
        <v>164</v>
      </c>
      <c r="EL5" s="126">
        <f>EK5/EK$19</f>
        <v>9.0159428257284221E-2</v>
      </c>
      <c r="EM5" s="41">
        <f>-EL5*'Pondération des sujets'!$D$3</f>
        <v>-9.0159428257284221E-2</v>
      </c>
      <c r="EN5" s="48">
        <v>170</v>
      </c>
      <c r="EO5" s="126">
        <f>EN5/EN$19</f>
        <v>9.7982708933717577E-2</v>
      </c>
      <c r="EP5" s="41">
        <f>-EO5*'Pondération des sujets'!$D$3</f>
        <v>-9.7982708933717577E-2</v>
      </c>
      <c r="EQ5" s="48">
        <v>170</v>
      </c>
      <c r="ER5" s="126">
        <f>EQ5/EQ$19</f>
        <v>9.9357101110461712E-2</v>
      </c>
      <c r="ES5" s="41">
        <f>-ER5*'Pondération des sujets'!$D$3</f>
        <v>-9.9357101110461712E-2</v>
      </c>
      <c r="ET5" s="32"/>
    </row>
    <row r="6" spans="1:150" x14ac:dyDescent="0.25">
      <c r="A6" s="77" t="s">
        <v>21</v>
      </c>
      <c r="B6" s="42" t="s">
        <v>20</v>
      </c>
      <c r="C6" s="31">
        <v>106</v>
      </c>
      <c r="D6" s="125">
        <f>C6/C$19</f>
        <v>2.437902483900644E-2</v>
      </c>
      <c r="E6" s="41">
        <f>D6*'Pondération des sujets'!$D4</f>
        <v>2.437902483900644E-2</v>
      </c>
      <c r="F6" s="31">
        <v>120</v>
      </c>
      <c r="G6" s="125">
        <f>F6/F$19</f>
        <v>2.7777777777777776E-2</v>
      </c>
      <c r="H6" s="41">
        <f>G6*'Pondération des sujets'!$D4</f>
        <v>2.7777777777777776E-2</v>
      </c>
      <c r="I6" s="31">
        <v>109</v>
      </c>
      <c r="J6" s="125">
        <f>I6/I$19</f>
        <v>2.511520737327189E-2</v>
      </c>
      <c r="K6" s="41">
        <f>J6*'Pondération des sujets'!$D4</f>
        <v>2.511520737327189E-2</v>
      </c>
      <c r="L6" s="31">
        <v>91</v>
      </c>
      <c r="M6" s="125">
        <f>L6/L$19</f>
        <v>2.0991926182237601E-2</v>
      </c>
      <c r="N6" s="41">
        <f>M6*'Pondération des sujets'!$D4</f>
        <v>2.0991926182237601E-2</v>
      </c>
      <c r="O6" s="31">
        <v>97</v>
      </c>
      <c r="P6" s="125">
        <f>O6/O$19</f>
        <v>2.2319374137137599E-2</v>
      </c>
      <c r="Q6" s="41">
        <f>P6*'Pondération des sujets'!$D4</f>
        <v>2.2319374137137599E-2</v>
      </c>
      <c r="R6" s="31">
        <v>94</v>
      </c>
      <c r="S6" s="125">
        <f>R6/R$19</f>
        <v>2.1549747822099955E-2</v>
      </c>
      <c r="T6" s="41">
        <f>S6*'Pondération des sujets'!$D4</f>
        <v>2.1549747822099955E-2</v>
      </c>
      <c r="U6" s="31">
        <v>96</v>
      </c>
      <c r="V6" s="125">
        <f>U6/U$19</f>
        <v>2.1872863978127138E-2</v>
      </c>
      <c r="W6" s="41">
        <f>V6*'Pondération des sujets'!$D4</f>
        <v>2.1872863978127138E-2</v>
      </c>
      <c r="X6" s="31">
        <v>90</v>
      </c>
      <c r="Y6" s="125">
        <f>X6/X$19</f>
        <v>2.0147750167897917E-2</v>
      </c>
      <c r="Z6" s="41">
        <f>Y6*'Pondération des sujets'!$D4</f>
        <v>2.0147750167897917E-2</v>
      </c>
      <c r="AA6" s="31">
        <v>77</v>
      </c>
      <c r="AB6" s="125">
        <f>AA6/AA$19</f>
        <v>1.7195176418043769E-2</v>
      </c>
      <c r="AC6" s="41">
        <f>AB6*'Pondération des sujets'!$D4</f>
        <v>1.7195176418043769E-2</v>
      </c>
      <c r="AD6" s="31">
        <v>85</v>
      </c>
      <c r="AE6" s="125">
        <f>AD6/AD$19</f>
        <v>1.8909899888765295E-2</v>
      </c>
      <c r="AF6" s="41">
        <f>AE6*'Pondération des sujets'!$D4</f>
        <v>1.8909899888765295E-2</v>
      </c>
      <c r="AG6" s="31">
        <v>83</v>
      </c>
      <c r="AH6" s="125">
        <f>AG6/AG$19</f>
        <v>1.9270954260506151E-2</v>
      </c>
      <c r="AI6" s="41">
        <f>AH6*'Pondération des sujets'!$D4</f>
        <v>1.9270954260506151E-2</v>
      </c>
      <c r="AJ6" s="31">
        <v>70</v>
      </c>
      <c r="AK6" s="125">
        <f>AJ6/AJ$19</f>
        <v>1.642421398404505E-2</v>
      </c>
      <c r="AL6" s="41">
        <f>AK6*'Pondération des sujets'!$D4</f>
        <v>1.642421398404505E-2</v>
      </c>
      <c r="AM6" s="32"/>
      <c r="AN6" s="31">
        <v>38</v>
      </c>
      <c r="AO6" s="125">
        <f>AN6/AN$19</f>
        <v>1.7503454629203132E-2</v>
      </c>
      <c r="AP6" s="41">
        <f>AO6*'Pondération des sujets'!$D4</f>
        <v>1.7503454629203132E-2</v>
      </c>
      <c r="AQ6" s="31">
        <v>33</v>
      </c>
      <c r="AR6" s="125">
        <f>AQ6/AQ$19</f>
        <v>1.5306122448979591E-2</v>
      </c>
      <c r="AS6" s="41">
        <f>AR6*'Pondération des sujets'!$D4</f>
        <v>1.5306122448979591E-2</v>
      </c>
      <c r="AT6" s="31">
        <v>30</v>
      </c>
      <c r="AU6" s="125">
        <f>AT6/AT$19</f>
        <v>1.3837638376383764E-2</v>
      </c>
      <c r="AV6" s="41">
        <f>AU6*'Pondération des sujets'!$D4</f>
        <v>1.3837638376383764E-2</v>
      </c>
      <c r="AW6" s="31">
        <v>27</v>
      </c>
      <c r="AX6" s="125">
        <f>AW6/AW$19</f>
        <v>1.2622720897615708E-2</v>
      </c>
      <c r="AY6" s="41">
        <f>AX6*'Pondération des sujets'!$D4</f>
        <v>1.2622720897615708E-2</v>
      </c>
      <c r="AZ6" s="31">
        <v>31</v>
      </c>
      <c r="BA6" s="125">
        <f>AZ6/AZ$19</f>
        <v>1.4485981308411215E-2</v>
      </c>
      <c r="BB6" s="41">
        <f>BA6*'Pondération des sujets'!$D4</f>
        <v>1.4485981308411215E-2</v>
      </c>
      <c r="BC6" s="31">
        <v>41</v>
      </c>
      <c r="BD6" s="125">
        <f>BC6/BC$19</f>
        <v>1.8955154877484975E-2</v>
      </c>
      <c r="BE6" s="41">
        <f>BD6*'Pondération des sujets'!$D4</f>
        <v>1.8955154877484975E-2</v>
      </c>
      <c r="BF6" s="31">
        <v>29</v>
      </c>
      <c r="BG6" s="125">
        <f>BF6/BF$19</f>
        <v>1.3290559120073327E-2</v>
      </c>
      <c r="BH6" s="41">
        <f>BG6*'Pondération des sujets'!$D4</f>
        <v>1.3290559120073327E-2</v>
      </c>
      <c r="BI6" s="31">
        <v>37</v>
      </c>
      <c r="BJ6" s="125">
        <f>BI6/BI$19</f>
        <v>1.6749660479855138E-2</v>
      </c>
      <c r="BK6" s="41">
        <f>BJ6*'Pondération des sujets'!$D4</f>
        <v>1.6749660479855138E-2</v>
      </c>
      <c r="BL6" s="31">
        <v>27</v>
      </c>
      <c r="BM6" s="125">
        <f>BL6/BL$19</f>
        <v>1.2345679012345678E-2</v>
      </c>
      <c r="BN6" s="41">
        <f>BM6*'Pondération des sujets'!$D4</f>
        <v>1.2345679012345678E-2</v>
      </c>
      <c r="BO6" s="31">
        <v>22</v>
      </c>
      <c r="BP6" s="125">
        <f>BO6/BO$19</f>
        <v>9.9322799097065467E-3</v>
      </c>
      <c r="BQ6" s="41">
        <f>BP6*'Pondération des sujets'!$D4</f>
        <v>9.9322799097065467E-3</v>
      </c>
      <c r="BR6" s="31">
        <v>29</v>
      </c>
      <c r="BS6" s="125">
        <f>BR6/BR$19</f>
        <v>1.3345605154164749E-2</v>
      </c>
      <c r="BT6" s="41">
        <f>BS6*'Pondération des sujets'!$D4</f>
        <v>1.3345605154164749E-2</v>
      </c>
      <c r="BU6" s="31">
        <v>33</v>
      </c>
      <c r="BV6" s="125">
        <f>BU6/BU$19</f>
        <v>1.5355979525360632E-2</v>
      </c>
      <c r="BW6" s="41">
        <f>BV6*'Pondération des sujets'!$D4</f>
        <v>1.5355979525360632E-2</v>
      </c>
      <c r="BX6" s="32"/>
      <c r="BY6" s="31">
        <v>46</v>
      </c>
      <c r="BZ6" s="125">
        <f>BY6/BY$19</f>
        <v>1.259928786633799E-2</v>
      </c>
      <c r="CA6" s="41">
        <f>BZ6*'Pondération des sujets'!$D4</f>
        <v>1.259928786633799E-2</v>
      </c>
      <c r="CB6" s="31">
        <v>43</v>
      </c>
      <c r="CC6" s="125">
        <f>CB6/CB$19</f>
        <v>1.1858797573083288E-2</v>
      </c>
      <c r="CD6" s="41">
        <f>CC6*'Pondération des sujets'!$D4</f>
        <v>1.1858797573083288E-2</v>
      </c>
      <c r="CE6" s="31">
        <v>46</v>
      </c>
      <c r="CF6" s="125">
        <f>CE6/CE$19</f>
        <v>1.2647786637338466E-2</v>
      </c>
      <c r="CG6" s="41">
        <f>CF6*'Pondération des sujets'!$D4</f>
        <v>1.2647786637338466E-2</v>
      </c>
      <c r="CH6" s="31">
        <v>37</v>
      </c>
      <c r="CI6" s="125">
        <f>CH6/CH$19</f>
        <v>1.0167628469359714E-2</v>
      </c>
      <c r="CJ6" s="41">
        <f>CI6*'Pondération des sujets'!$D4</f>
        <v>1.0167628469359714E-2</v>
      </c>
      <c r="CK6" s="31">
        <v>35</v>
      </c>
      <c r="CL6" s="125">
        <f>CK6/CK$19</f>
        <v>9.6631695196024298E-3</v>
      </c>
      <c r="CM6" s="41">
        <f>CL6*'Pondération des sujets'!$D4</f>
        <v>9.6631695196024298E-3</v>
      </c>
      <c r="CN6" s="31">
        <v>31</v>
      </c>
      <c r="CO6" s="125">
        <f>CN6/CN$19</f>
        <v>8.5872576177285324E-3</v>
      </c>
      <c r="CP6" s="41">
        <f>CO6*'Pondération des sujets'!$D4</f>
        <v>8.5872576177285324E-3</v>
      </c>
      <c r="CQ6" s="31">
        <v>44</v>
      </c>
      <c r="CR6" s="125">
        <f>CQ6/CQ$19</f>
        <v>1.1995637949836423E-2</v>
      </c>
      <c r="CS6" s="41">
        <f>CR6*'Pondération des sujets'!$D4</f>
        <v>1.1995637949836423E-2</v>
      </c>
      <c r="CT6" s="31">
        <v>39</v>
      </c>
      <c r="CU6" s="125">
        <f>CT6/CT$19</f>
        <v>1.0386151797603195E-2</v>
      </c>
      <c r="CV6" s="41">
        <f>CU6*'Pondération des sujets'!$D4</f>
        <v>1.0386151797603195E-2</v>
      </c>
      <c r="CW6" s="31">
        <v>42</v>
      </c>
      <c r="CX6" s="125">
        <f>CW6/CW$19</f>
        <v>1.1149455800371648E-2</v>
      </c>
      <c r="CY6" s="41">
        <f>CX6*'Pondération des sujets'!$D4</f>
        <v>1.1149455800371648E-2</v>
      </c>
      <c r="CZ6" s="31">
        <v>35</v>
      </c>
      <c r="DA6" s="125">
        <f>CZ6/CZ$19</f>
        <v>9.2519164684113139E-3</v>
      </c>
      <c r="DB6" s="41">
        <f>DA6*'Pondération des sujets'!$D4</f>
        <v>9.2519164684113139E-3</v>
      </c>
      <c r="DC6" s="31">
        <v>40</v>
      </c>
      <c r="DD6" s="125">
        <f>DC6/DC$19</f>
        <v>1.1031439602868174E-2</v>
      </c>
      <c r="DE6" s="41">
        <f>DD6*'Pondération des sujets'!$D4</f>
        <v>1.1031439602868174E-2</v>
      </c>
      <c r="DF6" s="31">
        <v>44</v>
      </c>
      <c r="DG6" s="125">
        <f>DF6/DF$19</f>
        <v>1.2397858551704706E-2</v>
      </c>
      <c r="DH6" s="41">
        <f>DG6*'Pondération des sujets'!$D4</f>
        <v>1.2397858551704706E-2</v>
      </c>
      <c r="DI6" s="32"/>
      <c r="DJ6" s="31">
        <v>19</v>
      </c>
      <c r="DK6" s="125">
        <f>DJ6/DJ$19</f>
        <v>1.0740531373657434E-2</v>
      </c>
      <c r="DL6" s="41">
        <f>DK6*'Pondération des sujets'!$D4</f>
        <v>1.0740531373657434E-2</v>
      </c>
      <c r="DM6" s="31">
        <v>30</v>
      </c>
      <c r="DN6" s="125">
        <f>DM6/DM$19</f>
        <v>1.7211703958691909E-2</v>
      </c>
      <c r="DO6" s="41">
        <f>DN6*'Pondération des sujets'!$D4</f>
        <v>1.7211703958691909E-2</v>
      </c>
      <c r="DP6" s="31">
        <v>24</v>
      </c>
      <c r="DQ6" s="125">
        <f>DP6/DP$19</f>
        <v>1.3706453455168474E-2</v>
      </c>
      <c r="DR6" s="41">
        <f>DQ6*'Pondération des sujets'!$D4</f>
        <v>1.3706453455168474E-2</v>
      </c>
      <c r="DS6" s="31">
        <v>23</v>
      </c>
      <c r="DT6" s="125">
        <f>DS6/DS$19</f>
        <v>1.3348810214741729E-2</v>
      </c>
      <c r="DU6" s="41">
        <f>DT6*'Pondération des sujets'!$D4</f>
        <v>1.3348810214741729E-2</v>
      </c>
      <c r="DV6" s="31">
        <v>30</v>
      </c>
      <c r="DW6" s="125">
        <f>DV6/DV$19</f>
        <v>1.7421602787456445E-2</v>
      </c>
      <c r="DX6" s="41">
        <f>DW6*'Pondération des sujets'!$D4</f>
        <v>1.7421602787456445E-2</v>
      </c>
      <c r="DY6" s="31">
        <v>24</v>
      </c>
      <c r="DZ6" s="125">
        <f>DY6/DY$19</f>
        <v>1.3824884792626729E-2</v>
      </c>
      <c r="EA6" s="41">
        <f>DZ6*'Pondération des sujets'!$D4</f>
        <v>1.3824884792626729E-2</v>
      </c>
      <c r="EB6" s="31">
        <v>25</v>
      </c>
      <c r="EC6" s="125">
        <f>EB6/EB$19</f>
        <v>1.403705783267827E-2</v>
      </c>
      <c r="ED6" s="41">
        <f>EC6*'Pondération des sujets'!$D4</f>
        <v>1.403705783267827E-2</v>
      </c>
      <c r="EE6" s="31">
        <v>20</v>
      </c>
      <c r="EF6" s="125">
        <f>EE6/EE$19</f>
        <v>1.1068068622025456E-2</v>
      </c>
      <c r="EG6" s="41">
        <f>EF6*'Pondération des sujets'!$D4</f>
        <v>1.1068068622025456E-2</v>
      </c>
      <c r="EH6" s="31">
        <v>25</v>
      </c>
      <c r="EI6" s="125">
        <f>EH6/EH$19</f>
        <v>1.3912075681691708E-2</v>
      </c>
      <c r="EJ6" s="41">
        <f>EI6*'Pondération des sujets'!$D4</f>
        <v>1.3912075681691708E-2</v>
      </c>
      <c r="EK6" s="31">
        <v>20</v>
      </c>
      <c r="EL6" s="125">
        <f>EK6/EK$19</f>
        <v>1.0995052226498075E-2</v>
      </c>
      <c r="EM6" s="41">
        <f>EL6*'Pondération des sujets'!$D4</f>
        <v>1.0995052226498075E-2</v>
      </c>
      <c r="EN6" s="31">
        <v>18</v>
      </c>
      <c r="EO6" s="125">
        <f>EN6/EN$19</f>
        <v>1.0374639769452449E-2</v>
      </c>
      <c r="EP6" s="41">
        <f>EO6*'Pondération des sujets'!$D4</f>
        <v>1.0374639769452449E-2</v>
      </c>
      <c r="EQ6" s="31">
        <v>31</v>
      </c>
      <c r="ER6" s="125">
        <f>EQ6/EQ$19</f>
        <v>1.8118059614260665E-2</v>
      </c>
      <c r="ES6" s="41">
        <f>ER6*'Pondération des sujets'!$D4</f>
        <v>1.8118059614260665E-2</v>
      </c>
      <c r="ET6" s="32"/>
    </row>
    <row r="7" spans="1:150" x14ac:dyDescent="0.25">
      <c r="A7" s="77" t="s">
        <v>19</v>
      </c>
      <c r="B7" s="42" t="s">
        <v>18</v>
      </c>
      <c r="C7" s="31">
        <v>2</v>
      </c>
      <c r="D7" s="125">
        <f>C7/C19</f>
        <v>4.5998160073597056E-4</v>
      </c>
      <c r="E7" s="41">
        <f>D7*'Pondération des sujets'!$D5</f>
        <v>4.5998160073597056E-4</v>
      </c>
      <c r="F7" s="31">
        <v>13</v>
      </c>
      <c r="G7" s="125">
        <f>F7/F19</f>
        <v>3.0092592592592593E-3</v>
      </c>
      <c r="H7" s="41">
        <f>G7*'Pondération des sujets'!$D5</f>
        <v>3.0092592592592593E-3</v>
      </c>
      <c r="I7" s="31">
        <v>12</v>
      </c>
      <c r="J7" s="125">
        <f>I7/I19</f>
        <v>2.7649769585253456E-3</v>
      </c>
      <c r="K7" s="41">
        <f>J7*'Pondération des sujets'!$D5</f>
        <v>2.7649769585253456E-3</v>
      </c>
      <c r="L7" s="31">
        <v>36</v>
      </c>
      <c r="M7" s="125">
        <f>L7/L19</f>
        <v>8.3044982698961944E-3</v>
      </c>
      <c r="N7" s="41">
        <f>M7*'Pondération des sujets'!$D5</f>
        <v>8.3044982698961944E-3</v>
      </c>
      <c r="O7" s="31">
        <v>12</v>
      </c>
      <c r="P7" s="125">
        <f>O7/O19</f>
        <v>2.7611596870685687E-3</v>
      </c>
      <c r="Q7" s="41">
        <f>P7*'Pondération des sujets'!$D5</f>
        <v>2.7611596870685687E-3</v>
      </c>
      <c r="R7" s="31">
        <v>2</v>
      </c>
      <c r="S7" s="125">
        <f>R7/R19</f>
        <v>4.5850527281063731E-4</v>
      </c>
      <c r="T7" s="41">
        <f>S7*'Pondération des sujets'!$D5</f>
        <v>4.5850527281063731E-4</v>
      </c>
      <c r="U7" s="31">
        <v>11</v>
      </c>
      <c r="V7" s="125">
        <f>U7/U19</f>
        <v>2.5062656641604009E-3</v>
      </c>
      <c r="W7" s="41">
        <f>V7*'Pondération des sujets'!$D5</f>
        <v>2.5062656641604009E-3</v>
      </c>
      <c r="X7" s="31">
        <v>21</v>
      </c>
      <c r="Y7" s="125">
        <f>X7/X19</f>
        <v>4.7011417058428475E-3</v>
      </c>
      <c r="Z7" s="41">
        <f>Y7*'Pondération des sujets'!$D5</f>
        <v>4.7011417058428475E-3</v>
      </c>
      <c r="AA7" s="31">
        <v>17</v>
      </c>
      <c r="AB7" s="125">
        <f>AA7/AA19</f>
        <v>3.796337650736936E-3</v>
      </c>
      <c r="AC7" s="41">
        <f>AB7*'Pondération des sujets'!$D5</f>
        <v>3.796337650736936E-3</v>
      </c>
      <c r="AD7" s="31">
        <v>3</v>
      </c>
      <c r="AE7" s="125">
        <f>AD7/AD19</f>
        <v>6.6740823136818685E-4</v>
      </c>
      <c r="AF7" s="41">
        <f>AE7*'Pondération des sujets'!$D5</f>
        <v>6.6740823136818685E-4</v>
      </c>
      <c r="AG7" s="31">
        <v>6</v>
      </c>
      <c r="AH7" s="125">
        <f>AG7/AG19</f>
        <v>1.3930810308799629E-3</v>
      </c>
      <c r="AI7" s="41">
        <f>AH7*'Pondération des sujets'!$D5</f>
        <v>1.3930810308799629E-3</v>
      </c>
      <c r="AJ7" s="31">
        <v>20</v>
      </c>
      <c r="AK7" s="125">
        <f>AJ7/AJ19</f>
        <v>4.692632566870014E-3</v>
      </c>
      <c r="AL7" s="41">
        <f>AK7*'Pondération des sujets'!$D5</f>
        <v>4.692632566870014E-3</v>
      </c>
      <c r="AM7" s="32"/>
      <c r="AN7" s="31">
        <v>1</v>
      </c>
      <c r="AO7" s="125">
        <f>AN7/AN19</f>
        <v>4.6061722708429296E-4</v>
      </c>
      <c r="AP7" s="41">
        <f>AO7*'Pondération des sujets'!$D5</f>
        <v>4.6061722708429296E-4</v>
      </c>
      <c r="AQ7" s="31">
        <v>2</v>
      </c>
      <c r="AR7" s="125">
        <f>AQ7/AQ19</f>
        <v>9.2764378478664194E-4</v>
      </c>
      <c r="AS7" s="41">
        <f>AR7*'Pondération des sujets'!$D5</f>
        <v>9.2764378478664194E-4</v>
      </c>
      <c r="AT7" s="31">
        <v>2</v>
      </c>
      <c r="AU7" s="125">
        <f>AT7/AT19</f>
        <v>9.225092250922509E-4</v>
      </c>
      <c r="AV7" s="41">
        <f>AU7*'Pondération des sujets'!$D5</f>
        <v>9.225092250922509E-4</v>
      </c>
      <c r="AW7" s="31">
        <v>22</v>
      </c>
      <c r="AX7" s="125">
        <f>AW7/AW19</f>
        <v>1.0285179990649837E-2</v>
      </c>
      <c r="AY7" s="41">
        <f>AX7*'Pondération des sujets'!$D5</f>
        <v>1.0285179990649837E-2</v>
      </c>
      <c r="AZ7" s="31">
        <v>4</v>
      </c>
      <c r="BA7" s="125">
        <f>AZ7/AZ19</f>
        <v>1.869158878504673E-3</v>
      </c>
      <c r="BB7" s="41">
        <f>BA7*'Pondération des sujets'!$D5</f>
        <v>1.869158878504673E-3</v>
      </c>
      <c r="BC7" s="31">
        <v>0</v>
      </c>
      <c r="BD7" s="125">
        <f>BC7/BC19</f>
        <v>0</v>
      </c>
      <c r="BE7" s="41">
        <f>BD7*'Pondération des sujets'!$D5</f>
        <v>0</v>
      </c>
      <c r="BF7" s="31">
        <v>1</v>
      </c>
      <c r="BG7" s="125">
        <f>BF7/BF19</f>
        <v>4.5829514207149406E-4</v>
      </c>
      <c r="BH7" s="41">
        <f>BG7*'Pondération des sujets'!$D5</f>
        <v>4.5829514207149406E-4</v>
      </c>
      <c r="BI7" s="31">
        <v>4</v>
      </c>
      <c r="BJ7" s="125">
        <f>BI7/BI19</f>
        <v>1.8107741059302852E-3</v>
      </c>
      <c r="BK7" s="41">
        <f>BJ7*'Pondération des sujets'!$D5</f>
        <v>1.8107741059302852E-3</v>
      </c>
      <c r="BL7" s="31">
        <v>9</v>
      </c>
      <c r="BM7" s="125">
        <f>BL7/BL19</f>
        <v>4.11522633744856E-3</v>
      </c>
      <c r="BN7" s="41">
        <f>BM7*'Pondération des sujets'!$D5</f>
        <v>4.11522633744856E-3</v>
      </c>
      <c r="BO7" s="31">
        <v>0</v>
      </c>
      <c r="BP7" s="125">
        <f>BO7/BO19</f>
        <v>0</v>
      </c>
      <c r="BQ7" s="41">
        <f>BP7*'Pondération des sujets'!$D5</f>
        <v>0</v>
      </c>
      <c r="BR7" s="31">
        <v>8</v>
      </c>
      <c r="BS7" s="125">
        <f>BR7/BR19</f>
        <v>3.6815462494247586E-3</v>
      </c>
      <c r="BT7" s="41">
        <f>BS7*'Pondération des sujets'!$D5</f>
        <v>3.6815462494247586E-3</v>
      </c>
      <c r="BU7" s="31">
        <v>9</v>
      </c>
      <c r="BV7" s="125">
        <f>BU7/BU19</f>
        <v>4.1879944160074451E-3</v>
      </c>
      <c r="BW7" s="41">
        <f>BV7*'Pondération des sujets'!$D5</f>
        <v>4.1879944160074451E-3</v>
      </c>
      <c r="BX7" s="32"/>
      <c r="BY7" s="31">
        <v>0</v>
      </c>
      <c r="BZ7" s="125">
        <f>BY7/BY19</f>
        <v>0</v>
      </c>
      <c r="CA7" s="41">
        <f>BZ7*'Pondération des sujets'!$D5</f>
        <v>0</v>
      </c>
      <c r="CB7" s="31">
        <v>5</v>
      </c>
      <c r="CC7" s="125">
        <f>CB7/CB19</f>
        <v>1.3789299503585218E-3</v>
      </c>
      <c r="CD7" s="41">
        <f>CC7*'Pondération des sujets'!$D5</f>
        <v>1.3789299503585218E-3</v>
      </c>
      <c r="CE7" s="31">
        <v>8</v>
      </c>
      <c r="CF7" s="125">
        <f>CE7/CE19</f>
        <v>2.1996150673632116E-3</v>
      </c>
      <c r="CG7" s="41">
        <f>CF7*'Pondération des sujets'!$D5</f>
        <v>2.1996150673632116E-3</v>
      </c>
      <c r="CH7" s="31">
        <v>10</v>
      </c>
      <c r="CI7" s="125">
        <f>CH7/CH19</f>
        <v>2.7480076944215444E-3</v>
      </c>
      <c r="CJ7" s="41">
        <f>CI7*'Pondération des sujets'!$D5</f>
        <v>2.7480076944215444E-3</v>
      </c>
      <c r="CK7" s="31">
        <v>3</v>
      </c>
      <c r="CL7" s="125">
        <f>CK7/CK19</f>
        <v>8.2827167310877965E-4</v>
      </c>
      <c r="CM7" s="41">
        <f>CL7*'Pondération des sujets'!$D5</f>
        <v>8.2827167310877965E-4</v>
      </c>
      <c r="CN7" s="31">
        <v>0</v>
      </c>
      <c r="CO7" s="125">
        <f>CN7/CN19</f>
        <v>0</v>
      </c>
      <c r="CP7" s="41">
        <f>CO7*'Pondération des sujets'!$D5</f>
        <v>0</v>
      </c>
      <c r="CQ7" s="31">
        <v>1</v>
      </c>
      <c r="CR7" s="125">
        <f>CQ7/CQ19</f>
        <v>2.7262813522355508E-4</v>
      </c>
      <c r="CS7" s="41">
        <f>CR7*'Pondération des sujets'!$D5</f>
        <v>2.7262813522355508E-4</v>
      </c>
      <c r="CT7" s="31">
        <v>2</v>
      </c>
      <c r="CU7" s="125">
        <f>CT7/CT19</f>
        <v>5.3262316910785616E-4</v>
      </c>
      <c r="CV7" s="41">
        <f>CU7*'Pondération des sujets'!$D5</f>
        <v>5.3262316910785616E-4</v>
      </c>
      <c r="CW7" s="31">
        <v>2</v>
      </c>
      <c r="CX7" s="125">
        <f>CW7/CW19</f>
        <v>5.3092646668436425E-4</v>
      </c>
      <c r="CY7" s="41">
        <f>CX7*'Pondération des sujets'!$D5</f>
        <v>5.3092646668436425E-4</v>
      </c>
      <c r="CZ7" s="31">
        <v>1</v>
      </c>
      <c r="DA7" s="125">
        <f>CZ7/CZ19</f>
        <v>2.6434047052603752E-4</v>
      </c>
      <c r="DB7" s="41">
        <f>DA7*'Pondération des sujets'!$D5</f>
        <v>2.6434047052603752E-4</v>
      </c>
      <c r="DC7" s="31">
        <v>5</v>
      </c>
      <c r="DD7" s="125">
        <f>DC7/DC19</f>
        <v>1.3789299503585218E-3</v>
      </c>
      <c r="DE7" s="41">
        <f>DD7*'Pondération des sujets'!$D5</f>
        <v>1.3789299503585218E-3</v>
      </c>
      <c r="DF7" s="31">
        <v>7</v>
      </c>
      <c r="DG7" s="125">
        <f>DF7/DF19</f>
        <v>1.9723865877712033E-3</v>
      </c>
      <c r="DH7" s="41">
        <f>DG7*'Pondération des sujets'!$D5</f>
        <v>1.9723865877712033E-3</v>
      </c>
      <c r="DI7" s="32"/>
      <c r="DJ7" s="31">
        <v>1</v>
      </c>
      <c r="DK7" s="125">
        <f>DJ7/DJ19</f>
        <v>5.6529112492933857E-4</v>
      </c>
      <c r="DL7" s="41">
        <f>DK7*'Pondération des sujets'!$D5</f>
        <v>5.6529112492933857E-4</v>
      </c>
      <c r="DM7" s="31">
        <v>6</v>
      </c>
      <c r="DN7" s="125">
        <f>DM7/DM19</f>
        <v>3.4423407917383822E-3</v>
      </c>
      <c r="DO7" s="41">
        <f>DN7*'Pondération des sujets'!$D5</f>
        <v>3.4423407917383822E-3</v>
      </c>
      <c r="DP7" s="31">
        <v>10</v>
      </c>
      <c r="DQ7" s="125">
        <f>DP7/DP19</f>
        <v>5.7110222729868645E-3</v>
      </c>
      <c r="DR7" s="41">
        <f>DQ7*'Pondération des sujets'!$D5</f>
        <v>5.7110222729868645E-3</v>
      </c>
      <c r="DS7" s="31">
        <v>33</v>
      </c>
      <c r="DT7" s="125">
        <f>DS7/DS19</f>
        <v>1.9152640742890307E-2</v>
      </c>
      <c r="DU7" s="41">
        <f>DT7*'Pondération des sujets'!$D5</f>
        <v>1.9152640742890307E-2</v>
      </c>
      <c r="DV7" s="31">
        <v>7</v>
      </c>
      <c r="DW7" s="125">
        <f>DV7/DV19</f>
        <v>4.0650406504065045E-3</v>
      </c>
      <c r="DX7" s="41">
        <f>DW7*'Pondération des sujets'!$D5</f>
        <v>4.0650406504065045E-3</v>
      </c>
      <c r="DY7" s="31">
        <v>2</v>
      </c>
      <c r="DZ7" s="125">
        <f>DY7/DY19</f>
        <v>1.152073732718894E-3</v>
      </c>
      <c r="EA7" s="41">
        <f>DZ7*'Pondération des sujets'!$D5</f>
        <v>1.152073732718894E-3</v>
      </c>
      <c r="EB7" s="31">
        <v>6</v>
      </c>
      <c r="EC7" s="125">
        <f>EB7/EB19</f>
        <v>3.368893879842785E-3</v>
      </c>
      <c r="ED7" s="41">
        <f>EC7*'Pondération des sujets'!$D5</f>
        <v>3.368893879842785E-3</v>
      </c>
      <c r="EE7" s="31">
        <v>6</v>
      </c>
      <c r="EF7" s="125">
        <f>EE7/EE19</f>
        <v>3.3204205866076372E-3</v>
      </c>
      <c r="EG7" s="41">
        <f>EF7*'Pondération des sujets'!$D5</f>
        <v>3.3204205866076372E-3</v>
      </c>
      <c r="EH7" s="31">
        <v>14</v>
      </c>
      <c r="EI7" s="125">
        <f>EH7/EH19</f>
        <v>7.7907623817473565E-3</v>
      </c>
      <c r="EJ7" s="41">
        <f>EI7*'Pondération des sujets'!$D5</f>
        <v>7.7907623817473565E-3</v>
      </c>
      <c r="EK7" s="31">
        <v>2</v>
      </c>
      <c r="EL7" s="125">
        <f>EK7/EK19</f>
        <v>1.0995052226498076E-3</v>
      </c>
      <c r="EM7" s="41">
        <f>EL7*'Pondération des sujets'!$D5</f>
        <v>1.0995052226498076E-3</v>
      </c>
      <c r="EN7" s="31">
        <v>11</v>
      </c>
      <c r="EO7" s="125">
        <f>EN7/EN19</f>
        <v>6.3400576368876083E-3</v>
      </c>
      <c r="EP7" s="41">
        <f>EO7*'Pondération des sujets'!$D5</f>
        <v>6.3400576368876083E-3</v>
      </c>
      <c r="EQ7" s="31">
        <v>10</v>
      </c>
      <c r="ER7" s="125">
        <f>EQ7/EQ19</f>
        <v>5.8445353594389245E-3</v>
      </c>
      <c r="ES7" s="41">
        <f>ER7*'Pondération des sujets'!$D5</f>
        <v>5.8445353594389245E-3</v>
      </c>
      <c r="ET7" s="32"/>
    </row>
    <row r="8" spans="1:150" s="70" customFormat="1" x14ac:dyDescent="0.25">
      <c r="A8" s="77" t="s">
        <v>118</v>
      </c>
      <c r="B8" s="42" t="s">
        <v>16</v>
      </c>
      <c r="C8" s="31">
        <v>288</v>
      </c>
      <c r="D8" s="125">
        <f>C8/C$19</f>
        <v>6.6237350505979758E-2</v>
      </c>
      <c r="E8" s="41">
        <f>D8*'Pondération des sujets'!$D6</f>
        <v>6.6237350505979758E-2</v>
      </c>
      <c r="F8" s="31">
        <v>372</v>
      </c>
      <c r="G8" s="125">
        <f>F8/F$19</f>
        <v>8.611111111111111E-2</v>
      </c>
      <c r="H8" s="41">
        <f>G8*'Pondération des sujets'!$D6</f>
        <v>8.611111111111111E-2</v>
      </c>
      <c r="I8" s="31">
        <v>476</v>
      </c>
      <c r="J8" s="125">
        <f>I8/I$19</f>
        <v>0.10967741935483871</v>
      </c>
      <c r="K8" s="41">
        <f>J8*'Pondération des sujets'!$D6</f>
        <v>0.10967741935483871</v>
      </c>
      <c r="L8" s="31">
        <v>300</v>
      </c>
      <c r="M8" s="125">
        <f>L8/L$19</f>
        <v>6.9204152249134954E-2</v>
      </c>
      <c r="N8" s="41">
        <f>M8*'Pondération des sujets'!$D6</f>
        <v>6.9204152249134954E-2</v>
      </c>
      <c r="O8" s="31">
        <v>325</v>
      </c>
      <c r="P8" s="125">
        <f>O8/O$19</f>
        <v>7.4781408191440399E-2</v>
      </c>
      <c r="Q8" s="41">
        <f>P8*'Pondération des sujets'!$D6</f>
        <v>7.4781408191440399E-2</v>
      </c>
      <c r="R8" s="31">
        <v>294</v>
      </c>
      <c r="S8" s="125">
        <f>R8/R$19</f>
        <v>6.7400275103163682E-2</v>
      </c>
      <c r="T8" s="41">
        <f>S8*'Pondération des sujets'!$D6</f>
        <v>6.7400275103163682E-2</v>
      </c>
      <c r="U8" s="31">
        <v>304</v>
      </c>
      <c r="V8" s="125">
        <f>U8/U$19</f>
        <v>6.9264069264069264E-2</v>
      </c>
      <c r="W8" s="41">
        <f>V8*'Pondération des sujets'!$D6</f>
        <v>6.9264069264069264E-2</v>
      </c>
      <c r="X8" s="31">
        <v>336</v>
      </c>
      <c r="Y8" s="125">
        <f>X8/X$19</f>
        <v>7.5218267293485561E-2</v>
      </c>
      <c r="Z8" s="41">
        <f>Y8*'Pondération des sujets'!$D6</f>
        <v>7.5218267293485561E-2</v>
      </c>
      <c r="AA8" s="31">
        <v>324</v>
      </c>
      <c r="AB8" s="125">
        <f>AA8/AA$19</f>
        <v>7.2353729343456907E-2</v>
      </c>
      <c r="AC8" s="41">
        <f>AB8*'Pondération des sujets'!$D6</f>
        <v>7.2353729343456907E-2</v>
      </c>
      <c r="AD8" s="31">
        <v>337</v>
      </c>
      <c r="AE8" s="125">
        <f>AD8/AD$19</f>
        <v>7.4972191323692997E-2</v>
      </c>
      <c r="AF8" s="41">
        <f>AE8*'Pondération des sujets'!$D6</f>
        <v>7.4972191323692997E-2</v>
      </c>
      <c r="AG8" s="31">
        <v>358</v>
      </c>
      <c r="AH8" s="125">
        <f>AG8/AG$19</f>
        <v>8.3120501509171121E-2</v>
      </c>
      <c r="AI8" s="41">
        <f>AH8*'Pondération des sujets'!$D6</f>
        <v>8.3120501509171121E-2</v>
      </c>
      <c r="AJ8" s="31">
        <v>292</v>
      </c>
      <c r="AK8" s="125">
        <f>AJ8/AJ$19</f>
        <v>6.8512435476302203E-2</v>
      </c>
      <c r="AL8" s="41">
        <f>AK8*'Pondération des sujets'!$D6</f>
        <v>6.8512435476302203E-2</v>
      </c>
      <c r="AM8" s="32"/>
      <c r="AN8" s="28">
        <v>123</v>
      </c>
      <c r="AO8" s="125">
        <f>AN8/AN$19</f>
        <v>5.6655918931368031E-2</v>
      </c>
      <c r="AP8" s="41">
        <f>AO8*'Pondération des sujets'!$D6</f>
        <v>5.6655918931368031E-2</v>
      </c>
      <c r="AQ8" s="28">
        <v>159</v>
      </c>
      <c r="AR8" s="125">
        <f>AQ8/AQ$19</f>
        <v>7.3747680890538028E-2</v>
      </c>
      <c r="AS8" s="41">
        <f>AR8*'Pondération des sujets'!$D6</f>
        <v>7.3747680890538028E-2</v>
      </c>
      <c r="AT8" s="28">
        <v>202</v>
      </c>
      <c r="AU8" s="125">
        <f>AT8/AT$19</f>
        <v>9.3173431734317344E-2</v>
      </c>
      <c r="AV8" s="41">
        <f>AU8*'Pondération des sujets'!$D6</f>
        <v>9.3173431734317344E-2</v>
      </c>
      <c r="AW8" s="28">
        <v>102</v>
      </c>
      <c r="AX8" s="125">
        <f>AW8/AW$19</f>
        <v>4.7685834502103785E-2</v>
      </c>
      <c r="AY8" s="41">
        <f>AX8*'Pondération des sujets'!$D6</f>
        <v>4.7685834502103785E-2</v>
      </c>
      <c r="AZ8" s="28">
        <v>116</v>
      </c>
      <c r="BA8" s="125">
        <f>AZ8/AZ$19</f>
        <v>5.4205607476635512E-2</v>
      </c>
      <c r="BB8" s="41">
        <f>BA8*'Pondération des sujets'!$D6</f>
        <v>5.4205607476635512E-2</v>
      </c>
      <c r="BC8" s="28">
        <v>118</v>
      </c>
      <c r="BD8" s="125">
        <f>BC8/BC$19</f>
        <v>5.4553860379103099E-2</v>
      </c>
      <c r="BE8" s="41">
        <f>BD8*'Pondération des sujets'!$D6</f>
        <v>5.4553860379103099E-2</v>
      </c>
      <c r="BF8" s="28">
        <v>123</v>
      </c>
      <c r="BG8" s="125">
        <f>BF8/BF$19</f>
        <v>5.6370302474793764E-2</v>
      </c>
      <c r="BH8" s="41">
        <f>BG8*'Pondération des sujets'!$D6</f>
        <v>5.6370302474793764E-2</v>
      </c>
      <c r="BI8" s="28">
        <v>152</v>
      </c>
      <c r="BJ8" s="125">
        <f>BI8/BI$19</f>
        <v>6.8809416025350831E-2</v>
      </c>
      <c r="BK8" s="41">
        <f>BJ8*'Pondération des sujets'!$D6</f>
        <v>6.8809416025350831E-2</v>
      </c>
      <c r="BL8" s="28">
        <v>142</v>
      </c>
      <c r="BM8" s="125">
        <f>BL8/BL$19</f>
        <v>6.4929126657521721E-2</v>
      </c>
      <c r="BN8" s="41">
        <f>BM8*'Pondération des sujets'!$D6</f>
        <v>6.4929126657521721E-2</v>
      </c>
      <c r="BO8" s="28">
        <v>160</v>
      </c>
      <c r="BP8" s="125">
        <f>BO8/BO$19</f>
        <v>7.2234762979683967E-2</v>
      </c>
      <c r="BQ8" s="41">
        <f>BP8*'Pondération des sujets'!$D6</f>
        <v>7.2234762979683967E-2</v>
      </c>
      <c r="BR8" s="28">
        <v>178</v>
      </c>
      <c r="BS8" s="125">
        <f>BR8/BR$19</f>
        <v>8.1914404049700879E-2</v>
      </c>
      <c r="BT8" s="41">
        <f>BS8*'Pondération des sujets'!$D6</f>
        <v>8.1914404049700879E-2</v>
      </c>
      <c r="BU8" s="28">
        <v>181</v>
      </c>
      <c r="BV8" s="125">
        <f>BU8/BU$19</f>
        <v>8.4225221033038616E-2</v>
      </c>
      <c r="BW8" s="41">
        <f>BV8*'Pondération des sujets'!$D6</f>
        <v>8.4225221033038616E-2</v>
      </c>
      <c r="BX8" s="32"/>
      <c r="BY8" s="31">
        <v>145</v>
      </c>
      <c r="BZ8" s="125">
        <f>BY8/BY$19</f>
        <v>3.9715146535195839E-2</v>
      </c>
      <c r="CA8" s="41">
        <f>BZ8*'Pondération des sujets'!$D6</f>
        <v>3.9715146535195839E-2</v>
      </c>
      <c r="CB8" s="31">
        <v>226</v>
      </c>
      <c r="CC8" s="125">
        <f>CB8/CB$19</f>
        <v>6.2327633756205182E-2</v>
      </c>
      <c r="CD8" s="41">
        <f>CC8*'Pondération des sujets'!$D6</f>
        <v>6.2327633756205182E-2</v>
      </c>
      <c r="CE8" s="31">
        <v>241</v>
      </c>
      <c r="CF8" s="125">
        <f>CE8/CE$19</f>
        <v>6.6263403904316745E-2</v>
      </c>
      <c r="CG8" s="41">
        <f>CF8*'Pondération des sujets'!$D6</f>
        <v>6.6263403904316745E-2</v>
      </c>
      <c r="CH8" s="31">
        <v>151</v>
      </c>
      <c r="CI8" s="125">
        <f>CH8/CH$19</f>
        <v>4.149491618576532E-2</v>
      </c>
      <c r="CJ8" s="41">
        <f>CI8*'Pondération des sujets'!$D6</f>
        <v>4.149491618576532E-2</v>
      </c>
      <c r="CK8" s="31">
        <v>166</v>
      </c>
      <c r="CL8" s="125">
        <f>CK8/CK$19</f>
        <v>4.5831032578685808E-2</v>
      </c>
      <c r="CM8" s="41">
        <f>CL8*'Pondération des sujets'!$D6</f>
        <v>4.5831032578685808E-2</v>
      </c>
      <c r="CN8" s="31">
        <v>148</v>
      </c>
      <c r="CO8" s="125">
        <f>CN8/CN$19</f>
        <v>4.0997229916897505E-2</v>
      </c>
      <c r="CP8" s="41">
        <f>CO8*'Pondération des sujets'!$D6</f>
        <v>4.0997229916897505E-2</v>
      </c>
      <c r="CQ8" s="31">
        <v>152</v>
      </c>
      <c r="CR8" s="125">
        <f>CQ8/CQ$19</f>
        <v>4.1439476553980371E-2</v>
      </c>
      <c r="CS8" s="41">
        <f>CR8*'Pondération des sujets'!$D6</f>
        <v>4.1439476553980371E-2</v>
      </c>
      <c r="CT8" s="31">
        <v>157</v>
      </c>
      <c r="CU8" s="125">
        <f>CT8/CT$19</f>
        <v>4.1810918774966711E-2</v>
      </c>
      <c r="CV8" s="41">
        <f>CU8*'Pondération des sujets'!$D6</f>
        <v>4.1810918774966711E-2</v>
      </c>
      <c r="CW8" s="31">
        <v>120</v>
      </c>
      <c r="CX8" s="125">
        <f>CW8/CW$19</f>
        <v>3.1855588001061856E-2</v>
      </c>
      <c r="CY8" s="41">
        <f>CX8*'Pondération des sujets'!$D6</f>
        <v>3.1855588001061856E-2</v>
      </c>
      <c r="CZ8" s="31">
        <v>127</v>
      </c>
      <c r="DA8" s="125">
        <f>CZ8/CZ$19</f>
        <v>3.3571239756806766E-2</v>
      </c>
      <c r="DB8" s="41">
        <f>DA8*'Pondération des sujets'!$D6</f>
        <v>3.3571239756806766E-2</v>
      </c>
      <c r="DC8" s="31">
        <v>116</v>
      </c>
      <c r="DD8" s="125">
        <f>DC8/DC$19</f>
        <v>3.1991174848317705E-2</v>
      </c>
      <c r="DE8" s="41">
        <f>DD8*'Pondération des sujets'!$D6</f>
        <v>3.1991174848317705E-2</v>
      </c>
      <c r="DF8" s="31">
        <v>146</v>
      </c>
      <c r="DG8" s="125">
        <f>DF8/DF$19</f>
        <v>4.1138348830656521E-2</v>
      </c>
      <c r="DH8" s="41">
        <f>DG8*'Pondération des sujets'!$D6</f>
        <v>4.1138348830656521E-2</v>
      </c>
      <c r="DI8" s="32"/>
      <c r="DJ8" s="31">
        <v>68</v>
      </c>
      <c r="DK8" s="125">
        <f>DJ8/DJ$19</f>
        <v>3.8439796495195022E-2</v>
      </c>
      <c r="DL8" s="41">
        <f>DK8*'Pondération des sujets'!$D6</f>
        <v>3.8439796495195022E-2</v>
      </c>
      <c r="DM8" s="31">
        <v>111</v>
      </c>
      <c r="DN8" s="125">
        <f>DM8/DM$19</f>
        <v>6.3683304647160072E-2</v>
      </c>
      <c r="DO8" s="41">
        <f>DN8*'Pondération des sujets'!$D6</f>
        <v>6.3683304647160072E-2</v>
      </c>
      <c r="DP8" s="31">
        <v>186</v>
      </c>
      <c r="DQ8" s="125">
        <f>DP8/DP$19</f>
        <v>0.10622501427755568</v>
      </c>
      <c r="DR8" s="41">
        <f>DQ8*'Pondération des sujets'!$D6</f>
        <v>0.10622501427755568</v>
      </c>
      <c r="DS8" s="31">
        <v>96</v>
      </c>
      <c r="DT8" s="125">
        <f>DS8/DS$19</f>
        <v>5.571677307022635E-2</v>
      </c>
      <c r="DU8" s="41">
        <f>DT8*'Pondération des sujets'!$D6</f>
        <v>5.571677307022635E-2</v>
      </c>
      <c r="DV8" s="31">
        <v>94</v>
      </c>
      <c r="DW8" s="125">
        <f>DV8/DV$19</f>
        <v>5.45876887340302E-2</v>
      </c>
      <c r="DX8" s="41">
        <f>DW8*'Pondération des sujets'!$D6</f>
        <v>5.45876887340302E-2</v>
      </c>
      <c r="DY8" s="31">
        <v>71</v>
      </c>
      <c r="DZ8" s="125">
        <f>DY8/DY$19</f>
        <v>4.0898617511520741E-2</v>
      </c>
      <c r="EA8" s="41">
        <f>DZ8*'Pondération des sujets'!$D6</f>
        <v>4.0898617511520741E-2</v>
      </c>
      <c r="EB8" s="31">
        <v>66</v>
      </c>
      <c r="EC8" s="125">
        <f>EB8/EB$19</f>
        <v>3.7057832678270633E-2</v>
      </c>
      <c r="ED8" s="41">
        <f>EC8*'Pondération des sujets'!$D6</f>
        <v>3.7057832678270633E-2</v>
      </c>
      <c r="EE8" s="31">
        <v>92</v>
      </c>
      <c r="EF8" s="125">
        <f>EE8/EE$19</f>
        <v>5.09131156613171E-2</v>
      </c>
      <c r="EG8" s="41">
        <f>EF8*'Pondération des sujets'!$D6</f>
        <v>5.09131156613171E-2</v>
      </c>
      <c r="EH8" s="31">
        <v>79</v>
      </c>
      <c r="EI8" s="125">
        <f>EH8/EH$19</f>
        <v>4.3962159154145801E-2</v>
      </c>
      <c r="EJ8" s="41">
        <f>EI8*'Pondération des sujets'!$D6</f>
        <v>4.3962159154145801E-2</v>
      </c>
      <c r="EK8" s="31">
        <v>84</v>
      </c>
      <c r="EL8" s="125">
        <f>EK8/EK$19</f>
        <v>4.617921935129192E-2</v>
      </c>
      <c r="EM8" s="41">
        <f>EL8*'Pondération des sujets'!$D6</f>
        <v>4.617921935129192E-2</v>
      </c>
      <c r="EN8" s="31">
        <v>100</v>
      </c>
      <c r="EO8" s="125">
        <f>EN8/EN$19</f>
        <v>5.7636887608069162E-2</v>
      </c>
      <c r="EP8" s="41">
        <f>EO8*'Pondération des sujets'!$D6</f>
        <v>5.7636887608069162E-2</v>
      </c>
      <c r="EQ8" s="31">
        <v>95</v>
      </c>
      <c r="ER8" s="125">
        <f>EQ8/EQ$19</f>
        <v>5.5523085914669784E-2</v>
      </c>
      <c r="ES8" s="41">
        <f>ER8*'Pondération des sujets'!$D6</f>
        <v>5.5523085914669784E-2</v>
      </c>
      <c r="ET8" s="32"/>
    </row>
    <row r="9" spans="1:150" x14ac:dyDescent="0.25">
      <c r="A9" s="77">
        <v>3</v>
      </c>
      <c r="B9" s="42" t="s">
        <v>14</v>
      </c>
      <c r="C9" s="31">
        <v>262</v>
      </c>
      <c r="D9" s="125">
        <f t="shared" ref="D9:D11" si="0">C9/C$19</f>
        <v>6.0257589696412144E-2</v>
      </c>
      <c r="E9" s="41">
        <f>D9*'Pondération des sujets'!$D8</f>
        <v>6.0257589696412144E-2</v>
      </c>
      <c r="F9" s="31">
        <v>228</v>
      </c>
      <c r="G9" s="125">
        <f t="shared" ref="G9:G11" si="1">F9/F$19</f>
        <v>5.2777777777777778E-2</v>
      </c>
      <c r="H9" s="41">
        <f>G9*'Pondération des sujets'!$D8</f>
        <v>5.2777777777777778E-2</v>
      </c>
      <c r="I9" s="31">
        <v>71</v>
      </c>
      <c r="J9" s="125">
        <f t="shared" ref="J9:J11" si="2">I9/I$19</f>
        <v>1.6359447004608296E-2</v>
      </c>
      <c r="K9" s="41">
        <f>J9*'Pondération des sujets'!$D8</f>
        <v>1.6359447004608296E-2</v>
      </c>
      <c r="L9" s="31">
        <v>347</v>
      </c>
      <c r="M9" s="125">
        <f t="shared" ref="M9:M11" si="3">L9/L$19</f>
        <v>8.0046136101499424E-2</v>
      </c>
      <c r="N9" s="41">
        <f>M9*'Pondération des sujets'!$D8</f>
        <v>8.0046136101499424E-2</v>
      </c>
      <c r="O9" s="31">
        <v>318</v>
      </c>
      <c r="P9" s="125">
        <f t="shared" ref="P9:P11" si="4">O9/O$19</f>
        <v>7.3170731707317069E-2</v>
      </c>
      <c r="Q9" s="41">
        <f>P9*'Pondération des sujets'!$D8</f>
        <v>7.3170731707317069E-2</v>
      </c>
      <c r="R9" s="31">
        <v>389</v>
      </c>
      <c r="S9" s="125">
        <f t="shared" ref="S9:S11" si="5">R9/R$19</f>
        <v>8.9179275561668964E-2</v>
      </c>
      <c r="T9" s="41">
        <f>S9*'Pondération des sujets'!$D8</f>
        <v>8.9179275561668964E-2</v>
      </c>
      <c r="U9" s="31">
        <v>396</v>
      </c>
      <c r="V9" s="125">
        <f t="shared" ref="V9:V11" si="6">U9/U$19</f>
        <v>9.0225563909774431E-2</v>
      </c>
      <c r="W9" s="41">
        <f>V9*'Pondération des sujets'!$D8</f>
        <v>9.0225563909774431E-2</v>
      </c>
      <c r="X9" s="31">
        <v>376</v>
      </c>
      <c r="Y9" s="125">
        <f t="shared" ref="Y9:Y11" si="7">X9/X$19</f>
        <v>8.4172822923662419E-2</v>
      </c>
      <c r="Z9" s="41">
        <f>Y9*'Pondération des sujets'!$D8</f>
        <v>8.4172822923662419E-2</v>
      </c>
      <c r="AA9" s="31">
        <v>386</v>
      </c>
      <c r="AB9" s="125">
        <f t="shared" ref="AB9:AB11" si="8">AA9/AA$19</f>
        <v>8.6199196069673967E-2</v>
      </c>
      <c r="AC9" s="41">
        <f>AB9*'Pondération des sujets'!$D8</f>
        <v>8.6199196069673967E-2</v>
      </c>
      <c r="AD9" s="31">
        <v>350</v>
      </c>
      <c r="AE9" s="125">
        <f t="shared" ref="AE9:AE11" si="9">AD9/AD$19</f>
        <v>7.7864293659621803E-2</v>
      </c>
      <c r="AF9" s="41">
        <f>AE9*'Pondération des sujets'!$D8</f>
        <v>7.7864293659621803E-2</v>
      </c>
      <c r="AG9" s="31">
        <v>386</v>
      </c>
      <c r="AH9" s="125">
        <f t="shared" ref="AH9:AH11" si="10">AG9/AG$19</f>
        <v>8.9621546319944276E-2</v>
      </c>
      <c r="AI9" s="41">
        <f>AH9*'Pondération des sujets'!$D8</f>
        <v>8.9621546319944276E-2</v>
      </c>
      <c r="AJ9" s="31">
        <v>375</v>
      </c>
      <c r="AK9" s="125">
        <f t="shared" ref="AK9:AK11" si="11">AJ9/AJ$19</f>
        <v>8.7986860628812766E-2</v>
      </c>
      <c r="AL9" s="41">
        <f>AK9*'Pondération des sujets'!$D8</f>
        <v>8.7986860628812766E-2</v>
      </c>
      <c r="AM9" s="32"/>
      <c r="AN9" s="31">
        <v>199</v>
      </c>
      <c r="AO9" s="125">
        <f t="shared" ref="AO9:AO11" si="12">AN9/AN$19</f>
        <v>9.1662828189774295E-2</v>
      </c>
      <c r="AP9" s="41">
        <f>AO9*'Pondération des sujets'!$D8</f>
        <v>9.1662828189774295E-2</v>
      </c>
      <c r="AQ9" s="31">
        <v>146</v>
      </c>
      <c r="AR9" s="125">
        <f t="shared" ref="AR9:AR11" si="13">AQ9/AQ$19</f>
        <v>6.7717996289424862E-2</v>
      </c>
      <c r="AS9" s="41">
        <f>AR9*'Pondération des sujets'!$D8</f>
        <v>6.7717996289424862E-2</v>
      </c>
      <c r="AT9" s="31">
        <v>31</v>
      </c>
      <c r="AU9" s="125">
        <f t="shared" ref="AU9:AU11" si="14">AT9/AT$19</f>
        <v>1.429889298892989E-2</v>
      </c>
      <c r="AV9" s="41">
        <f>AU9*'Pondération des sujets'!$D8</f>
        <v>1.429889298892989E-2</v>
      </c>
      <c r="AW9" s="31">
        <v>223</v>
      </c>
      <c r="AX9" s="125">
        <f t="shared" ref="AX9:AX11" si="15">AW9/AW$19</f>
        <v>0.10425432445067789</v>
      </c>
      <c r="AY9" s="41">
        <f>AX9*'Pondération des sujets'!$D8</f>
        <v>0.10425432445067789</v>
      </c>
      <c r="AZ9" s="31">
        <v>168</v>
      </c>
      <c r="BA9" s="125">
        <f t="shared" ref="BA9:BA11" si="16">AZ9/AZ$19</f>
        <v>7.8504672897196259E-2</v>
      </c>
      <c r="BB9" s="41">
        <f>BA9*'Pondération des sujets'!$D8</f>
        <v>7.8504672897196259E-2</v>
      </c>
      <c r="BC9" s="31">
        <v>190</v>
      </c>
      <c r="BD9" s="125">
        <f t="shared" ref="BD9:BD11" si="17">BC9/BC$19</f>
        <v>8.7840961627369388E-2</v>
      </c>
      <c r="BE9" s="41">
        <f>BD9*'Pondération des sujets'!$D8</f>
        <v>8.7840961627369388E-2</v>
      </c>
      <c r="BF9" s="31">
        <v>216</v>
      </c>
      <c r="BG9" s="125">
        <f t="shared" ref="BG9:BG11" si="18">BF9/BF$19</f>
        <v>9.8991750687442717E-2</v>
      </c>
      <c r="BH9" s="41">
        <f>BG9*'Pondération des sujets'!$D8</f>
        <v>9.8991750687442717E-2</v>
      </c>
      <c r="BI9" s="31">
        <v>231</v>
      </c>
      <c r="BJ9" s="125">
        <f t="shared" ref="BJ9:BJ11" si="19">BI9/BI$19</f>
        <v>0.10457220461747398</v>
      </c>
      <c r="BK9" s="41">
        <f>BJ9*'Pondération des sujets'!$D8</f>
        <v>0.10457220461747398</v>
      </c>
      <c r="BL9" s="31">
        <v>225</v>
      </c>
      <c r="BM9" s="125">
        <f t="shared" ref="BM9:BM11" si="20">BL9/BL$19</f>
        <v>0.102880658436214</v>
      </c>
      <c r="BN9" s="41">
        <f>BM9*'Pondération des sujets'!$D8</f>
        <v>0.102880658436214</v>
      </c>
      <c r="BO9" s="31">
        <v>248</v>
      </c>
      <c r="BP9" s="125">
        <f t="shared" ref="BP9:BP11" si="21">BO9/BO$19</f>
        <v>0.11196388261851016</v>
      </c>
      <c r="BQ9" s="41">
        <f>BP9*'Pondération des sujets'!$D8</f>
        <v>0.11196388261851016</v>
      </c>
      <c r="BR9" s="31">
        <v>274</v>
      </c>
      <c r="BS9" s="125">
        <f t="shared" ref="BS9:BS11" si="22">BR9/BR$19</f>
        <v>0.12609295904279796</v>
      </c>
      <c r="BT9" s="41">
        <f>BS9*'Pondération des sujets'!$D8</f>
        <v>0.12609295904279796</v>
      </c>
      <c r="BU9" s="31">
        <v>239</v>
      </c>
      <c r="BV9" s="125">
        <f t="shared" ref="BV9:BV11" si="23">BU9/BU$19</f>
        <v>0.11121451838064216</v>
      </c>
      <c r="BW9" s="41">
        <f>BV9*'Pondération des sujets'!$D8</f>
        <v>0.11121451838064216</v>
      </c>
      <c r="BX9" s="32"/>
      <c r="BY9" s="31">
        <v>226</v>
      </c>
      <c r="BZ9" s="125">
        <f t="shared" ref="BZ9:BZ11" si="24">BY9/BY$19</f>
        <v>6.1900849082443164E-2</v>
      </c>
      <c r="CA9" s="41">
        <f>BZ9*'Pondération des sujets'!$D8</f>
        <v>6.1900849082443164E-2</v>
      </c>
      <c r="CB9" s="31">
        <v>150</v>
      </c>
      <c r="CC9" s="125">
        <f t="shared" ref="CC9:CC11" si="25">CB9/CB$19</f>
        <v>4.1367898510755653E-2</v>
      </c>
      <c r="CD9" s="41">
        <f>CC9*'Pondération des sujets'!$D8</f>
        <v>4.1367898510755653E-2</v>
      </c>
      <c r="CE9" s="31">
        <v>52</v>
      </c>
      <c r="CF9" s="125">
        <f t="shared" ref="CF9:CF11" si="26">CE9/CE$19</f>
        <v>1.4297497937860875E-2</v>
      </c>
      <c r="CG9" s="41">
        <f>CF9*'Pondération des sujets'!$D8</f>
        <v>1.4297497937860875E-2</v>
      </c>
      <c r="CH9" s="31">
        <v>256</v>
      </c>
      <c r="CI9" s="125">
        <f t="shared" ref="CI9:CI11" si="27">CH9/CH$19</f>
        <v>7.0348996977191533E-2</v>
      </c>
      <c r="CJ9" s="41">
        <f>CI9*'Pondération des sujets'!$D8</f>
        <v>7.0348996977191533E-2</v>
      </c>
      <c r="CK9" s="31">
        <v>229</v>
      </c>
      <c r="CL9" s="125">
        <f t="shared" ref="CL9:CL11" si="28">CK9/CK$19</f>
        <v>6.3224737713970178E-2</v>
      </c>
      <c r="CM9" s="41">
        <f>CL9*'Pondération des sujets'!$D8</f>
        <v>6.3224737713970178E-2</v>
      </c>
      <c r="CN9" s="31">
        <v>261</v>
      </c>
      <c r="CO9" s="125">
        <f t="shared" ref="CO9:CO11" si="29">CN9/CN$19</f>
        <v>7.2299168975069258E-2</v>
      </c>
      <c r="CP9" s="41">
        <f>CO9*'Pondération des sujets'!$D8</f>
        <v>7.2299168975069258E-2</v>
      </c>
      <c r="CQ9" s="31">
        <v>240</v>
      </c>
      <c r="CR9" s="125">
        <f t="shared" ref="CR9:CR11" si="30">CQ9/CQ$19</f>
        <v>6.5430752453653221E-2</v>
      </c>
      <c r="CS9" s="41">
        <f>CR9*'Pondération des sujets'!$D8</f>
        <v>6.5430752453653221E-2</v>
      </c>
      <c r="CT9" s="31">
        <v>293</v>
      </c>
      <c r="CU9" s="125">
        <f t="shared" ref="CU9:CU11" si="31">CT9/CT$19</f>
        <v>7.8029294274300928E-2</v>
      </c>
      <c r="CV9" s="41">
        <f>CU9*'Pondération des sujets'!$D8</f>
        <v>7.8029294274300928E-2</v>
      </c>
      <c r="CW9" s="31">
        <v>236</v>
      </c>
      <c r="CX9" s="125">
        <f t="shared" ref="CX9:CX11" si="32">CW9/CW$19</f>
        <v>6.2649323068754981E-2</v>
      </c>
      <c r="CY9" s="41">
        <f>CX9*'Pondération des sujets'!$D8</f>
        <v>6.2649323068754981E-2</v>
      </c>
      <c r="CZ9" s="31">
        <v>183</v>
      </c>
      <c r="DA9" s="125">
        <f t="shared" ref="DA9:DA11" si="33">CZ9/CZ$19</f>
        <v>4.8374306106264871E-2</v>
      </c>
      <c r="DB9" s="41">
        <f>DA9*'Pondération des sujets'!$D8</f>
        <v>4.8374306106264871E-2</v>
      </c>
      <c r="DC9" s="31">
        <v>210</v>
      </c>
      <c r="DD9" s="125">
        <f t="shared" ref="DD9:DD11" si="34">DC9/DC$19</f>
        <v>5.7915057915057917E-2</v>
      </c>
      <c r="DE9" s="41">
        <f>DD9*'Pondération des sujets'!$D8</f>
        <v>5.7915057915057917E-2</v>
      </c>
      <c r="DF9" s="31">
        <v>186</v>
      </c>
      <c r="DG9" s="125">
        <f t="shared" ref="DG9:DG11" si="35">DF9/DF$19</f>
        <v>5.2409129332206254E-2</v>
      </c>
      <c r="DH9" s="41">
        <f>DG9*'Pondération des sujets'!$D8</f>
        <v>5.2409129332206254E-2</v>
      </c>
      <c r="DI9" s="32"/>
      <c r="DJ9" s="31">
        <v>85</v>
      </c>
      <c r="DK9" s="125">
        <f t="shared" ref="DK9:DK11" si="36">DJ9/DJ$19</f>
        <v>4.8049745618993785E-2</v>
      </c>
      <c r="DL9" s="41">
        <f>DK9*'Pondération des sujets'!$D8</f>
        <v>4.8049745618993785E-2</v>
      </c>
      <c r="DM9" s="31">
        <v>59</v>
      </c>
      <c r="DN9" s="125">
        <f t="shared" ref="DN9:DN11" si="37">DM9/DM$19</f>
        <v>3.3849684452094089E-2</v>
      </c>
      <c r="DO9" s="41">
        <f>DN9*'Pondération des sujets'!$D8</f>
        <v>3.3849684452094089E-2</v>
      </c>
      <c r="DP9" s="31">
        <v>29</v>
      </c>
      <c r="DQ9" s="125">
        <f t="shared" ref="DQ9:DQ11" si="38">DP9/DP$19</f>
        <v>1.6561964591661909E-2</v>
      </c>
      <c r="DR9" s="41">
        <f>DQ9*'Pondération des sujets'!$D8</f>
        <v>1.6561964591661909E-2</v>
      </c>
      <c r="DS9" s="31">
        <v>84</v>
      </c>
      <c r="DT9" s="125">
        <f t="shared" ref="DT9:DT11" si="39">DS9/DS$19</f>
        <v>4.8752176436448053E-2</v>
      </c>
      <c r="DU9" s="41">
        <f>DT9*'Pondération des sujets'!$D8</f>
        <v>4.8752176436448053E-2</v>
      </c>
      <c r="DV9" s="31">
        <v>77</v>
      </c>
      <c r="DW9" s="125">
        <f t="shared" ref="DW9:DW11" si="40">DV9/DV$19</f>
        <v>4.4715447154471545E-2</v>
      </c>
      <c r="DX9" s="41">
        <f>DW9*'Pondération des sujets'!$D8</f>
        <v>4.4715447154471545E-2</v>
      </c>
      <c r="DY9" s="31">
        <v>80</v>
      </c>
      <c r="DZ9" s="125">
        <f t="shared" ref="DZ9:DZ11" si="41">DY9/DY$19</f>
        <v>4.6082949308755762E-2</v>
      </c>
      <c r="EA9" s="41">
        <f>DZ9*'Pondération des sujets'!$D8</f>
        <v>4.6082949308755762E-2</v>
      </c>
      <c r="EB9" s="31">
        <v>98</v>
      </c>
      <c r="EC9" s="125">
        <f t="shared" ref="EC9:EC11" si="42">EB9/EB$19</f>
        <v>5.5025266704098824E-2</v>
      </c>
      <c r="ED9" s="41">
        <f>EC9*'Pondération des sujets'!$D8</f>
        <v>5.5025266704098824E-2</v>
      </c>
      <c r="EE9" s="31">
        <v>190</v>
      </c>
      <c r="EF9" s="125">
        <f t="shared" ref="EF9:EF11" si="43">EE9/EE$19</f>
        <v>0.10514665190924184</v>
      </c>
      <c r="EG9" s="41">
        <f>EF9*'Pondération des sujets'!$D8</f>
        <v>0.10514665190924184</v>
      </c>
      <c r="EH9" s="31">
        <v>118</v>
      </c>
      <c r="EI9" s="125">
        <f t="shared" ref="EI9:EI11" si="44">EH9/EH$19</f>
        <v>6.566499721758487E-2</v>
      </c>
      <c r="EJ9" s="41">
        <f>EI9*'Pondération des sujets'!$D8</f>
        <v>6.566499721758487E-2</v>
      </c>
      <c r="EK9" s="31">
        <v>131</v>
      </c>
      <c r="EL9" s="125">
        <f t="shared" ref="EL9:EL11" si="45">EK9/EK$19</f>
        <v>7.2017592083562398E-2</v>
      </c>
      <c r="EM9" s="41">
        <f>EL9*'Pondération des sujets'!$D8</f>
        <v>7.2017592083562398E-2</v>
      </c>
      <c r="EN9" s="31">
        <v>147</v>
      </c>
      <c r="EO9" s="125">
        <f t="shared" ref="EO9:EO11" si="46">EN9/EN$19</f>
        <v>8.4726224783861673E-2</v>
      </c>
      <c r="EP9" s="41">
        <f>EO9*'Pondération des sujets'!$D8</f>
        <v>8.4726224783861673E-2</v>
      </c>
      <c r="EQ9" s="31">
        <v>100</v>
      </c>
      <c r="ER9" s="125">
        <f t="shared" ref="ER9:ER11" si="47">EQ9/EQ$19</f>
        <v>5.8445353594389245E-2</v>
      </c>
      <c r="ES9" s="41">
        <f>ER9*'Pondération des sujets'!$D8</f>
        <v>5.8445353594389245E-2</v>
      </c>
      <c r="ET9" s="32"/>
    </row>
    <row r="10" spans="1:150" ht="25.5" x14ac:dyDescent="0.25">
      <c r="A10" s="77">
        <v>5</v>
      </c>
      <c r="B10" s="42" t="s">
        <v>12</v>
      </c>
      <c r="C10" s="31">
        <v>64</v>
      </c>
      <c r="D10" s="125">
        <f t="shared" si="0"/>
        <v>1.4719411223551058E-2</v>
      </c>
      <c r="E10" s="41">
        <f>D10*'Pondération des sujets'!$D10</f>
        <v>1.4719411223551058E-2</v>
      </c>
      <c r="F10" s="31">
        <v>54</v>
      </c>
      <c r="G10" s="125">
        <f t="shared" si="1"/>
        <v>1.2500000000000001E-2</v>
      </c>
      <c r="H10" s="41">
        <f>G10*'Pondération des sujets'!$D10</f>
        <v>1.2500000000000001E-2</v>
      </c>
      <c r="I10" s="31">
        <v>42</v>
      </c>
      <c r="J10" s="125">
        <f t="shared" si="2"/>
        <v>9.6774193548387101E-3</v>
      </c>
      <c r="K10" s="41">
        <f>J10*'Pondération des sujets'!$D10</f>
        <v>9.6774193548387101E-3</v>
      </c>
      <c r="L10" s="31">
        <v>34</v>
      </c>
      <c r="M10" s="125">
        <f t="shared" si="3"/>
        <v>7.8431372549019607E-3</v>
      </c>
      <c r="N10" s="41">
        <f>M10*'Pondération des sujets'!$D10</f>
        <v>7.8431372549019607E-3</v>
      </c>
      <c r="O10" s="31">
        <v>38</v>
      </c>
      <c r="P10" s="125">
        <f t="shared" si="4"/>
        <v>8.7436723423838011E-3</v>
      </c>
      <c r="Q10" s="41">
        <f>P10*'Pondération des sujets'!$D10</f>
        <v>8.7436723423838011E-3</v>
      </c>
      <c r="R10" s="31">
        <v>39</v>
      </c>
      <c r="S10" s="125">
        <f t="shared" si="5"/>
        <v>8.9408528198074277E-3</v>
      </c>
      <c r="T10" s="41">
        <f>S10*'Pondération des sujets'!$D10</f>
        <v>8.9408528198074277E-3</v>
      </c>
      <c r="U10" s="31">
        <v>39</v>
      </c>
      <c r="V10" s="125">
        <f t="shared" si="6"/>
        <v>8.8858509911141498E-3</v>
      </c>
      <c r="W10" s="41">
        <f>V10*'Pondération des sujets'!$D10</f>
        <v>8.8858509911141498E-3</v>
      </c>
      <c r="X10" s="31">
        <v>39</v>
      </c>
      <c r="Y10" s="125">
        <f t="shared" si="7"/>
        <v>8.7306917394224318E-3</v>
      </c>
      <c r="Z10" s="41">
        <f>Y10*'Pondération des sujets'!$D10</f>
        <v>8.7306917394224318E-3</v>
      </c>
      <c r="AA10" s="31">
        <v>42</v>
      </c>
      <c r="AB10" s="125">
        <f t="shared" si="8"/>
        <v>9.3791871371147837E-3</v>
      </c>
      <c r="AC10" s="41">
        <f>AB10*'Pondération des sujets'!$D10</f>
        <v>9.3791871371147837E-3</v>
      </c>
      <c r="AD10" s="31">
        <v>40</v>
      </c>
      <c r="AE10" s="125">
        <f t="shared" si="9"/>
        <v>8.8987764182424916E-3</v>
      </c>
      <c r="AF10" s="41">
        <f>AE10*'Pondération des sujets'!$D10</f>
        <v>8.8987764182424916E-3</v>
      </c>
      <c r="AG10" s="31">
        <v>26</v>
      </c>
      <c r="AH10" s="125">
        <f t="shared" si="10"/>
        <v>6.036684467146506E-3</v>
      </c>
      <c r="AI10" s="41">
        <f>AH10*'Pondération des sujets'!$D10</f>
        <v>6.036684467146506E-3</v>
      </c>
      <c r="AJ10" s="31">
        <v>24</v>
      </c>
      <c r="AK10" s="125">
        <f t="shared" si="11"/>
        <v>5.6311590802440173E-3</v>
      </c>
      <c r="AL10" s="41">
        <f>AK10*'Pondération des sujets'!$D10</f>
        <v>5.6311590802440173E-3</v>
      </c>
      <c r="AM10" s="32"/>
      <c r="AN10" s="31">
        <v>29</v>
      </c>
      <c r="AO10" s="125">
        <f t="shared" si="12"/>
        <v>1.3357899585444496E-2</v>
      </c>
      <c r="AP10" s="41">
        <f>AO10*'Pondération des sujets'!$D10</f>
        <v>1.3357899585444496E-2</v>
      </c>
      <c r="AQ10" s="31">
        <v>27</v>
      </c>
      <c r="AR10" s="125">
        <f t="shared" si="13"/>
        <v>1.2523191094619666E-2</v>
      </c>
      <c r="AS10" s="41">
        <f>AR10*'Pondération des sujets'!$D10</f>
        <v>1.2523191094619666E-2</v>
      </c>
      <c r="AT10" s="31">
        <v>23</v>
      </c>
      <c r="AU10" s="125">
        <f t="shared" si="14"/>
        <v>1.0608856088560886E-2</v>
      </c>
      <c r="AV10" s="41">
        <f>AU10*'Pondération des sujets'!$D10</f>
        <v>1.0608856088560886E-2</v>
      </c>
      <c r="AW10" s="31">
        <v>21</v>
      </c>
      <c r="AX10" s="125">
        <f t="shared" si="15"/>
        <v>9.8176718092566617E-3</v>
      </c>
      <c r="AY10" s="41">
        <f>AX10*'Pondération des sujets'!$D10</f>
        <v>9.8176718092566617E-3</v>
      </c>
      <c r="AZ10" s="31">
        <v>19</v>
      </c>
      <c r="BA10" s="125">
        <f t="shared" si="16"/>
        <v>8.8785046728971969E-3</v>
      </c>
      <c r="BB10" s="41">
        <f>BA10*'Pondération des sujets'!$D10</f>
        <v>8.8785046728971969E-3</v>
      </c>
      <c r="BC10" s="31">
        <v>24</v>
      </c>
      <c r="BD10" s="125">
        <f t="shared" si="17"/>
        <v>1.1095700416088766E-2</v>
      </c>
      <c r="BE10" s="41">
        <f>BD10*'Pondération des sujets'!$D10</f>
        <v>1.1095700416088766E-2</v>
      </c>
      <c r="BF10" s="31">
        <v>26</v>
      </c>
      <c r="BG10" s="125">
        <f t="shared" si="18"/>
        <v>1.1915673693858845E-2</v>
      </c>
      <c r="BH10" s="41">
        <f>BG10*'Pondération des sujets'!$D10</f>
        <v>1.1915673693858845E-2</v>
      </c>
      <c r="BI10" s="31">
        <v>30</v>
      </c>
      <c r="BJ10" s="125">
        <f t="shared" si="19"/>
        <v>1.3580805794477138E-2</v>
      </c>
      <c r="BK10" s="41">
        <f>BJ10*'Pondération des sujets'!$D10</f>
        <v>1.3580805794477138E-2</v>
      </c>
      <c r="BL10" s="31">
        <v>41</v>
      </c>
      <c r="BM10" s="125">
        <f t="shared" si="20"/>
        <v>1.8747142203932327E-2</v>
      </c>
      <c r="BN10" s="41">
        <f>BM10*'Pondération des sujets'!$D10</f>
        <v>1.8747142203932327E-2</v>
      </c>
      <c r="BO10" s="31">
        <v>30</v>
      </c>
      <c r="BP10" s="125">
        <f t="shared" si="21"/>
        <v>1.3544018058690745E-2</v>
      </c>
      <c r="BQ10" s="41">
        <f>BP10*'Pondération des sujets'!$D10</f>
        <v>1.3544018058690745E-2</v>
      </c>
      <c r="BR10" s="31">
        <v>32</v>
      </c>
      <c r="BS10" s="125">
        <f t="shared" si="22"/>
        <v>1.4726184997699034E-2</v>
      </c>
      <c r="BT10" s="41">
        <f>BS10*'Pondération des sujets'!$D10</f>
        <v>1.4726184997699034E-2</v>
      </c>
      <c r="BU10" s="31">
        <v>25</v>
      </c>
      <c r="BV10" s="125">
        <f t="shared" si="23"/>
        <v>1.1633317822242903E-2</v>
      </c>
      <c r="BW10" s="41">
        <f>BV10*'Pondération des sujets'!$D10</f>
        <v>1.1633317822242903E-2</v>
      </c>
      <c r="BX10" s="32"/>
      <c r="BY10" s="31">
        <v>13</v>
      </c>
      <c r="BZ10" s="125">
        <f t="shared" si="24"/>
        <v>3.5606683100520404E-3</v>
      </c>
      <c r="CA10" s="41">
        <f>BZ10*'Pondération des sujets'!$D10</f>
        <v>3.5606683100520404E-3</v>
      </c>
      <c r="CB10" s="31">
        <v>19</v>
      </c>
      <c r="CC10" s="125">
        <f t="shared" si="25"/>
        <v>5.2399338113623831E-3</v>
      </c>
      <c r="CD10" s="41">
        <f>CC10*'Pondération des sujets'!$D10</f>
        <v>5.2399338113623831E-3</v>
      </c>
      <c r="CE10" s="31">
        <v>6</v>
      </c>
      <c r="CF10" s="125">
        <f t="shared" si="26"/>
        <v>1.6497113005224085E-3</v>
      </c>
      <c r="CG10" s="41">
        <f>CF10*'Pondération des sujets'!$D10</f>
        <v>1.6497113005224085E-3</v>
      </c>
      <c r="CH10" s="31">
        <v>7</v>
      </c>
      <c r="CI10" s="125">
        <f t="shared" si="27"/>
        <v>1.9236053860950811E-3</v>
      </c>
      <c r="CJ10" s="41">
        <f>CI10*'Pondération des sujets'!$D10</f>
        <v>1.9236053860950811E-3</v>
      </c>
      <c r="CK10" s="31">
        <v>7</v>
      </c>
      <c r="CL10" s="125">
        <f t="shared" si="28"/>
        <v>1.932633903920486E-3</v>
      </c>
      <c r="CM10" s="41">
        <f>CL10*'Pondération des sujets'!$D10</f>
        <v>1.932633903920486E-3</v>
      </c>
      <c r="CN10" s="31">
        <v>5</v>
      </c>
      <c r="CO10" s="125">
        <f t="shared" si="29"/>
        <v>1.3850415512465374E-3</v>
      </c>
      <c r="CP10" s="41">
        <f>CO10*'Pondération des sujets'!$D10</f>
        <v>1.3850415512465374E-3</v>
      </c>
      <c r="CQ10" s="31">
        <v>4</v>
      </c>
      <c r="CR10" s="125">
        <f t="shared" si="30"/>
        <v>1.0905125408942203E-3</v>
      </c>
      <c r="CS10" s="41">
        <f>CR10*'Pondération des sujets'!$D10</f>
        <v>1.0905125408942203E-3</v>
      </c>
      <c r="CT10" s="31">
        <v>5</v>
      </c>
      <c r="CU10" s="125">
        <f t="shared" si="31"/>
        <v>1.3315579227696406E-3</v>
      </c>
      <c r="CV10" s="41">
        <f>CU10*'Pondération des sujets'!$D10</f>
        <v>1.3315579227696406E-3</v>
      </c>
      <c r="CW10" s="31">
        <v>5</v>
      </c>
      <c r="CX10" s="125">
        <f t="shared" si="32"/>
        <v>1.3273161667109105E-3</v>
      </c>
      <c r="CY10" s="41">
        <f>CX10*'Pondération des sujets'!$D10</f>
        <v>1.3273161667109105E-3</v>
      </c>
      <c r="CZ10" s="31">
        <v>5</v>
      </c>
      <c r="DA10" s="125">
        <f t="shared" si="33"/>
        <v>1.3217023526301878E-3</v>
      </c>
      <c r="DB10" s="41">
        <f>DA10*'Pondération des sujets'!$D10</f>
        <v>1.3217023526301878E-3</v>
      </c>
      <c r="DC10" s="31">
        <v>8</v>
      </c>
      <c r="DD10" s="125">
        <f t="shared" si="34"/>
        <v>2.206287920573635E-3</v>
      </c>
      <c r="DE10" s="41">
        <f>DD10*'Pondération des sujets'!$D10</f>
        <v>2.206287920573635E-3</v>
      </c>
      <c r="DF10" s="31">
        <v>9</v>
      </c>
      <c r="DG10" s="125">
        <f t="shared" si="35"/>
        <v>2.5359256128486898E-3</v>
      </c>
      <c r="DH10" s="41">
        <f>DG10*'Pondération des sujets'!$D10</f>
        <v>2.5359256128486898E-3</v>
      </c>
      <c r="DI10" s="32"/>
      <c r="DJ10" s="31">
        <v>47</v>
      </c>
      <c r="DK10" s="125">
        <f t="shared" si="36"/>
        <v>2.6568682871678916E-2</v>
      </c>
      <c r="DL10" s="41">
        <f>DK10*'Pondération des sujets'!$D10</f>
        <v>2.6568682871678916E-2</v>
      </c>
      <c r="DM10" s="31">
        <v>28</v>
      </c>
      <c r="DN10" s="125">
        <f t="shared" si="37"/>
        <v>1.6064257028112448E-2</v>
      </c>
      <c r="DO10" s="41">
        <f>DN10*'Pondération des sujets'!$D10</f>
        <v>1.6064257028112448E-2</v>
      </c>
      <c r="DP10" s="31">
        <v>33</v>
      </c>
      <c r="DQ10" s="125">
        <f t="shared" si="38"/>
        <v>1.8846373500856654E-2</v>
      </c>
      <c r="DR10" s="41">
        <f>DQ10*'Pondération des sujets'!$D10</f>
        <v>1.8846373500856654E-2</v>
      </c>
      <c r="DS10" s="31">
        <v>30</v>
      </c>
      <c r="DT10" s="125">
        <f t="shared" si="39"/>
        <v>1.7411491584445733E-2</v>
      </c>
      <c r="DU10" s="41">
        <f>DT10*'Pondération des sujets'!$D10</f>
        <v>1.7411491584445733E-2</v>
      </c>
      <c r="DV10" s="31">
        <v>29</v>
      </c>
      <c r="DW10" s="125">
        <f t="shared" si="40"/>
        <v>1.6840882694541232E-2</v>
      </c>
      <c r="DX10" s="41">
        <f>DW10*'Pondération des sujets'!$D10</f>
        <v>1.6840882694541232E-2</v>
      </c>
      <c r="DY10" s="31">
        <v>30</v>
      </c>
      <c r="DZ10" s="125">
        <f t="shared" si="41"/>
        <v>1.7281105990783412E-2</v>
      </c>
      <c r="EA10" s="41">
        <f>DZ10*'Pondération des sujets'!$D10</f>
        <v>1.7281105990783412E-2</v>
      </c>
      <c r="EB10" s="31">
        <v>30</v>
      </c>
      <c r="EC10" s="125">
        <f t="shared" si="42"/>
        <v>1.6844469399213923E-2</v>
      </c>
      <c r="ED10" s="41">
        <f>EC10*'Pondération des sujets'!$D10</f>
        <v>1.6844469399213923E-2</v>
      </c>
      <c r="EE10" s="31">
        <v>27</v>
      </c>
      <c r="EF10" s="125">
        <f t="shared" si="43"/>
        <v>1.4941892639734366E-2</v>
      </c>
      <c r="EG10" s="41">
        <f>EF10*'Pondération des sujets'!$D10</f>
        <v>1.4941892639734366E-2</v>
      </c>
      <c r="EH10" s="31">
        <v>27</v>
      </c>
      <c r="EI10" s="125">
        <f t="shared" si="44"/>
        <v>1.5025041736227046E-2</v>
      </c>
      <c r="EJ10" s="41">
        <f>EI10*'Pondération des sujets'!$D10</f>
        <v>1.5025041736227046E-2</v>
      </c>
      <c r="EK10" s="31">
        <v>31</v>
      </c>
      <c r="EL10" s="125">
        <f t="shared" si="45"/>
        <v>1.7042330951072018E-2</v>
      </c>
      <c r="EM10" s="41">
        <f>EL10*'Pondération des sujets'!$D10</f>
        <v>1.7042330951072018E-2</v>
      </c>
      <c r="EN10" s="31">
        <v>29</v>
      </c>
      <c r="EO10" s="125">
        <f t="shared" si="46"/>
        <v>1.6714697406340056E-2</v>
      </c>
      <c r="EP10" s="41">
        <f>EO10*'Pondération des sujets'!$D10</f>
        <v>1.6714697406340056E-2</v>
      </c>
      <c r="EQ10" s="31">
        <v>29</v>
      </c>
      <c r="ER10" s="125">
        <f t="shared" si="47"/>
        <v>1.6949152542372881E-2</v>
      </c>
      <c r="ES10" s="41">
        <f>ER10*'Pondération des sujets'!$D10</f>
        <v>1.6949152542372881E-2</v>
      </c>
      <c r="ET10" s="32"/>
    </row>
    <row r="11" spans="1:150" x14ac:dyDescent="0.25">
      <c r="A11" s="83" t="s">
        <v>119</v>
      </c>
      <c r="B11" s="42" t="s">
        <v>2</v>
      </c>
      <c r="C11" s="28">
        <v>0</v>
      </c>
      <c r="D11" s="125">
        <f t="shared" si="0"/>
        <v>0</v>
      </c>
      <c r="E11" s="41">
        <f>D11*'Pondération des sujets'!$D16</f>
        <v>0</v>
      </c>
      <c r="F11" s="28">
        <v>0</v>
      </c>
      <c r="G11" s="125">
        <f t="shared" si="1"/>
        <v>0</v>
      </c>
      <c r="H11" s="41">
        <f>G11*'Pondération des sujets'!$D16</f>
        <v>0</v>
      </c>
      <c r="I11" s="28">
        <v>1</v>
      </c>
      <c r="J11" s="125">
        <f t="shared" si="2"/>
        <v>2.304147465437788E-4</v>
      </c>
      <c r="K11" s="41">
        <f>J11*'Pondération des sujets'!$D16</f>
        <v>2.304147465437788E-4</v>
      </c>
      <c r="L11" s="28">
        <v>0</v>
      </c>
      <c r="M11" s="125">
        <f t="shared" si="3"/>
        <v>0</v>
      </c>
      <c r="N11" s="41">
        <f>M11*'Pondération des sujets'!$D16</f>
        <v>0</v>
      </c>
      <c r="O11" s="28">
        <v>0</v>
      </c>
      <c r="P11" s="125">
        <f t="shared" si="4"/>
        <v>0</v>
      </c>
      <c r="Q11" s="41">
        <f>P11*'Pondération des sujets'!$D16</f>
        <v>0</v>
      </c>
      <c r="R11" s="28">
        <v>0</v>
      </c>
      <c r="S11" s="125">
        <f t="shared" si="5"/>
        <v>0</v>
      </c>
      <c r="T11" s="41">
        <f>S11*'Pondération des sujets'!$D16</f>
        <v>0</v>
      </c>
      <c r="U11" s="28">
        <v>1</v>
      </c>
      <c r="V11" s="125">
        <f t="shared" si="6"/>
        <v>2.2784233310549099E-4</v>
      </c>
      <c r="W11" s="41">
        <f>V11*'Pondération des sujets'!$D16</f>
        <v>2.2784233310549099E-4</v>
      </c>
      <c r="X11" s="28">
        <v>0</v>
      </c>
      <c r="Y11" s="125">
        <f t="shared" si="7"/>
        <v>0</v>
      </c>
      <c r="Z11" s="41">
        <f>Y11*'Pondération des sujets'!$D16</f>
        <v>0</v>
      </c>
      <c r="AA11" s="28">
        <v>0</v>
      </c>
      <c r="AB11" s="125">
        <f t="shared" si="8"/>
        <v>0</v>
      </c>
      <c r="AC11" s="41">
        <f>AB11*'Pondération des sujets'!$D16</f>
        <v>0</v>
      </c>
      <c r="AD11" s="28">
        <v>0</v>
      </c>
      <c r="AE11" s="125">
        <f t="shared" si="9"/>
        <v>0</v>
      </c>
      <c r="AF11" s="41">
        <f>AE11*'Pondération des sujets'!$D16</f>
        <v>0</v>
      </c>
      <c r="AG11" s="28">
        <v>1</v>
      </c>
      <c r="AH11" s="125">
        <f t="shared" si="10"/>
        <v>2.3218017181332715E-4</v>
      </c>
      <c r="AI11" s="41">
        <f>AH11*'Pondération des sujets'!$D16</f>
        <v>2.3218017181332715E-4</v>
      </c>
      <c r="AJ11" s="28">
        <v>1</v>
      </c>
      <c r="AK11" s="125">
        <f t="shared" si="11"/>
        <v>2.3463162834350069E-4</v>
      </c>
      <c r="AL11" s="41">
        <f>AK11*'Pondération des sujets'!$D16</f>
        <v>2.3463162834350069E-4</v>
      </c>
      <c r="AM11" s="32"/>
      <c r="AN11" s="28">
        <v>3</v>
      </c>
      <c r="AO11" s="125">
        <f t="shared" si="12"/>
        <v>1.3818516812528789E-3</v>
      </c>
      <c r="AP11" s="41">
        <f>AO11*'Pondération des sujets'!$D16</f>
        <v>1.3818516812528789E-3</v>
      </c>
      <c r="AQ11" s="28">
        <v>5</v>
      </c>
      <c r="AR11" s="125">
        <f t="shared" si="13"/>
        <v>2.3191094619666049E-3</v>
      </c>
      <c r="AS11" s="41">
        <f>AR11*'Pondération des sujets'!$D16</f>
        <v>2.3191094619666049E-3</v>
      </c>
      <c r="AT11" s="28">
        <v>1</v>
      </c>
      <c r="AU11" s="125">
        <f t="shared" si="14"/>
        <v>4.6125461254612545E-4</v>
      </c>
      <c r="AV11" s="41">
        <f>AU11*'Pondération des sujets'!$D16</f>
        <v>4.6125461254612545E-4</v>
      </c>
      <c r="AW11" s="28">
        <v>0</v>
      </c>
      <c r="AX11" s="125">
        <f t="shared" si="15"/>
        <v>0</v>
      </c>
      <c r="AY11" s="41">
        <f>AX11*'Pondération des sujets'!$D16</f>
        <v>0</v>
      </c>
      <c r="AZ11" s="28">
        <v>0</v>
      </c>
      <c r="BA11" s="125">
        <f t="shared" si="16"/>
        <v>0</v>
      </c>
      <c r="BB11" s="41">
        <f>BA11*'Pondération des sujets'!$D16</f>
        <v>0</v>
      </c>
      <c r="BC11" s="28">
        <v>1</v>
      </c>
      <c r="BD11" s="125">
        <f t="shared" si="17"/>
        <v>4.6232085067036521E-4</v>
      </c>
      <c r="BE11" s="41">
        <f>BD11*'Pondération des sujets'!$D16</f>
        <v>4.6232085067036521E-4</v>
      </c>
      <c r="BF11" s="28">
        <v>1</v>
      </c>
      <c r="BG11" s="125">
        <f t="shared" si="18"/>
        <v>4.5829514207149406E-4</v>
      </c>
      <c r="BH11" s="41">
        <f>BG11*'Pondération des sujets'!$D16</f>
        <v>4.5829514207149406E-4</v>
      </c>
      <c r="BI11" s="28">
        <v>1</v>
      </c>
      <c r="BJ11" s="125">
        <f t="shared" si="19"/>
        <v>4.526935264825713E-4</v>
      </c>
      <c r="BK11" s="41">
        <f>BJ11*'Pondération des sujets'!$D16</f>
        <v>4.526935264825713E-4</v>
      </c>
      <c r="BL11" s="28">
        <v>1</v>
      </c>
      <c r="BM11" s="125">
        <f t="shared" si="20"/>
        <v>4.5724737082761773E-4</v>
      </c>
      <c r="BN11" s="41">
        <f>BM11*'Pondération des sujets'!$D16</f>
        <v>4.5724737082761773E-4</v>
      </c>
      <c r="BO11" s="28">
        <v>1</v>
      </c>
      <c r="BP11" s="125">
        <f t="shared" si="21"/>
        <v>4.514672686230248E-4</v>
      </c>
      <c r="BQ11" s="41">
        <f>BP11*'Pondération des sujets'!$D16</f>
        <v>4.514672686230248E-4</v>
      </c>
      <c r="BR11" s="28">
        <v>0</v>
      </c>
      <c r="BS11" s="125">
        <f t="shared" si="22"/>
        <v>0</v>
      </c>
      <c r="BT11" s="41">
        <f>BS11*'Pondération des sujets'!$D16</f>
        <v>0</v>
      </c>
      <c r="BU11" s="28">
        <v>0</v>
      </c>
      <c r="BV11" s="125">
        <f t="shared" si="23"/>
        <v>0</v>
      </c>
      <c r="BW11" s="41">
        <f>BV11*'Pondération des sujets'!$D16</f>
        <v>0</v>
      </c>
      <c r="BX11" s="32"/>
      <c r="BY11" s="28">
        <v>0</v>
      </c>
      <c r="BZ11" s="125">
        <f t="shared" si="24"/>
        <v>0</v>
      </c>
      <c r="CA11" s="41">
        <f>BZ11*'Pondération des sujets'!$D16</f>
        <v>0</v>
      </c>
      <c r="CB11" s="28">
        <v>0</v>
      </c>
      <c r="CC11" s="125">
        <f t="shared" si="25"/>
        <v>0</v>
      </c>
      <c r="CD11" s="41">
        <f>CC11*'Pondération des sujets'!$D16</f>
        <v>0</v>
      </c>
      <c r="CE11" s="28">
        <v>0</v>
      </c>
      <c r="CF11" s="125">
        <f t="shared" si="26"/>
        <v>0</v>
      </c>
      <c r="CG11" s="41">
        <f>CF11*'Pondération des sujets'!$D16</f>
        <v>0</v>
      </c>
      <c r="CH11" s="28">
        <v>0</v>
      </c>
      <c r="CI11" s="125">
        <f t="shared" si="27"/>
        <v>0</v>
      </c>
      <c r="CJ11" s="41">
        <f>CI11*'Pondération des sujets'!$D16</f>
        <v>0</v>
      </c>
      <c r="CK11" s="28">
        <v>0</v>
      </c>
      <c r="CL11" s="125">
        <f t="shared" si="28"/>
        <v>0</v>
      </c>
      <c r="CM11" s="41">
        <f>CL11*'Pondération des sujets'!$D16</f>
        <v>0</v>
      </c>
      <c r="CN11" s="28">
        <v>0</v>
      </c>
      <c r="CO11" s="125">
        <f t="shared" si="29"/>
        <v>0</v>
      </c>
      <c r="CP11" s="41">
        <f>CO11*'Pondération des sujets'!$D16</f>
        <v>0</v>
      </c>
      <c r="CQ11" s="28">
        <v>1</v>
      </c>
      <c r="CR11" s="125">
        <f t="shared" si="30"/>
        <v>2.7262813522355508E-4</v>
      </c>
      <c r="CS11" s="41">
        <f>CR11*'Pondération des sujets'!$D16</f>
        <v>2.7262813522355508E-4</v>
      </c>
      <c r="CT11" s="28">
        <v>0</v>
      </c>
      <c r="CU11" s="125">
        <f t="shared" si="31"/>
        <v>0</v>
      </c>
      <c r="CV11" s="41">
        <f>CU11*'Pondération des sujets'!$D16</f>
        <v>0</v>
      </c>
      <c r="CW11" s="28">
        <v>0</v>
      </c>
      <c r="CX11" s="125">
        <f t="shared" si="32"/>
        <v>0</v>
      </c>
      <c r="CY11" s="41">
        <f>CX11*'Pondération des sujets'!$D16</f>
        <v>0</v>
      </c>
      <c r="CZ11" s="28">
        <v>0</v>
      </c>
      <c r="DA11" s="125">
        <f t="shared" si="33"/>
        <v>0</v>
      </c>
      <c r="DB11" s="41">
        <f>DA11*'Pondération des sujets'!$D16</f>
        <v>0</v>
      </c>
      <c r="DC11" s="28">
        <v>0</v>
      </c>
      <c r="DD11" s="125">
        <f t="shared" si="34"/>
        <v>0</v>
      </c>
      <c r="DE11" s="41">
        <f>DD11*'Pondération des sujets'!$D16</f>
        <v>0</v>
      </c>
      <c r="DF11" s="28">
        <v>2</v>
      </c>
      <c r="DG11" s="125">
        <f t="shared" si="35"/>
        <v>5.6353902507748658E-4</v>
      </c>
      <c r="DH11" s="41">
        <f>DG11*'Pondération des sujets'!$D16</f>
        <v>5.6353902507748658E-4</v>
      </c>
      <c r="DI11" s="32"/>
      <c r="DJ11" s="28">
        <v>0</v>
      </c>
      <c r="DK11" s="125">
        <f t="shared" si="36"/>
        <v>0</v>
      </c>
      <c r="DL11" s="41">
        <f>DK11*'Pondération des sujets'!$D16</f>
        <v>0</v>
      </c>
      <c r="DM11" s="28">
        <v>0</v>
      </c>
      <c r="DN11" s="125">
        <f t="shared" si="37"/>
        <v>0</v>
      </c>
      <c r="DO11" s="41">
        <f>DN11*'Pondération des sujets'!$D16</f>
        <v>0</v>
      </c>
      <c r="DP11" s="28">
        <v>0</v>
      </c>
      <c r="DQ11" s="125">
        <f t="shared" si="38"/>
        <v>0</v>
      </c>
      <c r="DR11" s="41">
        <f>DQ11*'Pondération des sujets'!$D16</f>
        <v>0</v>
      </c>
      <c r="DS11" s="28">
        <v>0</v>
      </c>
      <c r="DT11" s="125">
        <f t="shared" si="39"/>
        <v>0</v>
      </c>
      <c r="DU11" s="41">
        <f>DT11*'Pondération des sujets'!$D16</f>
        <v>0</v>
      </c>
      <c r="DV11" s="28">
        <v>0</v>
      </c>
      <c r="DW11" s="125">
        <f t="shared" si="40"/>
        <v>0</v>
      </c>
      <c r="DX11" s="41">
        <f>DW11*'Pondération des sujets'!$D16</f>
        <v>0</v>
      </c>
      <c r="DY11" s="28">
        <v>1</v>
      </c>
      <c r="DZ11" s="125">
        <f t="shared" si="41"/>
        <v>5.76036866359447E-4</v>
      </c>
      <c r="EA11" s="41">
        <f>DZ11*'Pondération des sujets'!$D16</f>
        <v>5.76036866359447E-4</v>
      </c>
      <c r="EB11" s="28">
        <v>1</v>
      </c>
      <c r="EC11" s="125">
        <f t="shared" si="42"/>
        <v>5.6148231330713087E-4</v>
      </c>
      <c r="ED11" s="41">
        <f>EC11*'Pondération des sujets'!$D16</f>
        <v>5.6148231330713087E-4</v>
      </c>
      <c r="EE11" s="28">
        <v>1</v>
      </c>
      <c r="EF11" s="125">
        <f t="shared" si="43"/>
        <v>5.5340343110127279E-4</v>
      </c>
      <c r="EG11" s="41">
        <f>EF11*'Pondération des sujets'!$D16</f>
        <v>5.5340343110127279E-4</v>
      </c>
      <c r="EH11" s="28">
        <v>1</v>
      </c>
      <c r="EI11" s="125">
        <f t="shared" si="44"/>
        <v>5.5648302726766835E-4</v>
      </c>
      <c r="EJ11" s="41">
        <f>EI11*'Pondération des sujets'!$D16</f>
        <v>5.5648302726766835E-4</v>
      </c>
      <c r="EK11" s="28">
        <v>1</v>
      </c>
      <c r="EL11" s="125">
        <f t="shared" si="45"/>
        <v>5.4975261132490382E-4</v>
      </c>
      <c r="EM11" s="41">
        <f>EL11*'Pondération des sujets'!$D16</f>
        <v>5.4975261132490382E-4</v>
      </c>
      <c r="EN11" s="28">
        <v>2</v>
      </c>
      <c r="EO11" s="125">
        <f t="shared" si="46"/>
        <v>1.1527377521613833E-3</v>
      </c>
      <c r="EP11" s="41">
        <f>EO11*'Pondération des sujets'!$D16</f>
        <v>1.1527377521613833E-3</v>
      </c>
      <c r="EQ11" s="28">
        <v>3</v>
      </c>
      <c r="ER11" s="125">
        <f t="shared" si="47"/>
        <v>1.7533606078316774E-3</v>
      </c>
      <c r="ES11" s="41">
        <f>ER11*'Pondération des sujets'!$D16</f>
        <v>1.7533606078316774E-3</v>
      </c>
      <c r="ET11" s="32"/>
    </row>
    <row r="12" spans="1:150" x14ac:dyDescent="0.25">
      <c r="A12" s="83" t="s">
        <v>117</v>
      </c>
      <c r="B12" s="42" t="s">
        <v>1</v>
      </c>
      <c r="C12" s="28">
        <v>0</v>
      </c>
      <c r="D12" s="125">
        <f>C12/C$19</f>
        <v>0</v>
      </c>
      <c r="E12" s="41">
        <f>D12*'Pondération des sujets'!$D17</f>
        <v>0</v>
      </c>
      <c r="F12" s="28">
        <v>0</v>
      </c>
      <c r="G12" s="125">
        <f>F12/F$19</f>
        <v>0</v>
      </c>
      <c r="H12" s="41">
        <f>G12*'Pondération des sujets'!$D17</f>
        <v>0</v>
      </c>
      <c r="I12" s="28">
        <v>1</v>
      </c>
      <c r="J12" s="125">
        <f>I12/I$19</f>
        <v>2.304147465437788E-4</v>
      </c>
      <c r="K12" s="41">
        <f>J12*'Pondération des sujets'!$D17</f>
        <v>2.304147465437788E-4</v>
      </c>
      <c r="L12" s="28">
        <v>0</v>
      </c>
      <c r="M12" s="125">
        <f>L12/L$19</f>
        <v>0</v>
      </c>
      <c r="N12" s="41">
        <f>M12*'Pondération des sujets'!$D17</f>
        <v>0</v>
      </c>
      <c r="O12" s="28">
        <v>0</v>
      </c>
      <c r="P12" s="125">
        <f>O12/O$19</f>
        <v>0</v>
      </c>
      <c r="Q12" s="41">
        <f>P12*'Pondération des sujets'!$D17</f>
        <v>0</v>
      </c>
      <c r="R12" s="28">
        <v>0</v>
      </c>
      <c r="S12" s="125">
        <f>R12/R$19</f>
        <v>0</v>
      </c>
      <c r="T12" s="41">
        <f>S12*'Pondération des sujets'!$D17</f>
        <v>0</v>
      </c>
      <c r="U12" s="28">
        <v>1</v>
      </c>
      <c r="V12" s="125">
        <f>U12/U$19</f>
        <v>2.2784233310549099E-4</v>
      </c>
      <c r="W12" s="41">
        <f>V12*'Pondération des sujets'!$D17</f>
        <v>2.2784233310549099E-4</v>
      </c>
      <c r="X12" s="28">
        <v>0</v>
      </c>
      <c r="Y12" s="125">
        <f>X12/X$19</f>
        <v>0</v>
      </c>
      <c r="Z12" s="41">
        <f>Y12*'Pondération des sujets'!$D17</f>
        <v>0</v>
      </c>
      <c r="AA12" s="28">
        <v>0</v>
      </c>
      <c r="AB12" s="125">
        <f>AA12/AA$19</f>
        <v>0</v>
      </c>
      <c r="AC12" s="41">
        <f>AB12*'Pondération des sujets'!$D17</f>
        <v>0</v>
      </c>
      <c r="AD12" s="28">
        <v>0</v>
      </c>
      <c r="AE12" s="125">
        <f>AD12/AD$19</f>
        <v>0</v>
      </c>
      <c r="AF12" s="41">
        <f>AE12*'Pondération des sujets'!$D17</f>
        <v>0</v>
      </c>
      <c r="AG12" s="28">
        <v>0</v>
      </c>
      <c r="AH12" s="125">
        <f>AG12/AG$19</f>
        <v>0</v>
      </c>
      <c r="AI12" s="41">
        <f>AH12*'Pondération des sujets'!$D17</f>
        <v>0</v>
      </c>
      <c r="AJ12" s="28">
        <v>0</v>
      </c>
      <c r="AK12" s="125">
        <f>AJ12/AJ$19</f>
        <v>0</v>
      </c>
      <c r="AL12" s="41">
        <f>AK12*'Pondération des sujets'!$D17</f>
        <v>0</v>
      </c>
      <c r="AM12" s="32"/>
      <c r="AN12" s="28">
        <v>0</v>
      </c>
      <c r="AO12" s="125">
        <f>AN12/AN$19</f>
        <v>0</v>
      </c>
      <c r="AP12" s="41">
        <f>AO12*'Pondération des sujets'!$D17</f>
        <v>0</v>
      </c>
      <c r="AQ12" s="28">
        <v>1</v>
      </c>
      <c r="AR12" s="125">
        <f>AQ12/AQ$19</f>
        <v>4.6382189239332097E-4</v>
      </c>
      <c r="AS12" s="41">
        <f>AR12*'Pondération des sujets'!$D17</f>
        <v>4.6382189239332097E-4</v>
      </c>
      <c r="AT12" s="28">
        <v>0</v>
      </c>
      <c r="AU12" s="125">
        <f>AT12/AT$19</f>
        <v>0</v>
      </c>
      <c r="AV12" s="41">
        <f>AU12*'Pondération des sujets'!$D17</f>
        <v>0</v>
      </c>
      <c r="AW12" s="28">
        <v>0</v>
      </c>
      <c r="AX12" s="125">
        <f>AW12/AW$19</f>
        <v>0</v>
      </c>
      <c r="AY12" s="41">
        <f>AX12*'Pondération des sujets'!$D17</f>
        <v>0</v>
      </c>
      <c r="AZ12" s="28">
        <v>0</v>
      </c>
      <c r="BA12" s="125">
        <f>AZ12/AZ$19</f>
        <v>0</v>
      </c>
      <c r="BB12" s="41">
        <f>BA12*'Pondération des sujets'!$D17</f>
        <v>0</v>
      </c>
      <c r="BC12" s="28">
        <v>0</v>
      </c>
      <c r="BD12" s="125">
        <f>BC12/BC$19</f>
        <v>0</v>
      </c>
      <c r="BE12" s="41">
        <f>BD12*'Pondération des sujets'!$D17</f>
        <v>0</v>
      </c>
      <c r="BF12" s="28">
        <v>0</v>
      </c>
      <c r="BG12" s="125">
        <f>BF12/BF$19</f>
        <v>0</v>
      </c>
      <c r="BH12" s="41">
        <f>BG12*'Pondération des sujets'!$D17</f>
        <v>0</v>
      </c>
      <c r="BI12" s="28">
        <v>0</v>
      </c>
      <c r="BJ12" s="125">
        <f>BI12/BI$19</f>
        <v>0</v>
      </c>
      <c r="BK12" s="41">
        <f>BJ12*'Pondération des sujets'!$D17</f>
        <v>0</v>
      </c>
      <c r="BL12" s="28">
        <v>0</v>
      </c>
      <c r="BM12" s="125">
        <f>BL12/BL$19</f>
        <v>0</v>
      </c>
      <c r="BN12" s="41">
        <f>BM12*'Pondération des sujets'!$D17</f>
        <v>0</v>
      </c>
      <c r="BO12" s="28">
        <v>0</v>
      </c>
      <c r="BP12" s="125">
        <f>BO12/BO$19</f>
        <v>0</v>
      </c>
      <c r="BQ12" s="41">
        <f>BP12*'Pondération des sujets'!$D17</f>
        <v>0</v>
      </c>
      <c r="BR12" s="28">
        <v>0</v>
      </c>
      <c r="BS12" s="125">
        <f>BR12/BR$19</f>
        <v>0</v>
      </c>
      <c r="BT12" s="41">
        <f>BS12*'Pondération des sujets'!$D17</f>
        <v>0</v>
      </c>
      <c r="BU12" s="28">
        <v>0</v>
      </c>
      <c r="BV12" s="125">
        <f>BU12/BU$19</f>
        <v>0</v>
      </c>
      <c r="BW12" s="41">
        <f>BV12*'Pondération des sujets'!$D17</f>
        <v>0</v>
      </c>
      <c r="BX12" s="32"/>
      <c r="BY12" s="28">
        <v>0</v>
      </c>
      <c r="BZ12" s="125">
        <f>BY12/BY$19</f>
        <v>0</v>
      </c>
      <c r="CA12" s="41">
        <f>BZ12*'Pondération des sujets'!$D17</f>
        <v>0</v>
      </c>
      <c r="CB12" s="28">
        <v>0</v>
      </c>
      <c r="CC12" s="125">
        <f>CB12/CB$19</f>
        <v>0</v>
      </c>
      <c r="CD12" s="41">
        <f>CC12*'Pondération des sujets'!$D17</f>
        <v>0</v>
      </c>
      <c r="CE12" s="28">
        <v>0</v>
      </c>
      <c r="CF12" s="125">
        <f>CE12/CE$19</f>
        <v>0</v>
      </c>
      <c r="CG12" s="41">
        <f>CF12*'Pondération des sujets'!$D17</f>
        <v>0</v>
      </c>
      <c r="CH12" s="28">
        <v>0</v>
      </c>
      <c r="CI12" s="125">
        <f>CH12/CH$19</f>
        <v>0</v>
      </c>
      <c r="CJ12" s="41">
        <f>CI12*'Pondération des sujets'!$D17</f>
        <v>0</v>
      </c>
      <c r="CK12" s="28">
        <v>0</v>
      </c>
      <c r="CL12" s="125">
        <f>CK12/CK$19</f>
        <v>0</v>
      </c>
      <c r="CM12" s="41">
        <f>CL12*'Pondération des sujets'!$D17</f>
        <v>0</v>
      </c>
      <c r="CN12" s="28">
        <v>0</v>
      </c>
      <c r="CO12" s="125">
        <f>CN12/CN$19</f>
        <v>0</v>
      </c>
      <c r="CP12" s="41">
        <f>CO12*'Pondération des sujets'!$D17</f>
        <v>0</v>
      </c>
      <c r="CQ12" s="28">
        <v>0</v>
      </c>
      <c r="CR12" s="125">
        <f>CQ12/CQ$19</f>
        <v>0</v>
      </c>
      <c r="CS12" s="41">
        <f>CR12*'Pondération des sujets'!$D17</f>
        <v>0</v>
      </c>
      <c r="CT12" s="28">
        <v>0</v>
      </c>
      <c r="CU12" s="125">
        <f>CT12/CT$19</f>
        <v>0</v>
      </c>
      <c r="CV12" s="41">
        <f>CU12*'Pondération des sujets'!$D17</f>
        <v>0</v>
      </c>
      <c r="CW12" s="28">
        <v>0</v>
      </c>
      <c r="CX12" s="125">
        <f>CW12/CW$19</f>
        <v>0</v>
      </c>
      <c r="CY12" s="41">
        <f>CX12*'Pondération des sujets'!$D17</f>
        <v>0</v>
      </c>
      <c r="CZ12" s="28">
        <v>0</v>
      </c>
      <c r="DA12" s="125">
        <f>CZ12/CZ$19</f>
        <v>0</v>
      </c>
      <c r="DB12" s="41">
        <f>DA12*'Pondération des sujets'!$D17</f>
        <v>0</v>
      </c>
      <c r="DC12" s="28">
        <v>0</v>
      </c>
      <c r="DD12" s="125">
        <f>DC12/DC$19</f>
        <v>0</v>
      </c>
      <c r="DE12" s="41">
        <f>DD12*'Pondération des sujets'!$D17</f>
        <v>0</v>
      </c>
      <c r="DF12" s="28">
        <v>1</v>
      </c>
      <c r="DG12" s="125">
        <f>DF12/DF$19</f>
        <v>2.8176951253874329E-4</v>
      </c>
      <c r="DH12" s="41">
        <f>DG12*'Pondération des sujets'!$D17</f>
        <v>2.8176951253874329E-4</v>
      </c>
      <c r="DI12" s="32"/>
      <c r="DJ12" s="28">
        <v>0</v>
      </c>
      <c r="DK12" s="125">
        <f>DJ12/DJ$19</f>
        <v>0</v>
      </c>
      <c r="DL12" s="41">
        <f>DK12*'Pondération des sujets'!$D17</f>
        <v>0</v>
      </c>
      <c r="DM12" s="28">
        <v>0</v>
      </c>
      <c r="DN12" s="125">
        <f>DM12/DM$19</f>
        <v>0</v>
      </c>
      <c r="DO12" s="41">
        <f>DN12*'Pondération des sujets'!$D17</f>
        <v>0</v>
      </c>
      <c r="DP12" s="28">
        <v>0</v>
      </c>
      <c r="DQ12" s="125">
        <f>DP12/DP$19</f>
        <v>0</v>
      </c>
      <c r="DR12" s="41">
        <f>DQ12*'Pondération des sujets'!$D17</f>
        <v>0</v>
      </c>
      <c r="DS12" s="28">
        <v>0</v>
      </c>
      <c r="DT12" s="125">
        <f>DS12/DS$19</f>
        <v>0</v>
      </c>
      <c r="DU12" s="41">
        <f>DT12*'Pondération des sujets'!$D17</f>
        <v>0</v>
      </c>
      <c r="DV12" s="28">
        <v>0</v>
      </c>
      <c r="DW12" s="125">
        <f>DV12/DV$19</f>
        <v>0</v>
      </c>
      <c r="DX12" s="41">
        <f>DW12*'Pondération des sujets'!$D17</f>
        <v>0</v>
      </c>
      <c r="DY12" s="28">
        <v>0</v>
      </c>
      <c r="DZ12" s="125">
        <f>DY12/DY$19</f>
        <v>0</v>
      </c>
      <c r="EA12" s="41">
        <f>DZ12*'Pondération des sujets'!$D17</f>
        <v>0</v>
      </c>
      <c r="EB12" s="28">
        <v>0</v>
      </c>
      <c r="EC12" s="125">
        <f>EB12/EB$19</f>
        <v>0</v>
      </c>
      <c r="ED12" s="41">
        <f>EC12*'Pondération des sujets'!$D17</f>
        <v>0</v>
      </c>
      <c r="EE12" s="28">
        <v>0</v>
      </c>
      <c r="EF12" s="125">
        <f>EE12/EE$19</f>
        <v>0</v>
      </c>
      <c r="EG12" s="41">
        <f>EF12*'Pondération des sujets'!$D17</f>
        <v>0</v>
      </c>
      <c r="EH12" s="28">
        <v>0</v>
      </c>
      <c r="EI12" s="125">
        <f>EH12/EH$19</f>
        <v>0</v>
      </c>
      <c r="EJ12" s="41">
        <f>EI12*'Pondération des sujets'!$D17</f>
        <v>0</v>
      </c>
      <c r="EK12" s="28">
        <v>0</v>
      </c>
      <c r="EL12" s="125">
        <f>EK12/EK$19</f>
        <v>0</v>
      </c>
      <c r="EM12" s="41">
        <f>EL12*'Pondération des sujets'!$D17</f>
        <v>0</v>
      </c>
      <c r="EN12" s="28">
        <v>1</v>
      </c>
      <c r="EO12" s="125">
        <f>EN12/EN$19</f>
        <v>5.7636887608069167E-4</v>
      </c>
      <c r="EP12" s="41">
        <f>EO12*'Pondération des sujets'!$D17</f>
        <v>5.7636887608069167E-4</v>
      </c>
      <c r="EQ12" s="28">
        <v>1</v>
      </c>
      <c r="ER12" s="125">
        <f>EQ12/EQ$19</f>
        <v>5.8445353594389242E-4</v>
      </c>
      <c r="ES12" s="41">
        <f>ER12*'Pondération des sujets'!$D17</f>
        <v>5.8445353594389242E-4</v>
      </c>
      <c r="ET12" s="32"/>
    </row>
    <row r="13" spans="1:150" x14ac:dyDescent="0.25">
      <c r="A13" s="77" t="s">
        <v>98</v>
      </c>
      <c r="B13" s="42" t="s">
        <v>99</v>
      </c>
      <c r="C13" s="31">
        <v>0</v>
      </c>
      <c r="D13" s="125">
        <f>C13/C$21</f>
        <v>0</v>
      </c>
      <c r="E13" s="30"/>
      <c r="F13" s="31">
        <v>0</v>
      </c>
      <c r="G13" s="125">
        <f>F13/F$21</f>
        <v>0</v>
      </c>
      <c r="H13" s="30"/>
      <c r="I13" s="31">
        <v>0</v>
      </c>
      <c r="J13" s="125">
        <f>I13/I$21</f>
        <v>0</v>
      </c>
      <c r="K13" s="30"/>
      <c r="L13" s="31">
        <v>0</v>
      </c>
      <c r="M13" s="125">
        <f>L13/L$21</f>
        <v>0</v>
      </c>
      <c r="N13" s="30"/>
      <c r="O13" s="31">
        <v>0</v>
      </c>
      <c r="P13" s="125">
        <f>O13/O$21</f>
        <v>0</v>
      </c>
      <c r="Q13" s="30"/>
      <c r="R13" s="31">
        <v>0</v>
      </c>
      <c r="S13" s="125">
        <f>R13/R$21</f>
        <v>0</v>
      </c>
      <c r="T13" s="30"/>
      <c r="U13" s="31">
        <v>0</v>
      </c>
      <c r="V13" s="125">
        <f>U13/U$21</f>
        <v>0</v>
      </c>
      <c r="W13" s="30"/>
      <c r="X13" s="31">
        <v>0</v>
      </c>
      <c r="Y13" s="125">
        <f>X13/X$21</f>
        <v>0</v>
      </c>
      <c r="Z13" s="30"/>
      <c r="AA13" s="31">
        <v>0</v>
      </c>
      <c r="AB13" s="125">
        <f>AA13/AA$21</f>
        <v>0</v>
      </c>
      <c r="AC13" s="30"/>
      <c r="AD13" s="31">
        <v>0</v>
      </c>
      <c r="AE13" s="125">
        <f>AD13/AD$21</f>
        <v>0</v>
      </c>
      <c r="AF13" s="30"/>
      <c r="AG13" s="31">
        <v>0</v>
      </c>
      <c r="AH13" s="125">
        <f>AG13/AG$21</f>
        <v>0</v>
      </c>
      <c r="AI13" s="30"/>
      <c r="AJ13" s="31">
        <v>0</v>
      </c>
      <c r="AK13" s="125">
        <f>AJ13/AJ$21</f>
        <v>0</v>
      </c>
      <c r="AL13" s="30"/>
      <c r="AM13" s="32"/>
      <c r="AN13" s="31">
        <v>0</v>
      </c>
      <c r="AO13" s="125">
        <f>AN13/AN$21</f>
        <v>0</v>
      </c>
      <c r="AP13" s="30"/>
      <c r="AQ13" s="31">
        <v>0</v>
      </c>
      <c r="AR13" s="125">
        <f>AQ13/AQ$21</f>
        <v>0</v>
      </c>
      <c r="AS13" s="30"/>
      <c r="AT13" s="31">
        <v>0</v>
      </c>
      <c r="AU13" s="125">
        <f>AT13/AT$21</f>
        <v>0</v>
      </c>
      <c r="AV13" s="30"/>
      <c r="AW13" s="31">
        <v>0</v>
      </c>
      <c r="AX13" s="125">
        <f>AW13/AW$21</f>
        <v>0</v>
      </c>
      <c r="AY13" s="30"/>
      <c r="AZ13" s="31">
        <v>0</v>
      </c>
      <c r="BA13" s="125">
        <f>AZ13/AZ$21</f>
        <v>0</v>
      </c>
      <c r="BB13" s="30"/>
      <c r="BC13" s="31">
        <v>0</v>
      </c>
      <c r="BD13" s="125">
        <f>BC13/BC$21</f>
        <v>0</v>
      </c>
      <c r="BE13" s="30"/>
      <c r="BF13" s="31">
        <v>0</v>
      </c>
      <c r="BG13" s="125">
        <f>BF13/BF$21</f>
        <v>0</v>
      </c>
      <c r="BH13" s="30"/>
      <c r="BI13" s="31">
        <v>0</v>
      </c>
      <c r="BJ13" s="125">
        <f>BI13/BI$21</f>
        <v>0</v>
      </c>
      <c r="BK13" s="30"/>
      <c r="BL13" s="31">
        <v>0</v>
      </c>
      <c r="BM13" s="125">
        <f>BL13/BL$21</f>
        <v>0</v>
      </c>
      <c r="BN13" s="30"/>
      <c r="BO13" s="31">
        <v>0</v>
      </c>
      <c r="BP13" s="125">
        <f>BO13/BO$21</f>
        <v>0</v>
      </c>
      <c r="BQ13" s="30"/>
      <c r="BR13" s="31">
        <v>0</v>
      </c>
      <c r="BS13" s="125">
        <f>BR13/BR$21</f>
        <v>0</v>
      </c>
      <c r="BT13" s="30"/>
      <c r="BU13" s="31">
        <v>0</v>
      </c>
      <c r="BV13" s="125">
        <f>BU13/BU$21</f>
        <v>0</v>
      </c>
      <c r="BW13" s="30"/>
      <c r="BX13" s="32"/>
      <c r="BY13" s="31">
        <v>0</v>
      </c>
      <c r="BZ13" s="125">
        <f>BY13/BY$21</f>
        <v>0</v>
      </c>
      <c r="CA13" s="34"/>
      <c r="CB13" s="31">
        <v>0</v>
      </c>
      <c r="CC13" s="125">
        <f>CB13/CB$21</f>
        <v>0</v>
      </c>
      <c r="CD13" s="34"/>
      <c r="CE13" s="31">
        <v>0</v>
      </c>
      <c r="CF13" s="125">
        <f>CE13/CE$21</f>
        <v>0</v>
      </c>
      <c r="CG13" s="34"/>
      <c r="CH13" s="31">
        <v>0</v>
      </c>
      <c r="CI13" s="125">
        <f>CH13/CH$21</f>
        <v>0</v>
      </c>
      <c r="CJ13" s="34"/>
      <c r="CK13" s="31">
        <v>0</v>
      </c>
      <c r="CL13" s="125">
        <f>CK13/CK$21</f>
        <v>0</v>
      </c>
      <c r="CM13" s="34"/>
      <c r="CN13" s="31">
        <v>0</v>
      </c>
      <c r="CO13" s="125">
        <f>CN13/CN$21</f>
        <v>0</v>
      </c>
      <c r="CP13" s="34"/>
      <c r="CQ13" s="31">
        <v>0</v>
      </c>
      <c r="CR13" s="125">
        <f>CQ13/CQ$21</f>
        <v>0</v>
      </c>
      <c r="CS13" s="34"/>
      <c r="CT13" s="31">
        <v>0</v>
      </c>
      <c r="CU13" s="125">
        <f>CT13/CT$21</f>
        <v>0</v>
      </c>
      <c r="CV13" s="34"/>
      <c r="CW13" s="31">
        <v>0</v>
      </c>
      <c r="CX13" s="125">
        <f>CW13/CW$21</f>
        <v>0</v>
      </c>
      <c r="CY13" s="34"/>
      <c r="CZ13" s="31">
        <v>0</v>
      </c>
      <c r="DA13" s="125">
        <f>CZ13/CZ$21</f>
        <v>0</v>
      </c>
      <c r="DB13" s="34"/>
      <c r="DC13" s="31">
        <v>0</v>
      </c>
      <c r="DD13" s="125">
        <f>DC13/DC$21</f>
        <v>0</v>
      </c>
      <c r="DE13" s="34"/>
      <c r="DF13" s="31">
        <v>0</v>
      </c>
      <c r="DG13" s="125">
        <f>DF13/DF$21</f>
        <v>0</v>
      </c>
      <c r="DH13" s="34"/>
      <c r="DI13" s="32"/>
      <c r="DJ13" s="31">
        <v>0</v>
      </c>
      <c r="DK13" s="125">
        <f>DJ13/DJ$21</f>
        <v>0</v>
      </c>
      <c r="DL13" s="34"/>
      <c r="DM13" s="31">
        <v>0</v>
      </c>
      <c r="DN13" s="125">
        <f>DM13/DM$21</f>
        <v>0</v>
      </c>
      <c r="DO13" s="34"/>
      <c r="DP13" s="31">
        <v>0</v>
      </c>
      <c r="DQ13" s="125">
        <f>DP13/DP$21</f>
        <v>0</v>
      </c>
      <c r="DR13" s="34"/>
      <c r="DS13" s="31">
        <v>0</v>
      </c>
      <c r="DT13" s="125">
        <f>DS13/DS$21</f>
        <v>0</v>
      </c>
      <c r="DU13" s="34"/>
      <c r="DV13" s="31">
        <v>0</v>
      </c>
      <c r="DW13" s="125">
        <f>DV13/DV$21</f>
        <v>0</v>
      </c>
      <c r="DX13" s="34"/>
      <c r="DY13" s="31">
        <v>0</v>
      </c>
      <c r="DZ13" s="125">
        <f>DY13/DY$21</f>
        <v>0</v>
      </c>
      <c r="EA13" s="34"/>
      <c r="EB13" s="31">
        <v>0</v>
      </c>
      <c r="EC13" s="125">
        <f>EB13/EB$21</f>
        <v>0</v>
      </c>
      <c r="ED13" s="34"/>
      <c r="EE13" s="31">
        <v>0</v>
      </c>
      <c r="EF13" s="125">
        <f>EE13/EE$21</f>
        <v>0</v>
      </c>
      <c r="EG13" s="34"/>
      <c r="EH13" s="31">
        <v>0</v>
      </c>
      <c r="EI13" s="125">
        <f>EH13/EH$21</f>
        <v>0</v>
      </c>
      <c r="EJ13" s="34"/>
      <c r="EK13" s="31">
        <v>0</v>
      </c>
      <c r="EL13" s="125">
        <f>EK13/EK$21</f>
        <v>0</v>
      </c>
      <c r="EM13" s="34"/>
      <c r="EN13" s="31">
        <v>0</v>
      </c>
      <c r="EO13" s="125">
        <f>EN13/EN$21</f>
        <v>0</v>
      </c>
      <c r="EP13" s="34"/>
      <c r="EQ13" s="31">
        <v>0</v>
      </c>
      <c r="ER13" s="125">
        <f>EQ13/EQ$21</f>
        <v>0</v>
      </c>
      <c r="ES13" s="34"/>
      <c r="ET13" s="32"/>
    </row>
    <row r="14" spans="1:150" s="27" customFormat="1" ht="16.149999999999999" customHeight="1" x14ac:dyDescent="0.25">
      <c r="A14" s="84" t="s">
        <v>48</v>
      </c>
      <c r="B14" s="38" t="s">
        <v>47</v>
      </c>
      <c r="C14" s="37"/>
      <c r="D14" s="35"/>
      <c r="E14" s="39">
        <f>SUM(E4:E12)</f>
        <v>0.34429622815087402</v>
      </c>
      <c r="F14" s="37"/>
      <c r="G14" s="35"/>
      <c r="H14" s="39">
        <f>SUM(H4:H12)</f>
        <v>0.33680555555555558</v>
      </c>
      <c r="I14" s="37"/>
      <c r="J14" s="35"/>
      <c r="K14" s="39">
        <f>SUM(K4:K12)</f>
        <v>0.33663594470046088</v>
      </c>
      <c r="L14" s="37"/>
      <c r="M14" s="35"/>
      <c r="N14" s="39">
        <f>SUM(N4:N12)</f>
        <v>0.31234140715109571</v>
      </c>
      <c r="O14" s="37"/>
      <c r="P14" s="35"/>
      <c r="Q14" s="39">
        <f>SUM(Q4:Q12)</f>
        <v>0.30556833870225497</v>
      </c>
      <c r="R14" s="37"/>
      <c r="S14" s="35"/>
      <c r="T14" s="39">
        <f>SUM(T4:T12)</f>
        <v>0.30123796423658872</v>
      </c>
      <c r="U14" s="37"/>
      <c r="V14" s="35"/>
      <c r="W14" s="39">
        <f>SUM(W4:W12)</f>
        <v>0.30599225336067437</v>
      </c>
      <c r="X14" s="37"/>
      <c r="Y14" s="35"/>
      <c r="Z14" s="39">
        <f>SUM(Z4:Z12)</f>
        <v>0.29147078576225655</v>
      </c>
      <c r="AA14" s="37"/>
      <c r="AB14" s="35"/>
      <c r="AC14" s="39">
        <f>SUM(AC4:AC12)</f>
        <v>0.27244305493523896</v>
      </c>
      <c r="AD14" s="37"/>
      <c r="AE14" s="35"/>
      <c r="AF14" s="39">
        <f>SUM(AF4:AF12)</f>
        <v>0.26251390433815353</v>
      </c>
      <c r="AG14" s="37"/>
      <c r="AH14" s="35"/>
      <c r="AI14" s="39">
        <f>SUM(AI4:AI12)</f>
        <v>0.27745530531692592</v>
      </c>
      <c r="AJ14" s="37"/>
      <c r="AK14" s="35"/>
      <c r="AL14" s="39">
        <f>SUM(AL4:AL12)</f>
        <v>0.27686532144533083</v>
      </c>
      <c r="AM14" s="109"/>
      <c r="AN14" s="37"/>
      <c r="AO14" s="35"/>
      <c r="AP14" s="39">
        <f>SUM(AP4:AP12)</f>
        <v>0.29847996315062181</v>
      </c>
      <c r="AQ14" s="37"/>
      <c r="AR14" s="35"/>
      <c r="AS14" s="39">
        <f>SUM(AS4:AS12)</f>
        <v>0.28293135435992578</v>
      </c>
      <c r="AT14" s="37"/>
      <c r="AU14" s="35"/>
      <c r="AV14" s="39">
        <f>SUM(AV4:AV12)</f>
        <v>0.23754612546125461</v>
      </c>
      <c r="AW14" s="37"/>
      <c r="AX14" s="35"/>
      <c r="AY14" s="39">
        <f>SUM(AY4:AY12)</f>
        <v>0.25619448340345952</v>
      </c>
      <c r="AZ14" s="37"/>
      <c r="BA14" s="35"/>
      <c r="BB14" s="39">
        <f>SUM(BB4:BB12)</f>
        <v>0.25140186915887852</v>
      </c>
      <c r="BC14" s="37"/>
      <c r="BD14" s="35"/>
      <c r="BE14" s="39">
        <f>SUM(BE4:BE12)</f>
        <v>0.26860841423948223</v>
      </c>
      <c r="BF14" s="37"/>
      <c r="BG14" s="35"/>
      <c r="BH14" s="39">
        <f>SUM(BH4:BH12)</f>
        <v>0.26856095325389551</v>
      </c>
      <c r="BI14" s="37"/>
      <c r="BJ14" s="35"/>
      <c r="BK14" s="39">
        <f>SUM(BK4:BK12)</f>
        <v>0.29741964689904932</v>
      </c>
      <c r="BL14" s="37"/>
      <c r="BM14" s="35"/>
      <c r="BN14" s="39">
        <f>SUM(BN4:BN12)</f>
        <v>0.28760859625057161</v>
      </c>
      <c r="BO14" s="37"/>
      <c r="BP14" s="35"/>
      <c r="BQ14" s="39">
        <f>SUM(BQ4:BQ12)</f>
        <v>0.2988713318284425</v>
      </c>
      <c r="BR14" s="37"/>
      <c r="BS14" s="35"/>
      <c r="BT14" s="39">
        <f>SUM(BT4:BT12)</f>
        <v>0.33179935572940628</v>
      </c>
      <c r="BU14" s="37"/>
      <c r="BV14" s="35"/>
      <c r="BW14" s="39">
        <f>SUM(BW4:BW12)</f>
        <v>0.32852489530013962</v>
      </c>
      <c r="BX14" s="109"/>
      <c r="BY14" s="37"/>
      <c r="BZ14" s="35"/>
      <c r="CA14" s="39">
        <f>SUM(CA4:CA12)</f>
        <v>0.20925773760613528</v>
      </c>
      <c r="CB14" s="37"/>
      <c r="CC14" s="35"/>
      <c r="CD14" s="39">
        <f>SUM(CD4:CD12)</f>
        <v>0.1911196911196911</v>
      </c>
      <c r="CE14" s="37"/>
      <c r="CF14" s="35"/>
      <c r="CG14" s="39">
        <f>SUM(CG4:CG12)</f>
        <v>0.18586747319219135</v>
      </c>
      <c r="CH14" s="37"/>
      <c r="CI14" s="35"/>
      <c r="CJ14" s="39">
        <f>SUM(CJ4:CJ12)</f>
        <v>0.17010167628469361</v>
      </c>
      <c r="CK14" s="37"/>
      <c r="CL14" s="35"/>
      <c r="CM14" s="39">
        <f>SUM(CM4:CM12)</f>
        <v>0.17697404748757592</v>
      </c>
      <c r="CN14" s="37"/>
      <c r="CO14" s="35"/>
      <c r="CP14" s="39">
        <f>SUM(CP4:CP12)</f>
        <v>0.17451523545706371</v>
      </c>
      <c r="CQ14" s="37"/>
      <c r="CR14" s="35"/>
      <c r="CS14" s="39">
        <f>SUM(CS4:CS12)</f>
        <v>0.16793893129770995</v>
      </c>
      <c r="CT14" s="37"/>
      <c r="CU14" s="35"/>
      <c r="CV14" s="39">
        <f>SUM(CV4:CV12)</f>
        <v>0.17549933422103861</v>
      </c>
      <c r="CW14" s="37"/>
      <c r="CX14" s="35"/>
      <c r="CY14" s="39">
        <f>SUM(CY4:CY12)</f>
        <v>0.1483939474382798</v>
      </c>
      <c r="CZ14" s="37"/>
      <c r="DA14" s="35"/>
      <c r="DB14" s="39">
        <f>SUM(DB4:DB12)</f>
        <v>0.13560666137985725</v>
      </c>
      <c r="DC14" s="37"/>
      <c r="DD14" s="35"/>
      <c r="DE14" s="39">
        <f>SUM(DE4:DE12)</f>
        <v>0.14975179260893548</v>
      </c>
      <c r="DF14" s="37"/>
      <c r="DG14" s="35"/>
      <c r="DH14" s="39">
        <f>SUM(DH4:DH12)</f>
        <v>0.17328825021132713</v>
      </c>
      <c r="DI14" s="109"/>
      <c r="DJ14" s="37"/>
      <c r="DK14" s="35"/>
      <c r="DL14" s="39">
        <f>SUM(DL4:DL12)</f>
        <v>0.24590163934426226</v>
      </c>
      <c r="DM14" s="37"/>
      <c r="DN14" s="35"/>
      <c r="DO14" s="39">
        <f>SUM(DO4:DO12)</f>
        <v>0.24383247274813538</v>
      </c>
      <c r="DP14" s="37"/>
      <c r="DQ14" s="35"/>
      <c r="DR14" s="39">
        <f>SUM(DR4:DR12)</f>
        <v>0.29525985151342088</v>
      </c>
      <c r="DS14" s="37"/>
      <c r="DT14" s="35"/>
      <c r="DU14" s="39">
        <f>SUM(DU4:DU12)</f>
        <v>0.2669762042948346</v>
      </c>
      <c r="DV14" s="37"/>
      <c r="DW14" s="35"/>
      <c r="DX14" s="39">
        <f>SUM(DX4:DX12)</f>
        <v>0.29268292682926833</v>
      </c>
      <c r="DY14" s="37"/>
      <c r="DZ14" s="35"/>
      <c r="EA14" s="39">
        <f>SUM(EA4:EA12)</f>
        <v>0.26497695852534559</v>
      </c>
      <c r="EB14" s="37"/>
      <c r="EC14" s="35"/>
      <c r="ED14" s="39">
        <f>SUM(ED4:ED12)</f>
        <v>0.26277372262773724</v>
      </c>
      <c r="EE14" s="37"/>
      <c r="EF14" s="35"/>
      <c r="EG14" s="39">
        <f>SUM(EG4:EG12)</f>
        <v>0.30049806308799115</v>
      </c>
      <c r="EH14" s="37"/>
      <c r="EI14" s="35"/>
      <c r="EJ14" s="39">
        <f>SUM(EJ4:EJ12)</f>
        <v>0.26210350584307179</v>
      </c>
      <c r="EK14" s="37"/>
      <c r="EL14" s="35"/>
      <c r="EM14" s="39">
        <f>SUM(EM4:EM12)</f>
        <v>0.26223199560197907</v>
      </c>
      <c r="EN14" s="37"/>
      <c r="EO14" s="35"/>
      <c r="EP14" s="39">
        <f>SUM(EP4:EP12)</f>
        <v>0.29452449567723343</v>
      </c>
      <c r="EQ14" s="37"/>
      <c r="ER14" s="35"/>
      <c r="ES14" s="39">
        <f>SUM(ES4:ES12)</f>
        <v>0.28988895382817065</v>
      </c>
      <c r="ET14" s="109"/>
    </row>
    <row r="15" spans="1:150" x14ac:dyDescent="0.25">
      <c r="E15" s="27"/>
      <c r="H15" s="27"/>
      <c r="K15" s="27"/>
      <c r="N15" s="27"/>
      <c r="Q15" s="27"/>
      <c r="T15" s="27"/>
      <c r="W15" s="27"/>
      <c r="Z15" s="27"/>
      <c r="AC15" s="27"/>
      <c r="AF15" s="27"/>
      <c r="AI15" s="27"/>
      <c r="AL15" s="27"/>
      <c r="AM15" s="111"/>
      <c r="AP15" s="27"/>
      <c r="AS15" s="27"/>
      <c r="AV15" s="27"/>
      <c r="AY15" s="27"/>
      <c r="BB15" s="27"/>
      <c r="BE15" s="27"/>
      <c r="BH15" s="27"/>
      <c r="BK15" s="27"/>
      <c r="BN15" s="27"/>
      <c r="BQ15" s="27"/>
      <c r="BT15" s="27"/>
      <c r="BW15" s="27"/>
      <c r="BX15" s="111"/>
      <c r="CA15" s="30"/>
      <c r="CD15" s="30"/>
      <c r="CG15" s="30"/>
      <c r="CJ15" s="30"/>
      <c r="CM15" s="30"/>
      <c r="CP15" s="30"/>
      <c r="CS15" s="30"/>
      <c r="CV15" s="30"/>
      <c r="CY15" s="30"/>
      <c r="DB15" s="30"/>
      <c r="DE15" s="30"/>
      <c r="DH15" s="30"/>
      <c r="DI15" s="111"/>
      <c r="DL15" s="30"/>
      <c r="DO15" s="30"/>
      <c r="DR15" s="30"/>
      <c r="DU15" s="30"/>
      <c r="DX15" s="30"/>
      <c r="EA15" s="30"/>
      <c r="ED15" s="30"/>
      <c r="EG15" s="30"/>
      <c r="EJ15" s="30"/>
      <c r="EM15" s="30"/>
      <c r="EP15" s="30"/>
      <c r="ES15" s="30"/>
      <c r="ET15" s="111"/>
    </row>
    <row r="16" spans="1:150" x14ac:dyDescent="0.25">
      <c r="C16" s="71" t="s">
        <v>84</v>
      </c>
      <c r="E16" s="27"/>
      <c r="F16" s="71" t="s">
        <v>84</v>
      </c>
      <c r="H16" s="27"/>
      <c r="I16" s="71" t="s">
        <v>84</v>
      </c>
      <c r="K16" s="27"/>
      <c r="L16" s="71" t="s">
        <v>84</v>
      </c>
      <c r="N16" s="27"/>
      <c r="O16" s="71" t="s">
        <v>84</v>
      </c>
      <c r="Q16" s="27"/>
      <c r="R16" s="71" t="s">
        <v>84</v>
      </c>
      <c r="T16" s="27"/>
      <c r="U16" s="71" t="s">
        <v>84</v>
      </c>
      <c r="W16" s="27"/>
      <c r="X16" s="71" t="s">
        <v>84</v>
      </c>
      <c r="Z16" s="27"/>
      <c r="AA16" s="71" t="s">
        <v>84</v>
      </c>
      <c r="AC16" s="27"/>
      <c r="AD16" s="71" t="s">
        <v>84</v>
      </c>
      <c r="AF16" s="27"/>
      <c r="AG16" s="71" t="s">
        <v>84</v>
      </c>
      <c r="AI16" s="27"/>
      <c r="AJ16" s="71" t="s">
        <v>84</v>
      </c>
      <c r="AL16" s="27"/>
      <c r="AM16" s="110"/>
      <c r="AN16" s="75" t="s">
        <v>87</v>
      </c>
      <c r="AP16" s="27"/>
      <c r="AQ16" s="75" t="s">
        <v>87</v>
      </c>
      <c r="AS16" s="27"/>
      <c r="AT16" s="75" t="s">
        <v>87</v>
      </c>
      <c r="AV16" s="27"/>
      <c r="AW16" s="75" t="s">
        <v>87</v>
      </c>
      <c r="AY16" s="27"/>
      <c r="AZ16" s="75" t="s">
        <v>87</v>
      </c>
      <c r="BB16" s="27"/>
      <c r="BC16" s="75" t="s">
        <v>87</v>
      </c>
      <c r="BE16" s="27"/>
      <c r="BF16" s="75" t="s">
        <v>87</v>
      </c>
      <c r="BH16" s="27"/>
      <c r="BI16" s="75" t="s">
        <v>87</v>
      </c>
      <c r="BK16" s="27"/>
      <c r="BL16" s="75" t="s">
        <v>87</v>
      </c>
      <c r="BN16" s="27"/>
      <c r="BO16" s="75" t="s">
        <v>87</v>
      </c>
      <c r="BQ16" s="27"/>
      <c r="BR16" s="75" t="s">
        <v>87</v>
      </c>
      <c r="BT16" s="27"/>
      <c r="BU16" s="75" t="s">
        <v>87</v>
      </c>
      <c r="BW16" s="27"/>
      <c r="BX16" s="110"/>
      <c r="BY16" s="69" t="s">
        <v>69</v>
      </c>
      <c r="CA16" s="27"/>
      <c r="CB16" s="69" t="s">
        <v>69</v>
      </c>
      <c r="CD16" s="27"/>
      <c r="CE16" s="69" t="s">
        <v>69</v>
      </c>
      <c r="CG16" s="27"/>
      <c r="CH16" s="69" t="s">
        <v>69</v>
      </c>
      <c r="CJ16" s="27"/>
      <c r="CK16" s="69" t="s">
        <v>69</v>
      </c>
      <c r="CM16" s="27"/>
      <c r="CN16" s="69" t="s">
        <v>69</v>
      </c>
      <c r="CP16" s="27"/>
      <c r="CQ16" s="69" t="s">
        <v>69</v>
      </c>
      <c r="CS16" s="27"/>
      <c r="CT16" s="69" t="s">
        <v>69</v>
      </c>
      <c r="CV16" s="27"/>
      <c r="CW16" s="69" t="s">
        <v>69</v>
      </c>
      <c r="CY16" s="27"/>
      <c r="CZ16" s="69" t="s">
        <v>69</v>
      </c>
      <c r="DB16" s="27"/>
      <c r="DC16" s="69" t="s">
        <v>69</v>
      </c>
      <c r="DE16" s="27"/>
      <c r="DF16" s="69" t="s">
        <v>69</v>
      </c>
      <c r="DH16" s="27"/>
      <c r="DI16" s="110"/>
      <c r="DJ16" s="69" t="s">
        <v>68</v>
      </c>
      <c r="DL16" s="27"/>
      <c r="DM16" s="69" t="s">
        <v>68</v>
      </c>
      <c r="DO16" s="27"/>
      <c r="DP16" s="69" t="s">
        <v>68</v>
      </c>
      <c r="DR16" s="27"/>
      <c r="DS16" s="69" t="s">
        <v>68</v>
      </c>
      <c r="DU16" s="27"/>
      <c r="DV16" s="69" t="s">
        <v>68</v>
      </c>
      <c r="DX16" s="27"/>
      <c r="DY16" s="69" t="s">
        <v>68</v>
      </c>
      <c r="EA16" s="27"/>
      <c r="EB16" s="69" t="s">
        <v>68</v>
      </c>
      <c r="ED16" s="27"/>
      <c r="EE16" s="69" t="s">
        <v>68</v>
      </c>
      <c r="EG16" s="27"/>
      <c r="EH16" s="69" t="s">
        <v>68</v>
      </c>
      <c r="EJ16" s="27"/>
      <c r="EK16" s="69" t="s">
        <v>68</v>
      </c>
      <c r="EM16" s="27"/>
      <c r="EN16" s="69" t="s">
        <v>68</v>
      </c>
      <c r="EP16" s="27"/>
      <c r="EQ16" s="69" t="s">
        <v>68</v>
      </c>
      <c r="ES16" s="27"/>
      <c r="ET16" s="110"/>
    </row>
    <row r="17" spans="3:150" x14ac:dyDescent="0.25">
      <c r="C17" s="64" t="s">
        <v>38</v>
      </c>
      <c r="E17" s="27"/>
      <c r="F17" s="64" t="s">
        <v>37</v>
      </c>
      <c r="H17" s="27"/>
      <c r="I17" s="64" t="s">
        <v>39</v>
      </c>
      <c r="K17" s="27"/>
      <c r="L17" s="64" t="s">
        <v>210</v>
      </c>
      <c r="N17" s="27"/>
      <c r="O17" s="64" t="s">
        <v>216</v>
      </c>
      <c r="Q17" s="27"/>
      <c r="R17" s="64" t="s">
        <v>225</v>
      </c>
      <c r="T17" s="27"/>
      <c r="U17" s="64" t="s">
        <v>228</v>
      </c>
      <c r="W17" s="27"/>
      <c r="X17" s="64" t="s">
        <v>235</v>
      </c>
      <c r="Z17" s="27"/>
      <c r="AA17" s="64" t="s">
        <v>242</v>
      </c>
      <c r="AC17" s="27"/>
      <c r="AD17" s="64" t="s">
        <v>247</v>
      </c>
      <c r="AF17" s="27"/>
      <c r="AG17" s="64" t="s">
        <v>251</v>
      </c>
      <c r="AI17" s="27"/>
      <c r="AJ17" s="64" t="s">
        <v>257</v>
      </c>
      <c r="AL17" s="27"/>
      <c r="AM17" s="110"/>
      <c r="AN17" s="74" t="s">
        <v>38</v>
      </c>
      <c r="AP17" s="27"/>
      <c r="AQ17" s="74" t="s">
        <v>37</v>
      </c>
      <c r="AS17" s="27"/>
      <c r="AT17" s="74" t="s">
        <v>39</v>
      </c>
      <c r="AV17" s="27"/>
      <c r="AW17" s="74" t="s">
        <v>210</v>
      </c>
      <c r="AY17" s="27"/>
      <c r="AZ17" s="74" t="s">
        <v>216</v>
      </c>
      <c r="BB17" s="27"/>
      <c r="BC17" s="74" t="s">
        <v>225</v>
      </c>
      <c r="BE17" s="27"/>
      <c r="BF17" s="74" t="s">
        <v>228</v>
      </c>
      <c r="BH17" s="27"/>
      <c r="BI17" s="74" t="s">
        <v>235</v>
      </c>
      <c r="BK17" s="27"/>
      <c r="BL17" s="74" t="s">
        <v>242</v>
      </c>
      <c r="BN17" s="27"/>
      <c r="BO17" s="74" t="s">
        <v>247</v>
      </c>
      <c r="BQ17" s="27"/>
      <c r="BR17" s="74" t="s">
        <v>251</v>
      </c>
      <c r="BT17" s="27"/>
      <c r="BU17" s="74" t="s">
        <v>257</v>
      </c>
      <c r="BW17" s="27"/>
      <c r="BX17" s="110"/>
      <c r="BY17" s="64" t="s">
        <v>38</v>
      </c>
      <c r="CA17" s="27"/>
      <c r="CB17" s="64" t="s">
        <v>37</v>
      </c>
      <c r="CD17" s="27"/>
      <c r="CE17" s="64" t="s">
        <v>39</v>
      </c>
      <c r="CG17" s="27"/>
      <c r="CH17" s="64" t="s">
        <v>210</v>
      </c>
      <c r="CJ17" s="27"/>
      <c r="CK17" s="64" t="s">
        <v>216</v>
      </c>
      <c r="CM17" s="27"/>
      <c r="CN17" s="64" t="s">
        <v>225</v>
      </c>
      <c r="CP17" s="27"/>
      <c r="CQ17" s="64" t="s">
        <v>228</v>
      </c>
      <c r="CS17" s="27"/>
      <c r="CT17" s="64" t="s">
        <v>235</v>
      </c>
      <c r="CV17" s="27"/>
      <c r="CW17" s="64" t="s">
        <v>242</v>
      </c>
      <c r="CY17" s="27"/>
      <c r="CZ17" s="64" t="s">
        <v>247</v>
      </c>
      <c r="DB17" s="27"/>
      <c r="DC17" s="64" t="s">
        <v>251</v>
      </c>
      <c r="DE17" s="27"/>
      <c r="DF17" s="64" t="s">
        <v>257</v>
      </c>
      <c r="DH17" s="27"/>
      <c r="DI17" s="110"/>
      <c r="DJ17" s="64" t="s">
        <v>38</v>
      </c>
      <c r="DL17" s="27"/>
      <c r="DM17" s="64" t="s">
        <v>37</v>
      </c>
      <c r="DO17" s="27"/>
      <c r="DP17" s="64" t="s">
        <v>39</v>
      </c>
      <c r="DR17" s="27"/>
      <c r="DS17" s="64" t="s">
        <v>210</v>
      </c>
      <c r="DU17" s="27"/>
      <c r="DV17" s="64" t="s">
        <v>216</v>
      </c>
      <c r="DX17" s="27"/>
      <c r="DY17" s="64" t="s">
        <v>225</v>
      </c>
      <c r="EA17" s="27"/>
      <c r="EB17" s="64" t="s">
        <v>228</v>
      </c>
      <c r="ED17" s="27"/>
      <c r="EE17" s="64" t="s">
        <v>235</v>
      </c>
      <c r="EG17" s="27"/>
      <c r="EH17" s="64" t="s">
        <v>242</v>
      </c>
      <c r="EJ17" s="27"/>
      <c r="EK17" s="64" t="s">
        <v>247</v>
      </c>
      <c r="EM17" s="27"/>
      <c r="EN17" s="64" t="s">
        <v>251</v>
      </c>
      <c r="EP17" s="27"/>
      <c r="EQ17" s="64" t="s">
        <v>257</v>
      </c>
      <c r="ES17" s="27"/>
      <c r="ET17" s="110"/>
    </row>
    <row r="18" spans="3:150" x14ac:dyDescent="0.25">
      <c r="C18" s="64" t="s">
        <v>95</v>
      </c>
      <c r="E18" s="27"/>
      <c r="F18" s="64" t="s">
        <v>95</v>
      </c>
      <c r="H18" s="27"/>
      <c r="I18" s="64" t="s">
        <v>95</v>
      </c>
      <c r="K18" s="27"/>
      <c r="L18" s="64" t="s">
        <v>95</v>
      </c>
      <c r="N18" s="27"/>
      <c r="O18" s="64" t="s">
        <v>95</v>
      </c>
      <c r="Q18" s="27"/>
      <c r="R18" s="64" t="s">
        <v>95</v>
      </c>
      <c r="T18" s="27"/>
      <c r="U18" s="64" t="s">
        <v>95</v>
      </c>
      <c r="W18" s="27"/>
      <c r="X18" s="64" t="s">
        <v>95</v>
      </c>
      <c r="Z18" s="27"/>
      <c r="AA18" s="64" t="s">
        <v>95</v>
      </c>
      <c r="AC18" s="27"/>
      <c r="AD18" s="64" t="s">
        <v>95</v>
      </c>
      <c r="AF18" s="27"/>
      <c r="AG18" s="64" t="s">
        <v>95</v>
      </c>
      <c r="AI18" s="27"/>
      <c r="AJ18" s="64" t="s">
        <v>95</v>
      </c>
      <c r="AL18" s="27"/>
      <c r="AM18" s="110"/>
      <c r="AN18" s="64" t="s">
        <v>95</v>
      </c>
      <c r="AP18" s="27"/>
      <c r="AQ18" s="64" t="s">
        <v>95</v>
      </c>
      <c r="AS18" s="27"/>
      <c r="AT18" s="64" t="s">
        <v>95</v>
      </c>
      <c r="AV18" s="27"/>
      <c r="AW18" s="64" t="s">
        <v>95</v>
      </c>
      <c r="AY18" s="27"/>
      <c r="AZ18" s="64" t="s">
        <v>95</v>
      </c>
      <c r="BB18" s="27"/>
      <c r="BC18" s="64" t="s">
        <v>95</v>
      </c>
      <c r="BE18" s="27"/>
      <c r="BF18" s="64" t="s">
        <v>95</v>
      </c>
      <c r="BH18" s="27"/>
      <c r="BI18" s="64" t="s">
        <v>95</v>
      </c>
      <c r="BK18" s="27"/>
      <c r="BL18" s="64" t="s">
        <v>95</v>
      </c>
      <c r="BN18" s="27"/>
      <c r="BO18" s="64" t="s">
        <v>95</v>
      </c>
      <c r="BQ18" s="27"/>
      <c r="BR18" s="64" t="s">
        <v>95</v>
      </c>
      <c r="BT18" s="27"/>
      <c r="BU18" s="64" t="s">
        <v>95</v>
      </c>
      <c r="BW18" s="27"/>
      <c r="BX18" s="110"/>
      <c r="BY18" s="64" t="s">
        <v>95</v>
      </c>
      <c r="CA18" s="27"/>
      <c r="CB18" s="64" t="s">
        <v>95</v>
      </c>
      <c r="CD18" s="27"/>
      <c r="CE18" s="64" t="s">
        <v>95</v>
      </c>
      <c r="CG18" s="27"/>
      <c r="CH18" s="64" t="s">
        <v>95</v>
      </c>
      <c r="CJ18" s="27"/>
      <c r="CK18" s="64" t="s">
        <v>95</v>
      </c>
      <c r="CM18" s="27"/>
      <c r="CN18" s="64" t="s">
        <v>95</v>
      </c>
      <c r="CP18" s="27"/>
      <c r="CQ18" s="64" t="s">
        <v>95</v>
      </c>
      <c r="CS18" s="27"/>
      <c r="CT18" s="64" t="s">
        <v>95</v>
      </c>
      <c r="CV18" s="27"/>
      <c r="CW18" s="64" t="s">
        <v>95</v>
      </c>
      <c r="CY18" s="27"/>
      <c r="CZ18" s="64" t="s">
        <v>95</v>
      </c>
      <c r="DB18" s="27"/>
      <c r="DC18" s="64" t="s">
        <v>95</v>
      </c>
      <c r="DE18" s="27"/>
      <c r="DF18" s="64" t="s">
        <v>95</v>
      </c>
      <c r="DH18" s="27"/>
      <c r="DI18" s="110"/>
      <c r="DJ18" s="64" t="s">
        <v>95</v>
      </c>
      <c r="DL18" s="27"/>
      <c r="DM18" s="64" t="s">
        <v>95</v>
      </c>
      <c r="DO18" s="27"/>
      <c r="DP18" s="64" t="s">
        <v>95</v>
      </c>
      <c r="DR18" s="27"/>
      <c r="DS18" s="64" t="s">
        <v>95</v>
      </c>
      <c r="DU18" s="27"/>
      <c r="DV18" s="64" t="s">
        <v>95</v>
      </c>
      <c r="DX18" s="27"/>
      <c r="DY18" s="64" t="s">
        <v>95</v>
      </c>
      <c r="EA18" s="27"/>
      <c r="EB18" s="64" t="s">
        <v>95</v>
      </c>
      <c r="ED18" s="27"/>
      <c r="EE18" s="64" t="s">
        <v>95</v>
      </c>
      <c r="EG18" s="27"/>
      <c r="EH18" s="64" t="s">
        <v>95</v>
      </c>
      <c r="EJ18" s="27"/>
      <c r="EK18" s="64" t="s">
        <v>95</v>
      </c>
      <c r="EM18" s="27"/>
      <c r="EN18" s="64" t="s">
        <v>95</v>
      </c>
      <c r="EP18" s="27"/>
      <c r="EQ18" s="64" t="s">
        <v>95</v>
      </c>
      <c r="ES18" s="27"/>
      <c r="ET18" s="110"/>
    </row>
    <row r="19" spans="3:150" x14ac:dyDescent="0.25">
      <c r="C19" s="64">
        <v>4348</v>
      </c>
      <c r="E19" s="27"/>
      <c r="F19" s="64">
        <v>4320</v>
      </c>
      <c r="H19" s="27"/>
      <c r="I19" s="64">
        <v>4340</v>
      </c>
      <c r="K19" s="27"/>
      <c r="L19" s="64">
        <v>4335</v>
      </c>
      <c r="N19" s="27"/>
      <c r="O19" s="64">
        <v>4346</v>
      </c>
      <c r="Q19" s="27"/>
      <c r="R19" s="64">
        <v>4362</v>
      </c>
      <c r="T19" s="27"/>
      <c r="U19" s="64">
        <v>4389</v>
      </c>
      <c r="W19" s="27"/>
      <c r="X19" s="64">
        <v>4467</v>
      </c>
      <c r="Z19" s="27"/>
      <c r="AA19" s="64">
        <v>4478</v>
      </c>
      <c r="AC19" s="27"/>
      <c r="AD19" s="64">
        <v>4495</v>
      </c>
      <c r="AF19" s="27"/>
      <c r="AG19" s="64">
        <v>4307</v>
      </c>
      <c r="AI19" s="27"/>
      <c r="AJ19" s="64">
        <v>4262</v>
      </c>
      <c r="AL19" s="27"/>
      <c r="AM19" s="110"/>
      <c r="AN19" s="74">
        <v>2171</v>
      </c>
      <c r="AP19" s="27"/>
      <c r="AQ19" s="74">
        <v>2156</v>
      </c>
      <c r="AS19" s="27"/>
      <c r="AT19" s="74">
        <v>2168</v>
      </c>
      <c r="AV19" s="27"/>
      <c r="AW19" s="74">
        <v>2139</v>
      </c>
      <c r="AY19" s="27"/>
      <c r="AZ19" s="74">
        <v>2140</v>
      </c>
      <c r="BB19" s="27"/>
      <c r="BC19" s="74">
        <v>2163</v>
      </c>
      <c r="BE19" s="27"/>
      <c r="BF19" s="74">
        <v>2182</v>
      </c>
      <c r="BH19" s="27"/>
      <c r="BI19" s="74">
        <v>2209</v>
      </c>
      <c r="BK19" s="27"/>
      <c r="BL19" s="74">
        <v>2187</v>
      </c>
      <c r="BN19" s="27"/>
      <c r="BO19" s="74">
        <v>2215</v>
      </c>
      <c r="BQ19" s="27"/>
      <c r="BR19" s="74">
        <v>2173</v>
      </c>
      <c r="BT19" s="27"/>
      <c r="BU19" s="74">
        <v>2149</v>
      </c>
      <c r="BW19" s="27"/>
      <c r="BX19" s="110"/>
      <c r="BY19" s="64">
        <v>3651</v>
      </c>
      <c r="CA19" s="27"/>
      <c r="CB19" s="64">
        <v>3626</v>
      </c>
      <c r="CD19" s="27"/>
      <c r="CE19" s="64">
        <v>3637</v>
      </c>
      <c r="CG19" s="27"/>
      <c r="CH19" s="64">
        <v>3639</v>
      </c>
      <c r="CJ19" s="27"/>
      <c r="CK19" s="64">
        <v>3622</v>
      </c>
      <c r="CM19" s="27"/>
      <c r="CN19" s="64">
        <v>3610</v>
      </c>
      <c r="CP19" s="27"/>
      <c r="CQ19" s="64">
        <v>3668</v>
      </c>
      <c r="CS19" s="27"/>
      <c r="CT19" s="64">
        <v>3755</v>
      </c>
      <c r="CV19" s="27"/>
      <c r="CW19" s="64">
        <v>3767</v>
      </c>
      <c r="CY19" s="27"/>
      <c r="CZ19" s="64">
        <v>3783</v>
      </c>
      <c r="DB19" s="27"/>
      <c r="DC19" s="64">
        <v>3626</v>
      </c>
      <c r="DE19" s="27"/>
      <c r="DF19" s="64">
        <v>3549</v>
      </c>
      <c r="DH19" s="27"/>
      <c r="DI19" s="110"/>
      <c r="DJ19" s="64">
        <v>1769</v>
      </c>
      <c r="DL19" s="27"/>
      <c r="DM19" s="64">
        <v>1743</v>
      </c>
      <c r="DO19" s="27"/>
      <c r="DP19" s="64">
        <v>1751</v>
      </c>
      <c r="DR19" s="27"/>
      <c r="DS19" s="64">
        <v>1723</v>
      </c>
      <c r="DU19" s="27"/>
      <c r="DV19" s="64">
        <v>1722</v>
      </c>
      <c r="DX19" s="27"/>
      <c r="DY19" s="64">
        <v>1736</v>
      </c>
      <c r="EA19" s="27"/>
      <c r="EB19" s="64">
        <v>1781</v>
      </c>
      <c r="ED19" s="27"/>
      <c r="EE19" s="64">
        <v>1807</v>
      </c>
      <c r="EG19" s="27"/>
      <c r="EH19" s="64">
        <v>1797</v>
      </c>
      <c r="EJ19" s="27"/>
      <c r="EK19" s="64">
        <v>1819</v>
      </c>
      <c r="EM19" s="27"/>
      <c r="EN19" s="64">
        <v>1735</v>
      </c>
      <c r="EP19" s="27"/>
      <c r="EQ19" s="64">
        <v>1711</v>
      </c>
      <c r="ES19" s="27"/>
      <c r="ET19" s="110"/>
    </row>
    <row r="20" spans="3:150" x14ac:dyDescent="0.25">
      <c r="C20" s="64" t="s">
        <v>35</v>
      </c>
      <c r="E20" s="27"/>
      <c r="F20" s="64" t="s">
        <v>35</v>
      </c>
      <c r="H20" s="27"/>
      <c r="I20" s="64" t="s">
        <v>35</v>
      </c>
      <c r="K20" s="27"/>
      <c r="L20" s="64" t="s">
        <v>35</v>
      </c>
      <c r="N20" s="27"/>
      <c r="O20" s="64" t="s">
        <v>35</v>
      </c>
      <c r="Q20" s="27"/>
      <c r="R20" s="64" t="s">
        <v>35</v>
      </c>
      <c r="T20" s="27"/>
      <c r="U20" s="64" t="s">
        <v>35</v>
      </c>
      <c r="W20" s="27"/>
      <c r="X20" s="64" t="s">
        <v>35</v>
      </c>
      <c r="Z20" s="27"/>
      <c r="AA20" s="64" t="s">
        <v>35</v>
      </c>
      <c r="AC20" s="27"/>
      <c r="AD20" s="64" t="s">
        <v>35</v>
      </c>
      <c r="AF20" s="27"/>
      <c r="AG20" s="64" t="s">
        <v>35</v>
      </c>
      <c r="AI20" s="27"/>
      <c r="AJ20" s="64" t="s">
        <v>35</v>
      </c>
      <c r="AL20" s="27"/>
      <c r="AM20" s="110"/>
      <c r="AN20" s="74" t="s">
        <v>94</v>
      </c>
      <c r="AP20" s="27"/>
      <c r="AQ20" s="74" t="s">
        <v>94</v>
      </c>
      <c r="AS20" s="27"/>
      <c r="AT20" s="74" t="s">
        <v>94</v>
      </c>
      <c r="AV20" s="27"/>
      <c r="AW20" s="74" t="s">
        <v>94</v>
      </c>
      <c r="AY20" s="27"/>
      <c r="AZ20" s="74" t="s">
        <v>94</v>
      </c>
      <c r="BB20" s="27"/>
      <c r="BC20" s="74" t="s">
        <v>94</v>
      </c>
      <c r="BE20" s="27"/>
      <c r="BF20" s="74" t="s">
        <v>94</v>
      </c>
      <c r="BH20" s="27"/>
      <c r="BI20" s="74" t="s">
        <v>94</v>
      </c>
      <c r="BK20" s="27"/>
      <c r="BL20" s="74" t="s">
        <v>94</v>
      </c>
      <c r="BN20" s="27"/>
      <c r="BO20" s="74" t="s">
        <v>94</v>
      </c>
      <c r="BQ20" s="27"/>
      <c r="BR20" s="74" t="s">
        <v>94</v>
      </c>
      <c r="BT20" s="27"/>
      <c r="BU20" s="74" t="s">
        <v>94</v>
      </c>
      <c r="BW20" s="27"/>
      <c r="BX20" s="110"/>
      <c r="BY20" s="64" t="s">
        <v>35</v>
      </c>
      <c r="CA20" s="27"/>
      <c r="CB20" s="64" t="s">
        <v>35</v>
      </c>
      <c r="CD20" s="27"/>
      <c r="CE20" s="64" t="s">
        <v>35</v>
      </c>
      <c r="CG20" s="27"/>
      <c r="CH20" s="64" t="s">
        <v>35</v>
      </c>
      <c r="CJ20" s="27"/>
      <c r="CK20" s="64" t="s">
        <v>35</v>
      </c>
      <c r="CM20" s="27"/>
      <c r="CN20" s="64" t="s">
        <v>35</v>
      </c>
      <c r="CP20" s="27"/>
      <c r="CQ20" s="64" t="s">
        <v>35</v>
      </c>
      <c r="CS20" s="27"/>
      <c r="CT20" s="64" t="s">
        <v>35</v>
      </c>
      <c r="CV20" s="27"/>
      <c r="CW20" s="64" t="s">
        <v>35</v>
      </c>
      <c r="CY20" s="27"/>
      <c r="CZ20" s="64" t="s">
        <v>35</v>
      </c>
      <c r="DB20" s="27"/>
      <c r="DC20" s="64" t="s">
        <v>35</v>
      </c>
      <c r="DE20" s="27"/>
      <c r="DF20" s="64" t="s">
        <v>35</v>
      </c>
      <c r="DH20" s="27"/>
      <c r="DI20" s="110"/>
      <c r="DJ20" s="64" t="s">
        <v>35</v>
      </c>
      <c r="DL20" s="27"/>
      <c r="DM20" s="64" t="s">
        <v>35</v>
      </c>
      <c r="DO20" s="27"/>
      <c r="DP20" s="64" t="s">
        <v>35</v>
      </c>
      <c r="DR20" s="27"/>
      <c r="DS20" s="64" t="s">
        <v>35</v>
      </c>
      <c r="DU20" s="27"/>
      <c r="DV20" s="64" t="s">
        <v>35</v>
      </c>
      <c r="DX20" s="27"/>
      <c r="DY20" s="64" t="s">
        <v>35</v>
      </c>
      <c r="EA20" s="27"/>
      <c r="EB20" s="64" t="s">
        <v>35</v>
      </c>
      <c r="ED20" s="27"/>
      <c r="EE20" s="64" t="s">
        <v>35</v>
      </c>
      <c r="EG20" s="27"/>
      <c r="EH20" s="64" t="s">
        <v>35</v>
      </c>
      <c r="EJ20" s="27"/>
      <c r="EK20" s="64" t="s">
        <v>35</v>
      </c>
      <c r="EM20" s="27"/>
      <c r="EN20" s="64" t="s">
        <v>35</v>
      </c>
      <c r="EP20" s="27"/>
      <c r="EQ20" s="64" t="s">
        <v>35</v>
      </c>
      <c r="ES20" s="27"/>
      <c r="ET20" s="110"/>
    </row>
    <row r="21" spans="3:150" x14ac:dyDescent="0.25">
      <c r="C21" s="64">
        <v>5225</v>
      </c>
      <c r="E21" s="27"/>
      <c r="F21" s="64">
        <v>5239</v>
      </c>
      <c r="H21" s="27"/>
      <c r="I21" s="64">
        <v>5340</v>
      </c>
      <c r="K21" s="27"/>
      <c r="L21" s="64">
        <v>5357</v>
      </c>
      <c r="N21" s="27"/>
      <c r="O21" s="64">
        <v>5354</v>
      </c>
      <c r="Q21" s="27"/>
      <c r="R21" s="64">
        <v>5403</v>
      </c>
      <c r="T21" s="27"/>
      <c r="U21" s="64">
        <v>5727</v>
      </c>
      <c r="W21" s="27"/>
      <c r="X21" s="64">
        <v>5743</v>
      </c>
      <c r="Z21" s="27"/>
      <c r="AA21" s="64">
        <v>5786</v>
      </c>
      <c r="AC21" s="27"/>
      <c r="AD21" s="64">
        <v>5838</v>
      </c>
      <c r="AF21" s="27"/>
      <c r="AG21" s="64">
        <v>5826</v>
      </c>
      <c r="AI21" s="27"/>
      <c r="AJ21" s="64">
        <v>5762</v>
      </c>
      <c r="AL21" s="27"/>
      <c r="AM21" s="110"/>
      <c r="AN21" s="74">
        <v>2501</v>
      </c>
      <c r="AP21" s="27"/>
      <c r="AQ21" s="74">
        <v>2524</v>
      </c>
      <c r="AS21" s="27"/>
      <c r="AT21" s="74">
        <v>2595</v>
      </c>
      <c r="AV21" s="27"/>
      <c r="AW21" s="74">
        <v>2593</v>
      </c>
      <c r="AY21" s="27"/>
      <c r="AZ21" s="74">
        <v>2610</v>
      </c>
      <c r="BB21" s="27"/>
      <c r="BC21" s="74">
        <v>2682</v>
      </c>
      <c r="BE21" s="27"/>
      <c r="BF21" s="74">
        <v>2725</v>
      </c>
      <c r="BH21" s="27"/>
      <c r="BI21" s="74">
        <v>2772</v>
      </c>
      <c r="BK21" s="27"/>
      <c r="BL21" s="74">
        <v>2689</v>
      </c>
      <c r="BN21" s="27"/>
      <c r="BO21" s="74">
        <v>2711</v>
      </c>
      <c r="BQ21" s="27"/>
      <c r="BR21" s="74">
        <v>2666</v>
      </c>
      <c r="BT21" s="27"/>
      <c r="BU21" s="74">
        <v>2568</v>
      </c>
      <c r="BW21" s="27"/>
      <c r="BX21" s="110"/>
      <c r="BY21" s="64">
        <v>4416</v>
      </c>
      <c r="CA21" s="27"/>
      <c r="CB21" s="64">
        <v>4426</v>
      </c>
      <c r="CD21" s="27"/>
      <c r="CE21" s="64">
        <v>4376</v>
      </c>
      <c r="CG21" s="27"/>
      <c r="CH21" s="64">
        <v>4348</v>
      </c>
      <c r="CJ21" s="27"/>
      <c r="CK21" s="64">
        <v>4335</v>
      </c>
      <c r="CM21" s="27"/>
      <c r="CN21" s="64">
        <v>4333</v>
      </c>
      <c r="CP21" s="27"/>
      <c r="CQ21" s="64">
        <v>4328</v>
      </c>
      <c r="CS21" s="27"/>
      <c r="CT21" s="64">
        <v>4344</v>
      </c>
      <c r="CV21" s="27"/>
      <c r="CW21" s="64">
        <v>4376</v>
      </c>
      <c r="CY21" s="27"/>
      <c r="CZ21" s="64">
        <v>4386</v>
      </c>
      <c r="DB21" s="27"/>
      <c r="DC21" s="64">
        <v>4595</v>
      </c>
      <c r="DE21" s="27"/>
      <c r="DF21" s="64">
        <v>4517</v>
      </c>
      <c r="DH21" s="27"/>
      <c r="DI21" s="110"/>
      <c r="DJ21" s="64">
        <v>2286</v>
      </c>
      <c r="DL21" s="27"/>
      <c r="DM21" s="64">
        <v>2268</v>
      </c>
      <c r="DO21" s="27"/>
      <c r="DP21" s="64">
        <v>2277</v>
      </c>
      <c r="DR21" s="27"/>
      <c r="DS21" s="64">
        <v>2297</v>
      </c>
      <c r="DU21" s="27"/>
      <c r="DV21" s="64">
        <v>2301</v>
      </c>
      <c r="DX21" s="27"/>
      <c r="DY21" s="64">
        <v>2300</v>
      </c>
      <c r="EA21" s="27"/>
      <c r="EB21" s="64">
        <v>2312</v>
      </c>
      <c r="ED21" s="27"/>
      <c r="EE21" s="64">
        <v>2257</v>
      </c>
      <c r="EG21" s="27"/>
      <c r="EH21" s="64">
        <v>2268</v>
      </c>
      <c r="EJ21" s="27"/>
      <c r="EK21" s="64">
        <v>2273</v>
      </c>
      <c r="EM21" s="27"/>
      <c r="EN21" s="64">
        <v>2289</v>
      </c>
      <c r="EP21" s="27"/>
      <c r="EQ21" s="64">
        <v>2279</v>
      </c>
      <c r="ES21" s="27"/>
      <c r="ET21" s="110"/>
    </row>
    <row r="22" spans="3:150" x14ac:dyDescent="0.25">
      <c r="E22" s="27"/>
      <c r="H22" s="27"/>
      <c r="K22" s="27"/>
      <c r="N22" s="27"/>
      <c r="Q22" s="27"/>
      <c r="T22" s="27"/>
      <c r="W22" s="27"/>
      <c r="Z22" s="27"/>
      <c r="AC22" s="27"/>
      <c r="AF22" s="27"/>
      <c r="AI22" s="27"/>
      <c r="AL22" s="27"/>
      <c r="AP22" s="27"/>
      <c r="AS22" s="27"/>
      <c r="AV22" s="27"/>
      <c r="AY22" s="27"/>
      <c r="BB22" s="27"/>
      <c r="BE22" s="27"/>
      <c r="BH22" s="27"/>
      <c r="BK22" s="27"/>
      <c r="BN22" s="27"/>
      <c r="BQ22" s="27"/>
      <c r="BT22" s="27"/>
      <c r="BW22" s="27"/>
      <c r="CA22" s="27"/>
      <c r="CD22" s="27"/>
      <c r="CG22" s="27"/>
      <c r="CJ22" s="27"/>
      <c r="CM22" s="27"/>
      <c r="CP22" s="27"/>
      <c r="CS22" s="27"/>
      <c r="CV22" s="27"/>
      <c r="CY22" s="27"/>
      <c r="DB22" s="27"/>
      <c r="DE22" s="27"/>
      <c r="DH22" s="27"/>
      <c r="DL22" s="27"/>
      <c r="DO22" s="27"/>
      <c r="DR22" s="27"/>
      <c r="DU22" s="27"/>
      <c r="DX22" s="27"/>
      <c r="EA22" s="27"/>
      <c r="ED22" s="27"/>
      <c r="EG22" s="27"/>
      <c r="EJ22" s="27"/>
      <c r="EM22" s="27"/>
      <c r="EP22" s="27"/>
      <c r="ES22" s="27"/>
    </row>
    <row r="23" spans="3:150" x14ac:dyDescent="0.25">
      <c r="E23" s="27"/>
      <c r="H23" s="27"/>
      <c r="K23" s="27"/>
      <c r="N23" s="27"/>
      <c r="Q23" s="27"/>
      <c r="T23" s="27"/>
      <c r="W23" s="27"/>
      <c r="Z23" s="27"/>
      <c r="AC23" s="27"/>
      <c r="AF23" s="27"/>
      <c r="AI23" s="27"/>
      <c r="AL23" s="27"/>
      <c r="AP23" s="27"/>
      <c r="AS23" s="27"/>
      <c r="AV23" s="27"/>
      <c r="AY23" s="27"/>
      <c r="BB23" s="27"/>
      <c r="BE23" s="27"/>
      <c r="BH23" s="27"/>
      <c r="BK23" s="27"/>
      <c r="BN23" s="27"/>
      <c r="BQ23" s="27"/>
      <c r="BT23" s="27"/>
      <c r="BW23" s="27"/>
      <c r="CA23" s="27"/>
      <c r="CD23" s="27"/>
      <c r="CG23" s="27"/>
      <c r="CJ23" s="27"/>
      <c r="CM23" s="27"/>
      <c r="CP23" s="27"/>
      <c r="CS23" s="27"/>
      <c r="CV23" s="27"/>
      <c r="CY23" s="27"/>
      <c r="DB23" s="27"/>
      <c r="DE23" s="27"/>
      <c r="DH23" s="27"/>
      <c r="DL23" s="27"/>
      <c r="DO23" s="27"/>
      <c r="DR23" s="27"/>
      <c r="DU23" s="27"/>
      <c r="DX23" s="27"/>
      <c r="EA23" s="27"/>
      <c r="ED23" s="27"/>
      <c r="EG23" s="27"/>
      <c r="EJ23" s="27"/>
      <c r="EM23" s="27"/>
      <c r="EP23" s="27"/>
      <c r="ES23" s="27"/>
    </row>
    <row r="24" spans="3:150" x14ac:dyDescent="0.25">
      <c r="CA24" s="27"/>
      <c r="CD24" s="27"/>
      <c r="CG24" s="27"/>
      <c r="CJ24" s="27"/>
      <c r="CM24" s="27"/>
      <c r="CP24" s="27"/>
      <c r="CS24" s="27"/>
      <c r="CV24" s="27"/>
      <c r="CY24" s="27"/>
      <c r="DB24" s="27"/>
      <c r="DE24" s="27"/>
      <c r="DH24" s="27"/>
      <c r="DL24" s="27"/>
      <c r="DO24" s="27"/>
      <c r="DR24" s="27"/>
      <c r="DU24" s="27"/>
      <c r="DX24" s="27"/>
      <c r="EA24" s="27"/>
      <c r="ED24" s="27"/>
      <c r="EG24" s="27"/>
      <c r="EJ24" s="27"/>
      <c r="EM24" s="27"/>
      <c r="EP24" s="27"/>
      <c r="ES24" s="27"/>
    </row>
  </sheetData>
  <mergeCells count="50">
    <mergeCell ref="EQ2:ES2"/>
    <mergeCell ref="BL2:BN2"/>
    <mergeCell ref="BF2:BH2"/>
    <mergeCell ref="AZ2:BB2"/>
    <mergeCell ref="AT2:AV2"/>
    <mergeCell ref="AW2:AY2"/>
    <mergeCell ref="BI2:BK2"/>
    <mergeCell ref="BC2:BE2"/>
    <mergeCell ref="BO2:BQ2"/>
    <mergeCell ref="CZ2:DB2"/>
    <mergeCell ref="EK2:EM2"/>
    <mergeCell ref="CW2:CY2"/>
    <mergeCell ref="EH2:EJ2"/>
    <mergeCell ref="CT2:CV2"/>
    <mergeCell ref="EE2:EG2"/>
    <mergeCell ref="CQ2:CS2"/>
    <mergeCell ref="BU2:BW2"/>
    <mergeCell ref="DF2:DH2"/>
    <mergeCell ref="A1:A3"/>
    <mergeCell ref="B1:B3"/>
    <mergeCell ref="C2:E2"/>
    <mergeCell ref="F2:H2"/>
    <mergeCell ref="AQ2:AS2"/>
    <mergeCell ref="I2:K2"/>
    <mergeCell ref="L2:N2"/>
    <mergeCell ref="AN2:AP2"/>
    <mergeCell ref="O2:Q2"/>
    <mergeCell ref="R2:T2"/>
    <mergeCell ref="U2:W2"/>
    <mergeCell ref="X2:Z2"/>
    <mergeCell ref="AA2:AC2"/>
    <mergeCell ref="AG2:AI2"/>
    <mergeCell ref="AD2:AF2"/>
    <mergeCell ref="AJ2:AL2"/>
    <mergeCell ref="BR2:BT2"/>
    <mergeCell ref="DC2:DE2"/>
    <mergeCell ref="EN2:EP2"/>
    <mergeCell ref="EB2:ED2"/>
    <mergeCell ref="DY2:EA2"/>
    <mergeCell ref="DM2:DO2"/>
    <mergeCell ref="BY2:CA2"/>
    <mergeCell ref="DJ2:DL2"/>
    <mergeCell ref="CH2:CJ2"/>
    <mergeCell ref="CK2:CM2"/>
    <mergeCell ref="DV2:DX2"/>
    <mergeCell ref="CB2:CD2"/>
    <mergeCell ref="CE2:CG2"/>
    <mergeCell ref="DS2:DU2"/>
    <mergeCell ref="DP2:DR2"/>
    <mergeCell ref="CN2:CP2"/>
  </mergeCells>
  <conditionalFormatting sqref="CA22:CA1048576 DL22:DL1048576 AP13 E13 CA15 DL15 AP15 E15 AP22:AP1048576 E22:E1048576 AM22:AM1048576 BX22:BX1048576">
    <cfRule type="cellIs" dxfId="646" priority="1796" operator="greaterThan">
      <formula>0</formula>
    </cfRule>
    <cfRule type="cellIs" dxfId="645" priority="1797" operator="lessThan">
      <formula>0</formula>
    </cfRule>
    <cfRule type="cellIs" dxfId="644" priority="1798" operator="greaterThan">
      <formula>0</formula>
    </cfRule>
  </conditionalFormatting>
  <conditionalFormatting sqref="AM4:AM14">
    <cfRule type="cellIs" dxfId="643" priority="159" operator="greaterThan">
      <formula>0</formula>
    </cfRule>
    <cfRule type="cellIs" dxfId="642" priority="160" operator="lessThan">
      <formula>0</formula>
    </cfRule>
  </conditionalFormatting>
  <conditionalFormatting sqref="AM4:AM14">
    <cfRule type="colorScale" priority="158">
      <colorScale>
        <cfvo type="num" val="0"/>
        <cfvo type="num" val="0"/>
        <color rgb="FF92D050"/>
        <color rgb="FFFF3300"/>
      </colorScale>
    </cfRule>
  </conditionalFormatting>
  <conditionalFormatting sqref="AM3">
    <cfRule type="colorScale" priority="157">
      <colorScale>
        <cfvo type="num" val="0"/>
        <cfvo type="num" val="0"/>
        <color rgb="FF92D050"/>
        <color rgb="FFFF3300"/>
      </colorScale>
    </cfRule>
  </conditionalFormatting>
  <conditionalFormatting sqref="AM15:AM21">
    <cfRule type="cellIs" dxfId="641" priority="155" operator="greaterThan">
      <formula>0</formula>
    </cfRule>
    <cfRule type="cellIs" dxfId="640" priority="156" operator="lessThan">
      <formula>0</formula>
    </cfRule>
  </conditionalFormatting>
  <conditionalFormatting sqref="AM15:AM21">
    <cfRule type="colorScale" priority="154">
      <colorScale>
        <cfvo type="num" val="0"/>
        <cfvo type="num" val="0"/>
        <color rgb="FF92D050"/>
        <color rgb="FFFF3300"/>
      </colorScale>
    </cfRule>
  </conditionalFormatting>
  <conditionalFormatting sqref="BX4:BX14">
    <cfRule type="cellIs" dxfId="639" priority="152" operator="greaterThan">
      <formula>0</formula>
    </cfRule>
    <cfRule type="cellIs" dxfId="638" priority="153" operator="lessThan">
      <formula>0</formula>
    </cfRule>
  </conditionalFormatting>
  <conditionalFormatting sqref="BX4:BX14">
    <cfRule type="colorScale" priority="151">
      <colorScale>
        <cfvo type="num" val="0"/>
        <cfvo type="num" val="0"/>
        <color rgb="FF92D050"/>
        <color rgb="FFFF3300"/>
      </colorScale>
    </cfRule>
  </conditionalFormatting>
  <conditionalFormatting sqref="BX3">
    <cfRule type="colorScale" priority="150">
      <colorScale>
        <cfvo type="num" val="0"/>
        <cfvo type="num" val="0"/>
        <color rgb="FF92D050"/>
        <color rgb="FFFF3300"/>
      </colorScale>
    </cfRule>
  </conditionalFormatting>
  <conditionalFormatting sqref="BX15:BX21">
    <cfRule type="cellIs" dxfId="637" priority="148" operator="greaterThan">
      <formula>0</formula>
    </cfRule>
    <cfRule type="cellIs" dxfId="636" priority="149" operator="lessThan">
      <formula>0</formula>
    </cfRule>
  </conditionalFormatting>
  <conditionalFormatting sqref="BX15:BX21">
    <cfRule type="colorScale" priority="147">
      <colorScale>
        <cfvo type="num" val="0"/>
        <cfvo type="num" val="0"/>
        <color rgb="FF92D050"/>
        <color rgb="FFFF3300"/>
      </colorScale>
    </cfRule>
  </conditionalFormatting>
  <conditionalFormatting sqref="DI4:DI14">
    <cfRule type="cellIs" dxfId="635" priority="145" operator="greaterThan">
      <formula>0</formula>
    </cfRule>
    <cfRule type="cellIs" dxfId="634" priority="146" operator="lessThan">
      <formula>0</formula>
    </cfRule>
  </conditionalFormatting>
  <conditionalFormatting sqref="DI4:DI14">
    <cfRule type="colorScale" priority="144">
      <colorScale>
        <cfvo type="num" val="0"/>
        <cfvo type="num" val="0"/>
        <color rgb="FF92D050"/>
        <color rgb="FFFF3300"/>
      </colorScale>
    </cfRule>
  </conditionalFormatting>
  <conditionalFormatting sqref="DI3">
    <cfRule type="colorScale" priority="143">
      <colorScale>
        <cfvo type="num" val="0"/>
        <cfvo type="num" val="0"/>
        <color rgb="FF92D050"/>
        <color rgb="FFFF3300"/>
      </colorScale>
    </cfRule>
  </conditionalFormatting>
  <conditionalFormatting sqref="DI15:DI21">
    <cfRule type="cellIs" dxfId="633" priority="141" operator="greaterThan">
      <formula>0</formula>
    </cfRule>
    <cfRule type="cellIs" dxfId="632" priority="142" operator="lessThan">
      <formula>0</formula>
    </cfRule>
  </conditionalFormatting>
  <conditionalFormatting sqref="DI15:DI21">
    <cfRule type="colorScale" priority="140">
      <colorScale>
        <cfvo type="num" val="0"/>
        <cfvo type="num" val="0"/>
        <color rgb="FF92D050"/>
        <color rgb="FFFF3300"/>
      </colorScale>
    </cfRule>
  </conditionalFormatting>
  <conditionalFormatting sqref="ET4:ET14">
    <cfRule type="cellIs" dxfId="631" priority="138" operator="greaterThan">
      <formula>0</formula>
    </cfRule>
    <cfRule type="cellIs" dxfId="630" priority="139" operator="lessThan">
      <formula>0</formula>
    </cfRule>
  </conditionalFormatting>
  <conditionalFormatting sqref="ET4:ET14">
    <cfRule type="colorScale" priority="137">
      <colorScale>
        <cfvo type="num" val="0"/>
        <cfvo type="num" val="0"/>
        <color rgb="FF92D050"/>
        <color rgb="FFFF3300"/>
      </colorScale>
    </cfRule>
  </conditionalFormatting>
  <conditionalFormatting sqref="ET3">
    <cfRule type="colorScale" priority="136">
      <colorScale>
        <cfvo type="num" val="0"/>
        <cfvo type="num" val="0"/>
        <color rgb="FF92D050"/>
        <color rgb="FFFF3300"/>
      </colorScale>
    </cfRule>
  </conditionalFormatting>
  <conditionalFormatting sqref="ET15:ET21">
    <cfRule type="cellIs" dxfId="629" priority="134" operator="greaterThan">
      <formula>0</formula>
    </cfRule>
    <cfRule type="cellIs" dxfId="628" priority="135" operator="lessThan">
      <formula>0</formula>
    </cfRule>
  </conditionalFormatting>
  <conditionalFormatting sqref="ET15:ET21">
    <cfRule type="colorScale" priority="133">
      <colorScale>
        <cfvo type="num" val="0"/>
        <cfvo type="num" val="0"/>
        <color rgb="FF92D050"/>
        <color rgb="FFFF3300"/>
      </colorScale>
    </cfRule>
  </conditionalFormatting>
  <conditionalFormatting sqref="H13 H15 H22:H1048576">
    <cfRule type="cellIs" dxfId="627" priority="130" operator="greaterThan">
      <formula>0</formula>
    </cfRule>
    <cfRule type="cellIs" dxfId="626" priority="131" operator="lessThan">
      <formula>0</formula>
    </cfRule>
    <cfRule type="cellIs" dxfId="625" priority="132" operator="greaterThan">
      <formula>0</formula>
    </cfRule>
  </conditionalFormatting>
  <conditionalFormatting sqref="AS13 AS15 AS22:AS1048576">
    <cfRule type="cellIs" dxfId="624" priority="127" operator="greaterThan">
      <formula>0</formula>
    </cfRule>
    <cfRule type="cellIs" dxfId="623" priority="128" operator="lessThan">
      <formula>0</formula>
    </cfRule>
    <cfRule type="cellIs" dxfId="622" priority="129" operator="greaterThan">
      <formula>0</formula>
    </cfRule>
  </conditionalFormatting>
  <conditionalFormatting sqref="CD22:CD1048576 CD15">
    <cfRule type="cellIs" dxfId="621" priority="124" operator="greaterThan">
      <formula>0</formula>
    </cfRule>
    <cfRule type="cellIs" dxfId="620" priority="125" operator="lessThan">
      <formula>0</formula>
    </cfRule>
    <cfRule type="cellIs" dxfId="619" priority="126" operator="greaterThan">
      <formula>0</formula>
    </cfRule>
  </conditionalFormatting>
  <conditionalFormatting sqref="DO22:DO1048576 DO15">
    <cfRule type="cellIs" dxfId="618" priority="121" operator="greaterThan">
      <formula>0</formula>
    </cfRule>
    <cfRule type="cellIs" dxfId="617" priority="122" operator="lessThan">
      <formula>0</formula>
    </cfRule>
    <cfRule type="cellIs" dxfId="616" priority="123" operator="greaterThan">
      <formula>0</formula>
    </cfRule>
  </conditionalFormatting>
  <conditionalFormatting sqref="K13 K15 K22:K1048576">
    <cfRule type="cellIs" dxfId="615" priority="118" operator="greaterThan">
      <formula>0</formula>
    </cfRule>
    <cfRule type="cellIs" dxfId="614" priority="119" operator="lessThan">
      <formula>0</formula>
    </cfRule>
    <cfRule type="cellIs" dxfId="613" priority="120" operator="greaterThan">
      <formula>0</formula>
    </cfRule>
  </conditionalFormatting>
  <conditionalFormatting sqref="AV13 AV15 AV22:AV1048576">
    <cfRule type="cellIs" dxfId="612" priority="115" operator="greaterThan">
      <formula>0</formula>
    </cfRule>
    <cfRule type="cellIs" dxfId="611" priority="116" operator="lessThan">
      <formula>0</formula>
    </cfRule>
    <cfRule type="cellIs" dxfId="610" priority="117" operator="greaterThan">
      <formula>0</formula>
    </cfRule>
  </conditionalFormatting>
  <conditionalFormatting sqref="CG22:CG1048576 CG15">
    <cfRule type="cellIs" dxfId="609" priority="112" operator="greaterThan">
      <formula>0</formula>
    </cfRule>
    <cfRule type="cellIs" dxfId="608" priority="113" operator="lessThan">
      <formula>0</formula>
    </cfRule>
    <cfRule type="cellIs" dxfId="607" priority="114" operator="greaterThan">
      <formula>0</formula>
    </cfRule>
  </conditionalFormatting>
  <conditionalFormatting sqref="DR22:DR1048576 DR15">
    <cfRule type="cellIs" dxfId="606" priority="109" operator="greaterThan">
      <formula>0</formula>
    </cfRule>
    <cfRule type="cellIs" dxfId="605" priority="110" operator="lessThan">
      <formula>0</formula>
    </cfRule>
    <cfRule type="cellIs" dxfId="604" priority="111" operator="greaterThan">
      <formula>0</formula>
    </cfRule>
  </conditionalFormatting>
  <conditionalFormatting sqref="N13 N15 N22:N1048576">
    <cfRule type="cellIs" dxfId="603" priority="106" operator="greaterThan">
      <formula>0</formula>
    </cfRule>
    <cfRule type="cellIs" dxfId="602" priority="107" operator="lessThan">
      <formula>0</formula>
    </cfRule>
    <cfRule type="cellIs" dxfId="601" priority="108" operator="greaterThan">
      <formula>0</formula>
    </cfRule>
  </conditionalFormatting>
  <conditionalFormatting sqref="AY13 AY15 AY22:AY1048576">
    <cfRule type="cellIs" dxfId="600" priority="103" operator="greaterThan">
      <formula>0</formula>
    </cfRule>
    <cfRule type="cellIs" dxfId="599" priority="104" operator="lessThan">
      <formula>0</formula>
    </cfRule>
    <cfRule type="cellIs" dxfId="598" priority="105" operator="greaterThan">
      <formula>0</formula>
    </cfRule>
  </conditionalFormatting>
  <conditionalFormatting sqref="CJ22:CJ1048576 CJ15">
    <cfRule type="cellIs" dxfId="597" priority="100" operator="greaterThan">
      <formula>0</formula>
    </cfRule>
    <cfRule type="cellIs" dxfId="596" priority="101" operator="lessThan">
      <formula>0</formula>
    </cfRule>
    <cfRule type="cellIs" dxfId="595" priority="102" operator="greaterThan">
      <formula>0</formula>
    </cfRule>
  </conditionalFormatting>
  <conditionalFormatting sqref="DU22:DU1048576 DU15">
    <cfRule type="cellIs" dxfId="594" priority="97" operator="greaterThan">
      <formula>0</formula>
    </cfRule>
    <cfRule type="cellIs" dxfId="593" priority="98" operator="lessThan">
      <formula>0</formula>
    </cfRule>
    <cfRule type="cellIs" dxfId="592" priority="99" operator="greaterThan">
      <formula>0</formula>
    </cfRule>
  </conditionalFormatting>
  <conditionalFormatting sqref="Q13 Q15 Q22:Q1048576">
    <cfRule type="cellIs" dxfId="591" priority="94" operator="greaterThan">
      <formula>0</formula>
    </cfRule>
    <cfRule type="cellIs" dxfId="590" priority="95" operator="lessThan">
      <formula>0</formula>
    </cfRule>
    <cfRule type="cellIs" dxfId="589" priority="96" operator="greaterThan">
      <formula>0</formula>
    </cfRule>
  </conditionalFormatting>
  <conditionalFormatting sqref="BB13 BB15 BB22:BB1048576">
    <cfRule type="cellIs" dxfId="588" priority="91" operator="greaterThan">
      <formula>0</formula>
    </cfRule>
    <cfRule type="cellIs" dxfId="587" priority="92" operator="lessThan">
      <formula>0</formula>
    </cfRule>
    <cfRule type="cellIs" dxfId="586" priority="93" operator="greaterThan">
      <formula>0</formula>
    </cfRule>
  </conditionalFormatting>
  <conditionalFormatting sqref="CM22:CM1048576 CM15">
    <cfRule type="cellIs" dxfId="585" priority="88" operator="greaterThan">
      <formula>0</formula>
    </cfRule>
    <cfRule type="cellIs" dxfId="584" priority="89" operator="lessThan">
      <formula>0</formula>
    </cfRule>
    <cfRule type="cellIs" dxfId="583" priority="90" operator="greaterThan">
      <formula>0</formula>
    </cfRule>
  </conditionalFormatting>
  <conditionalFormatting sqref="DX22:DX1048576 DX15">
    <cfRule type="cellIs" dxfId="582" priority="85" operator="greaterThan">
      <formula>0</formula>
    </cfRule>
    <cfRule type="cellIs" dxfId="581" priority="86" operator="lessThan">
      <formula>0</formula>
    </cfRule>
    <cfRule type="cellIs" dxfId="580" priority="87" operator="greaterThan">
      <formula>0</formula>
    </cfRule>
  </conditionalFormatting>
  <conditionalFormatting sqref="T13 T15 T22:T1048576">
    <cfRule type="cellIs" dxfId="579" priority="82" operator="greaterThan">
      <formula>0</formula>
    </cfRule>
    <cfRule type="cellIs" dxfId="578" priority="83" operator="lessThan">
      <formula>0</formula>
    </cfRule>
    <cfRule type="cellIs" dxfId="577" priority="84" operator="greaterThan">
      <formula>0</formula>
    </cfRule>
  </conditionalFormatting>
  <conditionalFormatting sqref="BE13 BE15 BE22:BE1048576">
    <cfRule type="cellIs" dxfId="576" priority="79" operator="greaterThan">
      <formula>0</formula>
    </cfRule>
    <cfRule type="cellIs" dxfId="575" priority="80" operator="lessThan">
      <formula>0</formula>
    </cfRule>
    <cfRule type="cellIs" dxfId="574" priority="81" operator="greaterThan">
      <formula>0</formula>
    </cfRule>
  </conditionalFormatting>
  <conditionalFormatting sqref="CP22:CP1048576 CP15">
    <cfRule type="cellIs" dxfId="573" priority="76" operator="greaterThan">
      <formula>0</formula>
    </cfRule>
    <cfRule type="cellIs" dxfId="572" priority="77" operator="lessThan">
      <formula>0</formula>
    </cfRule>
    <cfRule type="cellIs" dxfId="571" priority="78" operator="greaterThan">
      <formula>0</formula>
    </cfRule>
  </conditionalFormatting>
  <conditionalFormatting sqref="EA22:EA1048576 EA15">
    <cfRule type="cellIs" dxfId="570" priority="73" operator="greaterThan">
      <formula>0</formula>
    </cfRule>
    <cfRule type="cellIs" dxfId="569" priority="74" operator="lessThan">
      <formula>0</formula>
    </cfRule>
    <cfRule type="cellIs" dxfId="568" priority="75" operator="greaterThan">
      <formula>0</formula>
    </cfRule>
  </conditionalFormatting>
  <conditionalFormatting sqref="W13 W15 W22:W1048576">
    <cfRule type="cellIs" dxfId="567" priority="70" operator="greaterThan">
      <formula>0</formula>
    </cfRule>
    <cfRule type="cellIs" dxfId="566" priority="71" operator="lessThan">
      <formula>0</formula>
    </cfRule>
    <cfRule type="cellIs" dxfId="565" priority="72" operator="greaterThan">
      <formula>0</formula>
    </cfRule>
  </conditionalFormatting>
  <conditionalFormatting sqref="BH13 BH15 BH22:BH1048576">
    <cfRule type="cellIs" dxfId="564" priority="67" operator="greaterThan">
      <formula>0</formula>
    </cfRule>
    <cfRule type="cellIs" dxfId="563" priority="68" operator="lessThan">
      <formula>0</formula>
    </cfRule>
    <cfRule type="cellIs" dxfId="562" priority="69" operator="greaterThan">
      <formula>0</formula>
    </cfRule>
  </conditionalFormatting>
  <conditionalFormatting sqref="CS22:CS1048576 CS15">
    <cfRule type="cellIs" dxfId="561" priority="64" operator="greaterThan">
      <formula>0</formula>
    </cfRule>
    <cfRule type="cellIs" dxfId="560" priority="65" operator="lessThan">
      <formula>0</formula>
    </cfRule>
    <cfRule type="cellIs" dxfId="559" priority="66" operator="greaterThan">
      <formula>0</formula>
    </cfRule>
  </conditionalFormatting>
  <conditionalFormatting sqref="ED22:ED1048576 ED15">
    <cfRule type="cellIs" dxfId="558" priority="61" operator="greaterThan">
      <formula>0</formula>
    </cfRule>
    <cfRule type="cellIs" dxfId="557" priority="62" operator="lessThan">
      <formula>0</formula>
    </cfRule>
    <cfRule type="cellIs" dxfId="556" priority="63" operator="greaterThan">
      <formula>0</formula>
    </cfRule>
  </conditionalFormatting>
  <conditionalFormatting sqref="Z13 Z15 Z22:Z1048576">
    <cfRule type="cellIs" dxfId="555" priority="58" operator="greaterThan">
      <formula>0</formula>
    </cfRule>
    <cfRule type="cellIs" dxfId="554" priority="59" operator="lessThan">
      <formula>0</formula>
    </cfRule>
    <cfRule type="cellIs" dxfId="553" priority="60" operator="greaterThan">
      <formula>0</formula>
    </cfRule>
  </conditionalFormatting>
  <conditionalFormatting sqref="BK13 BK15 BK22:BK1048576">
    <cfRule type="cellIs" dxfId="552" priority="55" operator="greaterThan">
      <formula>0</formula>
    </cfRule>
    <cfRule type="cellIs" dxfId="551" priority="56" operator="lessThan">
      <formula>0</formula>
    </cfRule>
    <cfRule type="cellIs" dxfId="550" priority="57" operator="greaterThan">
      <formula>0</formula>
    </cfRule>
  </conditionalFormatting>
  <conditionalFormatting sqref="CV22:CV1048576 CV15">
    <cfRule type="cellIs" dxfId="549" priority="52" operator="greaterThan">
      <formula>0</formula>
    </cfRule>
    <cfRule type="cellIs" dxfId="548" priority="53" operator="lessThan">
      <formula>0</formula>
    </cfRule>
    <cfRule type="cellIs" dxfId="547" priority="54" operator="greaterThan">
      <formula>0</formula>
    </cfRule>
  </conditionalFormatting>
  <conditionalFormatting sqref="EG22:EG1048576 EG15">
    <cfRule type="cellIs" dxfId="546" priority="49" operator="greaterThan">
      <formula>0</formula>
    </cfRule>
    <cfRule type="cellIs" dxfId="545" priority="50" operator="lessThan">
      <formula>0</formula>
    </cfRule>
    <cfRule type="cellIs" dxfId="544" priority="51" operator="greaterThan">
      <formula>0</formula>
    </cfRule>
  </conditionalFormatting>
  <conditionalFormatting sqref="AC13 AC15 AC22:AC1048576">
    <cfRule type="cellIs" dxfId="543" priority="46" operator="greaterThan">
      <formula>0</formula>
    </cfRule>
    <cfRule type="cellIs" dxfId="542" priority="47" operator="lessThan">
      <formula>0</formula>
    </cfRule>
    <cfRule type="cellIs" dxfId="541" priority="48" operator="greaterThan">
      <formula>0</formula>
    </cfRule>
  </conditionalFormatting>
  <conditionalFormatting sqref="BN13 BN15 BN22:BN1048576">
    <cfRule type="cellIs" dxfId="540" priority="43" operator="greaterThan">
      <formula>0</formula>
    </cfRule>
    <cfRule type="cellIs" dxfId="539" priority="44" operator="lessThan">
      <formula>0</formula>
    </cfRule>
    <cfRule type="cellIs" dxfId="538" priority="45" operator="greaterThan">
      <formula>0</formula>
    </cfRule>
  </conditionalFormatting>
  <conditionalFormatting sqref="CY22:CY1048576 CY15">
    <cfRule type="cellIs" dxfId="537" priority="40" operator="greaterThan">
      <formula>0</formula>
    </cfRule>
    <cfRule type="cellIs" dxfId="536" priority="41" operator="lessThan">
      <formula>0</formula>
    </cfRule>
    <cfRule type="cellIs" dxfId="535" priority="42" operator="greaterThan">
      <formula>0</formula>
    </cfRule>
  </conditionalFormatting>
  <conditionalFormatting sqref="EJ22:EJ1048576 EJ15">
    <cfRule type="cellIs" dxfId="534" priority="37" operator="greaterThan">
      <formula>0</formula>
    </cfRule>
    <cfRule type="cellIs" dxfId="533" priority="38" operator="lessThan">
      <formula>0</formula>
    </cfRule>
    <cfRule type="cellIs" dxfId="532" priority="39" operator="greaterThan">
      <formula>0</formula>
    </cfRule>
  </conditionalFormatting>
  <conditionalFormatting sqref="AF13 AF15 AF22:AF1048576">
    <cfRule type="cellIs" dxfId="531" priority="34" operator="greaterThan">
      <formula>0</formula>
    </cfRule>
    <cfRule type="cellIs" dxfId="530" priority="35" operator="lessThan">
      <formula>0</formula>
    </cfRule>
    <cfRule type="cellIs" dxfId="529" priority="36" operator="greaterThan">
      <formula>0</formula>
    </cfRule>
  </conditionalFormatting>
  <conditionalFormatting sqref="BQ13 BQ15 BQ22:BQ1048576">
    <cfRule type="cellIs" dxfId="528" priority="31" operator="greaterThan">
      <formula>0</formula>
    </cfRule>
    <cfRule type="cellIs" dxfId="527" priority="32" operator="lessThan">
      <formula>0</formula>
    </cfRule>
    <cfRule type="cellIs" dxfId="526" priority="33" operator="greaterThan">
      <formula>0</formula>
    </cfRule>
  </conditionalFormatting>
  <conditionalFormatting sqref="DB22:DB1048576 DB15">
    <cfRule type="cellIs" dxfId="525" priority="28" operator="greaterThan">
      <formula>0</formula>
    </cfRule>
    <cfRule type="cellIs" dxfId="524" priority="29" operator="lessThan">
      <formula>0</formula>
    </cfRule>
    <cfRule type="cellIs" dxfId="523" priority="30" operator="greaterThan">
      <formula>0</formula>
    </cfRule>
  </conditionalFormatting>
  <conditionalFormatting sqref="EM22:EM1048576 EM15">
    <cfRule type="cellIs" dxfId="522" priority="25" operator="greaterThan">
      <formula>0</formula>
    </cfRule>
    <cfRule type="cellIs" dxfId="521" priority="26" operator="lessThan">
      <formula>0</formula>
    </cfRule>
    <cfRule type="cellIs" dxfId="520" priority="27" operator="greaterThan">
      <formula>0</formula>
    </cfRule>
  </conditionalFormatting>
  <conditionalFormatting sqref="AI13 AI15 AI22:AI1048576">
    <cfRule type="cellIs" dxfId="519" priority="22" operator="greaterThan">
      <formula>0</formula>
    </cfRule>
    <cfRule type="cellIs" dxfId="518" priority="23" operator="lessThan">
      <formula>0</formula>
    </cfRule>
    <cfRule type="cellIs" dxfId="517" priority="24" operator="greaterThan">
      <formula>0</formula>
    </cfRule>
  </conditionalFormatting>
  <conditionalFormatting sqref="BT13 BT15 BT22:BT1048576">
    <cfRule type="cellIs" dxfId="516" priority="19" operator="greaterThan">
      <formula>0</formula>
    </cfRule>
    <cfRule type="cellIs" dxfId="515" priority="20" operator="lessThan">
      <formula>0</formula>
    </cfRule>
    <cfRule type="cellIs" dxfId="514" priority="21" operator="greaterThan">
      <formula>0</formula>
    </cfRule>
  </conditionalFormatting>
  <conditionalFormatting sqref="DE22:DE1048576 DE15">
    <cfRule type="cellIs" dxfId="513" priority="16" operator="greaterThan">
      <formula>0</formula>
    </cfRule>
    <cfRule type="cellIs" dxfId="512" priority="17" operator="lessThan">
      <formula>0</formula>
    </cfRule>
    <cfRule type="cellIs" dxfId="511" priority="18" operator="greaterThan">
      <formula>0</formula>
    </cfRule>
  </conditionalFormatting>
  <conditionalFormatting sqref="EP22:EP1048576 EP15">
    <cfRule type="cellIs" dxfId="510" priority="13" operator="greaterThan">
      <formula>0</formula>
    </cfRule>
    <cfRule type="cellIs" dxfId="509" priority="14" operator="lessThan">
      <formula>0</formula>
    </cfRule>
    <cfRule type="cellIs" dxfId="508" priority="15" operator="greaterThan">
      <formula>0</formula>
    </cfRule>
  </conditionalFormatting>
  <conditionalFormatting sqref="AL13 AL15 AL22:AL1048576">
    <cfRule type="cellIs" dxfId="507" priority="10" operator="greaterThan">
      <formula>0</formula>
    </cfRule>
    <cfRule type="cellIs" dxfId="506" priority="11" operator="lessThan">
      <formula>0</formula>
    </cfRule>
    <cfRule type="cellIs" dxfId="505" priority="12" operator="greaterThan">
      <formula>0</formula>
    </cfRule>
  </conditionalFormatting>
  <conditionalFormatting sqref="BW13 BW15 BW22:BW1048576">
    <cfRule type="cellIs" dxfId="504" priority="7" operator="greaterThan">
      <formula>0</formula>
    </cfRule>
    <cfRule type="cellIs" dxfId="503" priority="8" operator="lessThan">
      <formula>0</formula>
    </cfRule>
    <cfRule type="cellIs" dxfId="502" priority="9" operator="greaterThan">
      <formula>0</formula>
    </cfRule>
  </conditionalFormatting>
  <conditionalFormatting sqref="DH22:DH1048576 DH15">
    <cfRule type="cellIs" dxfId="501" priority="4" operator="greaterThan">
      <formula>0</formula>
    </cfRule>
    <cfRule type="cellIs" dxfId="500" priority="5" operator="lessThan">
      <formula>0</formula>
    </cfRule>
    <cfRule type="cellIs" dxfId="499" priority="6" operator="greaterThan">
      <formula>0</formula>
    </cfRule>
  </conditionalFormatting>
  <conditionalFormatting sqref="ES22:ES1048576 ES15">
    <cfRule type="cellIs" dxfId="498" priority="1" operator="greaterThan">
      <formula>0</formula>
    </cfRule>
    <cfRule type="cellIs" dxfId="497" priority="2" operator="lessThan">
      <formula>0</formula>
    </cfRule>
    <cfRule type="cellIs" dxfId="496" priority="3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C000"/>
  </sheetPr>
  <dimension ref="A1:DI23"/>
  <sheetViews>
    <sheetView topLeftCell="L13" zoomScale="70" zoomScaleNormal="70" workbookViewId="0">
      <selection activeCell="V30" sqref="V30"/>
    </sheetView>
  </sheetViews>
  <sheetFormatPr baseColWidth="10" defaultRowHeight="15" x14ac:dyDescent="0.25"/>
  <cols>
    <col min="1" max="1" width="21.28515625" bestFit="1" customWidth="1"/>
    <col min="2" max="2" width="64.85546875" customWidth="1"/>
    <col min="3" max="3" width="13" customWidth="1"/>
    <col min="4" max="4" width="14.42578125" style="25" customWidth="1"/>
    <col min="5" max="5" width="11.28515625" bestFit="1" customWidth="1"/>
    <col min="6" max="6" width="13" customWidth="1"/>
    <col min="7" max="7" width="14.42578125" style="25" customWidth="1"/>
    <col min="8" max="8" width="11.28515625" bestFit="1" customWidth="1"/>
    <col min="9" max="9" width="13" customWidth="1"/>
    <col min="10" max="10" width="14.42578125" style="25" customWidth="1"/>
    <col min="11" max="11" width="11.28515625" bestFit="1" customWidth="1"/>
    <col min="12" max="12" width="13" customWidth="1"/>
    <col min="13" max="13" width="14.42578125" style="25" customWidth="1"/>
    <col min="14" max="14" width="11.28515625" bestFit="1" customWidth="1"/>
    <col min="15" max="15" width="13" customWidth="1"/>
    <col min="16" max="16" width="14.42578125" style="25" customWidth="1"/>
    <col min="17" max="17" width="11.28515625" bestFit="1" customWidth="1"/>
    <col min="18" max="18" width="13" customWidth="1"/>
    <col min="19" max="19" width="14.42578125" style="25" customWidth="1"/>
    <col min="20" max="20" width="11.28515625" bestFit="1" customWidth="1"/>
    <col min="21" max="21" width="13" customWidth="1"/>
    <col min="22" max="22" width="14.42578125" style="25" customWidth="1"/>
    <col min="23" max="23" width="11.28515625" bestFit="1" customWidth="1"/>
    <col min="24" max="24" width="13" customWidth="1"/>
    <col min="25" max="25" width="14.42578125" style="25" customWidth="1"/>
    <col min="26" max="26" width="11.28515625" bestFit="1" customWidth="1"/>
    <col min="27" max="27" width="13" customWidth="1"/>
    <col min="28" max="28" width="14.42578125" style="25" customWidth="1"/>
    <col min="29" max="29" width="11.28515625" bestFit="1" customWidth="1"/>
    <col min="30" max="30" width="13" customWidth="1"/>
    <col min="31" max="31" width="14.42578125" style="25" customWidth="1"/>
    <col min="32" max="32" width="11.28515625" bestFit="1" customWidth="1"/>
    <col min="33" max="33" width="13" customWidth="1"/>
    <col min="34" max="34" width="14.42578125" style="25" customWidth="1"/>
    <col min="35" max="35" width="11.28515625" bestFit="1" customWidth="1"/>
    <col min="36" max="36" width="13" customWidth="1"/>
    <col min="37" max="37" width="14.42578125" style="25" customWidth="1"/>
    <col min="38" max="38" width="11.28515625" bestFit="1" customWidth="1"/>
    <col min="39" max="39" width="10.85546875" style="106" customWidth="1"/>
    <col min="40" max="40" width="14.85546875" customWidth="1"/>
    <col min="41" max="41" width="13.5703125" style="25" customWidth="1"/>
    <col min="42" max="42" width="11.28515625" customWidth="1"/>
    <col min="43" max="43" width="14.85546875" customWidth="1"/>
    <col min="44" max="44" width="13.5703125" style="25" customWidth="1"/>
    <col min="45" max="45" width="11.28515625" customWidth="1"/>
    <col min="46" max="46" width="14.85546875" customWidth="1"/>
    <col min="47" max="47" width="13.5703125" style="25" customWidth="1"/>
    <col min="48" max="48" width="11.28515625" customWidth="1"/>
    <col min="49" max="49" width="14.85546875" customWidth="1"/>
    <col min="50" max="50" width="13.5703125" style="25" customWidth="1"/>
    <col min="51" max="51" width="11.28515625" customWidth="1"/>
    <col min="52" max="52" width="14.85546875" customWidth="1"/>
    <col min="53" max="53" width="13.5703125" style="25" customWidth="1"/>
    <col min="54" max="54" width="11.28515625" customWidth="1"/>
    <col min="55" max="55" width="14.85546875" customWidth="1"/>
    <col min="56" max="56" width="13.5703125" style="25" customWidth="1"/>
    <col min="57" max="57" width="11.28515625" customWidth="1"/>
    <col min="58" max="58" width="14.85546875" customWidth="1"/>
    <col min="59" max="59" width="13.5703125" style="25" customWidth="1"/>
    <col min="60" max="60" width="11.28515625" customWidth="1"/>
    <col min="61" max="61" width="14.85546875" customWidth="1"/>
    <col min="62" max="62" width="13.5703125" style="25" customWidth="1"/>
    <col min="63" max="63" width="11.28515625" customWidth="1"/>
    <col min="64" max="64" width="14.85546875" customWidth="1"/>
    <col min="65" max="65" width="13.5703125" style="25" customWidth="1"/>
    <col min="66" max="66" width="11.28515625" customWidth="1"/>
    <col min="67" max="67" width="14.85546875" customWidth="1"/>
    <col min="68" max="68" width="13.5703125" style="25" customWidth="1"/>
    <col min="69" max="69" width="11.28515625" customWidth="1"/>
    <col min="70" max="70" width="14.85546875" customWidth="1"/>
    <col min="71" max="71" width="13.5703125" style="25" customWidth="1"/>
    <col min="72" max="72" width="11.28515625" customWidth="1"/>
    <col min="73" max="73" width="14.85546875" customWidth="1"/>
    <col min="74" max="74" width="13.5703125" style="25" customWidth="1"/>
    <col min="75" max="75" width="11.28515625" customWidth="1"/>
    <col min="76" max="76" width="11.5703125" style="106"/>
    <col min="77" max="77" width="14.85546875" customWidth="1"/>
    <col min="78" max="78" width="13.5703125" style="25" customWidth="1"/>
    <col min="79" max="79" width="11.28515625" bestFit="1" customWidth="1"/>
    <col min="80" max="80" width="14.85546875" customWidth="1"/>
    <col min="81" max="81" width="13.5703125" style="25" customWidth="1"/>
    <col min="82" max="82" width="11.28515625" bestFit="1" customWidth="1"/>
    <col min="83" max="83" width="14.85546875" customWidth="1"/>
    <col min="84" max="84" width="13.5703125" style="25" customWidth="1"/>
    <col min="85" max="85" width="11.28515625" bestFit="1" customWidth="1"/>
    <col min="86" max="86" width="14.85546875" customWidth="1"/>
    <col min="87" max="87" width="13.5703125" style="25" customWidth="1"/>
    <col min="88" max="88" width="11.28515625" bestFit="1" customWidth="1"/>
    <col min="89" max="89" width="14.85546875" customWidth="1"/>
    <col min="90" max="90" width="13.5703125" style="25" customWidth="1"/>
    <col min="91" max="91" width="11.28515625" bestFit="1" customWidth="1"/>
    <col min="92" max="92" width="14.85546875" customWidth="1"/>
    <col min="93" max="93" width="13.5703125" style="25" customWidth="1"/>
    <col min="94" max="94" width="11.28515625" bestFit="1" customWidth="1"/>
    <col min="95" max="95" width="14.85546875" customWidth="1"/>
    <col min="96" max="96" width="13.5703125" style="25" customWidth="1"/>
    <col min="97" max="97" width="11.28515625" bestFit="1" customWidth="1"/>
    <col min="98" max="98" width="14.85546875" customWidth="1"/>
    <col min="99" max="99" width="13.5703125" style="25" customWidth="1"/>
    <col min="100" max="100" width="11.28515625" bestFit="1" customWidth="1"/>
    <col min="101" max="101" width="14.85546875" customWidth="1"/>
    <col min="102" max="102" width="13.5703125" style="25" customWidth="1"/>
    <col min="103" max="103" width="11.28515625" bestFit="1" customWidth="1"/>
    <col min="104" max="104" width="14.85546875" customWidth="1"/>
    <col min="105" max="105" width="13.5703125" style="25" customWidth="1"/>
    <col min="106" max="106" width="11.28515625" bestFit="1" customWidth="1"/>
    <col min="107" max="107" width="14.85546875" customWidth="1"/>
    <col min="108" max="108" width="13.5703125" style="25" customWidth="1"/>
    <col min="109" max="109" width="11.28515625" bestFit="1" customWidth="1"/>
    <col min="110" max="110" width="14.85546875" customWidth="1"/>
    <col min="111" max="111" width="13.5703125" style="25" customWidth="1"/>
    <col min="112" max="112" width="11.28515625" bestFit="1" customWidth="1"/>
    <col min="113" max="113" width="11.5703125" style="106"/>
    <col min="114" max="114" width="11.5703125" customWidth="1"/>
  </cols>
  <sheetData>
    <row r="1" spans="1:113" x14ac:dyDescent="0.25">
      <c r="A1" s="145" t="s">
        <v>31</v>
      </c>
      <c r="B1" s="146" t="s">
        <v>30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79"/>
      <c r="AO1" s="79"/>
      <c r="AP1" s="79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0"/>
      <c r="BY1" s="79"/>
      <c r="BZ1" s="79"/>
      <c r="CA1" s="79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0"/>
    </row>
    <row r="2" spans="1:113" x14ac:dyDescent="0.25">
      <c r="A2" s="145"/>
      <c r="B2" s="147"/>
      <c r="C2" s="143" t="s">
        <v>91</v>
      </c>
      <c r="D2" s="143"/>
      <c r="E2" s="143"/>
      <c r="F2" s="143" t="s">
        <v>91</v>
      </c>
      <c r="G2" s="143"/>
      <c r="H2" s="143"/>
      <c r="I2" s="143" t="s">
        <v>91</v>
      </c>
      <c r="J2" s="143"/>
      <c r="K2" s="143"/>
      <c r="L2" s="143" t="s">
        <v>91</v>
      </c>
      <c r="M2" s="143"/>
      <c r="N2" s="143"/>
      <c r="O2" s="143" t="s">
        <v>91</v>
      </c>
      <c r="P2" s="143"/>
      <c r="Q2" s="143"/>
      <c r="R2" s="143" t="s">
        <v>91</v>
      </c>
      <c r="S2" s="143"/>
      <c r="T2" s="143"/>
      <c r="U2" s="143" t="s">
        <v>91</v>
      </c>
      <c r="V2" s="143"/>
      <c r="W2" s="143"/>
      <c r="X2" s="143" t="s">
        <v>91</v>
      </c>
      <c r="Y2" s="143"/>
      <c r="Z2" s="143"/>
      <c r="AA2" s="143" t="s">
        <v>91</v>
      </c>
      <c r="AB2" s="143"/>
      <c r="AC2" s="143"/>
      <c r="AD2" s="143" t="s">
        <v>91</v>
      </c>
      <c r="AE2" s="143"/>
      <c r="AF2" s="143"/>
      <c r="AG2" s="143" t="s">
        <v>91</v>
      </c>
      <c r="AH2" s="143"/>
      <c r="AI2" s="143"/>
      <c r="AJ2" s="143" t="s">
        <v>91</v>
      </c>
      <c r="AK2" s="143"/>
      <c r="AL2" s="143"/>
      <c r="AM2" s="72"/>
      <c r="AN2" s="143" t="s">
        <v>83</v>
      </c>
      <c r="AO2" s="143"/>
      <c r="AP2" s="143"/>
      <c r="AQ2" s="143" t="s">
        <v>83</v>
      </c>
      <c r="AR2" s="143"/>
      <c r="AS2" s="143"/>
      <c r="AT2" s="143" t="s">
        <v>83</v>
      </c>
      <c r="AU2" s="143"/>
      <c r="AV2" s="143"/>
      <c r="AW2" s="143" t="s">
        <v>83</v>
      </c>
      <c r="AX2" s="143"/>
      <c r="AY2" s="143"/>
      <c r="AZ2" s="143" t="s">
        <v>83</v>
      </c>
      <c r="BA2" s="143"/>
      <c r="BB2" s="143"/>
      <c r="BC2" s="143" t="s">
        <v>83</v>
      </c>
      <c r="BD2" s="143"/>
      <c r="BE2" s="143"/>
      <c r="BF2" s="143" t="s">
        <v>83</v>
      </c>
      <c r="BG2" s="143"/>
      <c r="BH2" s="143"/>
      <c r="BI2" s="143" t="s">
        <v>83</v>
      </c>
      <c r="BJ2" s="143"/>
      <c r="BK2" s="143"/>
      <c r="BL2" s="143" t="s">
        <v>83</v>
      </c>
      <c r="BM2" s="143"/>
      <c r="BN2" s="143"/>
      <c r="BO2" s="143" t="s">
        <v>83</v>
      </c>
      <c r="BP2" s="143"/>
      <c r="BQ2" s="143"/>
      <c r="BR2" s="143" t="s">
        <v>83</v>
      </c>
      <c r="BS2" s="143"/>
      <c r="BT2" s="143"/>
      <c r="BU2" s="143" t="s">
        <v>83</v>
      </c>
      <c r="BV2" s="143"/>
      <c r="BW2" s="143"/>
      <c r="BX2" s="72"/>
      <c r="BY2" s="144" t="s">
        <v>78</v>
      </c>
      <c r="BZ2" s="144"/>
      <c r="CA2" s="144"/>
      <c r="CB2" s="144" t="s">
        <v>78</v>
      </c>
      <c r="CC2" s="144"/>
      <c r="CD2" s="144"/>
      <c r="CE2" s="144" t="s">
        <v>78</v>
      </c>
      <c r="CF2" s="144"/>
      <c r="CG2" s="144"/>
      <c r="CH2" s="144" t="s">
        <v>78</v>
      </c>
      <c r="CI2" s="144"/>
      <c r="CJ2" s="144"/>
      <c r="CK2" s="144" t="s">
        <v>78</v>
      </c>
      <c r="CL2" s="144"/>
      <c r="CM2" s="144"/>
      <c r="CN2" s="144" t="s">
        <v>78</v>
      </c>
      <c r="CO2" s="144"/>
      <c r="CP2" s="144"/>
      <c r="CQ2" s="144" t="s">
        <v>78</v>
      </c>
      <c r="CR2" s="144"/>
      <c r="CS2" s="144"/>
      <c r="CT2" s="144" t="s">
        <v>78</v>
      </c>
      <c r="CU2" s="144"/>
      <c r="CV2" s="144"/>
      <c r="CW2" s="144" t="s">
        <v>78</v>
      </c>
      <c r="CX2" s="144"/>
      <c r="CY2" s="144"/>
      <c r="CZ2" s="144" t="s">
        <v>78</v>
      </c>
      <c r="DA2" s="144"/>
      <c r="DB2" s="144"/>
      <c r="DC2" s="144" t="s">
        <v>78</v>
      </c>
      <c r="DD2" s="144"/>
      <c r="DE2" s="144"/>
      <c r="DF2" s="144" t="s">
        <v>78</v>
      </c>
      <c r="DG2" s="144"/>
      <c r="DH2" s="144"/>
      <c r="DI2" s="72"/>
    </row>
    <row r="3" spans="1:113" x14ac:dyDescent="0.25">
      <c r="A3" s="145"/>
      <c r="B3" s="147"/>
      <c r="C3" s="28" t="s">
        <v>38</v>
      </c>
      <c r="D3" s="51" t="s">
        <v>204</v>
      </c>
      <c r="E3" s="36" t="s">
        <v>50</v>
      </c>
      <c r="F3" s="28" t="s">
        <v>37</v>
      </c>
      <c r="G3" s="51" t="s">
        <v>213</v>
      </c>
      <c r="H3" s="36" t="s">
        <v>50</v>
      </c>
      <c r="I3" s="28" t="s">
        <v>39</v>
      </c>
      <c r="J3" s="51" t="s">
        <v>219</v>
      </c>
      <c r="K3" s="36" t="s">
        <v>50</v>
      </c>
      <c r="L3" s="28" t="s">
        <v>210</v>
      </c>
      <c r="M3" s="51" t="s">
        <v>223</v>
      </c>
      <c r="N3" s="36" t="s">
        <v>50</v>
      </c>
      <c r="O3" s="28" t="s">
        <v>216</v>
      </c>
      <c r="P3" s="51" t="s">
        <v>231</v>
      </c>
      <c r="Q3" s="36" t="s">
        <v>50</v>
      </c>
      <c r="R3" s="28" t="s">
        <v>225</v>
      </c>
      <c r="S3" s="51" t="s">
        <v>238</v>
      </c>
      <c r="T3" s="36" t="s">
        <v>50</v>
      </c>
      <c r="U3" s="28" t="s">
        <v>228</v>
      </c>
      <c r="V3" s="51" t="s">
        <v>240</v>
      </c>
      <c r="W3" s="36" t="s">
        <v>50</v>
      </c>
      <c r="X3" s="28" t="s">
        <v>235</v>
      </c>
      <c r="Y3" s="51" t="s">
        <v>245</v>
      </c>
      <c r="Z3" s="36" t="s">
        <v>50</v>
      </c>
      <c r="AA3" s="28" t="s">
        <v>242</v>
      </c>
      <c r="AB3" s="51" t="s">
        <v>254</v>
      </c>
      <c r="AC3" s="36" t="s">
        <v>50</v>
      </c>
      <c r="AD3" s="28" t="s">
        <v>247</v>
      </c>
      <c r="AE3" s="51" t="s">
        <v>255</v>
      </c>
      <c r="AF3" s="36" t="s">
        <v>50</v>
      </c>
      <c r="AG3" s="28" t="s">
        <v>251</v>
      </c>
      <c r="AH3" s="51" t="s">
        <v>260</v>
      </c>
      <c r="AI3" s="36" t="s">
        <v>50</v>
      </c>
      <c r="AJ3" s="28" t="s">
        <v>257</v>
      </c>
      <c r="AK3" s="51" t="s">
        <v>265</v>
      </c>
      <c r="AL3" s="36" t="s">
        <v>50</v>
      </c>
      <c r="AM3" s="52"/>
      <c r="AN3" s="28" t="s">
        <v>38</v>
      </c>
      <c r="AO3" s="51" t="s">
        <v>204</v>
      </c>
      <c r="AP3" s="36" t="s">
        <v>50</v>
      </c>
      <c r="AQ3" s="28" t="s">
        <v>37</v>
      </c>
      <c r="AR3" s="51" t="s">
        <v>213</v>
      </c>
      <c r="AS3" s="36" t="s">
        <v>50</v>
      </c>
      <c r="AT3" s="28" t="s">
        <v>39</v>
      </c>
      <c r="AU3" s="51" t="s">
        <v>219</v>
      </c>
      <c r="AV3" s="36" t="s">
        <v>50</v>
      </c>
      <c r="AW3" s="28" t="s">
        <v>210</v>
      </c>
      <c r="AX3" s="51" t="s">
        <v>223</v>
      </c>
      <c r="AY3" s="36" t="s">
        <v>50</v>
      </c>
      <c r="AZ3" s="28" t="s">
        <v>216</v>
      </c>
      <c r="BA3" s="51" t="s">
        <v>231</v>
      </c>
      <c r="BB3" s="36" t="s">
        <v>50</v>
      </c>
      <c r="BC3" s="28" t="s">
        <v>225</v>
      </c>
      <c r="BD3" s="51" t="s">
        <v>238</v>
      </c>
      <c r="BE3" s="36" t="s">
        <v>50</v>
      </c>
      <c r="BF3" s="28" t="s">
        <v>228</v>
      </c>
      <c r="BG3" s="51" t="s">
        <v>240</v>
      </c>
      <c r="BH3" s="36" t="s">
        <v>50</v>
      </c>
      <c r="BI3" s="28" t="s">
        <v>235</v>
      </c>
      <c r="BJ3" s="51" t="s">
        <v>245</v>
      </c>
      <c r="BK3" s="36" t="s">
        <v>50</v>
      </c>
      <c r="BL3" s="28" t="s">
        <v>242</v>
      </c>
      <c r="BM3" s="51" t="s">
        <v>254</v>
      </c>
      <c r="BN3" s="36" t="s">
        <v>50</v>
      </c>
      <c r="BO3" s="28" t="s">
        <v>247</v>
      </c>
      <c r="BP3" s="51" t="s">
        <v>255</v>
      </c>
      <c r="BQ3" s="36" t="s">
        <v>50</v>
      </c>
      <c r="BR3" s="28" t="s">
        <v>251</v>
      </c>
      <c r="BS3" s="51" t="s">
        <v>260</v>
      </c>
      <c r="BT3" s="36" t="s">
        <v>50</v>
      </c>
      <c r="BU3" s="28" t="s">
        <v>257</v>
      </c>
      <c r="BV3" s="51" t="s">
        <v>265</v>
      </c>
      <c r="BW3" s="36" t="s">
        <v>50</v>
      </c>
      <c r="BX3" s="52"/>
      <c r="BY3" s="28" t="s">
        <v>38</v>
      </c>
      <c r="BZ3" s="51" t="s">
        <v>204</v>
      </c>
      <c r="CA3" s="36" t="s">
        <v>50</v>
      </c>
      <c r="CB3" s="28" t="s">
        <v>37</v>
      </c>
      <c r="CC3" s="51" t="s">
        <v>213</v>
      </c>
      <c r="CD3" s="36" t="s">
        <v>50</v>
      </c>
      <c r="CE3" s="28" t="s">
        <v>39</v>
      </c>
      <c r="CF3" s="51" t="s">
        <v>219</v>
      </c>
      <c r="CG3" s="36" t="s">
        <v>50</v>
      </c>
      <c r="CH3" s="28" t="s">
        <v>210</v>
      </c>
      <c r="CI3" s="51" t="s">
        <v>223</v>
      </c>
      <c r="CJ3" s="36" t="s">
        <v>50</v>
      </c>
      <c r="CK3" s="28" t="s">
        <v>216</v>
      </c>
      <c r="CL3" s="51" t="s">
        <v>231</v>
      </c>
      <c r="CM3" s="36" t="s">
        <v>50</v>
      </c>
      <c r="CN3" s="28" t="s">
        <v>225</v>
      </c>
      <c r="CO3" s="51" t="s">
        <v>238</v>
      </c>
      <c r="CP3" s="36" t="s">
        <v>50</v>
      </c>
      <c r="CQ3" s="28" t="s">
        <v>228</v>
      </c>
      <c r="CR3" s="51" t="s">
        <v>240</v>
      </c>
      <c r="CS3" s="36" t="s">
        <v>50</v>
      </c>
      <c r="CT3" s="28" t="s">
        <v>235</v>
      </c>
      <c r="CU3" s="51" t="s">
        <v>245</v>
      </c>
      <c r="CV3" s="36" t="s">
        <v>50</v>
      </c>
      <c r="CW3" s="28" t="s">
        <v>242</v>
      </c>
      <c r="CX3" s="51" t="s">
        <v>254</v>
      </c>
      <c r="CY3" s="36" t="s">
        <v>50</v>
      </c>
      <c r="CZ3" s="28" t="s">
        <v>247</v>
      </c>
      <c r="DA3" s="51" t="s">
        <v>255</v>
      </c>
      <c r="DB3" s="36" t="s">
        <v>50</v>
      </c>
      <c r="DC3" s="28" t="s">
        <v>251</v>
      </c>
      <c r="DD3" s="51" t="s">
        <v>260</v>
      </c>
      <c r="DE3" s="36" t="s">
        <v>50</v>
      </c>
      <c r="DF3" s="28" t="s">
        <v>257</v>
      </c>
      <c r="DG3" s="51" t="s">
        <v>265</v>
      </c>
      <c r="DH3" s="36" t="s">
        <v>50</v>
      </c>
      <c r="DI3" s="52"/>
    </row>
    <row r="4" spans="1:113" x14ac:dyDescent="0.25">
      <c r="A4" s="77" t="s">
        <v>23</v>
      </c>
      <c r="B4" s="42" t="s">
        <v>22</v>
      </c>
      <c r="C4" s="31">
        <v>899</v>
      </c>
      <c r="D4" s="125">
        <f t="shared" ref="D4:D12" si="0">C4/C$19</f>
        <v>0.26080649840440961</v>
      </c>
      <c r="E4" s="41">
        <f>D4*'Pondération des sujets'!$D3</f>
        <v>0.26080649840440961</v>
      </c>
      <c r="F4" s="31">
        <v>919</v>
      </c>
      <c r="G4" s="125">
        <f t="shared" ref="G4:G12" si="1">F4/F$19</f>
        <v>0.2673065735892961</v>
      </c>
      <c r="H4" s="41">
        <f>G4*'Pondération des sujets'!$D3</f>
        <v>0.2673065735892961</v>
      </c>
      <c r="I4" s="31">
        <v>919</v>
      </c>
      <c r="J4" s="125">
        <f t="shared" ref="J4:J12" si="2">I4/I$19</f>
        <v>0.26660864519872352</v>
      </c>
      <c r="K4" s="41">
        <f>J4*'Pondération des sujets'!$D3</f>
        <v>0.26660864519872352</v>
      </c>
      <c r="L4" s="31">
        <v>923</v>
      </c>
      <c r="M4" s="125">
        <f t="shared" ref="M4:M12" si="3">L4/L$19</f>
        <v>0.27059513339196717</v>
      </c>
      <c r="N4" s="41">
        <f>M4*'Pondération des sujets'!$D3</f>
        <v>0.27059513339196717</v>
      </c>
      <c r="O4" s="31">
        <v>967</v>
      </c>
      <c r="P4" s="125">
        <f t="shared" ref="P4:P12" si="4">O4/O$19</f>
        <v>0.28167783279930092</v>
      </c>
      <c r="Q4" s="41">
        <f>P4*'Pondération des sujets'!$D3</f>
        <v>0.28167783279930092</v>
      </c>
      <c r="R4" s="31">
        <v>944</v>
      </c>
      <c r="S4" s="125">
        <f t="shared" ref="S4:S12" si="5">R4/R$19</f>
        <v>0.27346465816917731</v>
      </c>
      <c r="T4" s="41">
        <f>S4*'Pondération des sujets'!$D3</f>
        <v>0.27346465816917731</v>
      </c>
      <c r="U4" s="31">
        <v>997</v>
      </c>
      <c r="V4" s="125">
        <f t="shared" ref="V4:V12" si="6">U4/U$19</f>
        <v>0.28798382437897169</v>
      </c>
      <c r="W4" s="41">
        <f>V4*'Pondération des sujets'!$D3</f>
        <v>0.28798382437897169</v>
      </c>
      <c r="X4" s="31">
        <v>888</v>
      </c>
      <c r="Y4" s="125">
        <f t="shared" ref="Y4:Y12" si="7">X4/X$19</f>
        <v>0.25429553264604809</v>
      </c>
      <c r="Z4" s="41">
        <f>Y4*'Pondération des sujets'!$D3</f>
        <v>0.25429553264604809</v>
      </c>
      <c r="AA4" s="31">
        <v>839</v>
      </c>
      <c r="AB4" s="125">
        <f t="shared" ref="AB4:AB12" si="8">AA4/AA$19</f>
        <v>0.2404700487245629</v>
      </c>
      <c r="AC4" s="41">
        <f>AB4*'Pondération des sujets'!$D3</f>
        <v>0.2404700487245629</v>
      </c>
      <c r="AD4" s="31">
        <v>860</v>
      </c>
      <c r="AE4" s="125">
        <f t="shared" ref="AE4:AE12" si="9">AD4/AD$19</f>
        <v>0.24259520451339917</v>
      </c>
      <c r="AF4" s="41">
        <f>AE4*'Pondération des sujets'!$D3</f>
        <v>0.24259520451339917</v>
      </c>
      <c r="AG4" s="31">
        <v>860</v>
      </c>
      <c r="AH4" s="125">
        <f t="shared" ref="AH4:AH12" si="10">AG4/AG$19</f>
        <v>0.25036390101892286</v>
      </c>
      <c r="AI4" s="41">
        <f>AH4*'Pondération des sujets'!$D3</f>
        <v>0.25036390101892286</v>
      </c>
      <c r="AJ4" s="31">
        <v>947</v>
      </c>
      <c r="AK4" s="125">
        <f t="shared" ref="AK4:AK12" si="11">AJ4/AJ$19</f>
        <v>0.28142644873699851</v>
      </c>
      <c r="AL4" s="41">
        <f>AK4*'Pondération des sujets'!$D3</f>
        <v>0.28142644873699851</v>
      </c>
      <c r="AM4" s="32"/>
      <c r="AN4" s="31">
        <v>1385</v>
      </c>
      <c r="AO4" s="125">
        <f t="shared" ref="AO4:AO12" si="12">AN4/AN$19</f>
        <v>0.28093306288032455</v>
      </c>
      <c r="AP4" s="41">
        <f>AO4*'Pondération des sujets'!$D3</f>
        <v>0.28093306288032455</v>
      </c>
      <c r="AQ4" s="31">
        <v>1275</v>
      </c>
      <c r="AR4" s="125">
        <f t="shared" ref="AR4:AR12" si="13">AQ4/AQ$19</f>
        <v>0.26094965206713056</v>
      </c>
      <c r="AS4" s="41">
        <f>AR4*'Pondération des sujets'!$D3</f>
        <v>0.26094965206713056</v>
      </c>
      <c r="AT4" s="31">
        <v>1260</v>
      </c>
      <c r="AU4" s="125">
        <f t="shared" ref="AU4:AU12" si="14">AT4/AT$19</f>
        <v>0.25661914460285135</v>
      </c>
      <c r="AV4" s="41">
        <f>AU4*'Pondération des sujets'!$D3</f>
        <v>0.25661914460285135</v>
      </c>
      <c r="AW4" s="31">
        <v>1243</v>
      </c>
      <c r="AX4" s="125">
        <f t="shared" ref="AX4:AX12" si="15">AW4/AW$19</f>
        <v>0.25238578680203044</v>
      </c>
      <c r="AY4" s="41">
        <f>AX4*'Pondération des sujets'!$D3</f>
        <v>0.25238578680203044</v>
      </c>
      <c r="AZ4" s="31">
        <v>1312</v>
      </c>
      <c r="BA4" s="125">
        <f t="shared" ref="BA4:BA12" si="16">AZ4/AZ$19</f>
        <v>0.26770046929198121</v>
      </c>
      <c r="BB4" s="41">
        <f>BA4*'Pondération des sujets'!$D3</f>
        <v>0.26770046929198121</v>
      </c>
      <c r="BC4" s="31">
        <v>1240</v>
      </c>
      <c r="BD4" s="125">
        <f t="shared" ref="BD4:BD12" si="17">BC4/BC$19</f>
        <v>0.25331971399387132</v>
      </c>
      <c r="BE4" s="41">
        <f>BD4*'Pondération des sujets'!$D3</f>
        <v>0.25331971399387132</v>
      </c>
      <c r="BF4" s="31">
        <v>1217</v>
      </c>
      <c r="BG4" s="125">
        <f t="shared" ref="BG4:BG12" si="18">BF4/BF$19</f>
        <v>0.24291417165668663</v>
      </c>
      <c r="BH4" s="41">
        <f>BG4*'Pondération des sujets'!$D3</f>
        <v>0.24291417165668663</v>
      </c>
      <c r="BI4" s="31">
        <v>1227</v>
      </c>
      <c r="BJ4" s="125">
        <f t="shared" ref="BJ4:BJ12" si="19">BI4/BI$19</f>
        <v>0.24120306664045607</v>
      </c>
      <c r="BK4" s="41">
        <f>BJ4*'Pondération des sujets'!$D3</f>
        <v>0.24120306664045607</v>
      </c>
      <c r="BL4" s="31">
        <v>1217</v>
      </c>
      <c r="BM4" s="125">
        <f t="shared" ref="BM4:BM12" si="20">BL4/BL$19</f>
        <v>0.24108557844690967</v>
      </c>
      <c r="BN4" s="41">
        <f>BM4*'Pondération des sujets'!$D3</f>
        <v>0.24108557844690967</v>
      </c>
      <c r="BO4" s="31">
        <v>1099</v>
      </c>
      <c r="BP4" s="125">
        <f t="shared" ref="BP4:BP12" si="21">BO4/BO$19</f>
        <v>0.21591355599214146</v>
      </c>
      <c r="BQ4" s="41">
        <f>BP4*'Pondération des sujets'!$D3</f>
        <v>0.21591355599214146</v>
      </c>
      <c r="BR4" s="31">
        <v>1077</v>
      </c>
      <c r="BS4" s="125">
        <f t="shared" ref="BS4:BS12" si="22">BR4/BR$19</f>
        <v>0.21574519230769232</v>
      </c>
      <c r="BT4" s="41">
        <f>BS4*'Pondération des sujets'!$D3</f>
        <v>0.21574519230769232</v>
      </c>
      <c r="BU4" s="31">
        <v>1131</v>
      </c>
      <c r="BV4" s="125">
        <f t="shared" ref="BV4:BV12" si="23">BU4/BU$19</f>
        <v>0.23124105499897771</v>
      </c>
      <c r="BW4" s="41">
        <f>BV4*'Pondération des sujets'!$D3</f>
        <v>0.23124105499897771</v>
      </c>
      <c r="BX4" s="32"/>
      <c r="BY4" s="31">
        <v>525</v>
      </c>
      <c r="BZ4" s="125">
        <f t="shared" ref="BZ4:BZ12" si="24">BY4/BY$19</f>
        <v>0.20278099652375434</v>
      </c>
      <c r="CA4" s="41">
        <f>BZ4*'Pondération des sujets'!$D3</f>
        <v>0.20278099652375434</v>
      </c>
      <c r="CB4" s="31">
        <v>492</v>
      </c>
      <c r="CC4" s="125">
        <f t="shared" ref="CC4:CC12" si="25">CB4/CB$19</f>
        <v>0.19173811379579112</v>
      </c>
      <c r="CD4" s="41">
        <f>CC4*'Pondération des sujets'!$D3</f>
        <v>0.19173811379579112</v>
      </c>
      <c r="CE4" s="31">
        <v>494</v>
      </c>
      <c r="CF4" s="125">
        <f t="shared" ref="CF4:CF12" si="26">CE4/CE$19</f>
        <v>0.19073359073359072</v>
      </c>
      <c r="CG4" s="41">
        <f>CF4*'Pondération des sujets'!$D3</f>
        <v>0.19073359073359072</v>
      </c>
      <c r="CH4" s="31">
        <v>467</v>
      </c>
      <c r="CI4" s="125">
        <f t="shared" ref="CI4:CI12" si="27">CH4/CH$19</f>
        <v>0.18023928984947896</v>
      </c>
      <c r="CJ4" s="41">
        <f>CI4*'Pondération des sujets'!$D3</f>
        <v>0.18023928984947896</v>
      </c>
      <c r="CK4" s="31">
        <v>542</v>
      </c>
      <c r="CL4" s="125">
        <f t="shared" ref="CL4:CL12" si="28">CK4/CK$19</f>
        <v>0.21024049650892165</v>
      </c>
      <c r="CM4" s="41">
        <f>CL4*'Pondération des sujets'!$D3</f>
        <v>0.21024049650892165</v>
      </c>
      <c r="CN4" s="31">
        <v>553</v>
      </c>
      <c r="CO4" s="125">
        <f t="shared" ref="CO4:CO12" si="29">CN4/CN$19</f>
        <v>0.21384377416860015</v>
      </c>
      <c r="CP4" s="41">
        <f>CO4*'Pondération des sujets'!$D3</f>
        <v>0.21384377416860015</v>
      </c>
      <c r="CQ4" s="31">
        <v>523</v>
      </c>
      <c r="CR4" s="125">
        <f t="shared" ref="CR4:CR12" si="30">CQ4/CQ$19</f>
        <v>0.19848197343453511</v>
      </c>
      <c r="CS4" s="41">
        <f>CR4*'Pondération des sujets'!$D3</f>
        <v>0.19848197343453511</v>
      </c>
      <c r="CT4" s="31">
        <v>524</v>
      </c>
      <c r="CU4" s="125">
        <f t="shared" ref="CU4:CU12" si="31">CT4/CT$19</f>
        <v>0.19581464872944693</v>
      </c>
      <c r="CV4" s="41">
        <f>CU4*'Pondération des sujets'!$D3</f>
        <v>0.19581464872944693</v>
      </c>
      <c r="CW4" s="31">
        <v>544</v>
      </c>
      <c r="CX4" s="125">
        <f t="shared" ref="CX4:CX12" si="32">CW4/CW$19</f>
        <v>0.20359281437125748</v>
      </c>
      <c r="CY4" s="41">
        <f>CX4*'Pondération des sujets'!$D3</f>
        <v>0.20359281437125748</v>
      </c>
      <c r="CZ4" s="31">
        <v>513</v>
      </c>
      <c r="DA4" s="125">
        <f t="shared" ref="DA4:DA12" si="33">CZ4/CZ$19</f>
        <v>0.18964879852125693</v>
      </c>
      <c r="DB4" s="41">
        <f>DA4*'Pondération des sujets'!$D3</f>
        <v>0.18964879852125693</v>
      </c>
      <c r="DC4" s="31">
        <v>494</v>
      </c>
      <c r="DD4" s="125">
        <f t="shared" ref="DD4:DD12" si="34">DC4/DC$19</f>
        <v>0.18705035971223022</v>
      </c>
      <c r="DE4" s="41">
        <f>DD4*'Pondération des sujets'!$D3</f>
        <v>0.18705035971223022</v>
      </c>
      <c r="DF4" s="31">
        <v>602</v>
      </c>
      <c r="DG4" s="125">
        <f t="shared" ref="DG4:DG12" si="35">DF4/DF$19</f>
        <v>0.23617104746959591</v>
      </c>
      <c r="DH4" s="41">
        <f>DG4*'Pondération des sujets'!$D3</f>
        <v>0.23617104746959591</v>
      </c>
      <c r="DI4" s="32"/>
    </row>
    <row r="5" spans="1:113" s="70" customFormat="1" ht="15" customHeight="1" x14ac:dyDescent="0.25">
      <c r="A5" s="78"/>
      <c r="B5" s="49" t="s">
        <v>49</v>
      </c>
      <c r="C5" s="48">
        <v>155</v>
      </c>
      <c r="D5" s="126">
        <f t="shared" si="0"/>
        <v>4.4966637655932694E-2</v>
      </c>
      <c r="E5" s="41">
        <f>-D5*'Pondération des sujets'!$D$3</f>
        <v>-4.4966637655932694E-2</v>
      </c>
      <c r="F5" s="48">
        <v>153</v>
      </c>
      <c r="G5" s="126">
        <f t="shared" si="1"/>
        <v>4.4502617801047119E-2</v>
      </c>
      <c r="H5" s="41">
        <f>-G5*'Pondération des sujets'!$D$3</f>
        <v>-4.4502617801047119E-2</v>
      </c>
      <c r="I5" s="48">
        <v>128</v>
      </c>
      <c r="J5" s="126">
        <f t="shared" si="2"/>
        <v>3.7133739483608937E-2</v>
      </c>
      <c r="K5" s="41">
        <f>-J5*'Pondération des sujets'!$D$3</f>
        <v>-3.7133739483608937E-2</v>
      </c>
      <c r="L5" s="48">
        <v>217</v>
      </c>
      <c r="M5" s="126">
        <f t="shared" si="3"/>
        <v>6.3617707417179717E-2</v>
      </c>
      <c r="N5" s="41">
        <f>-M5*'Pondération des sujets'!$D$3</f>
        <v>-6.3617707417179717E-2</v>
      </c>
      <c r="O5" s="48">
        <v>184</v>
      </c>
      <c r="P5" s="126">
        <f t="shared" si="4"/>
        <v>5.3597436644334404E-2</v>
      </c>
      <c r="Q5" s="41">
        <f>-P5*'Pondération des sujets'!$D$3</f>
        <v>-5.3597436644334404E-2</v>
      </c>
      <c r="R5" s="48">
        <v>180</v>
      </c>
      <c r="S5" s="126">
        <f t="shared" si="5"/>
        <v>5.2143684820393978E-2</v>
      </c>
      <c r="T5" s="41">
        <f>-S5*'Pondération des sujets'!$D$3</f>
        <v>-5.2143684820393978E-2</v>
      </c>
      <c r="U5" s="48">
        <v>221</v>
      </c>
      <c r="V5" s="126">
        <f t="shared" si="6"/>
        <v>6.3835932986712876E-2</v>
      </c>
      <c r="W5" s="41">
        <f>-V5*'Pondération des sujets'!$D$3</f>
        <v>-6.3835932986712876E-2</v>
      </c>
      <c r="X5" s="48">
        <v>260</v>
      </c>
      <c r="Y5" s="126">
        <f t="shared" si="7"/>
        <v>7.4455899198167239E-2</v>
      </c>
      <c r="Z5" s="41">
        <f>-Y5*'Pondération des sujets'!$D$3</f>
        <v>-7.4455899198167239E-2</v>
      </c>
      <c r="AA5" s="48">
        <v>294</v>
      </c>
      <c r="AB5" s="126">
        <f t="shared" si="8"/>
        <v>8.4264832330180561E-2</v>
      </c>
      <c r="AC5" s="41">
        <f>-AB5*'Pondération des sujets'!$D$3</f>
        <v>-8.4264832330180561E-2</v>
      </c>
      <c r="AD5" s="48">
        <v>297</v>
      </c>
      <c r="AE5" s="126">
        <f t="shared" si="9"/>
        <v>8.3779971791255292E-2</v>
      </c>
      <c r="AF5" s="41">
        <f>-AE5*'Pondération des sujets'!$D$3</f>
        <v>-8.3779971791255292E-2</v>
      </c>
      <c r="AG5" s="48">
        <v>290</v>
      </c>
      <c r="AH5" s="126">
        <f t="shared" si="10"/>
        <v>8.442503639010189E-2</v>
      </c>
      <c r="AI5" s="41">
        <f>-AH5*'Pondération des sujets'!$D$3</f>
        <v>-8.442503639010189E-2</v>
      </c>
      <c r="AJ5" s="48">
        <v>296</v>
      </c>
      <c r="AK5" s="126">
        <f t="shared" si="11"/>
        <v>8.7964338781575044E-2</v>
      </c>
      <c r="AL5" s="41">
        <f>-AK5*'Pondération des sujets'!$D$3</f>
        <v>-8.7964338781575044E-2</v>
      </c>
      <c r="AM5" s="32"/>
      <c r="AN5" s="48">
        <v>254</v>
      </c>
      <c r="AO5" s="126">
        <f t="shared" si="12"/>
        <v>5.152129817444219E-2</v>
      </c>
      <c r="AP5" s="41">
        <f>-AO5*'Pondération des sujets'!$D$3</f>
        <v>-5.152129817444219E-2</v>
      </c>
      <c r="AQ5" s="48">
        <v>268</v>
      </c>
      <c r="AR5" s="126">
        <f t="shared" si="13"/>
        <v>5.4850593532541958E-2</v>
      </c>
      <c r="AS5" s="41">
        <f>-AR5*'Pondération des sujets'!$D$3</f>
        <v>-5.4850593532541958E-2</v>
      </c>
      <c r="AT5" s="48">
        <v>179</v>
      </c>
      <c r="AU5" s="126">
        <f t="shared" si="14"/>
        <v>3.6456211812627294E-2</v>
      </c>
      <c r="AV5" s="41">
        <f>-AU5*'Pondération des sujets'!$D$3</f>
        <v>-3.6456211812627294E-2</v>
      </c>
      <c r="AW5" s="48">
        <v>313</v>
      </c>
      <c r="AX5" s="126">
        <f t="shared" si="15"/>
        <v>6.3553299492385792E-2</v>
      </c>
      <c r="AY5" s="41">
        <f>-AX5*'Pondération des sujets'!$D$3</f>
        <v>-6.3553299492385792E-2</v>
      </c>
      <c r="AZ5" s="48">
        <v>291</v>
      </c>
      <c r="BA5" s="126">
        <f t="shared" si="16"/>
        <v>5.9375637624974498E-2</v>
      </c>
      <c r="BB5" s="41">
        <f>-BA5*'Pondération des sujets'!$D$3</f>
        <v>-5.9375637624974498E-2</v>
      </c>
      <c r="BC5" s="48">
        <v>268</v>
      </c>
      <c r="BD5" s="126">
        <f t="shared" si="17"/>
        <v>5.4749744637385085E-2</v>
      </c>
      <c r="BE5" s="41">
        <f>-BD5*'Pondération des sujets'!$D$3</f>
        <v>-5.4749744637385085E-2</v>
      </c>
      <c r="BF5" s="48">
        <v>292</v>
      </c>
      <c r="BG5" s="126">
        <f t="shared" si="18"/>
        <v>5.8283433133732535E-2</v>
      </c>
      <c r="BH5" s="41">
        <f>-BG5*'Pondération des sujets'!$D$3</f>
        <v>-5.8283433133732535E-2</v>
      </c>
      <c r="BI5" s="48">
        <v>298</v>
      </c>
      <c r="BJ5" s="126">
        <f t="shared" si="19"/>
        <v>5.8580695891488108E-2</v>
      </c>
      <c r="BK5" s="41">
        <f>-BJ5*'Pondération des sujets'!$D$3</f>
        <v>-5.8580695891488108E-2</v>
      </c>
      <c r="BL5" s="48">
        <v>303</v>
      </c>
      <c r="BM5" s="126">
        <f t="shared" si="20"/>
        <v>6.0023771790808242E-2</v>
      </c>
      <c r="BN5" s="41">
        <f>-BM5*'Pondération des sujets'!$D$3</f>
        <v>-6.0023771790808242E-2</v>
      </c>
      <c r="BO5" s="48">
        <v>289</v>
      </c>
      <c r="BP5" s="126">
        <f t="shared" si="21"/>
        <v>5.6777996070726915E-2</v>
      </c>
      <c r="BQ5" s="41">
        <f>-BP5*'Pondération des sujets'!$D$3</f>
        <v>-5.6777996070726915E-2</v>
      </c>
      <c r="BR5" s="48">
        <v>307</v>
      </c>
      <c r="BS5" s="126">
        <f t="shared" si="22"/>
        <v>6.1498397435897433E-2</v>
      </c>
      <c r="BT5" s="41">
        <f>-BS5*'Pondération des sujets'!$D$3</f>
        <v>-6.1498397435897433E-2</v>
      </c>
      <c r="BU5" s="48">
        <v>408</v>
      </c>
      <c r="BV5" s="126">
        <f t="shared" si="23"/>
        <v>8.3418523819259863E-2</v>
      </c>
      <c r="BW5" s="41">
        <f>-BV5*'Pondération des sujets'!$D$3</f>
        <v>-8.3418523819259863E-2</v>
      </c>
      <c r="BX5" s="32"/>
      <c r="BY5" s="48">
        <v>73</v>
      </c>
      <c r="BZ5" s="126">
        <f t="shared" si="24"/>
        <v>2.8196214754731556E-2</v>
      </c>
      <c r="CA5" s="41">
        <f>-BZ5*'Pondération des sujets'!$D$3</f>
        <v>-2.8196214754731556E-2</v>
      </c>
      <c r="CB5" s="48">
        <v>71</v>
      </c>
      <c r="CC5" s="126">
        <f t="shared" si="25"/>
        <v>2.7669524551831644E-2</v>
      </c>
      <c r="CD5" s="41">
        <f>-CC5*'Pondération des sujets'!$D$3</f>
        <v>-2.7669524551831644E-2</v>
      </c>
      <c r="CE5" s="48">
        <v>52</v>
      </c>
      <c r="CF5" s="126">
        <f t="shared" si="26"/>
        <v>2.0077220077220077E-2</v>
      </c>
      <c r="CG5" s="41">
        <f>-CF5*'Pondération des sujets'!$D$3</f>
        <v>-2.0077220077220077E-2</v>
      </c>
      <c r="CH5" s="48">
        <v>91</v>
      </c>
      <c r="CI5" s="126">
        <f t="shared" si="27"/>
        <v>3.512157468159012E-2</v>
      </c>
      <c r="CJ5" s="41">
        <f>-CI5*'Pondération des sujets'!$D$3</f>
        <v>-3.512157468159012E-2</v>
      </c>
      <c r="CK5" s="48">
        <v>143</v>
      </c>
      <c r="CL5" s="126">
        <f t="shared" si="28"/>
        <v>5.546935608999224E-2</v>
      </c>
      <c r="CM5" s="41">
        <f>-CL5*'Pondération des sujets'!$D$3</f>
        <v>-5.546935608999224E-2</v>
      </c>
      <c r="CN5" s="48">
        <v>158</v>
      </c>
      <c r="CO5" s="126">
        <f t="shared" si="29"/>
        <v>6.1098221191028618E-2</v>
      </c>
      <c r="CP5" s="41">
        <f>-CO5*'Pondération des sujets'!$D$3</f>
        <v>-6.1098221191028618E-2</v>
      </c>
      <c r="CQ5" s="48">
        <v>169</v>
      </c>
      <c r="CR5" s="126">
        <f t="shared" si="30"/>
        <v>6.4136622390891837E-2</v>
      </c>
      <c r="CS5" s="41">
        <f>-CR5*'Pondération des sujets'!$D$3</f>
        <v>-6.4136622390891837E-2</v>
      </c>
      <c r="CT5" s="48">
        <v>199</v>
      </c>
      <c r="CU5" s="126">
        <f t="shared" si="31"/>
        <v>7.4364723467862479E-2</v>
      </c>
      <c r="CV5" s="41">
        <f>-CU5*'Pondération des sujets'!$D$3</f>
        <v>-7.4364723467862479E-2</v>
      </c>
      <c r="CW5" s="48">
        <v>215</v>
      </c>
      <c r="CX5" s="126">
        <f t="shared" si="32"/>
        <v>8.0464071856287428E-2</v>
      </c>
      <c r="CY5" s="41">
        <f>-CX5*'Pondération des sujets'!$D$3</f>
        <v>-8.0464071856287428E-2</v>
      </c>
      <c r="CZ5" s="48">
        <v>215</v>
      </c>
      <c r="DA5" s="126">
        <f t="shared" si="33"/>
        <v>7.9482439926062853E-2</v>
      </c>
      <c r="DB5" s="41">
        <f>-DA5*'Pondération des sujets'!$D$3</f>
        <v>-7.9482439926062853E-2</v>
      </c>
      <c r="DC5" s="48">
        <v>215</v>
      </c>
      <c r="DD5" s="126">
        <f t="shared" si="34"/>
        <v>8.1408557364634607E-2</v>
      </c>
      <c r="DE5" s="41">
        <f>-DD5*'Pondération des sujets'!$D$3</f>
        <v>-8.1408557364634607E-2</v>
      </c>
      <c r="DF5" s="48">
        <v>236</v>
      </c>
      <c r="DG5" s="126">
        <f t="shared" si="35"/>
        <v>9.2585327579442919E-2</v>
      </c>
      <c r="DH5" s="41">
        <f>-DG5*'Pondération des sujets'!$D$3</f>
        <v>-9.2585327579442919E-2</v>
      </c>
      <c r="DI5" s="32"/>
    </row>
    <row r="6" spans="1:113" x14ac:dyDescent="0.25">
      <c r="A6" s="77" t="s">
        <v>21</v>
      </c>
      <c r="B6" s="42" t="s">
        <v>20</v>
      </c>
      <c r="C6" s="31">
        <v>108</v>
      </c>
      <c r="D6" s="125">
        <f t="shared" si="0"/>
        <v>3.1331592689295036E-2</v>
      </c>
      <c r="E6" s="41">
        <f>D6*'Pondération des sujets'!$D4</f>
        <v>3.1331592689295036E-2</v>
      </c>
      <c r="F6" s="31">
        <v>109</v>
      </c>
      <c r="G6" s="125">
        <f t="shared" si="1"/>
        <v>3.1704479348458409E-2</v>
      </c>
      <c r="H6" s="41">
        <f>G6*'Pondération des sujets'!$D4</f>
        <v>3.1704479348458409E-2</v>
      </c>
      <c r="I6" s="31">
        <v>109</v>
      </c>
      <c r="J6" s="125">
        <f t="shared" si="2"/>
        <v>3.1621700029010734E-2</v>
      </c>
      <c r="K6" s="41">
        <f>J6*'Pondération des sujets'!$D4</f>
        <v>3.1621700029010734E-2</v>
      </c>
      <c r="L6" s="31">
        <v>95</v>
      </c>
      <c r="M6" s="125">
        <f t="shared" si="3"/>
        <v>2.7851070067428905E-2</v>
      </c>
      <c r="N6" s="41">
        <f>M6*'Pondération des sujets'!$D4</f>
        <v>2.7851070067428905E-2</v>
      </c>
      <c r="O6" s="31">
        <v>104</v>
      </c>
      <c r="P6" s="125">
        <f t="shared" si="4"/>
        <v>3.0294203320710748E-2</v>
      </c>
      <c r="Q6" s="41">
        <f>P6*'Pondération des sujets'!$D4</f>
        <v>3.0294203320710748E-2</v>
      </c>
      <c r="R6" s="31">
        <v>90</v>
      </c>
      <c r="S6" s="125">
        <f t="shared" si="5"/>
        <v>2.6071842410196989E-2</v>
      </c>
      <c r="T6" s="41">
        <f>S6*'Pondération des sujets'!$D4</f>
        <v>2.6071842410196989E-2</v>
      </c>
      <c r="U6" s="31">
        <v>96</v>
      </c>
      <c r="V6" s="125">
        <f t="shared" si="6"/>
        <v>2.7729636048526862E-2</v>
      </c>
      <c r="W6" s="41">
        <f>V6*'Pondération des sujets'!$D4</f>
        <v>2.7729636048526862E-2</v>
      </c>
      <c r="X6" s="31">
        <v>87</v>
      </c>
      <c r="Y6" s="125">
        <f t="shared" si="7"/>
        <v>2.4914089347079039E-2</v>
      </c>
      <c r="Z6" s="41">
        <f>Y6*'Pondération des sujets'!$D4</f>
        <v>2.4914089347079039E-2</v>
      </c>
      <c r="AA6" s="31">
        <v>78</v>
      </c>
      <c r="AB6" s="125">
        <f t="shared" si="8"/>
        <v>2.235597592433362E-2</v>
      </c>
      <c r="AC6" s="41">
        <f>AB6*'Pondération des sujets'!$D4</f>
        <v>2.235597592433362E-2</v>
      </c>
      <c r="AD6" s="31">
        <v>68</v>
      </c>
      <c r="AE6" s="125">
        <f t="shared" si="9"/>
        <v>1.9181946403385049E-2</v>
      </c>
      <c r="AF6" s="41">
        <f>AE6*'Pondération des sujets'!$D4</f>
        <v>1.9181946403385049E-2</v>
      </c>
      <c r="AG6" s="31">
        <v>79</v>
      </c>
      <c r="AH6" s="125">
        <f t="shared" si="10"/>
        <v>2.299854439592431E-2</v>
      </c>
      <c r="AI6" s="41">
        <f>AH6*'Pondération des sujets'!$D4</f>
        <v>2.299854439592431E-2</v>
      </c>
      <c r="AJ6" s="31">
        <v>89</v>
      </c>
      <c r="AK6" s="125">
        <f t="shared" si="11"/>
        <v>2.6448736998514116E-2</v>
      </c>
      <c r="AL6" s="41">
        <f>AK6*'Pondération des sujets'!$D4</f>
        <v>2.6448736998514116E-2</v>
      </c>
      <c r="AM6" s="32"/>
      <c r="AN6" s="31">
        <v>114</v>
      </c>
      <c r="AO6" s="125">
        <f t="shared" si="12"/>
        <v>2.3123732251521298E-2</v>
      </c>
      <c r="AP6" s="41">
        <f>AO6*'Pondération des sujets'!$D4</f>
        <v>2.3123732251521298E-2</v>
      </c>
      <c r="AQ6" s="31">
        <v>105</v>
      </c>
      <c r="AR6" s="125">
        <f t="shared" si="13"/>
        <v>2.148997134670487E-2</v>
      </c>
      <c r="AS6" s="41">
        <f>AR6*'Pondération des sujets'!$D4</f>
        <v>2.148997134670487E-2</v>
      </c>
      <c r="AT6" s="31">
        <v>105</v>
      </c>
      <c r="AU6" s="125">
        <f t="shared" si="14"/>
        <v>2.1384928716904276E-2</v>
      </c>
      <c r="AV6" s="41">
        <f>AU6*'Pondération des sujets'!$D4</f>
        <v>2.1384928716904276E-2</v>
      </c>
      <c r="AW6" s="31">
        <v>94</v>
      </c>
      <c r="AX6" s="125">
        <f t="shared" si="15"/>
        <v>1.9086294416243654E-2</v>
      </c>
      <c r="AY6" s="41">
        <f>AX6*'Pondération des sujets'!$D4</f>
        <v>1.9086294416243654E-2</v>
      </c>
      <c r="AZ6" s="31">
        <v>111</v>
      </c>
      <c r="BA6" s="125">
        <f t="shared" si="16"/>
        <v>2.2648439094062438E-2</v>
      </c>
      <c r="BB6" s="41">
        <f>BA6*'Pondération des sujets'!$D4</f>
        <v>2.2648439094062438E-2</v>
      </c>
      <c r="BC6" s="31">
        <v>97</v>
      </c>
      <c r="BD6" s="125">
        <f t="shared" si="17"/>
        <v>1.9816138917262513E-2</v>
      </c>
      <c r="BE6" s="41">
        <f>BD6*'Pondération des sujets'!$D4</f>
        <v>1.9816138917262513E-2</v>
      </c>
      <c r="BF6" s="31">
        <v>94</v>
      </c>
      <c r="BG6" s="125">
        <f t="shared" si="18"/>
        <v>1.8762475049900199E-2</v>
      </c>
      <c r="BH6" s="41">
        <f>BG6*'Pondération des sujets'!$D4</f>
        <v>1.8762475049900199E-2</v>
      </c>
      <c r="BI6" s="31">
        <v>92</v>
      </c>
      <c r="BJ6" s="125">
        <f t="shared" si="19"/>
        <v>1.8085315510123844E-2</v>
      </c>
      <c r="BK6" s="41">
        <f>BJ6*'Pondération des sujets'!$D4</f>
        <v>1.8085315510123844E-2</v>
      </c>
      <c r="BL6" s="31">
        <v>80</v>
      </c>
      <c r="BM6" s="125">
        <f t="shared" si="20"/>
        <v>1.5847860538827259E-2</v>
      </c>
      <c r="BN6" s="41">
        <f>BM6*'Pondération des sujets'!$D4</f>
        <v>1.5847860538827259E-2</v>
      </c>
      <c r="BO6" s="31">
        <v>86</v>
      </c>
      <c r="BP6" s="125">
        <f t="shared" si="21"/>
        <v>1.6895874263261296E-2</v>
      </c>
      <c r="BQ6" s="41">
        <f>BP6*'Pondération des sujets'!$D4</f>
        <v>1.6895874263261296E-2</v>
      </c>
      <c r="BR6" s="31">
        <v>88</v>
      </c>
      <c r="BS6" s="125">
        <f t="shared" si="22"/>
        <v>1.7628205128205128E-2</v>
      </c>
      <c r="BT6" s="41">
        <f>BS6*'Pondération des sujets'!$D4</f>
        <v>1.7628205128205128E-2</v>
      </c>
      <c r="BU6" s="31">
        <v>76</v>
      </c>
      <c r="BV6" s="125">
        <f t="shared" si="23"/>
        <v>1.5538744632999387E-2</v>
      </c>
      <c r="BW6" s="41">
        <f>BV6*'Pondération des sujets'!$D4</f>
        <v>1.5538744632999387E-2</v>
      </c>
      <c r="BX6" s="32"/>
      <c r="BY6" s="31">
        <v>72</v>
      </c>
      <c r="BZ6" s="125">
        <f t="shared" si="24"/>
        <v>2.7809965237543453E-2</v>
      </c>
      <c r="CA6" s="41">
        <f>BZ6*'Pondération des sujets'!$D4</f>
        <v>2.7809965237543453E-2</v>
      </c>
      <c r="CB6" s="31">
        <v>58</v>
      </c>
      <c r="CC6" s="125">
        <f t="shared" si="25"/>
        <v>2.260327357755261E-2</v>
      </c>
      <c r="CD6" s="41">
        <f>CC6*'Pondération des sujets'!$D4</f>
        <v>2.260327357755261E-2</v>
      </c>
      <c r="CE6" s="31">
        <v>62</v>
      </c>
      <c r="CF6" s="125">
        <f t="shared" si="26"/>
        <v>2.3938223938223938E-2</v>
      </c>
      <c r="CG6" s="41">
        <f>CF6*'Pondération des sujets'!$D4</f>
        <v>2.3938223938223938E-2</v>
      </c>
      <c r="CH6" s="31">
        <v>52</v>
      </c>
      <c r="CI6" s="125">
        <f t="shared" si="27"/>
        <v>2.0069471246622925E-2</v>
      </c>
      <c r="CJ6" s="41">
        <f>CI6*'Pondération des sujets'!$D4</f>
        <v>2.0069471246622925E-2</v>
      </c>
      <c r="CK6" s="31">
        <v>56</v>
      </c>
      <c r="CL6" s="125">
        <f t="shared" si="28"/>
        <v>2.1722265321955005E-2</v>
      </c>
      <c r="CM6" s="41">
        <f>CL6*'Pondération des sujets'!$D4</f>
        <v>2.1722265321955005E-2</v>
      </c>
      <c r="CN6" s="31">
        <v>69</v>
      </c>
      <c r="CO6" s="125">
        <f t="shared" si="29"/>
        <v>2.668213457076566E-2</v>
      </c>
      <c r="CP6" s="41">
        <f>CO6*'Pondération des sujets'!$D4</f>
        <v>2.668213457076566E-2</v>
      </c>
      <c r="CQ6" s="31">
        <v>60</v>
      </c>
      <c r="CR6" s="125">
        <f t="shared" si="30"/>
        <v>2.2770398481973434E-2</v>
      </c>
      <c r="CS6" s="41">
        <f>CR6*'Pondération des sujets'!$D4</f>
        <v>2.2770398481973434E-2</v>
      </c>
      <c r="CT6" s="31">
        <v>58</v>
      </c>
      <c r="CU6" s="125">
        <f t="shared" si="31"/>
        <v>2.1674140508221227E-2</v>
      </c>
      <c r="CV6" s="41">
        <f>CU6*'Pondération des sujets'!$D4</f>
        <v>2.1674140508221227E-2</v>
      </c>
      <c r="CW6" s="31">
        <v>63</v>
      </c>
      <c r="CX6" s="125">
        <f t="shared" si="32"/>
        <v>2.3577844311377244E-2</v>
      </c>
      <c r="CY6" s="41">
        <f>CX6*'Pondération des sujets'!$D4</f>
        <v>2.3577844311377244E-2</v>
      </c>
      <c r="CZ6" s="31">
        <v>54</v>
      </c>
      <c r="DA6" s="125">
        <f t="shared" si="33"/>
        <v>1.9963031423290204E-2</v>
      </c>
      <c r="DB6" s="41">
        <f>DA6*'Pondération des sujets'!$D4</f>
        <v>1.9963031423290204E-2</v>
      </c>
      <c r="DC6" s="31">
        <v>55</v>
      </c>
      <c r="DD6" s="125">
        <f t="shared" si="34"/>
        <v>2.0825444907232107E-2</v>
      </c>
      <c r="DE6" s="41">
        <f>DD6*'Pondération des sujets'!$D4</f>
        <v>2.0825444907232107E-2</v>
      </c>
      <c r="DF6" s="31">
        <v>69</v>
      </c>
      <c r="DG6" s="125">
        <f t="shared" si="35"/>
        <v>2.7069438995684581E-2</v>
      </c>
      <c r="DH6" s="41">
        <f>DG6*'Pondération des sujets'!$D4</f>
        <v>2.7069438995684581E-2</v>
      </c>
      <c r="DI6" s="32"/>
    </row>
    <row r="7" spans="1:113" x14ac:dyDescent="0.25">
      <c r="A7" s="77" t="s">
        <v>19</v>
      </c>
      <c r="B7" s="42" t="s">
        <v>18</v>
      </c>
      <c r="C7" s="31">
        <v>1</v>
      </c>
      <c r="D7" s="125">
        <f t="shared" si="0"/>
        <v>2.9010733971569482E-4</v>
      </c>
      <c r="E7" s="41">
        <f>D7*'Pondération des sujets'!$D5</f>
        <v>2.9010733971569482E-4</v>
      </c>
      <c r="F7" s="31">
        <v>6</v>
      </c>
      <c r="G7" s="125">
        <f t="shared" si="1"/>
        <v>1.7452006980802793E-3</v>
      </c>
      <c r="H7" s="41">
        <f>G7*'Pondération des sujets'!$D5</f>
        <v>1.7452006980802793E-3</v>
      </c>
      <c r="I7" s="31">
        <v>11</v>
      </c>
      <c r="J7" s="125">
        <f t="shared" si="2"/>
        <v>3.1911807368726428E-3</v>
      </c>
      <c r="K7" s="41">
        <f>J7*'Pondération des sujets'!$D5</f>
        <v>3.1911807368726428E-3</v>
      </c>
      <c r="L7" s="31">
        <v>31</v>
      </c>
      <c r="M7" s="125">
        <f t="shared" si="3"/>
        <v>9.0882439167399593E-3</v>
      </c>
      <c r="N7" s="41">
        <f>M7*'Pondération des sujets'!$D5</f>
        <v>9.0882439167399593E-3</v>
      </c>
      <c r="O7" s="31">
        <v>16</v>
      </c>
      <c r="P7" s="125">
        <f t="shared" si="4"/>
        <v>4.6606466647247302E-3</v>
      </c>
      <c r="Q7" s="41">
        <f>P7*'Pondération des sujets'!$D5</f>
        <v>4.6606466647247302E-3</v>
      </c>
      <c r="R7" s="31">
        <v>6</v>
      </c>
      <c r="S7" s="125">
        <f t="shared" si="5"/>
        <v>1.7381228273464658E-3</v>
      </c>
      <c r="T7" s="41">
        <f>S7*'Pondération des sujets'!$D5</f>
        <v>1.7381228273464658E-3</v>
      </c>
      <c r="U7" s="31">
        <v>12</v>
      </c>
      <c r="V7" s="125">
        <f t="shared" si="6"/>
        <v>3.4662045060658577E-3</v>
      </c>
      <c r="W7" s="41">
        <f>V7*'Pondération des sujets'!$D5</f>
        <v>3.4662045060658577E-3</v>
      </c>
      <c r="X7" s="31">
        <v>15</v>
      </c>
      <c r="Y7" s="125">
        <f t="shared" si="7"/>
        <v>4.2955326460481103E-3</v>
      </c>
      <c r="Z7" s="41">
        <f>Y7*'Pondération des sujets'!$D5</f>
        <v>4.2955326460481103E-3</v>
      </c>
      <c r="AA7" s="31">
        <v>34</v>
      </c>
      <c r="AB7" s="125">
        <f t="shared" si="8"/>
        <v>9.7449125824018348E-3</v>
      </c>
      <c r="AC7" s="41">
        <f>AB7*'Pondération des sujets'!$D5</f>
        <v>9.7449125824018348E-3</v>
      </c>
      <c r="AD7" s="31">
        <v>3</v>
      </c>
      <c r="AE7" s="125">
        <f t="shared" si="9"/>
        <v>8.4626234132581101E-4</v>
      </c>
      <c r="AF7" s="41">
        <f>AE7*'Pondération des sujets'!$D5</f>
        <v>8.4626234132581101E-4</v>
      </c>
      <c r="AG7" s="31">
        <v>16</v>
      </c>
      <c r="AH7" s="125">
        <f t="shared" si="10"/>
        <v>4.6579330422125186E-3</v>
      </c>
      <c r="AI7" s="41">
        <f>AH7*'Pondération des sujets'!$D5</f>
        <v>4.6579330422125186E-3</v>
      </c>
      <c r="AJ7" s="31">
        <v>31</v>
      </c>
      <c r="AK7" s="125">
        <f t="shared" si="11"/>
        <v>9.2124814264487372E-3</v>
      </c>
      <c r="AL7" s="41">
        <f>AK7*'Pondération des sujets'!$D5</f>
        <v>9.2124814264487372E-3</v>
      </c>
      <c r="AM7" s="32"/>
      <c r="AN7" s="31">
        <v>0</v>
      </c>
      <c r="AO7" s="125">
        <f t="shared" si="12"/>
        <v>0</v>
      </c>
      <c r="AP7" s="41">
        <f>AO7*'Pondération des sujets'!$D5</f>
        <v>0</v>
      </c>
      <c r="AQ7" s="31">
        <v>9</v>
      </c>
      <c r="AR7" s="125">
        <f t="shared" si="13"/>
        <v>1.8419975440032747E-3</v>
      </c>
      <c r="AS7" s="41">
        <f>AR7*'Pondération des sujets'!$D5</f>
        <v>1.8419975440032747E-3</v>
      </c>
      <c r="AT7" s="31">
        <v>22</v>
      </c>
      <c r="AU7" s="125">
        <f t="shared" si="14"/>
        <v>4.4806517311608961E-3</v>
      </c>
      <c r="AV7" s="41">
        <f>AU7*'Pondération des sujets'!$D5</f>
        <v>4.4806517311608961E-3</v>
      </c>
      <c r="AW7" s="31">
        <v>41</v>
      </c>
      <c r="AX7" s="125">
        <f t="shared" si="15"/>
        <v>8.3248730964467013E-3</v>
      </c>
      <c r="AY7" s="41">
        <f>AX7*'Pondération des sujets'!$D5</f>
        <v>8.3248730964467013E-3</v>
      </c>
      <c r="AZ7" s="31">
        <v>8</v>
      </c>
      <c r="BA7" s="125">
        <f t="shared" si="16"/>
        <v>1.6323199347072026E-3</v>
      </c>
      <c r="BB7" s="41">
        <f>BA7*'Pondération des sujets'!$D5</f>
        <v>1.6323199347072026E-3</v>
      </c>
      <c r="BC7" s="31">
        <v>3</v>
      </c>
      <c r="BD7" s="125">
        <f t="shared" si="17"/>
        <v>6.1287027579162408E-4</v>
      </c>
      <c r="BE7" s="41">
        <f>BD7*'Pondération des sujets'!$D5</f>
        <v>6.1287027579162408E-4</v>
      </c>
      <c r="BF7" s="31">
        <v>10</v>
      </c>
      <c r="BG7" s="125">
        <f t="shared" si="18"/>
        <v>1.996007984031936E-3</v>
      </c>
      <c r="BH7" s="41">
        <f>BG7*'Pondération des sujets'!$D5</f>
        <v>1.996007984031936E-3</v>
      </c>
      <c r="BI7" s="31">
        <v>10</v>
      </c>
      <c r="BJ7" s="125">
        <f t="shared" si="19"/>
        <v>1.9657951641438962E-3</v>
      </c>
      <c r="BK7" s="41">
        <f>BJ7*'Pondération des sujets'!$D5</f>
        <v>1.9657951641438962E-3</v>
      </c>
      <c r="BL7" s="31">
        <v>20</v>
      </c>
      <c r="BM7" s="125">
        <f t="shared" si="20"/>
        <v>3.9619651347068147E-3</v>
      </c>
      <c r="BN7" s="41">
        <f>BM7*'Pondération des sujets'!$D5</f>
        <v>3.9619651347068147E-3</v>
      </c>
      <c r="BO7" s="31">
        <v>4</v>
      </c>
      <c r="BP7" s="125">
        <f t="shared" si="21"/>
        <v>7.8585461689587423E-4</v>
      </c>
      <c r="BQ7" s="41">
        <f>BP7*'Pondération des sujets'!$D5</f>
        <v>7.8585461689587423E-4</v>
      </c>
      <c r="BR7" s="31">
        <v>21</v>
      </c>
      <c r="BS7" s="125">
        <f t="shared" si="22"/>
        <v>4.206730769230769E-3</v>
      </c>
      <c r="BT7" s="41">
        <f>BS7*'Pondération des sujets'!$D5</f>
        <v>4.206730769230769E-3</v>
      </c>
      <c r="BU7" s="31">
        <v>31</v>
      </c>
      <c r="BV7" s="125">
        <f t="shared" si="23"/>
        <v>6.3381721529339602E-3</v>
      </c>
      <c r="BW7" s="41">
        <f>BV7*'Pondération des sujets'!$D5</f>
        <v>6.3381721529339602E-3</v>
      </c>
      <c r="BX7" s="32"/>
      <c r="BY7" s="31">
        <v>1</v>
      </c>
      <c r="BZ7" s="125">
        <f t="shared" si="24"/>
        <v>3.8624951718810351E-4</v>
      </c>
      <c r="CA7" s="41">
        <f>BZ7*'Pondération des sujets'!$D5</f>
        <v>3.8624951718810351E-4</v>
      </c>
      <c r="CB7" s="31">
        <v>6</v>
      </c>
      <c r="CC7" s="125">
        <f t="shared" si="25"/>
        <v>2.3382696804364772E-3</v>
      </c>
      <c r="CD7" s="41">
        <f>CC7*'Pondération des sujets'!$D5</f>
        <v>2.3382696804364772E-3</v>
      </c>
      <c r="CE7" s="31">
        <v>5</v>
      </c>
      <c r="CF7" s="125">
        <f t="shared" si="26"/>
        <v>1.9305019305019305E-3</v>
      </c>
      <c r="CG7" s="41">
        <f>CF7*'Pondération des sujets'!$D5</f>
        <v>1.9305019305019305E-3</v>
      </c>
      <c r="CH7" s="31">
        <v>27</v>
      </c>
      <c r="CI7" s="125">
        <f t="shared" si="27"/>
        <v>1.0420686993438826E-2</v>
      </c>
      <c r="CJ7" s="41">
        <f>CI7*'Pondération des sujets'!$D5</f>
        <v>1.0420686993438826E-2</v>
      </c>
      <c r="CK7" s="31">
        <v>8</v>
      </c>
      <c r="CL7" s="125">
        <f t="shared" si="28"/>
        <v>3.1031807602792862E-3</v>
      </c>
      <c r="CM7" s="41">
        <f>CL7*'Pondération des sujets'!$D5</f>
        <v>3.1031807602792862E-3</v>
      </c>
      <c r="CN7" s="31">
        <v>1</v>
      </c>
      <c r="CO7" s="125">
        <f t="shared" si="29"/>
        <v>3.8669760247486468E-4</v>
      </c>
      <c r="CP7" s="41">
        <f>CO7*'Pondération des sujets'!$D5</f>
        <v>3.8669760247486468E-4</v>
      </c>
      <c r="CQ7" s="31">
        <v>6</v>
      </c>
      <c r="CR7" s="125">
        <f t="shared" si="30"/>
        <v>2.2770398481973433E-3</v>
      </c>
      <c r="CS7" s="41">
        <f>CR7*'Pondération des sujets'!$D5</f>
        <v>2.2770398481973433E-3</v>
      </c>
      <c r="CT7" s="31">
        <v>11</v>
      </c>
      <c r="CU7" s="125">
        <f t="shared" si="31"/>
        <v>4.1106128550074741E-3</v>
      </c>
      <c r="CV7" s="41">
        <f>CU7*'Pondération des sujets'!$D5</f>
        <v>4.1106128550074741E-3</v>
      </c>
      <c r="CW7" s="31">
        <v>22</v>
      </c>
      <c r="CX7" s="125">
        <f t="shared" si="32"/>
        <v>8.2335329341317372E-3</v>
      </c>
      <c r="CY7" s="41">
        <f>CX7*'Pondération des sujets'!$D5</f>
        <v>8.2335329341317372E-3</v>
      </c>
      <c r="CZ7" s="31">
        <v>2</v>
      </c>
      <c r="DA7" s="125">
        <f t="shared" si="33"/>
        <v>7.3937153419593343E-4</v>
      </c>
      <c r="DB7" s="41">
        <f>DA7*'Pondération des sujets'!$D5</f>
        <v>7.3937153419593343E-4</v>
      </c>
      <c r="DC7" s="31">
        <v>10</v>
      </c>
      <c r="DD7" s="125">
        <f t="shared" si="34"/>
        <v>3.7864445285876562E-3</v>
      </c>
      <c r="DE7" s="41">
        <f>DD7*'Pondération des sujets'!$D5</f>
        <v>3.7864445285876562E-3</v>
      </c>
      <c r="DF7" s="31">
        <v>16</v>
      </c>
      <c r="DG7" s="125">
        <f t="shared" si="35"/>
        <v>6.2769713613181639E-3</v>
      </c>
      <c r="DH7" s="41">
        <f>DG7*'Pondération des sujets'!$D5</f>
        <v>6.2769713613181639E-3</v>
      </c>
      <c r="DI7" s="32"/>
    </row>
    <row r="8" spans="1:113" s="70" customFormat="1" x14ac:dyDescent="0.25">
      <c r="A8" s="77" t="s">
        <v>118</v>
      </c>
      <c r="B8" s="42" t="s">
        <v>16</v>
      </c>
      <c r="C8" s="28">
        <v>244</v>
      </c>
      <c r="D8" s="125">
        <f t="shared" si="0"/>
        <v>7.0786190890629527E-2</v>
      </c>
      <c r="E8" s="41">
        <f>D8*'Pondération des sujets'!$D6</f>
        <v>7.0786190890629527E-2</v>
      </c>
      <c r="F8" s="28">
        <v>559</v>
      </c>
      <c r="G8" s="125">
        <f t="shared" si="1"/>
        <v>0.16259453170447935</v>
      </c>
      <c r="H8" s="41">
        <f>G8*'Pondération des sujets'!$D6</f>
        <v>0.16259453170447935</v>
      </c>
      <c r="I8" s="28">
        <v>839</v>
      </c>
      <c r="J8" s="125">
        <f t="shared" si="2"/>
        <v>0.24340005802146794</v>
      </c>
      <c r="K8" s="41">
        <f>J8*'Pondération des sujets'!$D6</f>
        <v>0.24340005802146794</v>
      </c>
      <c r="L8" s="28">
        <v>396</v>
      </c>
      <c r="M8" s="125">
        <f t="shared" si="3"/>
        <v>0.11609498680738786</v>
      </c>
      <c r="N8" s="41">
        <f>M8*'Pondération des sujets'!$D6</f>
        <v>0.11609498680738786</v>
      </c>
      <c r="O8" s="28">
        <v>475</v>
      </c>
      <c r="P8" s="125">
        <f t="shared" si="4"/>
        <v>0.13836294785901543</v>
      </c>
      <c r="Q8" s="41">
        <f>P8*'Pondération des sujets'!$D6</f>
        <v>0.13836294785901543</v>
      </c>
      <c r="R8" s="28">
        <v>411</v>
      </c>
      <c r="S8" s="125">
        <f t="shared" si="5"/>
        <v>0.1190614136732329</v>
      </c>
      <c r="T8" s="41">
        <f>S8*'Pondération des sujets'!$D6</f>
        <v>0.1190614136732329</v>
      </c>
      <c r="U8" s="28">
        <v>438</v>
      </c>
      <c r="V8" s="125">
        <f t="shared" si="6"/>
        <v>0.1265164644714038</v>
      </c>
      <c r="W8" s="41">
        <f>V8*'Pondération des sujets'!$D6</f>
        <v>0.1265164644714038</v>
      </c>
      <c r="X8" s="28">
        <v>412</v>
      </c>
      <c r="Y8" s="125">
        <f t="shared" si="7"/>
        <v>0.11798396334478808</v>
      </c>
      <c r="Z8" s="41">
        <f>Y8*'Pondération des sujets'!$D6</f>
        <v>0.11798396334478808</v>
      </c>
      <c r="AA8" s="28">
        <v>306</v>
      </c>
      <c r="AB8" s="125">
        <f t="shared" si="8"/>
        <v>8.7704213241616508E-2</v>
      </c>
      <c r="AC8" s="41">
        <f>AB8*'Pondération des sujets'!$D6</f>
        <v>8.7704213241616508E-2</v>
      </c>
      <c r="AD8" s="28">
        <v>342</v>
      </c>
      <c r="AE8" s="125">
        <f t="shared" si="9"/>
        <v>9.6473906911142451E-2</v>
      </c>
      <c r="AF8" s="41">
        <f>AE8*'Pondération des sujets'!$D6</f>
        <v>9.6473906911142451E-2</v>
      </c>
      <c r="AG8" s="28">
        <v>441</v>
      </c>
      <c r="AH8" s="125">
        <f t="shared" si="10"/>
        <v>0.12838427947598252</v>
      </c>
      <c r="AI8" s="41">
        <f>AH8*'Pondération des sujets'!$D6</f>
        <v>0.12838427947598252</v>
      </c>
      <c r="AJ8" s="28">
        <v>369</v>
      </c>
      <c r="AK8" s="125">
        <f t="shared" si="11"/>
        <v>0.10965824665676077</v>
      </c>
      <c r="AL8" s="41">
        <f>AK8*'Pondération des sujets'!$D6</f>
        <v>0.10965824665676077</v>
      </c>
      <c r="AM8" s="32"/>
      <c r="AN8" s="31">
        <v>385</v>
      </c>
      <c r="AO8" s="125">
        <f t="shared" si="12"/>
        <v>7.809330628803246E-2</v>
      </c>
      <c r="AP8" s="41">
        <f>AO8*'Pondération des sujets'!$D6</f>
        <v>7.809330628803246E-2</v>
      </c>
      <c r="AQ8" s="31">
        <v>568</v>
      </c>
      <c r="AR8" s="125">
        <f t="shared" si="13"/>
        <v>0.11625051166598445</v>
      </c>
      <c r="AS8" s="41">
        <f>AR8*'Pondération des sujets'!$D6</f>
        <v>0.11625051166598445</v>
      </c>
      <c r="AT8" s="31">
        <v>897</v>
      </c>
      <c r="AU8" s="125">
        <f t="shared" si="14"/>
        <v>0.18268839103869655</v>
      </c>
      <c r="AV8" s="41">
        <f>AU8*'Pondération des sujets'!$D6</f>
        <v>0.18268839103869655</v>
      </c>
      <c r="AW8" s="31">
        <v>501</v>
      </c>
      <c r="AX8" s="125">
        <f t="shared" si="15"/>
        <v>0.1017258883248731</v>
      </c>
      <c r="AY8" s="41">
        <f>AX8*'Pondération des sujets'!$D6</f>
        <v>0.1017258883248731</v>
      </c>
      <c r="AZ8" s="31">
        <v>580</v>
      </c>
      <c r="BA8" s="125">
        <f t="shared" si="16"/>
        <v>0.11834319526627218</v>
      </c>
      <c r="BB8" s="41">
        <f>BA8*'Pondération des sujets'!$D6</f>
        <v>0.11834319526627218</v>
      </c>
      <c r="BC8" s="31">
        <v>502</v>
      </c>
      <c r="BD8" s="125">
        <f t="shared" si="17"/>
        <v>0.10255362614913177</v>
      </c>
      <c r="BE8" s="41">
        <f>BD8*'Pondération des sujets'!$D6</f>
        <v>0.10255362614913177</v>
      </c>
      <c r="BF8" s="31">
        <v>515</v>
      </c>
      <c r="BG8" s="125">
        <f t="shared" si="18"/>
        <v>0.10279441117764471</v>
      </c>
      <c r="BH8" s="41">
        <f>BG8*'Pondération des sujets'!$D6</f>
        <v>0.10279441117764471</v>
      </c>
      <c r="BI8" s="31">
        <v>604</v>
      </c>
      <c r="BJ8" s="125">
        <f t="shared" si="19"/>
        <v>0.11873402791429133</v>
      </c>
      <c r="BK8" s="41">
        <f>BJ8*'Pondération des sujets'!$D6</f>
        <v>0.11873402791429133</v>
      </c>
      <c r="BL8" s="31">
        <v>551</v>
      </c>
      <c r="BM8" s="125">
        <f t="shared" si="20"/>
        <v>0.10915213946117275</v>
      </c>
      <c r="BN8" s="41">
        <f>BM8*'Pondération des sujets'!$D6</f>
        <v>0.10915213946117275</v>
      </c>
      <c r="BO8" s="31">
        <v>617</v>
      </c>
      <c r="BP8" s="125">
        <f t="shared" si="21"/>
        <v>0.1212180746561886</v>
      </c>
      <c r="BQ8" s="41">
        <f>BP8*'Pondération des sujets'!$D6</f>
        <v>0.1212180746561886</v>
      </c>
      <c r="BR8" s="31">
        <v>655</v>
      </c>
      <c r="BS8" s="125">
        <f t="shared" si="22"/>
        <v>0.1312099358974359</v>
      </c>
      <c r="BT8" s="41">
        <f>BS8*'Pondération des sujets'!$D6</f>
        <v>0.1312099358974359</v>
      </c>
      <c r="BU8" s="31">
        <v>487</v>
      </c>
      <c r="BV8" s="125">
        <f t="shared" si="23"/>
        <v>9.9570639950930281E-2</v>
      </c>
      <c r="BW8" s="41">
        <f>BV8*'Pondération des sujets'!$D6</f>
        <v>9.9570639950930281E-2</v>
      </c>
      <c r="BX8" s="32"/>
      <c r="BY8" s="31">
        <v>157</v>
      </c>
      <c r="BZ8" s="125">
        <f t="shared" si="24"/>
        <v>6.0641174198532252E-2</v>
      </c>
      <c r="CA8" s="41">
        <f>BZ8*'Pondération des sujets'!$D6</f>
        <v>6.0641174198532252E-2</v>
      </c>
      <c r="CB8" s="31">
        <v>218</v>
      </c>
      <c r="CC8" s="125">
        <f t="shared" si="25"/>
        <v>8.4957131722525336E-2</v>
      </c>
      <c r="CD8" s="41">
        <f>CC8*'Pondération des sujets'!$D6</f>
        <v>8.4957131722525336E-2</v>
      </c>
      <c r="CE8" s="31">
        <v>460</v>
      </c>
      <c r="CF8" s="125">
        <f t="shared" si="26"/>
        <v>0.17760617760617761</v>
      </c>
      <c r="CG8" s="41">
        <f>CF8*'Pondération des sujets'!$D6</f>
        <v>0.17760617760617761</v>
      </c>
      <c r="CH8" s="31">
        <v>231</v>
      </c>
      <c r="CI8" s="125">
        <f t="shared" si="27"/>
        <v>8.915476649942107E-2</v>
      </c>
      <c r="CJ8" s="41">
        <f>CI8*'Pondération des sujets'!$D6</f>
        <v>8.915476649942107E-2</v>
      </c>
      <c r="CK8" s="31">
        <v>277</v>
      </c>
      <c r="CL8" s="125">
        <f t="shared" si="28"/>
        <v>0.10744763382467029</v>
      </c>
      <c r="CM8" s="41">
        <f>CL8*'Pondération des sujets'!$D6</f>
        <v>0.10744763382467029</v>
      </c>
      <c r="CN8" s="31">
        <v>202</v>
      </c>
      <c r="CO8" s="125">
        <f t="shared" si="29"/>
        <v>7.8112915699922666E-2</v>
      </c>
      <c r="CP8" s="41">
        <f>CO8*'Pondération des sujets'!$D6</f>
        <v>7.8112915699922666E-2</v>
      </c>
      <c r="CQ8" s="31">
        <v>203</v>
      </c>
      <c r="CR8" s="125">
        <f t="shared" si="30"/>
        <v>7.7039848197343455E-2</v>
      </c>
      <c r="CS8" s="41">
        <f>CR8*'Pondération des sujets'!$D6</f>
        <v>7.7039848197343455E-2</v>
      </c>
      <c r="CT8" s="31">
        <v>235</v>
      </c>
      <c r="CU8" s="125">
        <f t="shared" si="31"/>
        <v>8.7817638266068754E-2</v>
      </c>
      <c r="CV8" s="41">
        <f>CU8*'Pondération des sujets'!$D6</f>
        <v>8.7817638266068754E-2</v>
      </c>
      <c r="CW8" s="31">
        <v>239</v>
      </c>
      <c r="CX8" s="125">
        <f t="shared" si="32"/>
        <v>8.9446107784431142E-2</v>
      </c>
      <c r="CY8" s="41">
        <f>CX8*'Pondération des sujets'!$D6</f>
        <v>8.9446107784431142E-2</v>
      </c>
      <c r="CZ8" s="31">
        <v>262</v>
      </c>
      <c r="DA8" s="125">
        <f t="shared" si="33"/>
        <v>9.6857670979667285E-2</v>
      </c>
      <c r="DB8" s="41">
        <f>DA8*'Pondération des sujets'!$D6</f>
        <v>9.6857670979667285E-2</v>
      </c>
      <c r="DC8" s="31">
        <v>271</v>
      </c>
      <c r="DD8" s="125">
        <f t="shared" si="34"/>
        <v>0.10261264672472548</v>
      </c>
      <c r="DE8" s="41">
        <f>DD8*'Pondération des sujets'!$D6</f>
        <v>0.10261264672472548</v>
      </c>
      <c r="DF8" s="31">
        <v>233</v>
      </c>
      <c r="DG8" s="125">
        <f t="shared" si="35"/>
        <v>9.1408395449195767E-2</v>
      </c>
      <c r="DH8" s="41">
        <f>DG8*'Pondération des sujets'!$D6</f>
        <v>9.1408395449195767E-2</v>
      </c>
      <c r="DI8" s="32"/>
    </row>
    <row r="9" spans="1:113" x14ac:dyDescent="0.25">
      <c r="A9" s="77">
        <v>3</v>
      </c>
      <c r="B9" s="42" t="s">
        <v>14</v>
      </c>
      <c r="C9" s="31">
        <v>485</v>
      </c>
      <c r="D9" s="125">
        <f t="shared" si="0"/>
        <v>0.14070205976211198</v>
      </c>
      <c r="E9" s="41">
        <f>D9*'Pondération des sujets'!$D8</f>
        <v>0.14070205976211198</v>
      </c>
      <c r="F9" s="31">
        <v>467</v>
      </c>
      <c r="G9" s="125">
        <f t="shared" si="1"/>
        <v>0.13583478766724841</v>
      </c>
      <c r="H9" s="41">
        <f>G9*'Pondération des sujets'!$D8</f>
        <v>0.13583478766724841</v>
      </c>
      <c r="I9" s="31">
        <v>209</v>
      </c>
      <c r="J9" s="125">
        <f t="shared" si="2"/>
        <v>6.0632434000580215E-2</v>
      </c>
      <c r="K9" s="41">
        <f>J9*'Pondération des sujets'!$D8</f>
        <v>6.0632434000580215E-2</v>
      </c>
      <c r="L9" s="31">
        <v>610</v>
      </c>
      <c r="M9" s="125">
        <f t="shared" si="3"/>
        <v>0.17883318674875404</v>
      </c>
      <c r="N9" s="41">
        <f>M9*'Pondération des sujets'!$D8</f>
        <v>0.17883318674875404</v>
      </c>
      <c r="O9" s="31">
        <v>538</v>
      </c>
      <c r="P9" s="125">
        <f t="shared" si="4"/>
        <v>0.15671424410136905</v>
      </c>
      <c r="Q9" s="41">
        <f>P9*'Pondération des sujets'!$D8</f>
        <v>0.15671424410136905</v>
      </c>
      <c r="R9" s="31">
        <v>531</v>
      </c>
      <c r="S9" s="125">
        <f t="shared" si="5"/>
        <v>0.15382387022016222</v>
      </c>
      <c r="T9" s="41">
        <f>S9*'Pondération des sujets'!$D8</f>
        <v>0.15382387022016222</v>
      </c>
      <c r="U9" s="31">
        <v>519</v>
      </c>
      <c r="V9" s="125">
        <f t="shared" si="6"/>
        <v>0.14991334488734837</v>
      </c>
      <c r="W9" s="41">
        <f>V9*'Pondération des sujets'!$D8</f>
        <v>0.14991334488734837</v>
      </c>
      <c r="X9" s="31">
        <v>574</v>
      </c>
      <c r="Y9" s="125">
        <f t="shared" si="7"/>
        <v>0.16437571592210767</v>
      </c>
      <c r="Z9" s="41">
        <f>Y9*'Pondération des sujets'!$D8</f>
        <v>0.16437571592210767</v>
      </c>
      <c r="AA9" s="31">
        <v>505</v>
      </c>
      <c r="AB9" s="125">
        <f t="shared" si="8"/>
        <v>0.14474061335626254</v>
      </c>
      <c r="AC9" s="41">
        <f>AB9*'Pondération des sujets'!$D8</f>
        <v>0.14474061335626254</v>
      </c>
      <c r="AD9" s="31">
        <v>569</v>
      </c>
      <c r="AE9" s="125">
        <f t="shared" si="9"/>
        <v>0.16050775740479548</v>
      </c>
      <c r="AF9" s="41">
        <f>AE9*'Pondération des sujets'!$D8</f>
        <v>0.16050775740479548</v>
      </c>
      <c r="AG9" s="31">
        <v>449</v>
      </c>
      <c r="AH9" s="125">
        <f t="shared" si="10"/>
        <v>0.13071324599708878</v>
      </c>
      <c r="AI9" s="41">
        <f>AH9*'Pondération des sujets'!$D8</f>
        <v>0.13071324599708878</v>
      </c>
      <c r="AJ9" s="31">
        <v>384</v>
      </c>
      <c r="AK9" s="125">
        <f t="shared" si="11"/>
        <v>0.11411589895988113</v>
      </c>
      <c r="AL9" s="41">
        <f>AK9*'Pondération des sujets'!$D8</f>
        <v>0.11411589895988113</v>
      </c>
      <c r="AM9" s="32"/>
      <c r="AN9" s="31">
        <v>374</v>
      </c>
      <c r="AO9" s="125">
        <f t="shared" si="12"/>
        <v>7.586206896551724E-2</v>
      </c>
      <c r="AP9" s="41">
        <f>AO9*'Pondération des sujets'!$D8</f>
        <v>7.586206896551724E-2</v>
      </c>
      <c r="AQ9" s="31">
        <v>309</v>
      </c>
      <c r="AR9" s="125">
        <f t="shared" si="13"/>
        <v>6.3241915677445762E-2</v>
      </c>
      <c r="AS9" s="41">
        <f>AR9*'Pondération des sujets'!$D8</f>
        <v>6.3241915677445762E-2</v>
      </c>
      <c r="AT9" s="31">
        <v>152</v>
      </c>
      <c r="AU9" s="125">
        <f t="shared" si="14"/>
        <v>3.095723014256619E-2</v>
      </c>
      <c r="AV9" s="41">
        <f>AU9*'Pondération des sujets'!$D8</f>
        <v>3.095723014256619E-2</v>
      </c>
      <c r="AW9" s="31">
        <v>532</v>
      </c>
      <c r="AX9" s="125">
        <f t="shared" si="15"/>
        <v>0.10802030456852792</v>
      </c>
      <c r="AY9" s="41">
        <f>AX9*'Pondération des sujets'!$D8</f>
        <v>0.10802030456852792</v>
      </c>
      <c r="AZ9" s="31">
        <v>430</v>
      </c>
      <c r="BA9" s="125">
        <f t="shared" si="16"/>
        <v>8.7737196490512134E-2</v>
      </c>
      <c r="BB9" s="41">
        <f>BA9*'Pondération des sujets'!$D8</f>
        <v>8.7737196490512134E-2</v>
      </c>
      <c r="BC9" s="31">
        <v>449</v>
      </c>
      <c r="BD9" s="125">
        <f t="shared" si="17"/>
        <v>9.1726251276813081E-2</v>
      </c>
      <c r="BE9" s="41">
        <f>BD9*'Pondération des sujets'!$D8</f>
        <v>9.1726251276813081E-2</v>
      </c>
      <c r="BF9" s="31">
        <v>521</v>
      </c>
      <c r="BG9" s="125">
        <f t="shared" si="18"/>
        <v>0.10399201596806387</v>
      </c>
      <c r="BH9" s="41">
        <f>BG9*'Pondération des sujets'!$D8</f>
        <v>0.10399201596806387</v>
      </c>
      <c r="BI9" s="31">
        <v>643</v>
      </c>
      <c r="BJ9" s="125">
        <f t="shared" si="19"/>
        <v>0.12640062905445251</v>
      </c>
      <c r="BK9" s="41">
        <f>BJ9*'Pondération des sujets'!$D8</f>
        <v>0.12640062905445251</v>
      </c>
      <c r="BL9" s="31">
        <v>643</v>
      </c>
      <c r="BM9" s="125">
        <f t="shared" si="20"/>
        <v>0.12737717908082408</v>
      </c>
      <c r="BN9" s="41">
        <f>BM9*'Pondération des sujets'!$D8</f>
        <v>0.12737717908082408</v>
      </c>
      <c r="BO9" s="31">
        <v>641</v>
      </c>
      <c r="BP9" s="125">
        <f t="shared" si="21"/>
        <v>0.12593320235756386</v>
      </c>
      <c r="BQ9" s="41">
        <f>BP9*'Pondération des sujets'!$D8</f>
        <v>0.12593320235756386</v>
      </c>
      <c r="BR9" s="31">
        <v>512</v>
      </c>
      <c r="BS9" s="125">
        <f t="shared" si="22"/>
        <v>0.10256410256410256</v>
      </c>
      <c r="BT9" s="41">
        <f>BS9*'Pondération des sujets'!$D8</f>
        <v>0.10256410256410256</v>
      </c>
      <c r="BU9" s="31">
        <v>445</v>
      </c>
      <c r="BV9" s="125">
        <f t="shared" si="23"/>
        <v>9.0983438969535882E-2</v>
      </c>
      <c r="BW9" s="41">
        <f>BV9*'Pondération des sujets'!$D8</f>
        <v>9.0983438969535882E-2</v>
      </c>
      <c r="BX9" s="32"/>
      <c r="BY9" s="31">
        <v>211</v>
      </c>
      <c r="BZ9" s="125">
        <f t="shared" si="24"/>
        <v>8.1498648126689846E-2</v>
      </c>
      <c r="CA9" s="41">
        <f>BZ9*'Pondération des sujets'!$D8</f>
        <v>8.1498648126689846E-2</v>
      </c>
      <c r="CB9" s="31">
        <v>156</v>
      </c>
      <c r="CC9" s="125">
        <f t="shared" si="25"/>
        <v>6.0795011691348405E-2</v>
      </c>
      <c r="CD9" s="41">
        <f>CC9*'Pondération des sujets'!$D8</f>
        <v>6.0795011691348405E-2</v>
      </c>
      <c r="CE9" s="31">
        <v>136</v>
      </c>
      <c r="CF9" s="125">
        <f t="shared" si="26"/>
        <v>5.2509652509652512E-2</v>
      </c>
      <c r="CG9" s="41">
        <f>CF9*'Pondération des sujets'!$D8</f>
        <v>5.2509652509652512E-2</v>
      </c>
      <c r="CH9" s="31">
        <v>333</v>
      </c>
      <c r="CI9" s="125">
        <f t="shared" si="27"/>
        <v>0.12852180625241219</v>
      </c>
      <c r="CJ9" s="41">
        <f>CI9*'Pondération des sujets'!$D8</f>
        <v>0.12852180625241219</v>
      </c>
      <c r="CK9" s="31">
        <v>260</v>
      </c>
      <c r="CL9" s="125">
        <f t="shared" si="28"/>
        <v>0.10085337470907681</v>
      </c>
      <c r="CM9" s="41">
        <f>CL9*'Pondération des sujets'!$D8</f>
        <v>0.10085337470907681</v>
      </c>
      <c r="CN9" s="31">
        <v>240</v>
      </c>
      <c r="CO9" s="125">
        <f t="shared" si="29"/>
        <v>9.2807424593967514E-2</v>
      </c>
      <c r="CP9" s="41">
        <f>CO9*'Pondération des sujets'!$D8</f>
        <v>9.2807424593967514E-2</v>
      </c>
      <c r="CQ9" s="31">
        <v>320</v>
      </c>
      <c r="CR9" s="125">
        <f t="shared" si="30"/>
        <v>0.12144212523719165</v>
      </c>
      <c r="CS9" s="41">
        <f>CR9*'Pondération des sujets'!$D8</f>
        <v>0.12144212523719165</v>
      </c>
      <c r="CT9" s="31">
        <v>244</v>
      </c>
      <c r="CU9" s="125">
        <f t="shared" si="31"/>
        <v>9.1180866965620333E-2</v>
      </c>
      <c r="CV9" s="41">
        <f>CU9*'Pondération des sujets'!$D8</f>
        <v>9.1180866965620333E-2</v>
      </c>
      <c r="CW9" s="31">
        <v>281</v>
      </c>
      <c r="CX9" s="125">
        <f t="shared" si="32"/>
        <v>0.10516467065868264</v>
      </c>
      <c r="CY9" s="41">
        <f>CX9*'Pondération des sujets'!$D8</f>
        <v>0.10516467065868264</v>
      </c>
      <c r="CZ9" s="31">
        <v>267</v>
      </c>
      <c r="DA9" s="125">
        <f t="shared" si="33"/>
        <v>9.8706099815157114E-2</v>
      </c>
      <c r="DB9" s="41">
        <f>DA9*'Pondération des sujets'!$D8</f>
        <v>9.8706099815157114E-2</v>
      </c>
      <c r="DC9" s="31">
        <v>257</v>
      </c>
      <c r="DD9" s="125">
        <f t="shared" si="34"/>
        <v>9.7311624384702769E-2</v>
      </c>
      <c r="DE9" s="41">
        <f>DD9*'Pondération des sujets'!$D8</f>
        <v>9.7311624384702769E-2</v>
      </c>
      <c r="DF9" s="31">
        <v>162</v>
      </c>
      <c r="DG9" s="125">
        <f t="shared" si="35"/>
        <v>6.3554335033346412E-2</v>
      </c>
      <c r="DH9" s="41">
        <f>DG9*'Pondération des sujets'!$D8</f>
        <v>6.3554335033346412E-2</v>
      </c>
      <c r="DI9" s="32"/>
    </row>
    <row r="10" spans="1:113" ht="25.5" x14ac:dyDescent="0.25">
      <c r="A10" s="77">
        <v>5</v>
      </c>
      <c r="B10" s="42" t="s">
        <v>12</v>
      </c>
      <c r="C10" s="31">
        <v>20</v>
      </c>
      <c r="D10" s="125">
        <f t="shared" si="0"/>
        <v>5.8021467943138961E-3</v>
      </c>
      <c r="E10" s="41">
        <f>D10*'Pondération des sujets'!$D10</f>
        <v>5.8021467943138961E-3</v>
      </c>
      <c r="F10" s="31">
        <v>20</v>
      </c>
      <c r="G10" s="125">
        <f t="shared" si="1"/>
        <v>5.8173356602675974E-3</v>
      </c>
      <c r="H10" s="41">
        <f>G10*'Pondération des sujets'!$D10</f>
        <v>5.8173356602675974E-3</v>
      </c>
      <c r="I10" s="31">
        <v>19</v>
      </c>
      <c r="J10" s="125">
        <f t="shared" si="2"/>
        <v>5.5120394545982009E-3</v>
      </c>
      <c r="K10" s="41">
        <f>J10*'Pondération des sujets'!$D10</f>
        <v>5.5120394545982009E-3</v>
      </c>
      <c r="L10" s="31">
        <v>17</v>
      </c>
      <c r="M10" s="125">
        <f t="shared" si="3"/>
        <v>4.983875696276752E-3</v>
      </c>
      <c r="N10" s="41">
        <f>M10*'Pondération des sujets'!$D10</f>
        <v>4.983875696276752E-3</v>
      </c>
      <c r="O10" s="31">
        <v>19</v>
      </c>
      <c r="P10" s="125">
        <f t="shared" si="4"/>
        <v>5.5345179143606177E-3</v>
      </c>
      <c r="Q10" s="41">
        <f>P10*'Pondération des sujets'!$D10</f>
        <v>5.5345179143606177E-3</v>
      </c>
      <c r="R10" s="31">
        <v>18</v>
      </c>
      <c r="S10" s="125">
        <f t="shared" si="5"/>
        <v>5.2143684820393976E-3</v>
      </c>
      <c r="T10" s="41">
        <f>S10*'Pondération des sujets'!$D10</f>
        <v>5.2143684820393976E-3</v>
      </c>
      <c r="U10" s="31">
        <v>19</v>
      </c>
      <c r="V10" s="125">
        <f t="shared" si="6"/>
        <v>5.4881571346042752E-3</v>
      </c>
      <c r="W10" s="41">
        <f>V10*'Pondération des sujets'!$D10</f>
        <v>5.4881571346042752E-3</v>
      </c>
      <c r="X10" s="31">
        <v>18</v>
      </c>
      <c r="Y10" s="125">
        <f t="shared" si="7"/>
        <v>5.1546391752577319E-3</v>
      </c>
      <c r="Z10" s="41">
        <f>Y10*'Pondération des sujets'!$D10</f>
        <v>5.1546391752577319E-3</v>
      </c>
      <c r="AA10" s="31">
        <v>15</v>
      </c>
      <c r="AB10" s="125">
        <f t="shared" si="8"/>
        <v>4.2992261392949269E-3</v>
      </c>
      <c r="AC10" s="41">
        <f>AB10*'Pondération des sujets'!$D10</f>
        <v>4.2992261392949269E-3</v>
      </c>
      <c r="AD10" s="31">
        <v>10</v>
      </c>
      <c r="AE10" s="125">
        <f t="shared" si="9"/>
        <v>2.8208744710860366E-3</v>
      </c>
      <c r="AF10" s="41">
        <f>AE10*'Pondération des sujets'!$D10</f>
        <v>2.8208744710860366E-3</v>
      </c>
      <c r="AG10" s="31">
        <v>12</v>
      </c>
      <c r="AH10" s="125">
        <f t="shared" si="10"/>
        <v>3.4934497816593887E-3</v>
      </c>
      <c r="AI10" s="41">
        <f>AH10*'Pondération des sujets'!$D10</f>
        <v>3.4934497816593887E-3</v>
      </c>
      <c r="AJ10" s="31">
        <v>10</v>
      </c>
      <c r="AK10" s="125">
        <f t="shared" si="11"/>
        <v>2.9717682020802376E-3</v>
      </c>
      <c r="AL10" s="41">
        <f>AK10*'Pondération des sujets'!$D10</f>
        <v>2.9717682020802376E-3</v>
      </c>
      <c r="AM10" s="32"/>
      <c r="AN10" s="31">
        <v>81</v>
      </c>
      <c r="AO10" s="125">
        <f t="shared" si="12"/>
        <v>1.6430020283975659E-2</v>
      </c>
      <c r="AP10" s="41">
        <f>AO10*'Pondération des sujets'!$D10</f>
        <v>1.6430020283975659E-2</v>
      </c>
      <c r="AQ10" s="31">
        <v>83</v>
      </c>
      <c r="AR10" s="125">
        <f t="shared" si="13"/>
        <v>1.6987310683585756E-2</v>
      </c>
      <c r="AS10" s="41">
        <f>AR10*'Pondération des sujets'!$D10</f>
        <v>1.6987310683585756E-2</v>
      </c>
      <c r="AT10" s="31">
        <v>75</v>
      </c>
      <c r="AU10" s="125">
        <f t="shared" si="14"/>
        <v>1.5274949083503055E-2</v>
      </c>
      <c r="AV10" s="41">
        <f>AU10*'Pondération des sujets'!$D10</f>
        <v>1.5274949083503055E-2</v>
      </c>
      <c r="AW10" s="31">
        <v>69</v>
      </c>
      <c r="AX10" s="125">
        <f t="shared" si="15"/>
        <v>1.4010152284263959E-2</v>
      </c>
      <c r="AY10" s="41">
        <f>AX10*'Pondération des sujets'!$D10</f>
        <v>1.4010152284263959E-2</v>
      </c>
      <c r="AZ10" s="31">
        <v>62</v>
      </c>
      <c r="BA10" s="125">
        <f t="shared" si="16"/>
        <v>1.2650479493980821E-2</v>
      </c>
      <c r="BB10" s="41">
        <f>BA10*'Pondération des sujets'!$D10</f>
        <v>1.2650479493980821E-2</v>
      </c>
      <c r="BC10" s="31">
        <v>59</v>
      </c>
      <c r="BD10" s="125">
        <f t="shared" si="17"/>
        <v>1.2053115423901941E-2</v>
      </c>
      <c r="BE10" s="41">
        <f>BD10*'Pondération des sujets'!$D10</f>
        <v>1.2053115423901941E-2</v>
      </c>
      <c r="BF10" s="31">
        <v>56</v>
      </c>
      <c r="BG10" s="125">
        <f t="shared" si="18"/>
        <v>1.1177644710578843E-2</v>
      </c>
      <c r="BH10" s="41">
        <f>BG10*'Pondération des sujets'!$D10</f>
        <v>1.1177644710578843E-2</v>
      </c>
      <c r="BI10" s="31">
        <v>59</v>
      </c>
      <c r="BJ10" s="125">
        <f t="shared" si="19"/>
        <v>1.1598191468448987E-2</v>
      </c>
      <c r="BK10" s="41">
        <f>BJ10*'Pondération des sujets'!$D10</f>
        <v>1.1598191468448987E-2</v>
      </c>
      <c r="BL10" s="31">
        <v>59</v>
      </c>
      <c r="BM10" s="125">
        <f t="shared" si="20"/>
        <v>1.1687797147385102E-2</v>
      </c>
      <c r="BN10" s="41">
        <f>BM10*'Pondération des sujets'!$D10</f>
        <v>1.1687797147385102E-2</v>
      </c>
      <c r="BO10" s="31">
        <v>53</v>
      </c>
      <c r="BP10" s="125">
        <f t="shared" si="21"/>
        <v>1.0412573673870334E-2</v>
      </c>
      <c r="BQ10" s="41">
        <f>BP10*'Pondération des sujets'!$D10</f>
        <v>1.0412573673870334E-2</v>
      </c>
      <c r="BR10" s="31">
        <v>43</v>
      </c>
      <c r="BS10" s="125">
        <f t="shared" si="22"/>
        <v>8.6137820512820519E-3</v>
      </c>
      <c r="BT10" s="41">
        <f>BS10*'Pondération des sujets'!$D10</f>
        <v>8.6137820512820519E-3</v>
      </c>
      <c r="BU10" s="31">
        <v>47</v>
      </c>
      <c r="BV10" s="125">
        <f t="shared" si="23"/>
        <v>9.609486812512778E-3</v>
      </c>
      <c r="BW10" s="41">
        <f>BV10*'Pondération des sujets'!$D10</f>
        <v>9.609486812512778E-3</v>
      </c>
      <c r="BX10" s="32"/>
      <c r="BY10" s="31">
        <v>28</v>
      </c>
      <c r="BZ10" s="125">
        <f t="shared" si="24"/>
        <v>1.0814986481266898E-2</v>
      </c>
      <c r="CA10" s="41">
        <f>BZ10*'Pondération des sujets'!$D10</f>
        <v>1.0814986481266898E-2</v>
      </c>
      <c r="CB10" s="31">
        <v>26</v>
      </c>
      <c r="CC10" s="125">
        <f t="shared" si="25"/>
        <v>1.0132501948558068E-2</v>
      </c>
      <c r="CD10" s="41">
        <f>CC10*'Pondération des sujets'!$D10</f>
        <v>1.0132501948558068E-2</v>
      </c>
      <c r="CE10" s="31">
        <v>18</v>
      </c>
      <c r="CF10" s="125">
        <f t="shared" si="26"/>
        <v>6.9498069498069494E-3</v>
      </c>
      <c r="CG10" s="41">
        <f>CF10*'Pondération des sujets'!$D10</f>
        <v>6.9498069498069494E-3</v>
      </c>
      <c r="CH10" s="31">
        <v>22</v>
      </c>
      <c r="CI10" s="125">
        <f t="shared" si="27"/>
        <v>8.490930142802007E-3</v>
      </c>
      <c r="CJ10" s="41">
        <f>CI10*'Pondération des sujets'!$D10</f>
        <v>8.490930142802007E-3</v>
      </c>
      <c r="CK10" s="31">
        <v>22</v>
      </c>
      <c r="CL10" s="125">
        <f t="shared" si="28"/>
        <v>8.5337470907680367E-3</v>
      </c>
      <c r="CM10" s="41">
        <f>CL10*'Pondération des sujets'!$D10</f>
        <v>8.5337470907680367E-3</v>
      </c>
      <c r="CN10" s="31">
        <v>21</v>
      </c>
      <c r="CO10" s="125">
        <f t="shared" si="29"/>
        <v>8.1206496519721574E-3</v>
      </c>
      <c r="CP10" s="41">
        <f>CO10*'Pondération des sujets'!$D10</f>
        <v>8.1206496519721574E-3</v>
      </c>
      <c r="CQ10" s="31">
        <v>23</v>
      </c>
      <c r="CR10" s="125">
        <f t="shared" si="30"/>
        <v>8.7286527514231493E-3</v>
      </c>
      <c r="CS10" s="41">
        <f>CR10*'Pondération des sujets'!$D10</f>
        <v>8.7286527514231493E-3</v>
      </c>
      <c r="CT10" s="31">
        <v>19</v>
      </c>
      <c r="CU10" s="125">
        <f t="shared" si="31"/>
        <v>7.1001494768310911E-3</v>
      </c>
      <c r="CV10" s="41">
        <f>CU10*'Pondération des sujets'!$D10</f>
        <v>7.1001494768310911E-3</v>
      </c>
      <c r="CW10" s="31">
        <v>19</v>
      </c>
      <c r="CX10" s="125">
        <f t="shared" si="32"/>
        <v>7.1107784431137721E-3</v>
      </c>
      <c r="CY10" s="41">
        <f>CX10*'Pondération des sujets'!$D10</f>
        <v>7.1107784431137721E-3</v>
      </c>
      <c r="CZ10" s="31">
        <v>18</v>
      </c>
      <c r="DA10" s="125">
        <f t="shared" si="33"/>
        <v>6.6543438077634014E-3</v>
      </c>
      <c r="DB10" s="41">
        <f>DA10*'Pondération des sujets'!$D10</f>
        <v>6.6543438077634014E-3</v>
      </c>
      <c r="DC10" s="31">
        <v>19</v>
      </c>
      <c r="DD10" s="125">
        <f t="shared" si="34"/>
        <v>7.1942446043165471E-3</v>
      </c>
      <c r="DE10" s="41">
        <f>DD10*'Pondération des sujets'!$D10</f>
        <v>7.1942446043165471E-3</v>
      </c>
      <c r="DF10" s="31">
        <v>22</v>
      </c>
      <c r="DG10" s="125">
        <f t="shared" si="35"/>
        <v>8.6308356218124747E-3</v>
      </c>
      <c r="DH10" s="41">
        <f>DG10*'Pondération des sujets'!$D10</f>
        <v>8.6308356218124747E-3</v>
      </c>
      <c r="DI10" s="32"/>
    </row>
    <row r="11" spans="1:113" x14ac:dyDescent="0.25">
      <c r="A11" s="83" t="s">
        <v>119</v>
      </c>
      <c r="B11" s="42" t="s">
        <v>2</v>
      </c>
      <c r="C11" s="28">
        <v>4</v>
      </c>
      <c r="D11" s="125">
        <f t="shared" si="0"/>
        <v>1.1604293588627793E-3</v>
      </c>
      <c r="E11" s="41">
        <f>D11*'Pondération des sujets'!$D16</f>
        <v>1.1604293588627793E-3</v>
      </c>
      <c r="F11" s="28">
        <v>5</v>
      </c>
      <c r="G11" s="125">
        <f t="shared" si="1"/>
        <v>1.4543339150668994E-3</v>
      </c>
      <c r="H11" s="41">
        <f>G11*'Pondération des sujets'!$D16</f>
        <v>1.4543339150668994E-3</v>
      </c>
      <c r="I11" s="28">
        <v>5</v>
      </c>
      <c r="J11" s="125">
        <f t="shared" si="2"/>
        <v>1.450536698578474E-3</v>
      </c>
      <c r="K11" s="41">
        <f>J11*'Pondération des sujets'!$D16</f>
        <v>1.450536698578474E-3</v>
      </c>
      <c r="L11" s="28">
        <v>3</v>
      </c>
      <c r="M11" s="125">
        <f t="shared" si="3"/>
        <v>8.7950747581354446E-4</v>
      </c>
      <c r="N11" s="41">
        <f>M11*'Pondération des sujets'!$D16</f>
        <v>8.7950747581354446E-4</v>
      </c>
      <c r="O11" s="28">
        <v>3</v>
      </c>
      <c r="P11" s="125">
        <f t="shared" si="4"/>
        <v>8.7387124963588696E-4</v>
      </c>
      <c r="Q11" s="41">
        <f>P11*'Pondération des sujets'!$D16</f>
        <v>8.7387124963588696E-4</v>
      </c>
      <c r="R11" s="28">
        <v>2</v>
      </c>
      <c r="S11" s="125">
        <f t="shared" si="5"/>
        <v>5.7937427578215526E-4</v>
      </c>
      <c r="T11" s="41">
        <f>S11*'Pondération des sujets'!$D16</f>
        <v>5.7937427578215526E-4</v>
      </c>
      <c r="U11" s="28">
        <v>2</v>
      </c>
      <c r="V11" s="125">
        <f t="shared" si="6"/>
        <v>5.7770075101097628E-4</v>
      </c>
      <c r="W11" s="41">
        <f>V11*'Pondération des sujets'!$D16</f>
        <v>5.7770075101097628E-4</v>
      </c>
      <c r="X11" s="28">
        <v>1</v>
      </c>
      <c r="Y11" s="125">
        <f t="shared" si="7"/>
        <v>2.8636884306987401E-4</v>
      </c>
      <c r="Z11" s="41">
        <f>Y11*'Pondération des sujets'!$D16</f>
        <v>2.8636884306987401E-4</v>
      </c>
      <c r="AA11" s="28">
        <v>1</v>
      </c>
      <c r="AB11" s="125">
        <f t="shared" si="8"/>
        <v>2.8661507595299513E-4</v>
      </c>
      <c r="AC11" s="41">
        <f>AB11*'Pondération des sujets'!$D16</f>
        <v>2.8661507595299513E-4</v>
      </c>
      <c r="AD11" s="28">
        <v>2</v>
      </c>
      <c r="AE11" s="125">
        <f t="shared" si="9"/>
        <v>5.641748942172073E-4</v>
      </c>
      <c r="AF11" s="41">
        <f>AE11*'Pondération des sujets'!$D16</f>
        <v>5.641748942172073E-4</v>
      </c>
      <c r="AG11" s="28">
        <v>2</v>
      </c>
      <c r="AH11" s="125">
        <f t="shared" si="10"/>
        <v>5.8224163027656482E-4</v>
      </c>
      <c r="AI11" s="41">
        <f>AH11*'Pondération des sujets'!$D16</f>
        <v>5.8224163027656482E-4</v>
      </c>
      <c r="AJ11" s="28">
        <v>3</v>
      </c>
      <c r="AK11" s="125">
        <f t="shared" si="11"/>
        <v>8.915304606240713E-4</v>
      </c>
      <c r="AL11" s="41">
        <f>AK11*'Pondération des sujets'!$D16</f>
        <v>8.915304606240713E-4</v>
      </c>
      <c r="AM11" s="32"/>
      <c r="AN11" s="28">
        <v>4</v>
      </c>
      <c r="AO11" s="125">
        <f t="shared" si="12"/>
        <v>8.1135902636916835E-4</v>
      </c>
      <c r="AP11" s="41">
        <f>AO11*'Pondération des sujets'!$D16</f>
        <v>8.1135902636916835E-4</v>
      </c>
      <c r="AQ11" s="28">
        <v>1</v>
      </c>
      <c r="AR11" s="125">
        <f t="shared" si="13"/>
        <v>2.0466639377814163E-4</v>
      </c>
      <c r="AS11" s="41">
        <f>AR11*'Pondération des sujets'!$D16</f>
        <v>2.0466639377814163E-4</v>
      </c>
      <c r="AT11" s="28">
        <v>2</v>
      </c>
      <c r="AU11" s="125">
        <f t="shared" si="14"/>
        <v>4.0733197556008148E-4</v>
      </c>
      <c r="AV11" s="41">
        <f>AU11*'Pondération des sujets'!$D16</f>
        <v>4.0733197556008148E-4</v>
      </c>
      <c r="AW11" s="28">
        <v>2</v>
      </c>
      <c r="AX11" s="125">
        <f t="shared" si="15"/>
        <v>4.0609137055837562E-4</v>
      </c>
      <c r="AY11" s="41">
        <f>AX11*'Pondération des sujets'!$D16</f>
        <v>4.0609137055837562E-4</v>
      </c>
      <c r="AZ11" s="28">
        <v>0</v>
      </c>
      <c r="BA11" s="125">
        <f t="shared" si="16"/>
        <v>0</v>
      </c>
      <c r="BB11" s="41">
        <f>BA11*'Pondération des sujets'!$D16</f>
        <v>0</v>
      </c>
      <c r="BC11" s="28">
        <v>0</v>
      </c>
      <c r="BD11" s="125">
        <f t="shared" si="17"/>
        <v>0</v>
      </c>
      <c r="BE11" s="41">
        <f>BD11*'Pondération des sujets'!$D16</f>
        <v>0</v>
      </c>
      <c r="BF11" s="28">
        <v>0</v>
      </c>
      <c r="BG11" s="125">
        <f t="shared" si="18"/>
        <v>0</v>
      </c>
      <c r="BH11" s="41">
        <f>BG11*'Pondération des sujets'!$D16</f>
        <v>0</v>
      </c>
      <c r="BI11" s="28">
        <v>1</v>
      </c>
      <c r="BJ11" s="125">
        <f t="shared" si="19"/>
        <v>1.9657951641438963E-4</v>
      </c>
      <c r="BK11" s="41">
        <f>BJ11*'Pondération des sujets'!$D16</f>
        <v>1.9657951641438963E-4</v>
      </c>
      <c r="BL11" s="28">
        <v>1</v>
      </c>
      <c r="BM11" s="125">
        <f t="shared" si="20"/>
        <v>1.9809825673534074E-4</v>
      </c>
      <c r="BN11" s="41">
        <f>BM11*'Pondération des sujets'!$D16</f>
        <v>1.9809825673534074E-4</v>
      </c>
      <c r="BO11" s="28">
        <v>1</v>
      </c>
      <c r="BP11" s="125">
        <f t="shared" si="21"/>
        <v>1.9646365422396856E-4</v>
      </c>
      <c r="BQ11" s="41">
        <f>BP11*'Pondération des sujets'!$D16</f>
        <v>1.9646365422396856E-4</v>
      </c>
      <c r="BR11" s="28">
        <v>1</v>
      </c>
      <c r="BS11" s="125">
        <f t="shared" si="22"/>
        <v>2.0032051282051281E-4</v>
      </c>
      <c r="BT11" s="41">
        <f>BS11*'Pondération des sujets'!$D16</f>
        <v>2.0032051282051281E-4</v>
      </c>
      <c r="BU11" s="28">
        <v>0</v>
      </c>
      <c r="BV11" s="125">
        <f t="shared" si="23"/>
        <v>0</v>
      </c>
      <c r="BW11" s="41">
        <f>BV11*'Pondération des sujets'!$D16</f>
        <v>0</v>
      </c>
      <c r="BX11" s="32"/>
      <c r="BY11" s="28">
        <v>0</v>
      </c>
      <c r="BZ11" s="125">
        <f t="shared" si="24"/>
        <v>0</v>
      </c>
      <c r="CA11" s="41">
        <f>BZ11*'Pondération des sujets'!$D16</f>
        <v>0</v>
      </c>
      <c r="CB11" s="28">
        <v>1</v>
      </c>
      <c r="CC11" s="125">
        <f t="shared" si="25"/>
        <v>3.8971161340607951E-4</v>
      </c>
      <c r="CD11" s="41">
        <f>CC11*'Pondération des sujets'!$D16</f>
        <v>3.8971161340607951E-4</v>
      </c>
      <c r="CE11" s="28">
        <v>2</v>
      </c>
      <c r="CF11" s="125">
        <f t="shared" si="26"/>
        <v>7.722007722007722E-4</v>
      </c>
      <c r="CG11" s="41">
        <f>CF11*'Pondération des sujets'!$D16</f>
        <v>7.722007722007722E-4</v>
      </c>
      <c r="CH11" s="28">
        <v>0</v>
      </c>
      <c r="CI11" s="125">
        <f t="shared" si="27"/>
        <v>0</v>
      </c>
      <c r="CJ11" s="41">
        <f>CI11*'Pondération des sujets'!$D16</f>
        <v>0</v>
      </c>
      <c r="CK11" s="28">
        <v>0</v>
      </c>
      <c r="CL11" s="125">
        <f t="shared" si="28"/>
        <v>0</v>
      </c>
      <c r="CM11" s="41">
        <f>CL11*'Pondération des sujets'!$D16</f>
        <v>0</v>
      </c>
      <c r="CN11" s="28">
        <v>0</v>
      </c>
      <c r="CO11" s="125">
        <f t="shared" si="29"/>
        <v>0</v>
      </c>
      <c r="CP11" s="41">
        <f>CO11*'Pondération des sujets'!$D16</f>
        <v>0</v>
      </c>
      <c r="CQ11" s="28">
        <v>0</v>
      </c>
      <c r="CR11" s="125">
        <f t="shared" si="30"/>
        <v>0</v>
      </c>
      <c r="CS11" s="41">
        <f>CR11*'Pondération des sujets'!$D16</f>
        <v>0</v>
      </c>
      <c r="CT11" s="28">
        <v>0</v>
      </c>
      <c r="CU11" s="125">
        <f t="shared" si="31"/>
        <v>0</v>
      </c>
      <c r="CV11" s="41">
        <f>CU11*'Pondération des sujets'!$D16</f>
        <v>0</v>
      </c>
      <c r="CW11" s="28">
        <v>0</v>
      </c>
      <c r="CX11" s="125">
        <f t="shared" si="32"/>
        <v>0</v>
      </c>
      <c r="CY11" s="41">
        <f>CX11*'Pondération des sujets'!$D16</f>
        <v>0</v>
      </c>
      <c r="CZ11" s="28">
        <v>0</v>
      </c>
      <c r="DA11" s="125">
        <f t="shared" si="33"/>
        <v>0</v>
      </c>
      <c r="DB11" s="41">
        <f>DA11*'Pondération des sujets'!$D16</f>
        <v>0</v>
      </c>
      <c r="DC11" s="28">
        <v>0</v>
      </c>
      <c r="DD11" s="125">
        <f t="shared" si="34"/>
        <v>0</v>
      </c>
      <c r="DE11" s="41">
        <f>DD11*'Pondération des sujets'!$D16</f>
        <v>0</v>
      </c>
      <c r="DF11" s="28">
        <v>0</v>
      </c>
      <c r="DG11" s="125">
        <f t="shared" si="35"/>
        <v>0</v>
      </c>
      <c r="DH11" s="41">
        <f>DG11*'Pondération des sujets'!$D16</f>
        <v>0</v>
      </c>
      <c r="DI11" s="32"/>
    </row>
    <row r="12" spans="1:113" x14ac:dyDescent="0.25">
      <c r="A12" s="83" t="s">
        <v>117</v>
      </c>
      <c r="B12" s="42" t="s">
        <v>1</v>
      </c>
      <c r="C12" s="28">
        <v>0</v>
      </c>
      <c r="D12" s="125">
        <f t="shared" si="0"/>
        <v>0</v>
      </c>
      <c r="E12" s="41">
        <f>D12*'Pondération des sujets'!$D17</f>
        <v>0</v>
      </c>
      <c r="F12" s="28">
        <v>0</v>
      </c>
      <c r="G12" s="125">
        <f t="shared" si="1"/>
        <v>0</v>
      </c>
      <c r="H12" s="41">
        <f>G12*'Pondération des sujets'!$D17</f>
        <v>0</v>
      </c>
      <c r="I12" s="28">
        <v>0</v>
      </c>
      <c r="J12" s="125">
        <f t="shared" si="2"/>
        <v>0</v>
      </c>
      <c r="K12" s="41">
        <f>J12*'Pondération des sujets'!$D17</f>
        <v>0</v>
      </c>
      <c r="L12" s="28">
        <v>0</v>
      </c>
      <c r="M12" s="125">
        <f t="shared" si="3"/>
        <v>0</v>
      </c>
      <c r="N12" s="41">
        <f>M12*'Pondération des sujets'!$D17</f>
        <v>0</v>
      </c>
      <c r="O12" s="28">
        <v>0</v>
      </c>
      <c r="P12" s="125">
        <f t="shared" si="4"/>
        <v>0</v>
      </c>
      <c r="Q12" s="41">
        <f>P12*'Pondération des sujets'!$D17</f>
        <v>0</v>
      </c>
      <c r="R12" s="28">
        <v>0</v>
      </c>
      <c r="S12" s="125">
        <f t="shared" si="5"/>
        <v>0</v>
      </c>
      <c r="T12" s="41">
        <f>S12*'Pondération des sujets'!$D17</f>
        <v>0</v>
      </c>
      <c r="U12" s="28">
        <v>0</v>
      </c>
      <c r="V12" s="125">
        <f t="shared" si="6"/>
        <v>0</v>
      </c>
      <c r="W12" s="41">
        <f>V12*'Pondération des sujets'!$D17</f>
        <v>0</v>
      </c>
      <c r="X12" s="28">
        <v>0</v>
      </c>
      <c r="Y12" s="125">
        <f t="shared" si="7"/>
        <v>0</v>
      </c>
      <c r="Z12" s="41">
        <f>Y12*'Pondération des sujets'!$D17</f>
        <v>0</v>
      </c>
      <c r="AA12" s="28">
        <v>0</v>
      </c>
      <c r="AB12" s="125">
        <f t="shared" si="8"/>
        <v>0</v>
      </c>
      <c r="AC12" s="41">
        <f>AB12*'Pondération des sujets'!$D17</f>
        <v>0</v>
      </c>
      <c r="AD12" s="28">
        <v>0</v>
      </c>
      <c r="AE12" s="125">
        <f t="shared" si="9"/>
        <v>0</v>
      </c>
      <c r="AF12" s="41">
        <f>AE12*'Pondération des sujets'!$D17</f>
        <v>0</v>
      </c>
      <c r="AG12" s="28">
        <v>0</v>
      </c>
      <c r="AH12" s="125">
        <f t="shared" si="10"/>
        <v>0</v>
      </c>
      <c r="AI12" s="41">
        <f>AH12*'Pondération des sujets'!$D17</f>
        <v>0</v>
      </c>
      <c r="AJ12" s="28">
        <v>0</v>
      </c>
      <c r="AK12" s="125">
        <f t="shared" si="11"/>
        <v>0</v>
      </c>
      <c r="AL12" s="41">
        <f>AK12*'Pondération des sujets'!$D17</f>
        <v>0</v>
      </c>
      <c r="AM12" s="32"/>
      <c r="AN12" s="28">
        <v>0</v>
      </c>
      <c r="AO12" s="125">
        <f t="shared" si="12"/>
        <v>0</v>
      </c>
      <c r="AP12" s="41">
        <f>AO12*'Pondération des sujets'!$D17</f>
        <v>0</v>
      </c>
      <c r="AQ12" s="28">
        <v>0</v>
      </c>
      <c r="AR12" s="125">
        <f t="shared" si="13"/>
        <v>0</v>
      </c>
      <c r="AS12" s="41">
        <f>AR12*'Pondération des sujets'!$D17</f>
        <v>0</v>
      </c>
      <c r="AT12" s="28">
        <v>0</v>
      </c>
      <c r="AU12" s="125">
        <f t="shared" si="14"/>
        <v>0</v>
      </c>
      <c r="AV12" s="41">
        <f>AU12*'Pondération des sujets'!$D17</f>
        <v>0</v>
      </c>
      <c r="AW12" s="28">
        <v>0</v>
      </c>
      <c r="AX12" s="125">
        <f t="shared" si="15"/>
        <v>0</v>
      </c>
      <c r="AY12" s="41">
        <f>AX12*'Pondération des sujets'!$D17</f>
        <v>0</v>
      </c>
      <c r="AZ12" s="28">
        <v>0</v>
      </c>
      <c r="BA12" s="125">
        <f t="shared" si="16"/>
        <v>0</v>
      </c>
      <c r="BB12" s="41">
        <f>BA12*'Pondération des sujets'!$D17</f>
        <v>0</v>
      </c>
      <c r="BC12" s="28">
        <v>0</v>
      </c>
      <c r="BD12" s="125">
        <f t="shared" si="17"/>
        <v>0</v>
      </c>
      <c r="BE12" s="41">
        <f>BD12*'Pondération des sujets'!$D17</f>
        <v>0</v>
      </c>
      <c r="BF12" s="28">
        <v>0</v>
      </c>
      <c r="BG12" s="125">
        <f t="shared" si="18"/>
        <v>0</v>
      </c>
      <c r="BH12" s="41">
        <f>BG12*'Pondération des sujets'!$D17</f>
        <v>0</v>
      </c>
      <c r="BI12" s="28">
        <v>1</v>
      </c>
      <c r="BJ12" s="125">
        <f t="shared" si="19"/>
        <v>1.9657951641438963E-4</v>
      </c>
      <c r="BK12" s="41">
        <f>BJ12*'Pondération des sujets'!$D17</f>
        <v>1.9657951641438963E-4</v>
      </c>
      <c r="BL12" s="28">
        <v>1</v>
      </c>
      <c r="BM12" s="125">
        <f t="shared" si="20"/>
        <v>1.9809825673534074E-4</v>
      </c>
      <c r="BN12" s="41">
        <f>BM12*'Pondération des sujets'!$D17</f>
        <v>1.9809825673534074E-4</v>
      </c>
      <c r="BO12" s="28">
        <v>1</v>
      </c>
      <c r="BP12" s="125">
        <f t="shared" si="21"/>
        <v>1.9646365422396856E-4</v>
      </c>
      <c r="BQ12" s="41">
        <f>BP12*'Pondération des sujets'!$D17</f>
        <v>1.9646365422396856E-4</v>
      </c>
      <c r="BR12" s="28">
        <v>1</v>
      </c>
      <c r="BS12" s="125">
        <f t="shared" si="22"/>
        <v>2.0032051282051281E-4</v>
      </c>
      <c r="BT12" s="41">
        <f>BS12*'Pondération des sujets'!$D17</f>
        <v>2.0032051282051281E-4</v>
      </c>
      <c r="BU12" s="28">
        <v>0</v>
      </c>
      <c r="BV12" s="125">
        <f t="shared" si="23"/>
        <v>0</v>
      </c>
      <c r="BW12" s="41">
        <f>BV12*'Pondération des sujets'!$D17</f>
        <v>0</v>
      </c>
      <c r="BX12" s="32"/>
      <c r="BY12" s="28">
        <v>0</v>
      </c>
      <c r="BZ12" s="125">
        <f t="shared" si="24"/>
        <v>0</v>
      </c>
      <c r="CA12" s="41">
        <f>BZ12*'Pondération des sujets'!$D17</f>
        <v>0</v>
      </c>
      <c r="CB12" s="28">
        <v>0</v>
      </c>
      <c r="CC12" s="125">
        <f t="shared" si="25"/>
        <v>0</v>
      </c>
      <c r="CD12" s="41">
        <f>CC12*'Pondération des sujets'!$D17</f>
        <v>0</v>
      </c>
      <c r="CE12" s="28">
        <v>0</v>
      </c>
      <c r="CF12" s="125">
        <f t="shared" si="26"/>
        <v>0</v>
      </c>
      <c r="CG12" s="41">
        <f>CF12*'Pondération des sujets'!$D17</f>
        <v>0</v>
      </c>
      <c r="CH12" s="28">
        <v>0</v>
      </c>
      <c r="CI12" s="125">
        <f t="shared" si="27"/>
        <v>0</v>
      </c>
      <c r="CJ12" s="41">
        <f>CI12*'Pondération des sujets'!$D17</f>
        <v>0</v>
      </c>
      <c r="CK12" s="28">
        <v>0</v>
      </c>
      <c r="CL12" s="125">
        <f t="shared" si="28"/>
        <v>0</v>
      </c>
      <c r="CM12" s="41">
        <f>CL12*'Pondération des sujets'!$D17</f>
        <v>0</v>
      </c>
      <c r="CN12" s="28">
        <v>0</v>
      </c>
      <c r="CO12" s="125">
        <f t="shared" si="29"/>
        <v>0</v>
      </c>
      <c r="CP12" s="41">
        <f>CO12*'Pondération des sujets'!$D17</f>
        <v>0</v>
      </c>
      <c r="CQ12" s="28">
        <v>0</v>
      </c>
      <c r="CR12" s="125">
        <f t="shared" si="30"/>
        <v>0</v>
      </c>
      <c r="CS12" s="41">
        <f>CR12*'Pondération des sujets'!$D17</f>
        <v>0</v>
      </c>
      <c r="CT12" s="28">
        <v>0</v>
      </c>
      <c r="CU12" s="125">
        <f t="shared" si="31"/>
        <v>0</v>
      </c>
      <c r="CV12" s="41">
        <f>CU12*'Pondération des sujets'!$D17</f>
        <v>0</v>
      </c>
      <c r="CW12" s="28">
        <v>0</v>
      </c>
      <c r="CX12" s="125">
        <f t="shared" si="32"/>
        <v>0</v>
      </c>
      <c r="CY12" s="41">
        <f>CX12*'Pondération des sujets'!$D17</f>
        <v>0</v>
      </c>
      <c r="CZ12" s="28">
        <v>0</v>
      </c>
      <c r="DA12" s="125">
        <f t="shared" si="33"/>
        <v>0</v>
      </c>
      <c r="DB12" s="41">
        <f>DA12*'Pondération des sujets'!$D17</f>
        <v>0</v>
      </c>
      <c r="DC12" s="28">
        <v>0</v>
      </c>
      <c r="DD12" s="125">
        <f t="shared" si="34"/>
        <v>0</v>
      </c>
      <c r="DE12" s="41">
        <f>DD12*'Pondération des sujets'!$D17</f>
        <v>0</v>
      </c>
      <c r="DF12" s="28">
        <v>0</v>
      </c>
      <c r="DG12" s="125">
        <f t="shared" si="35"/>
        <v>0</v>
      </c>
      <c r="DH12" s="41">
        <f>DG12*'Pondération des sujets'!$D17</f>
        <v>0</v>
      </c>
      <c r="DI12" s="32"/>
    </row>
    <row r="13" spans="1:113" x14ac:dyDescent="0.25">
      <c r="A13" s="77" t="s">
        <v>98</v>
      </c>
      <c r="B13" s="42" t="s">
        <v>99</v>
      </c>
      <c r="C13" s="31">
        <v>0</v>
      </c>
      <c r="D13" s="125">
        <f>C13/C$21</f>
        <v>0</v>
      </c>
      <c r="E13" s="30"/>
      <c r="F13" s="31">
        <v>0</v>
      </c>
      <c r="G13" s="125">
        <f>F13/F$21</f>
        <v>0</v>
      </c>
      <c r="H13" s="30"/>
      <c r="I13" s="31">
        <v>0</v>
      </c>
      <c r="J13" s="125">
        <f>I13/I$21</f>
        <v>0</v>
      </c>
      <c r="K13" s="30"/>
      <c r="L13" s="31">
        <v>0</v>
      </c>
      <c r="M13" s="125">
        <f>L13/L$21</f>
        <v>0</v>
      </c>
      <c r="N13" s="30"/>
      <c r="O13" s="31">
        <v>0</v>
      </c>
      <c r="P13" s="125">
        <f>O13/O$21</f>
        <v>0</v>
      </c>
      <c r="Q13" s="30"/>
      <c r="R13" s="31">
        <v>0</v>
      </c>
      <c r="S13" s="125">
        <f>R13/R$21</f>
        <v>0</v>
      </c>
      <c r="T13" s="30"/>
      <c r="U13" s="31">
        <v>0</v>
      </c>
      <c r="V13" s="125">
        <f>U13/U$21</f>
        <v>0</v>
      </c>
      <c r="W13" s="30"/>
      <c r="X13" s="31">
        <v>0</v>
      </c>
      <c r="Y13" s="125">
        <f>X13/X$21</f>
        <v>0</v>
      </c>
      <c r="Z13" s="30"/>
      <c r="AA13" s="31">
        <v>0</v>
      </c>
      <c r="AB13" s="125">
        <f>AA13/AA$21</f>
        <v>0</v>
      </c>
      <c r="AC13" s="30"/>
      <c r="AD13" s="31">
        <v>0</v>
      </c>
      <c r="AE13" s="125">
        <f>AD13/AD$21</f>
        <v>0</v>
      </c>
      <c r="AF13" s="30"/>
      <c r="AG13" s="31">
        <v>0</v>
      </c>
      <c r="AH13" s="125">
        <f>AG13/AG$21</f>
        <v>0</v>
      </c>
      <c r="AI13" s="30"/>
      <c r="AJ13" s="31">
        <v>0</v>
      </c>
      <c r="AK13" s="125">
        <f>AJ13/AJ$21</f>
        <v>0</v>
      </c>
      <c r="AL13" s="30"/>
      <c r="AM13" s="32"/>
      <c r="AN13" s="31">
        <v>0</v>
      </c>
      <c r="AO13" s="125">
        <f>AN13/AN$21</f>
        <v>0</v>
      </c>
      <c r="AP13" s="30"/>
      <c r="AQ13" s="31">
        <v>0</v>
      </c>
      <c r="AR13" s="125">
        <f>AQ13/AQ$21</f>
        <v>0</v>
      </c>
      <c r="AS13" s="30"/>
      <c r="AT13" s="31">
        <v>0</v>
      </c>
      <c r="AU13" s="125">
        <f>AT13/AT$21</f>
        <v>0</v>
      </c>
      <c r="AV13" s="30"/>
      <c r="AW13" s="31">
        <v>0</v>
      </c>
      <c r="AX13" s="125">
        <f>AW13/AW$21</f>
        <v>0</v>
      </c>
      <c r="AY13" s="30"/>
      <c r="AZ13" s="31">
        <v>0</v>
      </c>
      <c r="BA13" s="125">
        <f>AZ13/AZ$21</f>
        <v>0</v>
      </c>
      <c r="BB13" s="30"/>
      <c r="BC13" s="31">
        <v>0</v>
      </c>
      <c r="BD13" s="125">
        <f>BC13/BC$21</f>
        <v>0</v>
      </c>
      <c r="BE13" s="30"/>
      <c r="BF13" s="31">
        <v>0</v>
      </c>
      <c r="BG13" s="125">
        <f>BF13/BF$21</f>
        <v>0</v>
      </c>
      <c r="BH13" s="30"/>
      <c r="BI13" s="31">
        <v>0</v>
      </c>
      <c r="BJ13" s="125">
        <f>BI13/BI$21</f>
        <v>0</v>
      </c>
      <c r="BK13" s="30"/>
      <c r="BL13" s="31">
        <v>0</v>
      </c>
      <c r="BM13" s="125">
        <f>BL13/BL$21</f>
        <v>0</v>
      </c>
      <c r="BN13" s="30"/>
      <c r="BO13" s="31">
        <v>0</v>
      </c>
      <c r="BP13" s="125">
        <f>BO13/BO$21</f>
        <v>0</v>
      </c>
      <c r="BQ13" s="30"/>
      <c r="BR13" s="31">
        <v>0</v>
      </c>
      <c r="BS13" s="125">
        <f>BR13/BR$21</f>
        <v>0</v>
      </c>
      <c r="BT13" s="30"/>
      <c r="BU13" s="31">
        <v>0</v>
      </c>
      <c r="BV13" s="125">
        <f>BU13/BU$21</f>
        <v>0</v>
      </c>
      <c r="BW13" s="30"/>
      <c r="BX13" s="32"/>
      <c r="BY13" s="31">
        <v>0</v>
      </c>
      <c r="BZ13" s="125">
        <f>BY13/BY$21</f>
        <v>0</v>
      </c>
      <c r="CA13" s="30"/>
      <c r="CB13" s="31">
        <v>0</v>
      </c>
      <c r="CC13" s="125">
        <f>CB13/CB$21</f>
        <v>0</v>
      </c>
      <c r="CD13" s="30"/>
      <c r="CE13" s="31">
        <v>0</v>
      </c>
      <c r="CF13" s="125">
        <f>CE13/CE$21</f>
        <v>0</v>
      </c>
      <c r="CG13" s="30"/>
      <c r="CH13" s="31">
        <v>0</v>
      </c>
      <c r="CI13" s="125">
        <f>CH13/CH$21</f>
        <v>0</v>
      </c>
      <c r="CJ13" s="30"/>
      <c r="CK13" s="31">
        <v>0</v>
      </c>
      <c r="CL13" s="125">
        <f>CK13/CK$21</f>
        <v>0</v>
      </c>
      <c r="CM13" s="30"/>
      <c r="CN13" s="31">
        <v>0</v>
      </c>
      <c r="CO13" s="125">
        <f>CN13/CN$21</f>
        <v>0</v>
      </c>
      <c r="CP13" s="30"/>
      <c r="CQ13" s="31">
        <v>0</v>
      </c>
      <c r="CR13" s="125">
        <f>CQ13/CQ$21</f>
        <v>0</v>
      </c>
      <c r="CS13" s="30"/>
      <c r="CT13" s="31">
        <v>0</v>
      </c>
      <c r="CU13" s="125">
        <f>CT13/CT$21</f>
        <v>0</v>
      </c>
      <c r="CV13" s="30"/>
      <c r="CW13" s="31">
        <v>0</v>
      </c>
      <c r="CX13" s="125">
        <f>CW13/CW$21</f>
        <v>0</v>
      </c>
      <c r="CY13" s="30"/>
      <c r="CZ13" s="31">
        <v>0</v>
      </c>
      <c r="DA13" s="125">
        <f>CZ13/CZ$21</f>
        <v>0</v>
      </c>
      <c r="DB13" s="30"/>
      <c r="DC13" s="31">
        <v>0</v>
      </c>
      <c r="DD13" s="125">
        <f>DC13/DC$21</f>
        <v>0</v>
      </c>
      <c r="DE13" s="30"/>
      <c r="DF13" s="31">
        <v>0</v>
      </c>
      <c r="DG13" s="125">
        <f>DF13/DF$21</f>
        <v>0</v>
      </c>
      <c r="DH13" s="30"/>
      <c r="DI13" s="32"/>
    </row>
    <row r="14" spans="1:113" s="27" customFormat="1" ht="16.149999999999999" customHeight="1" x14ac:dyDescent="0.25">
      <c r="A14" s="84" t="s">
        <v>48</v>
      </c>
      <c r="B14" s="38" t="s">
        <v>47</v>
      </c>
      <c r="C14" s="37"/>
      <c r="D14" s="35"/>
      <c r="E14" s="39">
        <f>SUM(E4:E12)</f>
        <v>0.46591238758340581</v>
      </c>
      <c r="F14" s="37"/>
      <c r="G14" s="35"/>
      <c r="H14" s="39">
        <f>SUM(H4:H12)</f>
        <v>0.56195462478184999</v>
      </c>
      <c r="I14" s="37"/>
      <c r="J14" s="35"/>
      <c r="K14" s="39">
        <f>SUM(K4:K12)</f>
        <v>0.57528285465622275</v>
      </c>
      <c r="L14" s="37"/>
      <c r="M14" s="35"/>
      <c r="N14" s="39">
        <f>SUM(N4:N12)</f>
        <v>0.54470829668718856</v>
      </c>
      <c r="O14" s="37"/>
      <c r="P14" s="35"/>
      <c r="Q14" s="39">
        <f>SUM(Q4:Q12)</f>
        <v>0.56452082726478303</v>
      </c>
      <c r="R14" s="37"/>
      <c r="S14" s="35"/>
      <c r="T14" s="39">
        <f>SUM(T4:T12)</f>
        <v>0.52780996523754342</v>
      </c>
      <c r="U14" s="37"/>
      <c r="V14" s="35"/>
      <c r="W14" s="39">
        <f>SUM(W4:W12)</f>
        <v>0.53783939919121893</v>
      </c>
      <c r="X14" s="37"/>
      <c r="Y14" s="35"/>
      <c r="Z14" s="39">
        <f>SUM(Z4:Z12)</f>
        <v>0.49684994272623129</v>
      </c>
      <c r="AA14" s="37"/>
      <c r="AB14" s="35"/>
      <c r="AC14" s="39">
        <f>SUM(AC4:AC12)</f>
        <v>0.4253367727142448</v>
      </c>
      <c r="AD14" s="37"/>
      <c r="AE14" s="35"/>
      <c r="AF14" s="39">
        <f>SUM(AF4:AF12)</f>
        <v>0.43921015514809592</v>
      </c>
      <c r="AG14" s="37"/>
      <c r="AH14" s="35"/>
      <c r="AI14" s="39">
        <f>SUM(AI4:AI12)</f>
        <v>0.45676855895196505</v>
      </c>
      <c r="AJ14" s="37"/>
      <c r="AK14" s="35"/>
      <c r="AL14" s="39">
        <f>SUM(AL4:AL12)</f>
        <v>0.45676077265973247</v>
      </c>
      <c r="AM14" s="109"/>
      <c r="AN14" s="37"/>
      <c r="AO14" s="35"/>
      <c r="AP14" s="39">
        <f>SUM(AP4:AP12)</f>
        <v>0.42373225152129823</v>
      </c>
      <c r="AQ14" s="37"/>
      <c r="AR14" s="35"/>
      <c r="AS14" s="39">
        <f>SUM(AS4:AS12)</f>
        <v>0.42611543184609085</v>
      </c>
      <c r="AT14" s="37"/>
      <c r="AU14" s="35"/>
      <c r="AV14" s="39">
        <f>SUM(AV4:AV12)</f>
        <v>0.47535641547861512</v>
      </c>
      <c r="AW14" s="37"/>
      <c r="AX14" s="35"/>
      <c r="AY14" s="39">
        <f>SUM(AY4:AY12)</f>
        <v>0.44040609137055831</v>
      </c>
      <c r="AZ14" s="37"/>
      <c r="BA14" s="35"/>
      <c r="BB14" s="39">
        <f>SUM(BB4:BB12)</f>
        <v>0.45133646194654153</v>
      </c>
      <c r="BC14" s="37"/>
      <c r="BD14" s="35"/>
      <c r="BE14" s="39">
        <f>SUM(BE4:BE12)</f>
        <v>0.42533197139938722</v>
      </c>
      <c r="BF14" s="37"/>
      <c r="BG14" s="35"/>
      <c r="BH14" s="39">
        <f>SUM(BH4:BH12)</f>
        <v>0.42335329341317368</v>
      </c>
      <c r="BI14" s="37"/>
      <c r="BJ14" s="35"/>
      <c r="BK14" s="39">
        <f>SUM(BK4:BK12)</f>
        <v>0.45979948889325728</v>
      </c>
      <c r="BL14" s="37"/>
      <c r="BM14" s="35"/>
      <c r="BN14" s="39">
        <f>SUM(BN4:BN12)</f>
        <v>0.44948494453248811</v>
      </c>
      <c r="BO14" s="37"/>
      <c r="BP14" s="35"/>
      <c r="BQ14" s="39">
        <f>SUM(BQ4:BQ12)</f>
        <v>0.43477406679764247</v>
      </c>
      <c r="BR14" s="37"/>
      <c r="BS14" s="35"/>
      <c r="BT14" s="39">
        <f>SUM(BT4:BT12)</f>
        <v>0.4188701923076924</v>
      </c>
      <c r="BU14" s="37"/>
      <c r="BV14" s="35"/>
      <c r="BW14" s="39">
        <f>SUM(BW4:BW12)</f>
        <v>0.36986301369863012</v>
      </c>
      <c r="BX14" s="109"/>
      <c r="BY14" s="37"/>
      <c r="BZ14" s="34"/>
      <c r="CA14" s="39">
        <f>SUM(CA4:CA12)</f>
        <v>0.35573580533024329</v>
      </c>
      <c r="CB14" s="37"/>
      <c r="CC14" s="34"/>
      <c r="CD14" s="39">
        <f>SUM(CD4:CD12)</f>
        <v>0.34528448947778645</v>
      </c>
      <c r="CE14" s="37"/>
      <c r="CF14" s="34"/>
      <c r="CG14" s="39">
        <f>SUM(CG4:CG12)</f>
        <v>0.43436293436293433</v>
      </c>
      <c r="CH14" s="37"/>
      <c r="CI14" s="34"/>
      <c r="CJ14" s="39">
        <f>SUM(CJ4:CJ12)</f>
        <v>0.40177537630258586</v>
      </c>
      <c r="CK14" s="37"/>
      <c r="CL14" s="34"/>
      <c r="CM14" s="39">
        <f>SUM(CM4:CM12)</f>
        <v>0.39643134212567882</v>
      </c>
      <c r="CN14" s="37"/>
      <c r="CO14" s="34"/>
      <c r="CP14" s="39">
        <f>SUM(CP4:CP12)</f>
        <v>0.35885537509667442</v>
      </c>
      <c r="CQ14" s="37"/>
      <c r="CR14" s="34"/>
      <c r="CS14" s="39">
        <f>SUM(CS4:CS12)</f>
        <v>0.36660341555977233</v>
      </c>
      <c r="CT14" s="37"/>
      <c r="CU14" s="34"/>
      <c r="CV14" s="39">
        <f>SUM(CV4:CV12)</f>
        <v>0.33333333333333331</v>
      </c>
      <c r="CW14" s="37"/>
      <c r="CX14" s="34"/>
      <c r="CY14" s="39">
        <f>SUM(CY4:CY12)</f>
        <v>0.35666167664670656</v>
      </c>
      <c r="CZ14" s="37"/>
      <c r="DA14" s="34"/>
      <c r="DB14" s="39">
        <f>SUM(DB4:DB12)</f>
        <v>0.333086876155268</v>
      </c>
      <c r="DC14" s="37"/>
      <c r="DD14" s="34"/>
      <c r="DE14" s="39">
        <f>SUM(DE4:DE12)</f>
        <v>0.33737220749716018</v>
      </c>
      <c r="DF14" s="37"/>
      <c r="DG14" s="34"/>
      <c r="DH14" s="39">
        <f>SUM(DH4:DH12)</f>
        <v>0.34052569635151042</v>
      </c>
      <c r="DI14" s="109"/>
    </row>
    <row r="15" spans="1:113" x14ac:dyDescent="0.25">
      <c r="E15" s="27"/>
      <c r="H15" s="27"/>
      <c r="K15" s="27"/>
      <c r="N15" s="27"/>
      <c r="Q15" s="27"/>
      <c r="T15" s="27"/>
      <c r="W15" s="27"/>
      <c r="Z15" s="27"/>
      <c r="AC15" s="27"/>
      <c r="AF15" s="27"/>
      <c r="AI15" s="27"/>
      <c r="AL15" s="27"/>
      <c r="AM15" s="111"/>
      <c r="AP15" s="27"/>
      <c r="AS15" s="27"/>
      <c r="AV15" s="27"/>
      <c r="AY15" s="27"/>
      <c r="BB15" s="27"/>
      <c r="BE15" s="27"/>
      <c r="BH15" s="27"/>
      <c r="BK15" s="27"/>
      <c r="BN15" s="27"/>
      <c r="BQ15" s="27"/>
      <c r="BT15" s="27"/>
      <c r="BW15" s="27"/>
      <c r="BX15" s="111"/>
      <c r="CA15" s="27"/>
      <c r="CD15" s="27"/>
      <c r="CG15" s="27"/>
      <c r="CJ15" s="27"/>
      <c r="CM15" s="27"/>
      <c r="CP15" s="27"/>
      <c r="CS15" s="27"/>
      <c r="CV15" s="27"/>
      <c r="CY15" s="27"/>
      <c r="DB15" s="27"/>
      <c r="DE15" s="27"/>
      <c r="DH15" s="27"/>
      <c r="DI15" s="111"/>
    </row>
    <row r="16" spans="1:113" x14ac:dyDescent="0.25">
      <c r="C16" s="75" t="s">
        <v>91</v>
      </c>
      <c r="E16" s="27"/>
      <c r="F16" s="75" t="s">
        <v>91</v>
      </c>
      <c r="H16" s="27"/>
      <c r="I16" s="75" t="s">
        <v>91</v>
      </c>
      <c r="K16" s="27"/>
      <c r="L16" s="75" t="s">
        <v>91</v>
      </c>
      <c r="N16" s="27"/>
      <c r="O16" s="75" t="s">
        <v>91</v>
      </c>
      <c r="Q16" s="27"/>
      <c r="R16" s="75" t="s">
        <v>91</v>
      </c>
      <c r="T16" s="27"/>
      <c r="U16" s="75" t="s">
        <v>91</v>
      </c>
      <c r="W16" s="27"/>
      <c r="X16" s="75" t="s">
        <v>91</v>
      </c>
      <c r="Z16" s="27"/>
      <c r="AA16" s="75" t="s">
        <v>91</v>
      </c>
      <c r="AC16" s="27"/>
      <c r="AD16" s="75" t="s">
        <v>91</v>
      </c>
      <c r="AF16" s="27"/>
      <c r="AG16" s="75" t="s">
        <v>91</v>
      </c>
      <c r="AI16" s="27"/>
      <c r="AJ16" s="75" t="s">
        <v>91</v>
      </c>
      <c r="AL16" s="27"/>
      <c r="AM16" s="110"/>
      <c r="AN16" s="71" t="s">
        <v>83</v>
      </c>
      <c r="AP16" s="27"/>
      <c r="AQ16" s="71" t="s">
        <v>83</v>
      </c>
      <c r="AS16" s="27"/>
      <c r="AT16" s="71" t="s">
        <v>83</v>
      </c>
      <c r="AV16" s="27"/>
      <c r="AW16" s="71" t="s">
        <v>83</v>
      </c>
      <c r="AY16" s="27"/>
      <c r="AZ16" s="71" t="s">
        <v>83</v>
      </c>
      <c r="BB16" s="27"/>
      <c r="BC16" s="71" t="s">
        <v>83</v>
      </c>
      <c r="BE16" s="27"/>
      <c r="BF16" s="71" t="s">
        <v>83</v>
      </c>
      <c r="BH16" s="27"/>
      <c r="BI16" s="71" t="s">
        <v>83</v>
      </c>
      <c r="BK16" s="27"/>
      <c r="BL16" s="71" t="s">
        <v>83</v>
      </c>
      <c r="BN16" s="27"/>
      <c r="BO16" s="71" t="s">
        <v>83</v>
      </c>
      <c r="BQ16" s="27"/>
      <c r="BR16" s="71" t="s">
        <v>83</v>
      </c>
      <c r="BT16" s="27"/>
      <c r="BU16" s="71" t="s">
        <v>83</v>
      </c>
      <c r="BW16" s="27"/>
      <c r="BX16" s="110"/>
      <c r="BY16" s="71" t="s">
        <v>78</v>
      </c>
      <c r="CA16" s="27"/>
      <c r="CB16" s="71" t="s">
        <v>78</v>
      </c>
      <c r="CD16" s="27"/>
      <c r="CE16" s="71" t="s">
        <v>78</v>
      </c>
      <c r="CG16" s="27"/>
      <c r="CH16" s="71" t="s">
        <v>78</v>
      </c>
      <c r="CJ16" s="27"/>
      <c r="CK16" s="71" t="s">
        <v>78</v>
      </c>
      <c r="CM16" s="27"/>
      <c r="CN16" s="71" t="s">
        <v>78</v>
      </c>
      <c r="CP16" s="27"/>
      <c r="CQ16" s="71" t="s">
        <v>78</v>
      </c>
      <c r="CS16" s="27"/>
      <c r="CT16" s="71" t="s">
        <v>78</v>
      </c>
      <c r="CV16" s="27"/>
      <c r="CW16" s="71" t="s">
        <v>78</v>
      </c>
      <c r="CY16" s="27"/>
      <c r="CZ16" s="71" t="s">
        <v>78</v>
      </c>
      <c r="DB16" s="27"/>
      <c r="DC16" s="71" t="s">
        <v>78</v>
      </c>
      <c r="DE16" s="27"/>
      <c r="DF16" s="71" t="s">
        <v>78</v>
      </c>
      <c r="DH16" s="27"/>
      <c r="DI16" s="110"/>
    </row>
    <row r="17" spans="3:113" x14ac:dyDescent="0.25">
      <c r="C17" s="74" t="s">
        <v>38</v>
      </c>
      <c r="E17" s="27"/>
      <c r="F17" s="74" t="s">
        <v>37</v>
      </c>
      <c r="H17" s="27"/>
      <c r="I17" s="74" t="s">
        <v>39</v>
      </c>
      <c r="K17" s="27"/>
      <c r="L17" s="74" t="s">
        <v>210</v>
      </c>
      <c r="N17" s="27"/>
      <c r="O17" s="74" t="s">
        <v>216</v>
      </c>
      <c r="Q17" s="27"/>
      <c r="R17" s="74" t="s">
        <v>225</v>
      </c>
      <c r="T17" s="27"/>
      <c r="U17" s="74" t="s">
        <v>228</v>
      </c>
      <c r="W17" s="27"/>
      <c r="X17" s="74" t="s">
        <v>235</v>
      </c>
      <c r="Z17" s="27"/>
      <c r="AA17" s="74" t="s">
        <v>242</v>
      </c>
      <c r="AC17" s="27"/>
      <c r="AD17" s="74" t="s">
        <v>247</v>
      </c>
      <c r="AF17" s="27"/>
      <c r="AG17" s="74" t="s">
        <v>251</v>
      </c>
      <c r="AI17" s="27"/>
      <c r="AJ17" s="74" t="s">
        <v>257</v>
      </c>
      <c r="AL17" s="27"/>
      <c r="AM17" s="110"/>
      <c r="AN17" s="64" t="s">
        <v>38</v>
      </c>
      <c r="AP17" s="27"/>
      <c r="AQ17" s="64" t="s">
        <v>37</v>
      </c>
      <c r="AS17" s="27"/>
      <c r="AT17" s="64" t="s">
        <v>39</v>
      </c>
      <c r="AV17" s="27"/>
      <c r="AW17" s="64" t="s">
        <v>210</v>
      </c>
      <c r="AY17" s="27"/>
      <c r="AZ17" s="64" t="s">
        <v>216</v>
      </c>
      <c r="BB17" s="27"/>
      <c r="BC17" s="64" t="s">
        <v>225</v>
      </c>
      <c r="BE17" s="27"/>
      <c r="BF17" s="64" t="s">
        <v>228</v>
      </c>
      <c r="BH17" s="27"/>
      <c r="BI17" s="64" t="s">
        <v>235</v>
      </c>
      <c r="BK17" s="27"/>
      <c r="BL17" s="64" t="s">
        <v>242</v>
      </c>
      <c r="BN17" s="27"/>
      <c r="BO17" s="64" t="s">
        <v>247</v>
      </c>
      <c r="BQ17" s="27"/>
      <c r="BR17" s="64" t="s">
        <v>251</v>
      </c>
      <c r="BT17" s="27"/>
      <c r="BU17" s="64" t="s">
        <v>257</v>
      </c>
      <c r="BW17" s="27"/>
      <c r="BX17" s="110"/>
      <c r="BY17" s="64" t="s">
        <v>38</v>
      </c>
      <c r="CA17" s="27"/>
      <c r="CB17" s="64" t="s">
        <v>37</v>
      </c>
      <c r="CD17" s="27"/>
      <c r="CE17" s="64" t="s">
        <v>39</v>
      </c>
      <c r="CG17" s="27"/>
      <c r="CH17" s="64" t="s">
        <v>210</v>
      </c>
      <c r="CJ17" s="27"/>
      <c r="CK17" s="64" t="s">
        <v>216</v>
      </c>
      <c r="CM17" s="27"/>
      <c r="CN17" s="64" t="s">
        <v>225</v>
      </c>
      <c r="CP17" s="27"/>
      <c r="CQ17" s="64" t="s">
        <v>228</v>
      </c>
      <c r="CS17" s="27"/>
      <c r="CT17" s="64" t="s">
        <v>235</v>
      </c>
      <c r="CV17" s="27"/>
      <c r="CW17" s="64" t="s">
        <v>242</v>
      </c>
      <c r="CY17" s="27"/>
      <c r="CZ17" s="64" t="s">
        <v>247</v>
      </c>
      <c r="DB17" s="27"/>
      <c r="DC17" s="64" t="s">
        <v>251</v>
      </c>
      <c r="DE17" s="27"/>
      <c r="DF17" s="64" t="s">
        <v>257</v>
      </c>
      <c r="DH17" s="27"/>
      <c r="DI17" s="110"/>
    </row>
    <row r="18" spans="3:113" x14ac:dyDescent="0.25">
      <c r="C18" s="74" t="s">
        <v>95</v>
      </c>
      <c r="E18" s="27"/>
      <c r="F18" s="74" t="s">
        <v>95</v>
      </c>
      <c r="H18" s="27"/>
      <c r="I18" s="74" t="s">
        <v>95</v>
      </c>
      <c r="K18" s="27"/>
      <c r="L18" s="74" t="s">
        <v>95</v>
      </c>
      <c r="N18" s="27"/>
      <c r="O18" s="74" t="s">
        <v>95</v>
      </c>
      <c r="Q18" s="27"/>
      <c r="R18" s="74" t="s">
        <v>95</v>
      </c>
      <c r="T18" s="27"/>
      <c r="U18" s="74" t="s">
        <v>95</v>
      </c>
      <c r="W18" s="27"/>
      <c r="X18" s="74" t="s">
        <v>95</v>
      </c>
      <c r="Z18" s="27"/>
      <c r="AA18" s="74" t="s">
        <v>95</v>
      </c>
      <c r="AC18" s="27"/>
      <c r="AD18" s="74" t="s">
        <v>95</v>
      </c>
      <c r="AF18" s="27"/>
      <c r="AG18" s="74" t="s">
        <v>95</v>
      </c>
      <c r="AI18" s="27"/>
      <c r="AJ18" s="74" t="s">
        <v>95</v>
      </c>
      <c r="AL18" s="27"/>
      <c r="AM18" s="110"/>
      <c r="AN18" s="64" t="s">
        <v>95</v>
      </c>
      <c r="AP18" s="27"/>
      <c r="AQ18" s="64" t="s">
        <v>95</v>
      </c>
      <c r="AS18" s="27"/>
      <c r="AT18" s="64" t="s">
        <v>95</v>
      </c>
      <c r="AV18" s="27"/>
      <c r="AW18" s="64" t="s">
        <v>95</v>
      </c>
      <c r="AY18" s="27"/>
      <c r="AZ18" s="64" t="s">
        <v>95</v>
      </c>
      <c r="BB18" s="27"/>
      <c r="BC18" s="64" t="s">
        <v>95</v>
      </c>
      <c r="BE18" s="27"/>
      <c r="BF18" s="64" t="s">
        <v>95</v>
      </c>
      <c r="BH18" s="27"/>
      <c r="BI18" s="64" t="s">
        <v>95</v>
      </c>
      <c r="BK18" s="27"/>
      <c r="BL18" s="64" t="s">
        <v>95</v>
      </c>
      <c r="BN18" s="27"/>
      <c r="BO18" s="64" t="s">
        <v>95</v>
      </c>
      <c r="BQ18" s="27"/>
      <c r="BR18" s="64" t="s">
        <v>95</v>
      </c>
      <c r="BT18" s="27"/>
      <c r="BU18" s="64" t="s">
        <v>95</v>
      </c>
      <c r="BW18" s="27"/>
      <c r="BX18" s="110"/>
      <c r="BY18" s="64" t="s">
        <v>95</v>
      </c>
      <c r="CA18" s="27"/>
      <c r="CB18" s="64" t="s">
        <v>95</v>
      </c>
      <c r="CD18" s="27"/>
      <c r="CE18" s="64" t="s">
        <v>95</v>
      </c>
      <c r="CG18" s="27"/>
      <c r="CH18" s="64" t="s">
        <v>95</v>
      </c>
      <c r="CJ18" s="27"/>
      <c r="CK18" s="64" t="s">
        <v>95</v>
      </c>
      <c r="CM18" s="27"/>
      <c r="CN18" s="64" t="s">
        <v>95</v>
      </c>
      <c r="CP18" s="27"/>
      <c r="CQ18" s="64" t="s">
        <v>95</v>
      </c>
      <c r="CS18" s="27"/>
      <c r="CT18" s="64" t="s">
        <v>95</v>
      </c>
      <c r="CV18" s="27"/>
      <c r="CW18" s="64" t="s">
        <v>95</v>
      </c>
      <c r="CY18" s="27"/>
      <c r="CZ18" s="64" t="s">
        <v>95</v>
      </c>
      <c r="DB18" s="27"/>
      <c r="DC18" s="64" t="s">
        <v>95</v>
      </c>
      <c r="DE18" s="27"/>
      <c r="DF18" s="64" t="s">
        <v>95</v>
      </c>
      <c r="DH18" s="27"/>
      <c r="DI18" s="110"/>
    </row>
    <row r="19" spans="3:113" x14ac:dyDescent="0.25">
      <c r="C19" s="74">
        <v>3447</v>
      </c>
      <c r="E19" s="27"/>
      <c r="F19" s="74">
        <v>3438</v>
      </c>
      <c r="H19" s="27"/>
      <c r="I19" s="74">
        <v>3447</v>
      </c>
      <c r="K19" s="27"/>
      <c r="L19" s="74">
        <v>3411</v>
      </c>
      <c r="N19" s="27"/>
      <c r="O19" s="74">
        <v>3433</v>
      </c>
      <c r="Q19" s="27"/>
      <c r="R19" s="74">
        <v>3452</v>
      </c>
      <c r="T19" s="27"/>
      <c r="U19" s="74">
        <v>3462</v>
      </c>
      <c r="W19" s="27"/>
      <c r="X19" s="74">
        <v>3492</v>
      </c>
      <c r="Z19" s="27"/>
      <c r="AA19" s="74">
        <v>3489</v>
      </c>
      <c r="AC19" s="27"/>
      <c r="AD19" s="74">
        <v>3545</v>
      </c>
      <c r="AF19" s="27"/>
      <c r="AG19" s="74">
        <v>3435</v>
      </c>
      <c r="AI19" s="27"/>
      <c r="AJ19" s="74">
        <v>3365</v>
      </c>
      <c r="AL19" s="27"/>
      <c r="AM19" s="110"/>
      <c r="AN19" s="64">
        <v>4930</v>
      </c>
      <c r="AP19" s="27"/>
      <c r="AQ19" s="64">
        <v>4886</v>
      </c>
      <c r="AS19" s="27"/>
      <c r="AT19" s="64">
        <v>4910</v>
      </c>
      <c r="AV19" s="27"/>
      <c r="AW19" s="64">
        <v>4925</v>
      </c>
      <c r="AY19" s="27"/>
      <c r="AZ19" s="64">
        <v>4901</v>
      </c>
      <c r="BB19" s="27"/>
      <c r="BC19" s="64">
        <v>4895</v>
      </c>
      <c r="BE19" s="27"/>
      <c r="BF19" s="64">
        <v>5010</v>
      </c>
      <c r="BH19" s="27"/>
      <c r="BI19" s="64">
        <v>5087</v>
      </c>
      <c r="BK19" s="27"/>
      <c r="BL19" s="64">
        <v>5048</v>
      </c>
      <c r="BN19" s="27"/>
      <c r="BO19" s="64">
        <v>5090</v>
      </c>
      <c r="BQ19" s="27"/>
      <c r="BR19" s="64">
        <v>4992</v>
      </c>
      <c r="BT19" s="27"/>
      <c r="BU19" s="64">
        <v>4891</v>
      </c>
      <c r="BW19" s="27"/>
      <c r="BX19" s="110"/>
      <c r="BY19" s="64">
        <v>2589</v>
      </c>
      <c r="CA19" s="27"/>
      <c r="CB19" s="64">
        <v>2566</v>
      </c>
      <c r="CD19" s="27"/>
      <c r="CE19" s="64">
        <v>2590</v>
      </c>
      <c r="CG19" s="27"/>
      <c r="CH19" s="64">
        <v>2591</v>
      </c>
      <c r="CJ19" s="27"/>
      <c r="CK19" s="64">
        <v>2578</v>
      </c>
      <c r="CM19" s="27"/>
      <c r="CN19" s="64">
        <v>2586</v>
      </c>
      <c r="CP19" s="27"/>
      <c r="CQ19" s="64">
        <v>2635</v>
      </c>
      <c r="CS19" s="27"/>
      <c r="CT19" s="64">
        <v>2676</v>
      </c>
      <c r="CV19" s="27"/>
      <c r="CW19" s="64">
        <v>2672</v>
      </c>
      <c r="CY19" s="27"/>
      <c r="CZ19" s="64">
        <v>2705</v>
      </c>
      <c r="DB19" s="27"/>
      <c r="DC19" s="64">
        <v>2641</v>
      </c>
      <c r="DE19" s="27"/>
      <c r="DF19" s="64">
        <v>2549</v>
      </c>
      <c r="DH19" s="27"/>
      <c r="DI19" s="110"/>
    </row>
    <row r="20" spans="3:113" x14ac:dyDescent="0.25">
      <c r="C20" s="74" t="s">
        <v>94</v>
      </c>
      <c r="E20" s="27"/>
      <c r="F20" s="74" t="s">
        <v>94</v>
      </c>
      <c r="H20" s="27"/>
      <c r="I20" s="74" t="s">
        <v>94</v>
      </c>
      <c r="K20" s="27"/>
      <c r="L20" s="74" t="s">
        <v>94</v>
      </c>
      <c r="N20" s="27"/>
      <c r="O20" s="74" t="s">
        <v>94</v>
      </c>
      <c r="Q20" s="27"/>
      <c r="R20" s="74" t="s">
        <v>94</v>
      </c>
      <c r="T20" s="27"/>
      <c r="U20" s="74" t="s">
        <v>94</v>
      </c>
      <c r="W20" s="27"/>
      <c r="X20" s="74" t="s">
        <v>94</v>
      </c>
      <c r="Z20" s="27"/>
      <c r="AA20" s="74" t="s">
        <v>94</v>
      </c>
      <c r="AC20" s="27"/>
      <c r="AD20" s="74" t="s">
        <v>94</v>
      </c>
      <c r="AF20" s="27"/>
      <c r="AG20" s="74" t="s">
        <v>94</v>
      </c>
      <c r="AI20" s="27"/>
      <c r="AJ20" s="74" t="s">
        <v>94</v>
      </c>
      <c r="AL20" s="27"/>
      <c r="AM20" s="110"/>
      <c r="AN20" s="64" t="s">
        <v>35</v>
      </c>
      <c r="AP20" s="27"/>
      <c r="AQ20" s="64" t="s">
        <v>35</v>
      </c>
      <c r="AS20" s="27"/>
      <c r="AT20" s="64" t="s">
        <v>35</v>
      </c>
      <c r="AV20" s="27"/>
      <c r="AW20" s="64" t="s">
        <v>35</v>
      </c>
      <c r="AY20" s="27"/>
      <c r="AZ20" s="64" t="s">
        <v>35</v>
      </c>
      <c r="BB20" s="27"/>
      <c r="BC20" s="64" t="s">
        <v>35</v>
      </c>
      <c r="BE20" s="27"/>
      <c r="BF20" s="64" t="s">
        <v>35</v>
      </c>
      <c r="BH20" s="27"/>
      <c r="BI20" s="64" t="s">
        <v>35</v>
      </c>
      <c r="BK20" s="27"/>
      <c r="BL20" s="64" t="s">
        <v>35</v>
      </c>
      <c r="BN20" s="27"/>
      <c r="BO20" s="64" t="s">
        <v>35</v>
      </c>
      <c r="BQ20" s="27"/>
      <c r="BR20" s="64" t="s">
        <v>35</v>
      </c>
      <c r="BT20" s="27"/>
      <c r="BU20" s="64" t="s">
        <v>35</v>
      </c>
      <c r="BW20" s="27"/>
      <c r="BX20" s="110"/>
      <c r="BY20" s="64" t="s">
        <v>35</v>
      </c>
      <c r="CA20" s="27"/>
      <c r="CB20" s="64" t="s">
        <v>35</v>
      </c>
      <c r="CD20" s="27"/>
      <c r="CE20" s="64" t="s">
        <v>35</v>
      </c>
      <c r="CG20" s="27"/>
      <c r="CH20" s="64" t="s">
        <v>35</v>
      </c>
      <c r="CJ20" s="27"/>
      <c r="CK20" s="64" t="s">
        <v>35</v>
      </c>
      <c r="CM20" s="27"/>
      <c r="CN20" s="64" t="s">
        <v>35</v>
      </c>
      <c r="CP20" s="27"/>
      <c r="CQ20" s="64" t="s">
        <v>35</v>
      </c>
      <c r="CS20" s="27"/>
      <c r="CT20" s="64" t="s">
        <v>35</v>
      </c>
      <c r="CV20" s="27"/>
      <c r="CW20" s="64" t="s">
        <v>35</v>
      </c>
      <c r="CY20" s="27"/>
      <c r="CZ20" s="64" t="s">
        <v>35</v>
      </c>
      <c r="DB20" s="27"/>
      <c r="DC20" s="64" t="s">
        <v>35</v>
      </c>
      <c r="DE20" s="27"/>
      <c r="DF20" s="64" t="s">
        <v>35</v>
      </c>
      <c r="DH20" s="27"/>
      <c r="DI20" s="110"/>
    </row>
    <row r="21" spans="3:113" x14ac:dyDescent="0.25">
      <c r="C21" s="74">
        <v>4293</v>
      </c>
      <c r="E21" s="27"/>
      <c r="F21" s="74">
        <v>4440</v>
      </c>
      <c r="H21" s="27"/>
      <c r="I21" s="74">
        <v>4537</v>
      </c>
      <c r="K21" s="27"/>
      <c r="L21" s="74">
        <v>4668</v>
      </c>
      <c r="N21" s="27"/>
      <c r="O21" s="74">
        <v>4677</v>
      </c>
      <c r="Q21" s="27"/>
      <c r="R21" s="74">
        <v>4708</v>
      </c>
      <c r="T21" s="27"/>
      <c r="U21" s="74">
        <v>4755</v>
      </c>
      <c r="W21" s="27"/>
      <c r="X21" s="74">
        <v>4831</v>
      </c>
      <c r="Z21" s="27"/>
      <c r="AA21" s="74">
        <v>4947</v>
      </c>
      <c r="AC21" s="27"/>
      <c r="AD21" s="74">
        <v>4953</v>
      </c>
      <c r="AF21" s="27"/>
      <c r="AG21" s="74">
        <v>5050</v>
      </c>
      <c r="AI21" s="27"/>
      <c r="AJ21" s="74">
        <v>5073</v>
      </c>
      <c r="AL21" s="27"/>
      <c r="AM21" s="110"/>
      <c r="AN21" s="64">
        <v>6441</v>
      </c>
      <c r="AP21" s="27"/>
      <c r="AQ21" s="64">
        <v>6332</v>
      </c>
      <c r="AS21" s="27"/>
      <c r="AT21" s="64">
        <v>6341</v>
      </c>
      <c r="AV21" s="27"/>
      <c r="AW21" s="64">
        <v>6368</v>
      </c>
      <c r="AY21" s="27"/>
      <c r="AZ21" s="64">
        <v>6364</v>
      </c>
      <c r="BB21" s="27"/>
      <c r="BC21" s="64">
        <v>6384</v>
      </c>
      <c r="BE21" s="27"/>
      <c r="BF21" s="64">
        <v>6570</v>
      </c>
      <c r="BH21" s="27"/>
      <c r="BI21" s="64">
        <v>6535</v>
      </c>
      <c r="BK21" s="27"/>
      <c r="BL21" s="64">
        <v>6475</v>
      </c>
      <c r="BN21" s="27"/>
      <c r="BO21" s="64">
        <v>6260</v>
      </c>
      <c r="BQ21" s="27"/>
      <c r="BR21" s="64">
        <v>6233</v>
      </c>
      <c r="BT21" s="27"/>
      <c r="BU21" s="64">
        <v>6251</v>
      </c>
      <c r="BW21" s="27"/>
      <c r="BX21" s="110"/>
      <c r="BY21" s="64">
        <v>3405</v>
      </c>
      <c r="CA21" s="27"/>
      <c r="CB21" s="64">
        <v>3414</v>
      </c>
      <c r="CD21" s="27"/>
      <c r="CE21" s="64">
        <v>3407</v>
      </c>
      <c r="CG21" s="27"/>
      <c r="CH21" s="64">
        <v>3463</v>
      </c>
      <c r="CJ21" s="27"/>
      <c r="CK21" s="64">
        <v>3461</v>
      </c>
      <c r="CM21" s="27"/>
      <c r="CN21" s="64">
        <v>3425</v>
      </c>
      <c r="CP21" s="27"/>
      <c r="CQ21" s="64">
        <v>3430</v>
      </c>
      <c r="CS21" s="27"/>
      <c r="CT21" s="64">
        <v>3522</v>
      </c>
      <c r="CV21" s="27"/>
      <c r="CW21" s="64">
        <v>3615</v>
      </c>
      <c r="CY21" s="27"/>
      <c r="CZ21" s="64">
        <v>3659</v>
      </c>
      <c r="DB21" s="27"/>
      <c r="DC21" s="64">
        <v>3664</v>
      </c>
      <c r="DE21" s="27"/>
      <c r="DF21" s="64">
        <v>3552</v>
      </c>
      <c r="DH21" s="27"/>
      <c r="DI21" s="110"/>
    </row>
    <row r="22" spans="3:113" x14ac:dyDescent="0.25">
      <c r="E22" s="27"/>
      <c r="H22" s="27"/>
      <c r="K22" s="27"/>
      <c r="N22" s="27"/>
      <c r="Q22" s="27"/>
      <c r="T22" s="27"/>
      <c r="W22" s="27"/>
      <c r="Z22" s="27"/>
      <c r="AC22" s="27"/>
      <c r="AF22" s="27"/>
      <c r="AI22" s="27"/>
      <c r="AL22" s="27"/>
      <c r="AP22" s="27"/>
      <c r="AS22" s="27"/>
      <c r="AV22" s="27"/>
      <c r="AY22" s="27"/>
      <c r="BB22" s="27"/>
      <c r="BE22" s="27"/>
      <c r="BH22" s="27"/>
      <c r="BK22" s="27"/>
      <c r="BN22" s="27"/>
      <c r="BQ22" s="27"/>
      <c r="BT22" s="27"/>
      <c r="BW22" s="27"/>
      <c r="CA22" s="27"/>
      <c r="CD22" s="27"/>
      <c r="CG22" s="27"/>
      <c r="CJ22" s="27"/>
      <c r="CM22" s="27"/>
      <c r="CP22" s="27"/>
      <c r="CS22" s="27"/>
      <c r="CV22" s="27"/>
      <c r="CY22" s="27"/>
      <c r="DB22" s="27"/>
      <c r="DE22" s="27"/>
      <c r="DH22" s="27"/>
    </row>
    <row r="23" spans="3:113" x14ac:dyDescent="0.25">
      <c r="E23" s="27"/>
      <c r="H23" s="27"/>
      <c r="K23" s="27"/>
      <c r="N23" s="27"/>
      <c r="Q23" s="27"/>
      <c r="T23" s="27"/>
      <c r="W23" s="27"/>
      <c r="Z23" s="27"/>
      <c r="AC23" s="27"/>
      <c r="AF23" s="27"/>
      <c r="AI23" s="27"/>
      <c r="AL23" s="27"/>
      <c r="AP23" s="27"/>
      <c r="AS23" s="27"/>
      <c r="AV23" s="27"/>
      <c r="AY23" s="27"/>
      <c r="BB23" s="27"/>
      <c r="BE23" s="27"/>
      <c r="BH23" s="27"/>
      <c r="BK23" s="27"/>
      <c r="BN23" s="27"/>
      <c r="BQ23" s="27"/>
      <c r="BT23" s="27"/>
      <c r="BW23" s="27"/>
      <c r="CA23" s="27"/>
      <c r="CD23" s="27"/>
      <c r="CG23" s="27"/>
      <c r="CJ23" s="27"/>
      <c r="CM23" s="27"/>
      <c r="CP23" s="27"/>
      <c r="CS23" s="27"/>
      <c r="CV23" s="27"/>
      <c r="CY23" s="27"/>
      <c r="DB23" s="27"/>
      <c r="DE23" s="27"/>
      <c r="DH23" s="27"/>
    </row>
  </sheetData>
  <mergeCells count="38">
    <mergeCell ref="DF2:DH2"/>
    <mergeCell ref="U2:W2"/>
    <mergeCell ref="BF2:BH2"/>
    <mergeCell ref="BC2:BE2"/>
    <mergeCell ref="CT2:CV2"/>
    <mergeCell ref="CQ2:CS2"/>
    <mergeCell ref="AT2:AV2"/>
    <mergeCell ref="AW2:AY2"/>
    <mergeCell ref="AZ2:BB2"/>
    <mergeCell ref="CK2:CM2"/>
    <mergeCell ref="CH2:CJ2"/>
    <mergeCell ref="CE2:CG2"/>
    <mergeCell ref="CB2:CD2"/>
    <mergeCell ref="AJ2:AL2"/>
    <mergeCell ref="BU2:BW2"/>
    <mergeCell ref="AG2:AI2"/>
    <mergeCell ref="BR2:BT2"/>
    <mergeCell ref="A1:A3"/>
    <mergeCell ref="B1:B3"/>
    <mergeCell ref="C2:E2"/>
    <mergeCell ref="F2:H2"/>
    <mergeCell ref="AQ2:AS2"/>
    <mergeCell ref="I2:K2"/>
    <mergeCell ref="L2:N2"/>
    <mergeCell ref="O2:Q2"/>
    <mergeCell ref="AN2:AP2"/>
    <mergeCell ref="R2:T2"/>
    <mergeCell ref="X2:Z2"/>
    <mergeCell ref="AA2:AC2"/>
    <mergeCell ref="AD2:AF2"/>
    <mergeCell ref="BO2:BQ2"/>
    <mergeCell ref="DC2:DE2"/>
    <mergeCell ref="CN2:CP2"/>
    <mergeCell ref="BY2:CA2"/>
    <mergeCell ref="BI2:BK2"/>
    <mergeCell ref="BL2:BN2"/>
    <mergeCell ref="CZ2:DB2"/>
    <mergeCell ref="CW2:CY2"/>
  </mergeCells>
  <conditionalFormatting sqref="AP22:AP1048576 CA22:CA1048576 E13 AP13 CA13 E15 AP15 CA15 E22:E1048576 AM22:AM1048576">
    <cfRule type="cellIs" dxfId="495" priority="1656" operator="greaterThan">
      <formula>0</formula>
    </cfRule>
    <cfRule type="cellIs" dxfId="494" priority="1657" operator="lessThan">
      <formula>0</formula>
    </cfRule>
    <cfRule type="cellIs" dxfId="493" priority="1658" operator="greaterThan">
      <formula>0</formula>
    </cfRule>
  </conditionalFormatting>
  <conditionalFormatting sqref="BX22:BX1048576">
    <cfRule type="colorScale" priority="357">
      <colorScale>
        <cfvo type="num" val="0"/>
        <cfvo type="num" val="0"/>
        <color rgb="FF92D050"/>
        <color rgb="FFFF3300"/>
      </colorScale>
    </cfRule>
  </conditionalFormatting>
  <conditionalFormatting sqref="DI22:DI1048576">
    <cfRule type="colorScale" priority="121">
      <colorScale>
        <cfvo type="num" val="0"/>
        <cfvo type="num" val="0"/>
        <color rgb="FF92D050"/>
        <color rgb="FFFF3300"/>
      </colorScale>
    </cfRule>
  </conditionalFormatting>
  <conditionalFormatting sqref="AM4:AM14">
    <cfRule type="cellIs" dxfId="492" priority="119" operator="greaterThan">
      <formula>0</formula>
    </cfRule>
    <cfRule type="cellIs" dxfId="491" priority="120" operator="lessThan">
      <formula>0</formula>
    </cfRule>
  </conditionalFormatting>
  <conditionalFormatting sqref="AM4:AM14">
    <cfRule type="colorScale" priority="118">
      <colorScale>
        <cfvo type="num" val="0"/>
        <cfvo type="num" val="0"/>
        <color rgb="FF92D050"/>
        <color rgb="FFFF3300"/>
      </colorScale>
    </cfRule>
  </conditionalFormatting>
  <conditionalFormatting sqref="AM3">
    <cfRule type="colorScale" priority="117">
      <colorScale>
        <cfvo type="num" val="0"/>
        <cfvo type="num" val="0"/>
        <color rgb="FF92D050"/>
        <color rgb="FFFF3300"/>
      </colorScale>
    </cfRule>
  </conditionalFormatting>
  <conditionalFormatting sqref="AM15:AM21">
    <cfRule type="cellIs" dxfId="490" priority="115" operator="greaterThan">
      <formula>0</formula>
    </cfRule>
    <cfRule type="cellIs" dxfId="489" priority="116" operator="lessThan">
      <formula>0</formula>
    </cfRule>
  </conditionalFormatting>
  <conditionalFormatting sqref="AM15:AM21">
    <cfRule type="colorScale" priority="114">
      <colorScale>
        <cfvo type="num" val="0"/>
        <cfvo type="num" val="0"/>
        <color rgb="FF92D050"/>
        <color rgb="FFFF3300"/>
      </colorScale>
    </cfRule>
  </conditionalFormatting>
  <conditionalFormatting sqref="BX4:BX14">
    <cfRule type="cellIs" dxfId="488" priority="112" operator="greaterThan">
      <formula>0</formula>
    </cfRule>
    <cfRule type="cellIs" dxfId="487" priority="113" operator="lessThan">
      <formula>0</formula>
    </cfRule>
  </conditionalFormatting>
  <conditionalFormatting sqref="BX4:BX14">
    <cfRule type="colorScale" priority="111">
      <colorScale>
        <cfvo type="num" val="0"/>
        <cfvo type="num" val="0"/>
        <color rgb="FF92D050"/>
        <color rgb="FFFF3300"/>
      </colorScale>
    </cfRule>
  </conditionalFormatting>
  <conditionalFormatting sqref="BX3">
    <cfRule type="colorScale" priority="110">
      <colorScale>
        <cfvo type="num" val="0"/>
        <cfvo type="num" val="0"/>
        <color rgb="FF92D050"/>
        <color rgb="FFFF3300"/>
      </colorScale>
    </cfRule>
  </conditionalFormatting>
  <conditionalFormatting sqref="BX15:BX21">
    <cfRule type="cellIs" dxfId="486" priority="108" operator="greaterThan">
      <formula>0</formula>
    </cfRule>
    <cfRule type="cellIs" dxfId="485" priority="109" operator="lessThan">
      <formula>0</formula>
    </cfRule>
  </conditionalFormatting>
  <conditionalFormatting sqref="BX15:BX21">
    <cfRule type="colorScale" priority="107">
      <colorScale>
        <cfvo type="num" val="0"/>
        <cfvo type="num" val="0"/>
        <color rgb="FF92D050"/>
        <color rgb="FFFF3300"/>
      </colorScale>
    </cfRule>
  </conditionalFormatting>
  <conditionalFormatting sqref="DI4:DI14">
    <cfRule type="cellIs" dxfId="484" priority="105" operator="greaterThan">
      <formula>0</formula>
    </cfRule>
    <cfRule type="cellIs" dxfId="483" priority="106" operator="lessThan">
      <formula>0</formula>
    </cfRule>
  </conditionalFormatting>
  <conditionalFormatting sqref="DI4:DI14">
    <cfRule type="colorScale" priority="104">
      <colorScale>
        <cfvo type="num" val="0"/>
        <cfvo type="num" val="0"/>
        <color rgb="FF92D050"/>
        <color rgb="FFFF3300"/>
      </colorScale>
    </cfRule>
  </conditionalFormatting>
  <conditionalFormatting sqref="DI3">
    <cfRule type="colorScale" priority="103">
      <colorScale>
        <cfvo type="num" val="0"/>
        <cfvo type="num" val="0"/>
        <color rgb="FF92D050"/>
        <color rgb="FFFF3300"/>
      </colorScale>
    </cfRule>
  </conditionalFormatting>
  <conditionalFormatting sqref="DI15:DI21">
    <cfRule type="cellIs" dxfId="482" priority="101" operator="greaterThan">
      <formula>0</formula>
    </cfRule>
    <cfRule type="cellIs" dxfId="481" priority="102" operator="lessThan">
      <formula>0</formula>
    </cfRule>
  </conditionalFormatting>
  <conditionalFormatting sqref="DI15:DI21">
    <cfRule type="colorScale" priority="100">
      <colorScale>
        <cfvo type="num" val="0"/>
        <cfvo type="num" val="0"/>
        <color rgb="FF92D050"/>
        <color rgb="FFFF3300"/>
      </colorScale>
    </cfRule>
  </conditionalFormatting>
  <conditionalFormatting sqref="H13 H15 H22:H1048576">
    <cfRule type="cellIs" dxfId="480" priority="97" operator="greaterThan">
      <formula>0</formula>
    </cfRule>
    <cfRule type="cellIs" dxfId="479" priority="98" operator="lessThan">
      <formula>0</formula>
    </cfRule>
    <cfRule type="cellIs" dxfId="478" priority="99" operator="greaterThan">
      <formula>0</formula>
    </cfRule>
  </conditionalFormatting>
  <conditionalFormatting sqref="AS22:AS1048576 AS13 AS15">
    <cfRule type="cellIs" dxfId="477" priority="94" operator="greaterThan">
      <formula>0</formula>
    </cfRule>
    <cfRule type="cellIs" dxfId="476" priority="95" operator="lessThan">
      <formula>0</formula>
    </cfRule>
    <cfRule type="cellIs" dxfId="475" priority="96" operator="greaterThan">
      <formula>0</formula>
    </cfRule>
  </conditionalFormatting>
  <conditionalFormatting sqref="CD22:CD1048576 CD13 CD15">
    <cfRule type="cellIs" dxfId="474" priority="91" operator="greaterThan">
      <formula>0</formula>
    </cfRule>
    <cfRule type="cellIs" dxfId="473" priority="92" operator="lessThan">
      <formula>0</formula>
    </cfRule>
    <cfRule type="cellIs" dxfId="472" priority="93" operator="greaterThan">
      <formula>0</formula>
    </cfRule>
  </conditionalFormatting>
  <conditionalFormatting sqref="K13 K15 K22:K1048576">
    <cfRule type="cellIs" dxfId="471" priority="88" operator="greaterThan">
      <formula>0</formula>
    </cfRule>
    <cfRule type="cellIs" dxfId="470" priority="89" operator="lessThan">
      <formula>0</formula>
    </cfRule>
    <cfRule type="cellIs" dxfId="469" priority="90" operator="greaterThan">
      <formula>0</formula>
    </cfRule>
  </conditionalFormatting>
  <conditionalFormatting sqref="AV22:AV1048576 AV13 AV15">
    <cfRule type="cellIs" dxfId="468" priority="85" operator="greaterThan">
      <formula>0</formula>
    </cfRule>
    <cfRule type="cellIs" dxfId="467" priority="86" operator="lessThan">
      <formula>0</formula>
    </cfRule>
    <cfRule type="cellIs" dxfId="466" priority="87" operator="greaterThan">
      <formula>0</formula>
    </cfRule>
  </conditionalFormatting>
  <conditionalFormatting sqref="CG22:CG1048576 CG13 CG15">
    <cfRule type="cellIs" dxfId="465" priority="82" operator="greaterThan">
      <formula>0</formula>
    </cfRule>
    <cfRule type="cellIs" dxfId="464" priority="83" operator="lessThan">
      <formula>0</formula>
    </cfRule>
    <cfRule type="cellIs" dxfId="463" priority="84" operator="greaterThan">
      <formula>0</formula>
    </cfRule>
  </conditionalFormatting>
  <conditionalFormatting sqref="N13 N15 N22:N1048576">
    <cfRule type="cellIs" dxfId="462" priority="79" operator="greaterThan">
      <formula>0</formula>
    </cfRule>
    <cfRule type="cellIs" dxfId="461" priority="80" operator="lessThan">
      <formula>0</formula>
    </cfRule>
    <cfRule type="cellIs" dxfId="460" priority="81" operator="greaterThan">
      <formula>0</formula>
    </cfRule>
  </conditionalFormatting>
  <conditionalFormatting sqref="AY22:AY1048576 AY13 AY15">
    <cfRule type="cellIs" dxfId="459" priority="76" operator="greaterThan">
      <formula>0</formula>
    </cfRule>
    <cfRule type="cellIs" dxfId="458" priority="77" operator="lessThan">
      <formula>0</formula>
    </cfRule>
    <cfRule type="cellIs" dxfId="457" priority="78" operator="greaterThan">
      <formula>0</formula>
    </cfRule>
  </conditionalFormatting>
  <conditionalFormatting sqref="CJ22:CJ1048576 CJ13 CJ15">
    <cfRule type="cellIs" dxfId="456" priority="73" operator="greaterThan">
      <formula>0</formula>
    </cfRule>
    <cfRule type="cellIs" dxfId="455" priority="74" operator="lessThan">
      <formula>0</formula>
    </cfRule>
    <cfRule type="cellIs" dxfId="454" priority="75" operator="greaterThan">
      <formula>0</formula>
    </cfRule>
  </conditionalFormatting>
  <conditionalFormatting sqref="Q13 Q15 Q22:Q1048576">
    <cfRule type="cellIs" dxfId="453" priority="70" operator="greaterThan">
      <formula>0</formula>
    </cfRule>
    <cfRule type="cellIs" dxfId="452" priority="71" operator="lessThan">
      <formula>0</formula>
    </cfRule>
    <cfRule type="cellIs" dxfId="451" priority="72" operator="greaterThan">
      <formula>0</formula>
    </cfRule>
  </conditionalFormatting>
  <conditionalFormatting sqref="BB22:BB1048576 BB13 BB15">
    <cfRule type="cellIs" dxfId="450" priority="67" operator="greaterThan">
      <formula>0</formula>
    </cfRule>
    <cfRule type="cellIs" dxfId="449" priority="68" operator="lessThan">
      <formula>0</formula>
    </cfRule>
    <cfRule type="cellIs" dxfId="448" priority="69" operator="greaterThan">
      <formula>0</formula>
    </cfRule>
  </conditionalFormatting>
  <conditionalFormatting sqref="CM22:CM1048576 CM13 CM15">
    <cfRule type="cellIs" dxfId="447" priority="64" operator="greaterThan">
      <formula>0</formula>
    </cfRule>
    <cfRule type="cellIs" dxfId="446" priority="65" operator="lessThan">
      <formula>0</formula>
    </cfRule>
    <cfRule type="cellIs" dxfId="445" priority="66" operator="greaterThan">
      <formula>0</formula>
    </cfRule>
  </conditionalFormatting>
  <conditionalFormatting sqref="T13 T15 T22:T1048576">
    <cfRule type="cellIs" dxfId="444" priority="61" operator="greaterThan">
      <formula>0</formula>
    </cfRule>
    <cfRule type="cellIs" dxfId="443" priority="62" operator="lessThan">
      <formula>0</formula>
    </cfRule>
    <cfRule type="cellIs" dxfId="442" priority="63" operator="greaterThan">
      <formula>0</formula>
    </cfRule>
  </conditionalFormatting>
  <conditionalFormatting sqref="BE22:BE1048576 BE13 BE15">
    <cfRule type="cellIs" dxfId="441" priority="58" operator="greaterThan">
      <formula>0</formula>
    </cfRule>
    <cfRule type="cellIs" dxfId="440" priority="59" operator="lessThan">
      <formula>0</formula>
    </cfRule>
    <cfRule type="cellIs" dxfId="439" priority="60" operator="greaterThan">
      <formula>0</formula>
    </cfRule>
  </conditionalFormatting>
  <conditionalFormatting sqref="CP22:CP1048576 CP13 CP15">
    <cfRule type="cellIs" dxfId="438" priority="55" operator="greaterThan">
      <formula>0</formula>
    </cfRule>
    <cfRule type="cellIs" dxfId="437" priority="56" operator="lessThan">
      <formula>0</formula>
    </cfRule>
    <cfRule type="cellIs" dxfId="436" priority="57" operator="greaterThan">
      <formula>0</formula>
    </cfRule>
  </conditionalFormatting>
  <conditionalFormatting sqref="W13 W15 W22:W1048576">
    <cfRule type="cellIs" dxfId="435" priority="52" operator="greaterThan">
      <formula>0</formula>
    </cfRule>
    <cfRule type="cellIs" dxfId="434" priority="53" operator="lessThan">
      <formula>0</formula>
    </cfRule>
    <cfRule type="cellIs" dxfId="433" priority="54" operator="greaterThan">
      <formula>0</formula>
    </cfRule>
  </conditionalFormatting>
  <conditionalFormatting sqref="BH22:BH1048576 BH13 BH15">
    <cfRule type="cellIs" dxfId="432" priority="49" operator="greaterThan">
      <formula>0</formula>
    </cfRule>
    <cfRule type="cellIs" dxfId="431" priority="50" operator="lessThan">
      <formula>0</formula>
    </cfRule>
    <cfRule type="cellIs" dxfId="430" priority="51" operator="greaterThan">
      <formula>0</formula>
    </cfRule>
  </conditionalFormatting>
  <conditionalFormatting sqref="CS22:CS1048576 CS13 CS15">
    <cfRule type="cellIs" dxfId="429" priority="46" operator="greaterThan">
      <formula>0</formula>
    </cfRule>
    <cfRule type="cellIs" dxfId="428" priority="47" operator="lessThan">
      <formula>0</formula>
    </cfRule>
    <cfRule type="cellIs" dxfId="427" priority="48" operator="greaterThan">
      <formula>0</formula>
    </cfRule>
  </conditionalFormatting>
  <conditionalFormatting sqref="Z13 Z15 Z22:Z1048576">
    <cfRule type="cellIs" dxfId="426" priority="43" operator="greaterThan">
      <formula>0</formula>
    </cfRule>
    <cfRule type="cellIs" dxfId="425" priority="44" operator="lessThan">
      <formula>0</formula>
    </cfRule>
    <cfRule type="cellIs" dxfId="424" priority="45" operator="greaterThan">
      <formula>0</formula>
    </cfRule>
  </conditionalFormatting>
  <conditionalFormatting sqref="BK22:BK1048576 BK13 BK15">
    <cfRule type="cellIs" dxfId="423" priority="40" operator="greaterThan">
      <formula>0</formula>
    </cfRule>
    <cfRule type="cellIs" dxfId="422" priority="41" operator="lessThan">
      <formula>0</formula>
    </cfRule>
    <cfRule type="cellIs" dxfId="421" priority="42" operator="greaterThan">
      <formula>0</formula>
    </cfRule>
  </conditionalFormatting>
  <conditionalFormatting sqref="CV22:CV1048576 CV13 CV15">
    <cfRule type="cellIs" dxfId="420" priority="37" operator="greaterThan">
      <formula>0</formula>
    </cfRule>
    <cfRule type="cellIs" dxfId="419" priority="38" operator="lessThan">
      <formula>0</formula>
    </cfRule>
    <cfRule type="cellIs" dxfId="418" priority="39" operator="greaterThan">
      <formula>0</formula>
    </cfRule>
  </conditionalFormatting>
  <conditionalFormatting sqref="AC13 AC15 AC22:AC1048576">
    <cfRule type="cellIs" dxfId="417" priority="34" operator="greaterThan">
      <formula>0</formula>
    </cfRule>
    <cfRule type="cellIs" dxfId="416" priority="35" operator="lessThan">
      <formula>0</formula>
    </cfRule>
    <cfRule type="cellIs" dxfId="415" priority="36" operator="greaterThan">
      <formula>0</formula>
    </cfRule>
  </conditionalFormatting>
  <conditionalFormatting sqref="BN22:BN1048576 BN13 BN15">
    <cfRule type="cellIs" dxfId="414" priority="31" operator="greaterThan">
      <formula>0</formula>
    </cfRule>
    <cfRule type="cellIs" dxfId="413" priority="32" operator="lessThan">
      <formula>0</formula>
    </cfRule>
    <cfRule type="cellIs" dxfId="412" priority="33" operator="greaterThan">
      <formula>0</formula>
    </cfRule>
  </conditionalFormatting>
  <conditionalFormatting sqref="CY22:CY1048576 CY13 CY15">
    <cfRule type="cellIs" dxfId="411" priority="28" operator="greaterThan">
      <formula>0</formula>
    </cfRule>
    <cfRule type="cellIs" dxfId="410" priority="29" operator="lessThan">
      <formula>0</formula>
    </cfRule>
    <cfRule type="cellIs" dxfId="409" priority="30" operator="greaterThan">
      <formula>0</formula>
    </cfRule>
  </conditionalFormatting>
  <conditionalFormatting sqref="AF13 AF15 AF22:AF1048576">
    <cfRule type="cellIs" dxfId="408" priority="25" operator="greaterThan">
      <formula>0</formula>
    </cfRule>
    <cfRule type="cellIs" dxfId="407" priority="26" operator="lessThan">
      <formula>0</formula>
    </cfRule>
    <cfRule type="cellIs" dxfId="406" priority="27" operator="greaterThan">
      <formula>0</formula>
    </cfRule>
  </conditionalFormatting>
  <conditionalFormatting sqref="BQ22:BQ1048576 BQ13 BQ15">
    <cfRule type="cellIs" dxfId="405" priority="22" operator="greaterThan">
      <formula>0</formula>
    </cfRule>
    <cfRule type="cellIs" dxfId="404" priority="23" operator="lessThan">
      <formula>0</formula>
    </cfRule>
    <cfRule type="cellIs" dxfId="403" priority="24" operator="greaterThan">
      <formula>0</formula>
    </cfRule>
  </conditionalFormatting>
  <conditionalFormatting sqref="DB22:DB1048576 DB13 DB15">
    <cfRule type="cellIs" dxfId="402" priority="19" operator="greaterThan">
      <formula>0</formula>
    </cfRule>
    <cfRule type="cellIs" dxfId="401" priority="20" operator="lessThan">
      <formula>0</formula>
    </cfRule>
    <cfRule type="cellIs" dxfId="400" priority="21" operator="greaterThan">
      <formula>0</formula>
    </cfRule>
  </conditionalFormatting>
  <conditionalFormatting sqref="AI13 AI15 AI22:AI1048576">
    <cfRule type="cellIs" dxfId="399" priority="16" operator="greaterThan">
      <formula>0</formula>
    </cfRule>
    <cfRule type="cellIs" dxfId="398" priority="17" operator="lessThan">
      <formula>0</formula>
    </cfRule>
    <cfRule type="cellIs" dxfId="397" priority="18" operator="greaterThan">
      <formula>0</formula>
    </cfRule>
  </conditionalFormatting>
  <conditionalFormatting sqref="BT22:BT1048576 BT13 BT15">
    <cfRule type="cellIs" dxfId="396" priority="13" operator="greaterThan">
      <formula>0</formula>
    </cfRule>
    <cfRule type="cellIs" dxfId="395" priority="14" operator="lessThan">
      <formula>0</formula>
    </cfRule>
    <cfRule type="cellIs" dxfId="394" priority="15" operator="greaterThan">
      <formula>0</formula>
    </cfRule>
  </conditionalFormatting>
  <conditionalFormatting sqref="DE22:DE1048576 DE13 DE15">
    <cfRule type="cellIs" dxfId="393" priority="10" operator="greaterThan">
      <formula>0</formula>
    </cfRule>
    <cfRule type="cellIs" dxfId="392" priority="11" operator="lessThan">
      <formula>0</formula>
    </cfRule>
    <cfRule type="cellIs" dxfId="391" priority="12" operator="greaterThan">
      <formula>0</formula>
    </cfRule>
  </conditionalFormatting>
  <conditionalFormatting sqref="AL13 AL15 AL22:AL1048576">
    <cfRule type="cellIs" dxfId="390" priority="7" operator="greaterThan">
      <formula>0</formula>
    </cfRule>
    <cfRule type="cellIs" dxfId="389" priority="8" operator="lessThan">
      <formula>0</formula>
    </cfRule>
    <cfRule type="cellIs" dxfId="388" priority="9" operator="greaterThan">
      <formula>0</formula>
    </cfRule>
  </conditionalFormatting>
  <conditionalFormatting sqref="BW22:BW1048576 BW13 BW15">
    <cfRule type="cellIs" dxfId="387" priority="4" operator="greaterThan">
      <formula>0</formula>
    </cfRule>
    <cfRule type="cellIs" dxfId="386" priority="5" operator="lessThan">
      <formula>0</formula>
    </cfRule>
    <cfRule type="cellIs" dxfId="385" priority="6" operator="greaterThan">
      <formula>0</formula>
    </cfRule>
  </conditionalFormatting>
  <conditionalFormatting sqref="DH22:DH1048576 DH13 DH15">
    <cfRule type="cellIs" dxfId="384" priority="1" operator="greaterThan">
      <formula>0</formula>
    </cfRule>
    <cfRule type="cellIs" dxfId="383" priority="2" operator="lessThan">
      <formula>0</formula>
    </cfRule>
    <cfRule type="cellIs" dxfId="382" priority="3" operator="greaterThan">
      <formula>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C000"/>
  </sheetPr>
  <dimension ref="A1:DI24"/>
  <sheetViews>
    <sheetView topLeftCell="Y1" zoomScale="70" zoomScaleNormal="70" workbookViewId="0">
      <selection activeCell="DF1" sqref="DF1:DF1048576"/>
    </sheetView>
  </sheetViews>
  <sheetFormatPr baseColWidth="10" defaultRowHeight="15" x14ac:dyDescent="0.25"/>
  <cols>
    <col min="1" max="1" width="24.28515625" customWidth="1"/>
    <col min="2" max="2" width="73.28515625" customWidth="1"/>
    <col min="3" max="3" width="14.85546875" customWidth="1"/>
    <col min="4" max="4" width="13.5703125" style="25" customWidth="1"/>
    <col min="5" max="5" width="11.28515625" bestFit="1" customWidth="1"/>
    <col min="6" max="6" width="14.85546875" customWidth="1"/>
    <col min="7" max="7" width="13.5703125" style="25" customWidth="1"/>
    <col min="8" max="8" width="11.28515625" bestFit="1" customWidth="1"/>
    <col min="9" max="9" width="14.85546875" customWidth="1"/>
    <col min="10" max="10" width="13.5703125" style="25" customWidth="1"/>
    <col min="11" max="11" width="11.28515625" bestFit="1" customWidth="1"/>
    <col min="12" max="12" width="14.85546875" customWidth="1"/>
    <col min="13" max="13" width="13.5703125" style="25" customWidth="1"/>
    <col min="14" max="14" width="11.28515625" bestFit="1" customWidth="1"/>
    <col min="15" max="15" width="14.85546875" customWidth="1"/>
    <col min="16" max="16" width="13.5703125" style="25" customWidth="1"/>
    <col min="17" max="17" width="11.28515625" bestFit="1" customWidth="1"/>
    <col min="18" max="18" width="14.85546875" customWidth="1"/>
    <col min="19" max="19" width="13.5703125" style="25" customWidth="1"/>
    <col min="20" max="20" width="11.28515625" bestFit="1" customWidth="1"/>
    <col min="21" max="21" width="14.85546875" customWidth="1"/>
    <col min="22" max="22" width="13.5703125" style="25" customWidth="1"/>
    <col min="23" max="23" width="11.28515625" bestFit="1" customWidth="1"/>
    <col min="24" max="24" width="14.85546875" customWidth="1"/>
    <col min="25" max="25" width="13.5703125" style="25" customWidth="1"/>
    <col min="26" max="26" width="11.28515625" bestFit="1" customWidth="1"/>
    <col min="27" max="27" width="14.85546875" customWidth="1"/>
    <col min="28" max="28" width="13.5703125" style="25" customWidth="1"/>
    <col min="29" max="29" width="11.28515625" bestFit="1" customWidth="1"/>
    <col min="30" max="30" width="14.85546875" customWidth="1"/>
    <col min="31" max="31" width="13.5703125" style="25" customWidth="1"/>
    <col min="32" max="32" width="11.28515625" bestFit="1" customWidth="1"/>
    <col min="33" max="33" width="14.85546875" customWidth="1"/>
    <col min="34" max="34" width="13.5703125" style="25" customWidth="1"/>
    <col min="35" max="35" width="11.28515625" bestFit="1" customWidth="1"/>
    <col min="36" max="36" width="14.85546875" customWidth="1"/>
    <col min="37" max="37" width="13.5703125" style="25" customWidth="1"/>
    <col min="38" max="38" width="11.28515625" bestFit="1" customWidth="1"/>
    <col min="39" max="39" width="11.5703125" style="106"/>
    <col min="40" max="40" width="14.85546875" customWidth="1"/>
    <col min="41" max="41" width="14.42578125" style="25" customWidth="1"/>
    <col min="42" max="42" width="11.28515625" bestFit="1" customWidth="1"/>
    <col min="43" max="43" width="14.85546875" customWidth="1"/>
    <col min="44" max="44" width="14.42578125" style="25" customWidth="1"/>
    <col min="45" max="45" width="11.28515625" bestFit="1" customWidth="1"/>
    <col min="46" max="46" width="14.85546875" customWidth="1"/>
    <col min="47" max="47" width="14.42578125" style="25" customWidth="1"/>
    <col min="48" max="48" width="11.28515625" bestFit="1" customWidth="1"/>
    <col min="49" max="49" width="14.85546875" customWidth="1"/>
    <col min="50" max="50" width="14.42578125" style="25" customWidth="1"/>
    <col min="51" max="51" width="11.28515625" bestFit="1" customWidth="1"/>
    <col min="52" max="52" width="14.85546875" customWidth="1"/>
    <col min="53" max="53" width="14.42578125" style="25" customWidth="1"/>
    <col min="54" max="54" width="11.28515625" bestFit="1" customWidth="1"/>
    <col min="55" max="55" width="14.85546875" customWidth="1"/>
    <col min="56" max="56" width="14.42578125" style="25" customWidth="1"/>
    <col min="57" max="57" width="11.28515625" bestFit="1" customWidth="1"/>
    <col min="58" max="58" width="14.85546875" customWidth="1"/>
    <col min="59" max="59" width="14.42578125" style="25" customWidth="1"/>
    <col min="60" max="60" width="11.28515625" bestFit="1" customWidth="1"/>
    <col min="61" max="61" width="14.85546875" customWidth="1"/>
    <col min="62" max="62" width="14.42578125" style="25" customWidth="1"/>
    <col min="63" max="63" width="11.28515625" bestFit="1" customWidth="1"/>
    <col min="64" max="64" width="14.85546875" customWidth="1"/>
    <col min="65" max="65" width="14.42578125" style="25" customWidth="1"/>
    <col min="66" max="66" width="11.28515625" bestFit="1" customWidth="1"/>
    <col min="67" max="67" width="14.85546875" customWidth="1"/>
    <col min="68" max="68" width="14.42578125" style="25" customWidth="1"/>
    <col min="69" max="69" width="11.28515625" bestFit="1" customWidth="1"/>
    <col min="70" max="70" width="14.85546875" customWidth="1"/>
    <col min="71" max="71" width="14.42578125" style="25" customWidth="1"/>
    <col min="72" max="72" width="11.28515625" bestFit="1" customWidth="1"/>
    <col min="73" max="73" width="14.85546875" customWidth="1"/>
    <col min="74" max="74" width="14.42578125" style="25" customWidth="1"/>
    <col min="75" max="75" width="11.28515625" bestFit="1" customWidth="1"/>
    <col min="76" max="76" width="11.5703125" style="106"/>
    <col min="77" max="77" width="14.7109375" bestFit="1" customWidth="1"/>
    <col min="78" max="78" width="15.140625" style="25" bestFit="1" customWidth="1"/>
    <col min="79" max="79" width="11.28515625" bestFit="1" customWidth="1"/>
    <col min="80" max="80" width="14.7109375" bestFit="1" customWidth="1"/>
    <col min="81" max="81" width="15.140625" style="25" bestFit="1" customWidth="1"/>
    <col min="82" max="82" width="11.28515625" bestFit="1" customWidth="1"/>
    <col min="83" max="83" width="14.7109375" bestFit="1" customWidth="1"/>
    <col min="84" max="84" width="15.140625" style="25" bestFit="1" customWidth="1"/>
    <col min="85" max="85" width="11.28515625" bestFit="1" customWidth="1"/>
    <col min="86" max="86" width="14.7109375" bestFit="1" customWidth="1"/>
    <col min="87" max="87" width="15.140625" style="25" bestFit="1" customWidth="1"/>
    <col min="88" max="88" width="11.28515625" bestFit="1" customWidth="1"/>
    <col min="89" max="89" width="14.7109375" bestFit="1" customWidth="1"/>
    <col min="90" max="90" width="15.140625" style="25" bestFit="1" customWidth="1"/>
    <col min="91" max="91" width="11.28515625" bestFit="1" customWidth="1"/>
    <col min="92" max="92" width="14.7109375" bestFit="1" customWidth="1"/>
    <col min="93" max="93" width="15.140625" style="25" bestFit="1" customWidth="1"/>
    <col min="94" max="94" width="11.28515625" bestFit="1" customWidth="1"/>
    <col min="95" max="95" width="14.7109375" bestFit="1" customWidth="1"/>
    <col min="96" max="96" width="15.140625" style="25" bestFit="1" customWidth="1"/>
    <col min="97" max="97" width="11.28515625" bestFit="1" customWidth="1"/>
    <col min="98" max="98" width="14.7109375" bestFit="1" customWidth="1"/>
    <col min="99" max="99" width="15.140625" style="25" bestFit="1" customWidth="1"/>
    <col min="100" max="100" width="11.28515625" bestFit="1" customWidth="1"/>
    <col min="101" max="101" width="14.7109375" bestFit="1" customWidth="1"/>
    <col min="102" max="102" width="15.140625" style="25" bestFit="1" customWidth="1"/>
    <col min="103" max="103" width="11.28515625" bestFit="1" customWidth="1"/>
    <col min="104" max="104" width="14.7109375" bestFit="1" customWidth="1"/>
    <col min="105" max="105" width="15.140625" style="25" bestFit="1" customWidth="1"/>
    <col min="106" max="106" width="11.28515625" bestFit="1" customWidth="1"/>
    <col min="107" max="107" width="14.7109375" bestFit="1" customWidth="1"/>
    <col min="108" max="108" width="15.140625" style="25" bestFit="1" customWidth="1"/>
    <col min="109" max="109" width="11.28515625" bestFit="1" customWidth="1"/>
    <col min="110" max="110" width="14.7109375" bestFit="1" customWidth="1"/>
    <col min="111" max="111" width="15.140625" style="25" bestFit="1" customWidth="1"/>
    <col min="112" max="112" width="11.28515625" bestFit="1" customWidth="1"/>
    <col min="113" max="113" width="11.5703125" style="106"/>
  </cols>
  <sheetData>
    <row r="1" spans="1:113" x14ac:dyDescent="0.25">
      <c r="A1" s="145" t="s">
        <v>31</v>
      </c>
      <c r="B1" s="154" t="s">
        <v>30</v>
      </c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3"/>
      <c r="CH1" s="113"/>
      <c r="CI1" s="113"/>
      <c r="CJ1" s="113"/>
      <c r="CK1" s="113"/>
      <c r="CL1" s="113"/>
      <c r="CM1" s="113"/>
      <c r="CN1" s="113"/>
      <c r="CO1" s="113"/>
      <c r="CP1" s="113"/>
      <c r="CQ1" s="113"/>
      <c r="CR1" s="113"/>
      <c r="CS1" s="113"/>
      <c r="CT1" s="113"/>
      <c r="CU1" s="113"/>
      <c r="CV1" s="113"/>
      <c r="CW1" s="113"/>
      <c r="CX1" s="113"/>
      <c r="CY1" s="113"/>
      <c r="CZ1" s="113"/>
      <c r="DA1" s="113"/>
      <c r="DB1" s="113"/>
      <c r="DC1" s="113"/>
      <c r="DD1" s="113"/>
      <c r="DE1" s="113"/>
      <c r="DF1" s="113"/>
      <c r="DG1" s="113"/>
      <c r="DH1" s="113"/>
      <c r="DI1" s="113"/>
    </row>
    <row r="2" spans="1:113" x14ac:dyDescent="0.25">
      <c r="A2" s="145"/>
      <c r="B2" s="147"/>
      <c r="C2" s="148" t="s">
        <v>85</v>
      </c>
      <c r="D2" s="148"/>
      <c r="E2" s="148"/>
      <c r="F2" s="148" t="s">
        <v>85</v>
      </c>
      <c r="G2" s="148"/>
      <c r="H2" s="148"/>
      <c r="I2" s="148" t="s">
        <v>85</v>
      </c>
      <c r="J2" s="148"/>
      <c r="K2" s="148"/>
      <c r="L2" s="148" t="s">
        <v>85</v>
      </c>
      <c r="M2" s="148"/>
      <c r="N2" s="148"/>
      <c r="O2" s="148" t="s">
        <v>85</v>
      </c>
      <c r="P2" s="148"/>
      <c r="Q2" s="148"/>
      <c r="R2" s="148" t="s">
        <v>85</v>
      </c>
      <c r="S2" s="148"/>
      <c r="T2" s="148"/>
      <c r="U2" s="148" t="s">
        <v>85</v>
      </c>
      <c r="V2" s="148"/>
      <c r="W2" s="148"/>
      <c r="X2" s="148" t="s">
        <v>85</v>
      </c>
      <c r="Y2" s="148"/>
      <c r="Z2" s="148"/>
      <c r="AA2" s="148" t="s">
        <v>85</v>
      </c>
      <c r="AB2" s="148"/>
      <c r="AC2" s="148"/>
      <c r="AD2" s="148" t="s">
        <v>85</v>
      </c>
      <c r="AE2" s="148"/>
      <c r="AF2" s="148"/>
      <c r="AG2" s="148" t="s">
        <v>85</v>
      </c>
      <c r="AH2" s="148"/>
      <c r="AI2" s="148"/>
      <c r="AJ2" s="148" t="s">
        <v>85</v>
      </c>
      <c r="AK2" s="148"/>
      <c r="AL2" s="148"/>
      <c r="AM2" s="72"/>
      <c r="AN2" s="148" t="s">
        <v>76</v>
      </c>
      <c r="AO2" s="148"/>
      <c r="AP2" s="148"/>
      <c r="AQ2" s="148" t="s">
        <v>76</v>
      </c>
      <c r="AR2" s="148"/>
      <c r="AS2" s="148"/>
      <c r="AT2" s="148" t="s">
        <v>76</v>
      </c>
      <c r="AU2" s="148"/>
      <c r="AV2" s="148"/>
      <c r="AW2" s="148" t="s">
        <v>76</v>
      </c>
      <c r="AX2" s="148"/>
      <c r="AY2" s="148"/>
      <c r="AZ2" s="148" t="s">
        <v>76</v>
      </c>
      <c r="BA2" s="148"/>
      <c r="BB2" s="148"/>
      <c r="BC2" s="148" t="s">
        <v>76</v>
      </c>
      <c r="BD2" s="148"/>
      <c r="BE2" s="148"/>
      <c r="BF2" s="148" t="s">
        <v>76</v>
      </c>
      <c r="BG2" s="148"/>
      <c r="BH2" s="148"/>
      <c r="BI2" s="148" t="s">
        <v>76</v>
      </c>
      <c r="BJ2" s="148"/>
      <c r="BK2" s="148"/>
      <c r="BL2" s="148" t="s">
        <v>76</v>
      </c>
      <c r="BM2" s="148"/>
      <c r="BN2" s="148"/>
      <c r="BO2" s="148" t="s">
        <v>76</v>
      </c>
      <c r="BP2" s="148"/>
      <c r="BQ2" s="148"/>
      <c r="BR2" s="148" t="s">
        <v>76</v>
      </c>
      <c r="BS2" s="148"/>
      <c r="BT2" s="148"/>
      <c r="BU2" s="148" t="s">
        <v>76</v>
      </c>
      <c r="BV2" s="148"/>
      <c r="BW2" s="148"/>
      <c r="BX2" s="72"/>
      <c r="BY2" s="148" t="s">
        <v>59</v>
      </c>
      <c r="BZ2" s="148"/>
      <c r="CA2" s="148"/>
      <c r="CB2" s="148" t="s">
        <v>59</v>
      </c>
      <c r="CC2" s="148"/>
      <c r="CD2" s="148"/>
      <c r="CE2" s="148" t="s">
        <v>59</v>
      </c>
      <c r="CF2" s="148"/>
      <c r="CG2" s="148"/>
      <c r="CH2" s="148" t="s">
        <v>59</v>
      </c>
      <c r="CI2" s="148"/>
      <c r="CJ2" s="148"/>
      <c r="CK2" s="148" t="s">
        <v>59</v>
      </c>
      <c r="CL2" s="148"/>
      <c r="CM2" s="148"/>
      <c r="CN2" s="148" t="s">
        <v>59</v>
      </c>
      <c r="CO2" s="148"/>
      <c r="CP2" s="148"/>
      <c r="CQ2" s="148" t="s">
        <v>59</v>
      </c>
      <c r="CR2" s="148"/>
      <c r="CS2" s="148"/>
      <c r="CT2" s="148" t="s">
        <v>59</v>
      </c>
      <c r="CU2" s="148"/>
      <c r="CV2" s="148"/>
      <c r="CW2" s="148" t="s">
        <v>59</v>
      </c>
      <c r="CX2" s="148"/>
      <c r="CY2" s="148"/>
      <c r="CZ2" s="148" t="s">
        <v>59</v>
      </c>
      <c r="DA2" s="148"/>
      <c r="DB2" s="148"/>
      <c r="DC2" s="148" t="s">
        <v>59</v>
      </c>
      <c r="DD2" s="148"/>
      <c r="DE2" s="148"/>
      <c r="DF2" s="148" t="s">
        <v>59</v>
      </c>
      <c r="DG2" s="148"/>
      <c r="DH2" s="148"/>
      <c r="DI2" s="72"/>
    </row>
    <row r="3" spans="1:113" x14ac:dyDescent="0.25">
      <c r="A3" s="145"/>
      <c r="B3" s="147"/>
      <c r="C3" s="28" t="s">
        <v>38</v>
      </c>
      <c r="D3" s="51" t="s">
        <v>204</v>
      </c>
      <c r="E3" s="36" t="s">
        <v>50</v>
      </c>
      <c r="F3" s="28" t="s">
        <v>37</v>
      </c>
      <c r="G3" s="51" t="s">
        <v>213</v>
      </c>
      <c r="H3" s="36" t="s">
        <v>50</v>
      </c>
      <c r="I3" s="28" t="s">
        <v>39</v>
      </c>
      <c r="J3" s="51" t="s">
        <v>219</v>
      </c>
      <c r="K3" s="36" t="s">
        <v>50</v>
      </c>
      <c r="L3" s="28" t="s">
        <v>210</v>
      </c>
      <c r="M3" s="51" t="s">
        <v>223</v>
      </c>
      <c r="N3" s="36" t="s">
        <v>50</v>
      </c>
      <c r="O3" s="28" t="s">
        <v>216</v>
      </c>
      <c r="P3" s="51" t="s">
        <v>231</v>
      </c>
      <c r="Q3" s="36" t="s">
        <v>50</v>
      </c>
      <c r="R3" s="28" t="s">
        <v>225</v>
      </c>
      <c r="S3" s="51" t="s">
        <v>238</v>
      </c>
      <c r="T3" s="36" t="s">
        <v>50</v>
      </c>
      <c r="U3" s="28" t="s">
        <v>228</v>
      </c>
      <c r="V3" s="51" t="s">
        <v>240</v>
      </c>
      <c r="W3" s="36" t="s">
        <v>50</v>
      </c>
      <c r="X3" s="28" t="s">
        <v>235</v>
      </c>
      <c r="Y3" s="51" t="s">
        <v>245</v>
      </c>
      <c r="Z3" s="36" t="s">
        <v>50</v>
      </c>
      <c r="AA3" s="28" t="s">
        <v>242</v>
      </c>
      <c r="AB3" s="51" t="s">
        <v>254</v>
      </c>
      <c r="AC3" s="36" t="s">
        <v>50</v>
      </c>
      <c r="AD3" s="28" t="s">
        <v>247</v>
      </c>
      <c r="AE3" s="51" t="s">
        <v>255</v>
      </c>
      <c r="AF3" s="36" t="s">
        <v>50</v>
      </c>
      <c r="AG3" s="28" t="s">
        <v>251</v>
      </c>
      <c r="AH3" s="51" t="s">
        <v>260</v>
      </c>
      <c r="AI3" s="36" t="s">
        <v>50</v>
      </c>
      <c r="AJ3" s="28" t="s">
        <v>257</v>
      </c>
      <c r="AK3" s="51" t="s">
        <v>265</v>
      </c>
      <c r="AL3" s="36" t="s">
        <v>50</v>
      </c>
      <c r="AM3" s="52"/>
      <c r="AN3" s="28" t="s">
        <v>38</v>
      </c>
      <c r="AO3" s="51" t="s">
        <v>204</v>
      </c>
      <c r="AP3" s="36" t="s">
        <v>50</v>
      </c>
      <c r="AQ3" s="28" t="s">
        <v>37</v>
      </c>
      <c r="AR3" s="51" t="s">
        <v>213</v>
      </c>
      <c r="AS3" s="36" t="s">
        <v>50</v>
      </c>
      <c r="AT3" s="28" t="s">
        <v>39</v>
      </c>
      <c r="AU3" s="51" t="s">
        <v>219</v>
      </c>
      <c r="AV3" s="36" t="s">
        <v>50</v>
      </c>
      <c r="AW3" s="28" t="s">
        <v>210</v>
      </c>
      <c r="AX3" s="51" t="s">
        <v>223</v>
      </c>
      <c r="AY3" s="36" t="s">
        <v>50</v>
      </c>
      <c r="AZ3" s="28" t="s">
        <v>216</v>
      </c>
      <c r="BA3" s="51" t="s">
        <v>231</v>
      </c>
      <c r="BB3" s="36" t="s">
        <v>50</v>
      </c>
      <c r="BC3" s="28" t="s">
        <v>225</v>
      </c>
      <c r="BD3" s="51" t="s">
        <v>238</v>
      </c>
      <c r="BE3" s="36" t="s">
        <v>50</v>
      </c>
      <c r="BF3" s="28" t="s">
        <v>228</v>
      </c>
      <c r="BG3" s="51" t="s">
        <v>240</v>
      </c>
      <c r="BH3" s="36" t="s">
        <v>50</v>
      </c>
      <c r="BI3" s="28" t="s">
        <v>235</v>
      </c>
      <c r="BJ3" s="51" t="s">
        <v>245</v>
      </c>
      <c r="BK3" s="36" t="s">
        <v>50</v>
      </c>
      <c r="BL3" s="28" t="s">
        <v>242</v>
      </c>
      <c r="BM3" s="51" t="s">
        <v>254</v>
      </c>
      <c r="BN3" s="36" t="s">
        <v>50</v>
      </c>
      <c r="BO3" s="28" t="s">
        <v>247</v>
      </c>
      <c r="BP3" s="51" t="s">
        <v>255</v>
      </c>
      <c r="BQ3" s="36" t="s">
        <v>50</v>
      </c>
      <c r="BR3" s="28" t="s">
        <v>251</v>
      </c>
      <c r="BS3" s="51" t="s">
        <v>260</v>
      </c>
      <c r="BT3" s="36" t="s">
        <v>50</v>
      </c>
      <c r="BU3" s="28" t="s">
        <v>257</v>
      </c>
      <c r="BV3" s="51" t="s">
        <v>265</v>
      </c>
      <c r="BW3" s="36" t="s">
        <v>50</v>
      </c>
      <c r="BX3" s="52"/>
      <c r="BY3" s="28" t="s">
        <v>38</v>
      </c>
      <c r="BZ3" s="51" t="s">
        <v>204</v>
      </c>
      <c r="CA3" s="36" t="s">
        <v>50</v>
      </c>
      <c r="CB3" s="28" t="s">
        <v>37</v>
      </c>
      <c r="CC3" s="51" t="s">
        <v>213</v>
      </c>
      <c r="CD3" s="36" t="s">
        <v>50</v>
      </c>
      <c r="CE3" s="28" t="s">
        <v>39</v>
      </c>
      <c r="CF3" s="51" t="s">
        <v>219</v>
      </c>
      <c r="CG3" s="36" t="s">
        <v>50</v>
      </c>
      <c r="CH3" s="28" t="s">
        <v>210</v>
      </c>
      <c r="CI3" s="51" t="s">
        <v>223</v>
      </c>
      <c r="CJ3" s="36" t="s">
        <v>50</v>
      </c>
      <c r="CK3" s="28" t="s">
        <v>216</v>
      </c>
      <c r="CL3" s="51" t="s">
        <v>231</v>
      </c>
      <c r="CM3" s="36" t="s">
        <v>50</v>
      </c>
      <c r="CN3" s="28" t="s">
        <v>225</v>
      </c>
      <c r="CO3" s="51" t="s">
        <v>238</v>
      </c>
      <c r="CP3" s="36" t="s">
        <v>50</v>
      </c>
      <c r="CQ3" s="28" t="s">
        <v>228</v>
      </c>
      <c r="CR3" s="51" t="s">
        <v>240</v>
      </c>
      <c r="CS3" s="36" t="s">
        <v>50</v>
      </c>
      <c r="CT3" s="28" t="s">
        <v>235</v>
      </c>
      <c r="CU3" s="51" t="s">
        <v>245</v>
      </c>
      <c r="CV3" s="36" t="s">
        <v>50</v>
      </c>
      <c r="CW3" s="28" t="s">
        <v>242</v>
      </c>
      <c r="CX3" s="51" t="s">
        <v>254</v>
      </c>
      <c r="CY3" s="36" t="s">
        <v>50</v>
      </c>
      <c r="CZ3" s="28" t="s">
        <v>247</v>
      </c>
      <c r="DA3" s="51" t="s">
        <v>255</v>
      </c>
      <c r="DB3" s="36" t="s">
        <v>50</v>
      </c>
      <c r="DC3" s="28" t="s">
        <v>251</v>
      </c>
      <c r="DD3" s="51" t="s">
        <v>260</v>
      </c>
      <c r="DE3" s="36" t="s">
        <v>50</v>
      </c>
      <c r="DF3" s="28" t="s">
        <v>257</v>
      </c>
      <c r="DG3" s="51" t="s">
        <v>265</v>
      </c>
      <c r="DH3" s="36" t="s">
        <v>50</v>
      </c>
      <c r="DI3" s="52"/>
    </row>
    <row r="4" spans="1:113" x14ac:dyDescent="0.25">
      <c r="A4" s="45" t="s">
        <v>23</v>
      </c>
      <c r="B4" s="44" t="s">
        <v>22</v>
      </c>
      <c r="C4" s="31">
        <v>1621</v>
      </c>
      <c r="D4" s="125">
        <f t="shared" ref="D4:D12" si="0">C4/C$19</f>
        <v>0.39945786101527847</v>
      </c>
      <c r="E4" s="41">
        <f>D4*'Pondération des sujets'!$D3</f>
        <v>0.39945786101527847</v>
      </c>
      <c r="F4" s="31">
        <v>1720</v>
      </c>
      <c r="G4" s="125">
        <f t="shared" ref="G4:G12" si="1">F4/F$19</f>
        <v>0.42437700468788553</v>
      </c>
      <c r="H4" s="41">
        <f>G4*'Pondération des sujets'!$D3</f>
        <v>0.42437700468788553</v>
      </c>
      <c r="I4" s="31">
        <v>1697</v>
      </c>
      <c r="J4" s="125">
        <f t="shared" ref="J4:J12" si="2">I4/I$19</f>
        <v>0.42077857674187952</v>
      </c>
      <c r="K4" s="41">
        <f>J4*'Pondération des sujets'!$D3</f>
        <v>0.42077857674187952</v>
      </c>
      <c r="L4" s="31">
        <v>1516</v>
      </c>
      <c r="M4" s="125">
        <f t="shared" ref="M4:M12" si="3">L4/L$19</f>
        <v>0.37814916438014468</v>
      </c>
      <c r="N4" s="41">
        <f>M4*'Pondération des sujets'!$D3</f>
        <v>0.37814916438014468</v>
      </c>
      <c r="O4" s="31">
        <v>1744</v>
      </c>
      <c r="P4" s="125">
        <f t="shared" ref="P4:P12" si="4">O4/O$19</f>
        <v>0.4332919254658385</v>
      </c>
      <c r="Q4" s="41">
        <f>P4*'Pondération des sujets'!$D3</f>
        <v>0.4332919254658385</v>
      </c>
      <c r="R4" s="31">
        <v>1564</v>
      </c>
      <c r="S4" s="125">
        <f t="shared" ref="S4:S12" si="5">R4/R$19</f>
        <v>0.38712871287128714</v>
      </c>
      <c r="T4" s="41">
        <f>S4*'Pondération des sujets'!$D3</f>
        <v>0.38712871287128714</v>
      </c>
      <c r="U4" s="31">
        <v>1489</v>
      </c>
      <c r="V4" s="125">
        <f t="shared" ref="V4:V12" si="6">U4/U$19</f>
        <v>0.36414771337735385</v>
      </c>
      <c r="W4" s="41">
        <f>V4*'Pondération des sujets'!$D3</f>
        <v>0.36414771337735385</v>
      </c>
      <c r="X4" s="31">
        <v>1382</v>
      </c>
      <c r="Y4" s="125">
        <f t="shared" ref="Y4:Y12" si="7">X4/X$19</f>
        <v>0.33633487466536871</v>
      </c>
      <c r="Z4" s="41">
        <f>Y4*'Pondération des sujets'!$D3</f>
        <v>0.33633487466536871</v>
      </c>
      <c r="AA4" s="31">
        <v>1303</v>
      </c>
      <c r="AB4" s="125">
        <f t="shared" ref="AB4:AB12" si="8">AA4/AA$19</f>
        <v>0.3207779419005416</v>
      </c>
      <c r="AC4" s="41">
        <f>AB4*'Pondération des sujets'!$D3</f>
        <v>0.3207779419005416</v>
      </c>
      <c r="AD4" s="31">
        <v>1239</v>
      </c>
      <c r="AE4" s="125">
        <f t="shared" ref="AE4:AE12" si="9">AD4/AD$19</f>
        <v>0.30175353141743788</v>
      </c>
      <c r="AF4" s="41">
        <f>AE4*'Pondération des sujets'!$D3</f>
        <v>0.30175353141743788</v>
      </c>
      <c r="AG4" s="31">
        <v>1316</v>
      </c>
      <c r="AH4" s="125">
        <f t="shared" ref="AH4:AH12" si="10">AG4/AG$19</f>
        <v>0.3264698585958819</v>
      </c>
      <c r="AI4" s="41">
        <f>AH4*'Pondération des sujets'!$D3</f>
        <v>0.3264698585958819</v>
      </c>
      <c r="AJ4" s="31">
        <v>1393</v>
      </c>
      <c r="AK4" s="125">
        <f t="shared" ref="AK4:AK12" si="11">AJ4/AJ$19</f>
        <v>0.35052843482637142</v>
      </c>
      <c r="AL4" s="41">
        <f>AK4*'Pondération des sujets'!$D3</f>
        <v>0.35052843482637142</v>
      </c>
      <c r="AM4" s="32"/>
      <c r="AN4" s="31">
        <v>809</v>
      </c>
      <c r="AO4" s="125">
        <f t="shared" ref="AO4:AO12" si="12">AN4/AN$19</f>
        <v>0.22833756703358735</v>
      </c>
      <c r="AP4" s="41">
        <f>AO4*'Pondération des sujets'!$D3</f>
        <v>0.22833756703358735</v>
      </c>
      <c r="AQ4" s="31">
        <v>838</v>
      </c>
      <c r="AR4" s="125">
        <f t="shared" ref="AR4:AR12" si="13">AQ4/AQ$19</f>
        <v>0.23929183323814962</v>
      </c>
      <c r="AS4" s="41">
        <f>AR4*'Pondération des sujets'!$D3</f>
        <v>0.23929183323814962</v>
      </c>
      <c r="AT4" s="31">
        <v>895</v>
      </c>
      <c r="AU4" s="125">
        <f t="shared" ref="AU4:AU12" si="14">AT4/AT$19</f>
        <v>0.25615340583858043</v>
      </c>
      <c r="AV4" s="41">
        <f>AU4*'Pondération des sujets'!$D3</f>
        <v>0.25615340583858043</v>
      </c>
      <c r="AW4" s="31">
        <v>815</v>
      </c>
      <c r="AX4" s="125">
        <f t="shared" ref="AX4:AX12" si="15">AW4/AW$19</f>
        <v>0.23636890951276102</v>
      </c>
      <c r="AY4" s="41">
        <f>AX4*'Pondération des sujets'!$D3</f>
        <v>0.23636890951276102</v>
      </c>
      <c r="AZ4" s="31">
        <v>919</v>
      </c>
      <c r="BA4" s="125">
        <f t="shared" ref="BA4:BA12" si="16">AZ4/AZ$19</f>
        <v>0.26309762381906671</v>
      </c>
      <c r="BB4" s="41">
        <f>BA4*'Pondération des sujets'!$D3</f>
        <v>0.26309762381906671</v>
      </c>
      <c r="BC4" s="31">
        <v>819</v>
      </c>
      <c r="BD4" s="125">
        <f t="shared" ref="BD4:BD12" si="17">BC4/BC$19</f>
        <v>0.2342007434944238</v>
      </c>
      <c r="BE4" s="41">
        <f>BD4*'Pondération des sujets'!$D3</f>
        <v>0.2342007434944238</v>
      </c>
      <c r="BF4" s="31">
        <v>843</v>
      </c>
      <c r="BG4" s="125">
        <f t="shared" ref="BG4:BG12" si="18">BF4/BF$19</f>
        <v>0.23733108108108109</v>
      </c>
      <c r="BH4" s="41">
        <f>BG4*'Pondération des sujets'!$D3</f>
        <v>0.23733108108108109</v>
      </c>
      <c r="BI4" s="31">
        <v>843</v>
      </c>
      <c r="BJ4" s="125">
        <f t="shared" ref="BJ4:BJ12" si="19">BI4/BI$19</f>
        <v>0.23197578425976886</v>
      </c>
      <c r="BK4" s="41">
        <f>BJ4*'Pondération des sujets'!$D3</f>
        <v>0.23197578425976886</v>
      </c>
      <c r="BL4" s="31">
        <v>833</v>
      </c>
      <c r="BM4" s="125">
        <f t="shared" ref="BM4:BM12" si="20">BL4/BL$19</f>
        <v>0.232421875</v>
      </c>
      <c r="BN4" s="41">
        <f>BM4*'Pondération des sujets'!$D3</f>
        <v>0.232421875</v>
      </c>
      <c r="BO4" s="31">
        <v>759</v>
      </c>
      <c r="BP4" s="125">
        <f t="shared" ref="BP4:BP12" si="21">BO4/BO$19</f>
        <v>0.20777443197372022</v>
      </c>
      <c r="BQ4" s="41">
        <f>BP4*'Pondération des sujets'!$D3</f>
        <v>0.20777443197372022</v>
      </c>
      <c r="BR4" s="31">
        <v>731</v>
      </c>
      <c r="BS4" s="125">
        <f t="shared" ref="BS4:BS12" si="22">BR4/BR$19</f>
        <v>0.20608965322808007</v>
      </c>
      <c r="BT4" s="41">
        <f>BS4*'Pondération des sujets'!$D3</f>
        <v>0.20608965322808007</v>
      </c>
      <c r="BU4" s="31">
        <v>759</v>
      </c>
      <c r="BV4" s="125">
        <f t="shared" ref="BV4:BV12" si="23">BU4/BU$19</f>
        <v>0.21904761904761905</v>
      </c>
      <c r="BW4" s="41">
        <f>BV4*'Pondération des sujets'!$D3</f>
        <v>0.21904761904761905</v>
      </c>
      <c r="BX4" s="32"/>
      <c r="BY4" s="31">
        <v>601</v>
      </c>
      <c r="BZ4" s="125">
        <f t="shared" ref="BZ4:BZ12" si="24">BY4/BY$19</f>
        <v>0.32416396979503775</v>
      </c>
      <c r="CA4" s="41">
        <f>BZ4*'Pondération des sujets'!$D3</f>
        <v>0.32416396979503775</v>
      </c>
      <c r="CB4" s="31">
        <v>637</v>
      </c>
      <c r="CC4" s="125">
        <f t="shared" ref="CC4:CC12" si="25">CB4/CB$19</f>
        <v>0.34265734265734266</v>
      </c>
      <c r="CD4" s="41">
        <f>CC4*'Pondération des sujets'!$D3</f>
        <v>0.34265734265734266</v>
      </c>
      <c r="CE4" s="31">
        <v>586</v>
      </c>
      <c r="CF4" s="125">
        <f t="shared" ref="CF4:CF12" si="26">CE4/CE$19</f>
        <v>0.31573275862068967</v>
      </c>
      <c r="CG4" s="41">
        <f>CF4*'Pondération des sujets'!$D3</f>
        <v>0.31573275862068967</v>
      </c>
      <c r="CH4" s="31">
        <v>554</v>
      </c>
      <c r="CI4" s="125">
        <f t="shared" ref="CI4:CI12" si="27">CH4/CH$19</f>
        <v>0.30174291938997821</v>
      </c>
      <c r="CJ4" s="41">
        <f>CI4*'Pondération des sujets'!$D3</f>
        <v>0.30174291938997821</v>
      </c>
      <c r="CK4" s="31">
        <v>595</v>
      </c>
      <c r="CL4" s="125">
        <f t="shared" ref="CL4:CL12" si="28">CK4/CK$19</f>
        <v>0.32549234135667399</v>
      </c>
      <c r="CM4" s="41">
        <f>CL4*'Pondération des sujets'!$D3</f>
        <v>0.32549234135667399</v>
      </c>
      <c r="CN4" s="31">
        <v>503</v>
      </c>
      <c r="CO4" s="125">
        <f t="shared" ref="CO4:CO12" si="29">CN4/CN$19</f>
        <v>0.27292457948996202</v>
      </c>
      <c r="CP4" s="41">
        <f>CO4*'Pondération des sujets'!$D3</f>
        <v>0.27292457948996202</v>
      </c>
      <c r="CQ4" s="31">
        <v>481</v>
      </c>
      <c r="CR4" s="125">
        <f t="shared" ref="CR4:CR12" si="30">CQ4/CQ$19</f>
        <v>0.25846319183234823</v>
      </c>
      <c r="CS4" s="41">
        <f>CR4*'Pondération des sujets'!$D3</f>
        <v>0.25846319183234823</v>
      </c>
      <c r="CT4" s="31">
        <v>480</v>
      </c>
      <c r="CU4" s="125">
        <f t="shared" ref="CU4:CU12" si="31">CT4/CT$19</f>
        <v>0.25531914893617019</v>
      </c>
      <c r="CV4" s="41">
        <f>CU4*'Pondération des sujets'!$D3</f>
        <v>0.25531914893617019</v>
      </c>
      <c r="CW4" s="31">
        <v>513</v>
      </c>
      <c r="CX4" s="125">
        <f t="shared" ref="CX4:CX12" si="32">CW4/CW$19</f>
        <v>0.27654986522911051</v>
      </c>
      <c r="CY4" s="41">
        <f>CX4*'Pondération des sujets'!$D3</f>
        <v>0.27654986522911051</v>
      </c>
      <c r="CZ4" s="31">
        <v>487</v>
      </c>
      <c r="DA4" s="125">
        <f t="shared" ref="DA4:DA12" si="33">CZ4/CZ$19</f>
        <v>0.25987193169690503</v>
      </c>
      <c r="DB4" s="41">
        <f>DA4*'Pondération des sujets'!$D3</f>
        <v>0.25987193169690503</v>
      </c>
      <c r="DC4" s="31">
        <v>467</v>
      </c>
      <c r="DD4" s="125">
        <f t="shared" ref="DD4:DD12" si="34">DC4/DC$19</f>
        <v>0.25394235997824904</v>
      </c>
      <c r="DE4" s="41">
        <f>DD4*'Pondération des sujets'!$D3</f>
        <v>0.25394235997824904</v>
      </c>
      <c r="DF4" s="31">
        <v>468</v>
      </c>
      <c r="DG4" s="125">
        <f t="shared" ref="DG4:DG12" si="35">DF4/DF$19</f>
        <v>0.25728422210005497</v>
      </c>
      <c r="DH4" s="41">
        <f>DG4*'Pondération des sujets'!$D3</f>
        <v>0.25728422210005497</v>
      </c>
      <c r="DI4" s="32"/>
    </row>
    <row r="5" spans="1:113" x14ac:dyDescent="0.25">
      <c r="A5" s="50"/>
      <c r="B5" s="49" t="s">
        <v>49</v>
      </c>
      <c r="C5" s="48">
        <v>164</v>
      </c>
      <c r="D5" s="126">
        <f t="shared" si="0"/>
        <v>4.0413997042878264E-2</v>
      </c>
      <c r="E5" s="41">
        <f>-D5*'Pondération des sujets'!$D$3</f>
        <v>-4.0413997042878264E-2</v>
      </c>
      <c r="F5" s="48">
        <v>151</v>
      </c>
      <c r="G5" s="126">
        <f t="shared" si="1"/>
        <v>3.7256353318529487E-2</v>
      </c>
      <c r="H5" s="41">
        <f>-G5*'Pondération des sujets'!$D$3</f>
        <v>-3.7256353318529487E-2</v>
      </c>
      <c r="I5" s="48">
        <v>112</v>
      </c>
      <c r="J5" s="126">
        <f t="shared" si="2"/>
        <v>2.7770890156211259E-2</v>
      </c>
      <c r="K5" s="41">
        <f>-J5*'Pondération des sujets'!$D$3</f>
        <v>-2.7770890156211259E-2</v>
      </c>
      <c r="L5" s="48">
        <v>182</v>
      </c>
      <c r="M5" s="126">
        <f t="shared" si="3"/>
        <v>4.5397854826640063E-2</v>
      </c>
      <c r="N5" s="41">
        <f>-M5*'Pondération des sujets'!$D$3</f>
        <v>-4.5397854826640063E-2</v>
      </c>
      <c r="O5" s="48">
        <v>179</v>
      </c>
      <c r="P5" s="126">
        <f t="shared" si="4"/>
        <v>4.4472049689440997E-2</v>
      </c>
      <c r="Q5" s="41">
        <f>-P5*'Pondération des sujets'!$D$3</f>
        <v>-4.4472049689440997E-2</v>
      </c>
      <c r="R5" s="48">
        <v>166</v>
      </c>
      <c r="S5" s="126">
        <f t="shared" si="5"/>
        <v>4.1089108910891091E-2</v>
      </c>
      <c r="T5" s="41">
        <f>-S5*'Pondération des sujets'!$D$3</f>
        <v>-4.1089108910891091E-2</v>
      </c>
      <c r="U5" s="48">
        <v>210</v>
      </c>
      <c r="V5" s="126">
        <f t="shared" si="6"/>
        <v>5.1357300073367571E-2</v>
      </c>
      <c r="W5" s="41">
        <f>-V5*'Pondération des sujets'!$D$3</f>
        <v>-5.1357300073367571E-2</v>
      </c>
      <c r="X5" s="48">
        <v>206</v>
      </c>
      <c r="Y5" s="126">
        <f t="shared" si="7"/>
        <v>5.0133852518861037E-2</v>
      </c>
      <c r="Z5" s="41">
        <f>-Y5*'Pondération des sujets'!$D$3</f>
        <v>-5.0133852518861037E-2</v>
      </c>
      <c r="AA5" s="48">
        <v>207</v>
      </c>
      <c r="AB5" s="126">
        <f t="shared" si="8"/>
        <v>5.0960118168389953E-2</v>
      </c>
      <c r="AC5" s="41">
        <f>-AB5*'Pondération des sujets'!$D$3</f>
        <v>-5.0960118168389953E-2</v>
      </c>
      <c r="AD5" s="48">
        <v>192</v>
      </c>
      <c r="AE5" s="126">
        <f t="shared" si="9"/>
        <v>4.6760837798343884E-2</v>
      </c>
      <c r="AF5" s="41">
        <f>-AE5*'Pondération des sujets'!$D$3</f>
        <v>-4.6760837798343884E-2</v>
      </c>
      <c r="AG5" s="48">
        <v>165</v>
      </c>
      <c r="AH5" s="126">
        <f t="shared" si="10"/>
        <v>4.093277102455966E-2</v>
      </c>
      <c r="AI5" s="41">
        <f>-AH5*'Pondération des sujets'!$D$3</f>
        <v>-4.093277102455966E-2</v>
      </c>
      <c r="AJ5" s="48">
        <v>172</v>
      </c>
      <c r="AK5" s="126">
        <f t="shared" si="11"/>
        <v>4.3281328636134875E-2</v>
      </c>
      <c r="AL5" s="41">
        <f>-AK5*'Pondération des sujets'!$D$3</f>
        <v>-4.3281328636134875E-2</v>
      </c>
      <c r="AM5" s="32"/>
      <c r="AN5" s="48">
        <v>102</v>
      </c>
      <c r="AO5" s="126">
        <f t="shared" si="12"/>
        <v>2.8789161727349702E-2</v>
      </c>
      <c r="AP5" s="41">
        <f>-AO5*'Pondération des sujets'!$D$3</f>
        <v>-2.8789161727349702E-2</v>
      </c>
      <c r="AQ5" s="48">
        <v>106</v>
      </c>
      <c r="AR5" s="126">
        <f t="shared" si="13"/>
        <v>3.0268418046830382E-2</v>
      </c>
      <c r="AS5" s="41">
        <f>-AR5*'Pondération des sujets'!$D$3</f>
        <v>-3.0268418046830382E-2</v>
      </c>
      <c r="AT5" s="48">
        <v>107</v>
      </c>
      <c r="AU5" s="126">
        <f t="shared" si="14"/>
        <v>3.0623926731539783E-2</v>
      </c>
      <c r="AV5" s="41">
        <f>-AU5*'Pondération des sujets'!$D$3</f>
        <v>-3.0623926731539783E-2</v>
      </c>
      <c r="AW5" s="48">
        <v>164</v>
      </c>
      <c r="AX5" s="126">
        <f t="shared" si="15"/>
        <v>4.7563805104408351E-2</v>
      </c>
      <c r="AY5" s="41">
        <f>-AX5*'Pondération des sujets'!$D$3</f>
        <v>-4.7563805104408351E-2</v>
      </c>
      <c r="AZ5" s="48">
        <v>134</v>
      </c>
      <c r="BA5" s="126">
        <f t="shared" si="16"/>
        <v>3.8362439164042368E-2</v>
      </c>
      <c r="BB5" s="41">
        <f>-BA5*'Pondération des sujets'!$D$3</f>
        <v>-3.8362439164042368E-2</v>
      </c>
      <c r="BC5" s="48">
        <v>126</v>
      </c>
      <c r="BD5" s="126">
        <f t="shared" si="17"/>
        <v>3.6030883614526735E-2</v>
      </c>
      <c r="BE5" s="41">
        <f>-BD5*'Pondération des sujets'!$D$3</f>
        <v>-3.6030883614526735E-2</v>
      </c>
      <c r="BF5" s="48">
        <v>133</v>
      </c>
      <c r="BG5" s="126">
        <f t="shared" si="18"/>
        <v>3.7443693693693693E-2</v>
      </c>
      <c r="BH5" s="41">
        <f>-BG5*'Pondération des sujets'!$D$3</f>
        <v>-3.7443693693693693E-2</v>
      </c>
      <c r="BI5" s="48">
        <v>207</v>
      </c>
      <c r="BJ5" s="126">
        <f t="shared" si="19"/>
        <v>5.6962025316455694E-2</v>
      </c>
      <c r="BK5" s="41">
        <f>-BJ5*'Pondération des sujets'!$D$3</f>
        <v>-5.6962025316455694E-2</v>
      </c>
      <c r="BL5" s="48">
        <v>199</v>
      </c>
      <c r="BM5" s="126">
        <f t="shared" si="20"/>
        <v>5.5524553571428568E-2</v>
      </c>
      <c r="BN5" s="41">
        <f>-BM5*'Pondération des sujets'!$D$3</f>
        <v>-5.5524553571428568E-2</v>
      </c>
      <c r="BO5" s="48">
        <v>215</v>
      </c>
      <c r="BP5" s="126">
        <f t="shared" si="21"/>
        <v>5.8855735012318645E-2</v>
      </c>
      <c r="BQ5" s="41">
        <f>-BP5*'Pondération des sujets'!$D$3</f>
        <v>-5.8855735012318645E-2</v>
      </c>
      <c r="BR5" s="48">
        <v>187</v>
      </c>
      <c r="BS5" s="126">
        <f t="shared" si="22"/>
        <v>5.272060896532281E-2</v>
      </c>
      <c r="BT5" s="41">
        <f>-BS5*'Pondération des sujets'!$D$3</f>
        <v>-5.272060896532281E-2</v>
      </c>
      <c r="BU5" s="48">
        <v>204</v>
      </c>
      <c r="BV5" s="126">
        <f t="shared" si="23"/>
        <v>5.8874458874458878E-2</v>
      </c>
      <c r="BW5" s="41">
        <f>-BV5*'Pondération des sujets'!$D$3</f>
        <v>-5.8874458874458878E-2</v>
      </c>
      <c r="BX5" s="32"/>
      <c r="BY5" s="48">
        <v>74</v>
      </c>
      <c r="BZ5" s="126">
        <f t="shared" si="24"/>
        <v>3.9913700107874865E-2</v>
      </c>
      <c r="CA5" s="41">
        <f>-BZ5*'Pondération des sujets'!$D$3</f>
        <v>-3.9913700107874865E-2</v>
      </c>
      <c r="CB5" s="48">
        <v>107</v>
      </c>
      <c r="CC5" s="126">
        <f t="shared" si="25"/>
        <v>5.7557826788596021E-2</v>
      </c>
      <c r="CD5" s="41">
        <f>-CC5*'Pondération des sujets'!$D$3</f>
        <v>-5.7557826788596021E-2</v>
      </c>
      <c r="CE5" s="48">
        <v>77</v>
      </c>
      <c r="CF5" s="126">
        <f t="shared" si="26"/>
        <v>4.1487068965517244E-2</v>
      </c>
      <c r="CG5" s="41">
        <f>-CF5*'Pondération des sujets'!$D$3</f>
        <v>-4.1487068965517244E-2</v>
      </c>
      <c r="CH5" s="48">
        <v>112</v>
      </c>
      <c r="CI5" s="126">
        <f t="shared" si="27"/>
        <v>6.1002178649237473E-2</v>
      </c>
      <c r="CJ5" s="41">
        <f>-CI5*'Pondération des sujets'!$D$3</f>
        <v>-6.1002178649237473E-2</v>
      </c>
      <c r="CK5" s="48">
        <v>108</v>
      </c>
      <c r="CL5" s="126">
        <f t="shared" si="28"/>
        <v>5.9080962800875277E-2</v>
      </c>
      <c r="CM5" s="41">
        <f>-CL5*'Pondération des sujets'!$D$3</f>
        <v>-5.9080962800875277E-2</v>
      </c>
      <c r="CN5" s="48">
        <v>87</v>
      </c>
      <c r="CO5" s="126">
        <f t="shared" si="29"/>
        <v>4.7205642973412912E-2</v>
      </c>
      <c r="CP5" s="41">
        <f>-CO5*'Pondération des sujets'!$D$3</f>
        <v>-4.7205642973412912E-2</v>
      </c>
      <c r="CQ5" s="48">
        <v>98</v>
      </c>
      <c r="CR5" s="126">
        <f t="shared" si="30"/>
        <v>5.2659860290166574E-2</v>
      </c>
      <c r="CS5" s="41">
        <f>-CR5*'Pondération des sujets'!$D$3</f>
        <v>-5.2659860290166574E-2</v>
      </c>
      <c r="CT5" s="48">
        <v>129</v>
      </c>
      <c r="CU5" s="126">
        <f t="shared" si="31"/>
        <v>6.8617021276595747E-2</v>
      </c>
      <c r="CV5" s="41">
        <f>-CU5*'Pondération des sujets'!$D$3</f>
        <v>-6.8617021276595747E-2</v>
      </c>
      <c r="CW5" s="48">
        <v>154</v>
      </c>
      <c r="CX5" s="126">
        <f t="shared" si="32"/>
        <v>8.3018867924528297E-2</v>
      </c>
      <c r="CY5" s="41">
        <f>-CX5*'Pondération des sujets'!$D$3</f>
        <v>-8.3018867924528297E-2</v>
      </c>
      <c r="CZ5" s="48">
        <v>126</v>
      </c>
      <c r="DA5" s="126">
        <f t="shared" si="33"/>
        <v>6.7235859124866598E-2</v>
      </c>
      <c r="DB5" s="41">
        <f>-DA5*'Pondération des sujets'!$D$3</f>
        <v>-6.7235859124866598E-2</v>
      </c>
      <c r="DC5" s="48">
        <v>159</v>
      </c>
      <c r="DD5" s="126">
        <f t="shared" si="34"/>
        <v>8.6460032626427402E-2</v>
      </c>
      <c r="DE5" s="41">
        <f>-DD5*'Pondération des sujets'!$D$3</f>
        <v>-8.6460032626427402E-2</v>
      </c>
      <c r="DF5" s="48">
        <v>166</v>
      </c>
      <c r="DG5" s="126">
        <f t="shared" si="35"/>
        <v>9.1258933479934023E-2</v>
      </c>
      <c r="DH5" s="41">
        <f>-DG5*'Pondération des sujets'!$D$3</f>
        <v>-9.1258933479934023E-2</v>
      </c>
      <c r="DI5" s="32"/>
    </row>
    <row r="6" spans="1:113" x14ac:dyDescent="0.25">
      <c r="A6" s="45" t="s">
        <v>21</v>
      </c>
      <c r="B6" s="44" t="s">
        <v>20</v>
      </c>
      <c r="C6" s="31">
        <v>71</v>
      </c>
      <c r="D6" s="125">
        <f t="shared" si="0"/>
        <v>1.7496303597831445E-2</v>
      </c>
      <c r="E6" s="41">
        <f>D6*'Pondération des sujets'!$D4</f>
        <v>1.7496303597831445E-2</v>
      </c>
      <c r="F6" s="31">
        <v>79</v>
      </c>
      <c r="G6" s="125">
        <f t="shared" si="1"/>
        <v>1.9491734517641253E-2</v>
      </c>
      <c r="H6" s="41">
        <f>G6*'Pondération des sujets'!$D4</f>
        <v>1.9491734517641253E-2</v>
      </c>
      <c r="I6" s="31">
        <v>93</v>
      </c>
      <c r="J6" s="125">
        <f t="shared" si="2"/>
        <v>2.3059757004711134E-2</v>
      </c>
      <c r="K6" s="41">
        <f>J6*'Pondération des sujets'!$D4</f>
        <v>2.3059757004711134E-2</v>
      </c>
      <c r="L6" s="31">
        <v>76</v>
      </c>
      <c r="M6" s="125">
        <f t="shared" si="3"/>
        <v>1.8957345971563982E-2</v>
      </c>
      <c r="N6" s="41">
        <f>M6*'Pondération des sujets'!$D4</f>
        <v>1.8957345971563982E-2</v>
      </c>
      <c r="O6" s="31">
        <v>90</v>
      </c>
      <c r="P6" s="125">
        <f t="shared" si="4"/>
        <v>2.236024844720497E-2</v>
      </c>
      <c r="Q6" s="41">
        <f>P6*'Pondération des sujets'!$D4</f>
        <v>2.236024844720497E-2</v>
      </c>
      <c r="R6" s="31">
        <v>85</v>
      </c>
      <c r="S6" s="125">
        <f t="shared" si="5"/>
        <v>2.1039603960396041E-2</v>
      </c>
      <c r="T6" s="41">
        <f>S6*'Pondération des sujets'!$D4</f>
        <v>2.1039603960396041E-2</v>
      </c>
      <c r="U6" s="31">
        <v>71</v>
      </c>
      <c r="V6" s="125">
        <f t="shared" si="6"/>
        <v>1.7363658596233799E-2</v>
      </c>
      <c r="W6" s="41">
        <f>V6*'Pondération des sujets'!$D4</f>
        <v>1.7363658596233799E-2</v>
      </c>
      <c r="X6" s="31">
        <v>100</v>
      </c>
      <c r="Y6" s="125">
        <f t="shared" si="7"/>
        <v>2.4336821611097591E-2</v>
      </c>
      <c r="Z6" s="41">
        <f>Y6*'Pondération des sujets'!$D4</f>
        <v>2.4336821611097591E-2</v>
      </c>
      <c r="AA6" s="31">
        <v>76</v>
      </c>
      <c r="AB6" s="125">
        <f t="shared" si="8"/>
        <v>1.8709995076317085E-2</v>
      </c>
      <c r="AC6" s="41">
        <f>AB6*'Pondération des sujets'!$D4</f>
        <v>1.8709995076317085E-2</v>
      </c>
      <c r="AD6" s="31">
        <v>81</v>
      </c>
      <c r="AE6" s="125">
        <f t="shared" si="9"/>
        <v>1.9727228446176328E-2</v>
      </c>
      <c r="AF6" s="41">
        <f>AE6*'Pondération des sujets'!$D4</f>
        <v>1.9727228446176328E-2</v>
      </c>
      <c r="AG6" s="31">
        <v>75</v>
      </c>
      <c r="AH6" s="125">
        <f t="shared" si="10"/>
        <v>1.8605805011163483E-2</v>
      </c>
      <c r="AI6" s="41">
        <f>AH6*'Pondération des sujets'!$D4</f>
        <v>1.8605805011163483E-2</v>
      </c>
      <c r="AJ6" s="31">
        <v>92</v>
      </c>
      <c r="AK6" s="125">
        <f t="shared" si="11"/>
        <v>2.3150478107700049E-2</v>
      </c>
      <c r="AL6" s="41">
        <f>AK6*'Pondération des sujets'!$D4</f>
        <v>2.3150478107700049E-2</v>
      </c>
      <c r="AM6" s="32"/>
      <c r="AN6" s="31">
        <v>75</v>
      </c>
      <c r="AO6" s="125">
        <f t="shared" si="12"/>
        <v>2.1168501270110076E-2</v>
      </c>
      <c r="AP6" s="41">
        <f>AO6*'Pondération des sujets'!$D4</f>
        <v>2.1168501270110076E-2</v>
      </c>
      <c r="AQ6" s="31">
        <v>75</v>
      </c>
      <c r="AR6" s="125">
        <f t="shared" si="13"/>
        <v>2.1416333523700742E-2</v>
      </c>
      <c r="AS6" s="41">
        <f>AR6*'Pondération des sujets'!$D4</f>
        <v>2.1416333523700742E-2</v>
      </c>
      <c r="AT6" s="31">
        <v>67</v>
      </c>
      <c r="AU6" s="125">
        <f t="shared" si="14"/>
        <v>1.9175729822552948E-2</v>
      </c>
      <c r="AV6" s="41">
        <f>AU6*'Pondération des sujets'!$D4</f>
        <v>1.9175729822552948E-2</v>
      </c>
      <c r="AW6" s="31">
        <v>62</v>
      </c>
      <c r="AX6" s="125">
        <f t="shared" si="15"/>
        <v>1.7981438515081206E-2</v>
      </c>
      <c r="AY6" s="41">
        <f>AX6*'Pondération des sujets'!$D4</f>
        <v>1.7981438515081206E-2</v>
      </c>
      <c r="AZ6" s="31">
        <v>81</v>
      </c>
      <c r="BA6" s="125">
        <f t="shared" si="16"/>
        <v>2.3189235614085313E-2</v>
      </c>
      <c r="BB6" s="41">
        <f>BA6*'Pondération des sujets'!$D4</f>
        <v>2.3189235614085313E-2</v>
      </c>
      <c r="BC6" s="31">
        <v>85</v>
      </c>
      <c r="BD6" s="125">
        <f t="shared" si="17"/>
        <v>2.4306548470117244E-2</v>
      </c>
      <c r="BE6" s="41">
        <f>BD6*'Pondération des sujets'!$D4</f>
        <v>2.4306548470117244E-2</v>
      </c>
      <c r="BF6" s="31">
        <v>80</v>
      </c>
      <c r="BG6" s="125">
        <f t="shared" si="18"/>
        <v>2.2522522522522521E-2</v>
      </c>
      <c r="BH6" s="41">
        <f>BG6*'Pondération des sujets'!$D4</f>
        <v>2.2522522522522521E-2</v>
      </c>
      <c r="BI6" s="31">
        <v>84</v>
      </c>
      <c r="BJ6" s="125">
        <f t="shared" si="19"/>
        <v>2.3115024766097964E-2</v>
      </c>
      <c r="BK6" s="41">
        <f>BJ6*'Pondération des sujets'!$D4</f>
        <v>2.3115024766097964E-2</v>
      </c>
      <c r="BL6" s="31">
        <v>91</v>
      </c>
      <c r="BM6" s="125">
        <f t="shared" si="20"/>
        <v>2.5390625E-2</v>
      </c>
      <c r="BN6" s="41">
        <f>BM6*'Pondération des sujets'!$D4</f>
        <v>2.5390625E-2</v>
      </c>
      <c r="BO6" s="31">
        <v>82</v>
      </c>
      <c r="BP6" s="125">
        <f t="shared" si="21"/>
        <v>2.2447303586093623E-2</v>
      </c>
      <c r="BQ6" s="41">
        <f>BP6*'Pondération des sujets'!$D4</f>
        <v>2.2447303586093623E-2</v>
      </c>
      <c r="BR6" s="31">
        <v>91</v>
      </c>
      <c r="BS6" s="125">
        <f t="shared" si="22"/>
        <v>2.5655483507189172E-2</v>
      </c>
      <c r="BT6" s="41">
        <f>BS6*'Pondération des sujets'!$D4</f>
        <v>2.5655483507189172E-2</v>
      </c>
      <c r="BU6" s="31">
        <v>101</v>
      </c>
      <c r="BV6" s="125">
        <f t="shared" si="23"/>
        <v>2.9148629148629149E-2</v>
      </c>
      <c r="BW6" s="41">
        <f>BV6*'Pondération des sujets'!$D4</f>
        <v>2.9148629148629149E-2</v>
      </c>
      <c r="BX6" s="32"/>
      <c r="BY6" s="31">
        <v>60</v>
      </c>
      <c r="BZ6" s="125">
        <f t="shared" si="24"/>
        <v>3.2362459546925564E-2</v>
      </c>
      <c r="CA6" s="41">
        <f>BZ6*'Pondération des sujets'!$D4</f>
        <v>3.2362459546925564E-2</v>
      </c>
      <c r="CB6" s="31">
        <v>60</v>
      </c>
      <c r="CC6" s="125">
        <f t="shared" si="25"/>
        <v>3.2275416890801503E-2</v>
      </c>
      <c r="CD6" s="41">
        <f>CC6*'Pondération des sujets'!$D4</f>
        <v>3.2275416890801503E-2</v>
      </c>
      <c r="CE6" s="31">
        <v>55</v>
      </c>
      <c r="CF6" s="125">
        <f t="shared" si="26"/>
        <v>2.9633620689655173E-2</v>
      </c>
      <c r="CG6" s="41">
        <f>CF6*'Pondération des sujets'!$D4</f>
        <v>2.9633620689655173E-2</v>
      </c>
      <c r="CH6" s="31">
        <v>46</v>
      </c>
      <c r="CI6" s="125">
        <f t="shared" si="27"/>
        <v>2.5054466230936819E-2</v>
      </c>
      <c r="CJ6" s="41">
        <f>CI6*'Pondération des sujets'!$D4</f>
        <v>2.5054466230936819E-2</v>
      </c>
      <c r="CK6" s="31">
        <v>57</v>
      </c>
      <c r="CL6" s="125">
        <f t="shared" si="28"/>
        <v>3.1181619256017507E-2</v>
      </c>
      <c r="CM6" s="41">
        <f>CL6*'Pondération des sujets'!$D4</f>
        <v>3.1181619256017507E-2</v>
      </c>
      <c r="CN6" s="31">
        <v>51</v>
      </c>
      <c r="CO6" s="125">
        <f t="shared" si="29"/>
        <v>2.7672273467173086E-2</v>
      </c>
      <c r="CP6" s="41">
        <f>CO6*'Pondération des sujets'!$D4</f>
        <v>2.7672273467173086E-2</v>
      </c>
      <c r="CQ6" s="31">
        <v>54</v>
      </c>
      <c r="CR6" s="125">
        <f t="shared" si="30"/>
        <v>2.9016657710908115E-2</v>
      </c>
      <c r="CS6" s="41">
        <f>CR6*'Pondération des sujets'!$D4</f>
        <v>2.9016657710908115E-2</v>
      </c>
      <c r="CT6" s="31">
        <v>50</v>
      </c>
      <c r="CU6" s="125">
        <f t="shared" si="31"/>
        <v>2.6595744680851064E-2</v>
      </c>
      <c r="CV6" s="41">
        <f>CU6*'Pondération des sujets'!$D4</f>
        <v>2.6595744680851064E-2</v>
      </c>
      <c r="CW6" s="31">
        <v>55</v>
      </c>
      <c r="CX6" s="125">
        <f t="shared" si="32"/>
        <v>2.9649595687331536E-2</v>
      </c>
      <c r="CY6" s="41">
        <f>CX6*'Pondération des sujets'!$D4</f>
        <v>2.9649595687331536E-2</v>
      </c>
      <c r="CZ6" s="31">
        <v>51</v>
      </c>
      <c r="DA6" s="125">
        <f t="shared" si="33"/>
        <v>2.7214514407684097E-2</v>
      </c>
      <c r="DB6" s="41">
        <f>DA6*'Pondération des sujets'!$D4</f>
        <v>2.7214514407684097E-2</v>
      </c>
      <c r="DC6" s="31">
        <v>51</v>
      </c>
      <c r="DD6" s="125">
        <f t="shared" si="34"/>
        <v>2.7732463295269169E-2</v>
      </c>
      <c r="DE6" s="41">
        <f>DD6*'Pondération des sujets'!$D4</f>
        <v>2.7732463295269169E-2</v>
      </c>
      <c r="DF6" s="31">
        <v>50</v>
      </c>
      <c r="DG6" s="125">
        <f t="shared" si="35"/>
        <v>2.7487630566245189E-2</v>
      </c>
      <c r="DH6" s="41">
        <f>DG6*'Pondération des sujets'!$D4</f>
        <v>2.7487630566245189E-2</v>
      </c>
      <c r="DI6" s="32"/>
    </row>
    <row r="7" spans="1:113" x14ac:dyDescent="0.25">
      <c r="A7" s="45" t="s">
        <v>19</v>
      </c>
      <c r="B7" s="44" t="s">
        <v>18</v>
      </c>
      <c r="C7" s="31">
        <v>4</v>
      </c>
      <c r="D7" s="125">
        <f t="shared" si="0"/>
        <v>9.8570724494825043E-4</v>
      </c>
      <c r="E7" s="41">
        <f>D7*'Pondération des sujets'!$D5</f>
        <v>9.8570724494825043E-4</v>
      </c>
      <c r="F7" s="31">
        <v>8</v>
      </c>
      <c r="G7" s="125">
        <f t="shared" si="1"/>
        <v>1.9738465334320256E-3</v>
      </c>
      <c r="H7" s="41">
        <f>G7*'Pondération des sujets'!$D5</f>
        <v>1.9738465334320256E-3</v>
      </c>
      <c r="I7" s="31">
        <v>12</v>
      </c>
      <c r="J7" s="125">
        <f t="shared" si="2"/>
        <v>2.9754525167369206E-3</v>
      </c>
      <c r="K7" s="41">
        <f>J7*'Pondération des sujets'!$D5</f>
        <v>2.9754525167369206E-3</v>
      </c>
      <c r="L7" s="31">
        <v>51</v>
      </c>
      <c r="M7" s="125">
        <f t="shared" si="3"/>
        <v>1.2721376901970565E-2</v>
      </c>
      <c r="N7" s="41">
        <f>M7*'Pondération des sujets'!$D5</f>
        <v>1.2721376901970565E-2</v>
      </c>
      <c r="O7" s="31">
        <v>9</v>
      </c>
      <c r="P7" s="125">
        <f t="shared" si="4"/>
        <v>2.2360248447204968E-3</v>
      </c>
      <c r="Q7" s="41">
        <f>P7*'Pondération des sujets'!$D5</f>
        <v>2.2360248447204968E-3</v>
      </c>
      <c r="R7" s="31">
        <v>6</v>
      </c>
      <c r="S7" s="125">
        <f t="shared" si="5"/>
        <v>1.4851485148514852E-3</v>
      </c>
      <c r="T7" s="41">
        <f>S7*'Pondération des sujets'!$D5</f>
        <v>1.4851485148514852E-3</v>
      </c>
      <c r="U7" s="31">
        <v>8</v>
      </c>
      <c r="V7" s="125">
        <f t="shared" si="6"/>
        <v>1.9564685742235266E-3</v>
      </c>
      <c r="W7" s="41">
        <f>V7*'Pondération des sujets'!$D5</f>
        <v>1.9564685742235266E-3</v>
      </c>
      <c r="X7" s="31">
        <v>10</v>
      </c>
      <c r="Y7" s="125">
        <f t="shared" si="7"/>
        <v>2.4336821611097592E-3</v>
      </c>
      <c r="Z7" s="41">
        <f>Y7*'Pondération des sujets'!$D5</f>
        <v>2.4336821611097592E-3</v>
      </c>
      <c r="AA7" s="31">
        <v>24</v>
      </c>
      <c r="AB7" s="125">
        <f t="shared" si="8"/>
        <v>5.9084194977843431E-3</v>
      </c>
      <c r="AC7" s="41">
        <f>AB7*'Pondération des sujets'!$D5</f>
        <v>5.9084194977843431E-3</v>
      </c>
      <c r="AD7" s="31">
        <v>6</v>
      </c>
      <c r="AE7" s="125">
        <f t="shared" si="9"/>
        <v>1.4612761811982464E-3</v>
      </c>
      <c r="AF7" s="41">
        <f>AE7*'Pondération des sujets'!$D5</f>
        <v>1.4612761811982464E-3</v>
      </c>
      <c r="AG7" s="31">
        <v>10</v>
      </c>
      <c r="AH7" s="125">
        <f t="shared" si="10"/>
        <v>2.4807740014884646E-3</v>
      </c>
      <c r="AI7" s="41">
        <f>AH7*'Pondération des sujets'!$D5</f>
        <v>2.4807740014884646E-3</v>
      </c>
      <c r="AJ7" s="31">
        <v>26</v>
      </c>
      <c r="AK7" s="125">
        <f t="shared" si="11"/>
        <v>6.5425264217413188E-3</v>
      </c>
      <c r="AL7" s="41">
        <f>AK7*'Pondération des sujets'!$D5</f>
        <v>6.5425264217413188E-3</v>
      </c>
      <c r="AM7" s="32"/>
      <c r="AN7" s="31">
        <v>4</v>
      </c>
      <c r="AO7" s="125">
        <f t="shared" si="12"/>
        <v>1.1289867344058708E-3</v>
      </c>
      <c r="AP7" s="41">
        <f>AO7*'Pondération des sujets'!$D5</f>
        <v>1.1289867344058708E-3</v>
      </c>
      <c r="AQ7" s="31">
        <v>7</v>
      </c>
      <c r="AR7" s="125">
        <f t="shared" si="13"/>
        <v>1.9988577955454027E-3</v>
      </c>
      <c r="AS7" s="41">
        <f>AR7*'Pondération des sujets'!$D5</f>
        <v>1.9988577955454027E-3</v>
      </c>
      <c r="AT7" s="31">
        <v>27</v>
      </c>
      <c r="AU7" s="125">
        <f t="shared" si="14"/>
        <v>7.727532913566113E-3</v>
      </c>
      <c r="AV7" s="41">
        <f>AU7*'Pondération des sujets'!$D5</f>
        <v>7.727532913566113E-3</v>
      </c>
      <c r="AW7" s="31">
        <v>46</v>
      </c>
      <c r="AX7" s="125">
        <f t="shared" si="15"/>
        <v>1.334106728538283E-2</v>
      </c>
      <c r="AY7" s="41">
        <f>AX7*'Pondération des sujets'!$D5</f>
        <v>1.334106728538283E-2</v>
      </c>
      <c r="AZ7" s="31">
        <v>21</v>
      </c>
      <c r="BA7" s="125">
        <f t="shared" si="16"/>
        <v>6.0120240480961923E-3</v>
      </c>
      <c r="BB7" s="41">
        <f>BA7*'Pondération des sujets'!$D5</f>
        <v>6.0120240480961923E-3</v>
      </c>
      <c r="BC7" s="31">
        <v>4</v>
      </c>
      <c r="BD7" s="125">
        <f t="shared" si="17"/>
        <v>1.143837575064341E-3</v>
      </c>
      <c r="BE7" s="41">
        <f>BD7*'Pondération des sujets'!$D5</f>
        <v>1.143837575064341E-3</v>
      </c>
      <c r="BF7" s="31">
        <v>11</v>
      </c>
      <c r="BG7" s="125">
        <f t="shared" si="18"/>
        <v>3.0968468468468469E-3</v>
      </c>
      <c r="BH7" s="41">
        <f>BG7*'Pondération des sujets'!$D5</f>
        <v>3.0968468468468469E-3</v>
      </c>
      <c r="BI7" s="31">
        <v>18</v>
      </c>
      <c r="BJ7" s="125">
        <f t="shared" si="19"/>
        <v>4.9532195927352776E-3</v>
      </c>
      <c r="BK7" s="41">
        <f>BJ7*'Pondération des sujets'!$D5</f>
        <v>4.9532195927352776E-3</v>
      </c>
      <c r="BL7" s="31">
        <v>30</v>
      </c>
      <c r="BM7" s="125">
        <f t="shared" si="20"/>
        <v>8.370535714285714E-3</v>
      </c>
      <c r="BN7" s="41">
        <f>BM7*'Pondération des sujets'!$D5</f>
        <v>8.370535714285714E-3</v>
      </c>
      <c r="BO7" s="31">
        <v>3</v>
      </c>
      <c r="BP7" s="125">
        <f t="shared" si="21"/>
        <v>8.212428141253764E-4</v>
      </c>
      <c r="BQ7" s="41">
        <f>BP7*'Pondération des sujets'!$D5</f>
        <v>8.212428141253764E-4</v>
      </c>
      <c r="BR7" s="31">
        <v>17</v>
      </c>
      <c r="BS7" s="125">
        <f t="shared" si="22"/>
        <v>4.7927826332111647E-3</v>
      </c>
      <c r="BT7" s="41">
        <f>BS7*'Pondération des sujets'!$D5</f>
        <v>4.7927826332111647E-3</v>
      </c>
      <c r="BU7" s="31">
        <v>28</v>
      </c>
      <c r="BV7" s="125">
        <f t="shared" si="23"/>
        <v>8.0808080808080808E-3</v>
      </c>
      <c r="BW7" s="41">
        <f>BV7*'Pondération des sujets'!$D5</f>
        <v>8.0808080808080808E-3</v>
      </c>
      <c r="BX7" s="32"/>
      <c r="BY7" s="31">
        <v>2</v>
      </c>
      <c r="BZ7" s="125">
        <f t="shared" si="24"/>
        <v>1.0787486515641855E-3</v>
      </c>
      <c r="CA7" s="41">
        <f>BZ7*'Pondération des sujets'!$D5</f>
        <v>1.0787486515641855E-3</v>
      </c>
      <c r="CB7" s="31">
        <v>5</v>
      </c>
      <c r="CC7" s="125">
        <f t="shared" si="25"/>
        <v>2.6896180742334587E-3</v>
      </c>
      <c r="CD7" s="41">
        <f>CC7*'Pondération des sujets'!$D5</f>
        <v>2.6896180742334587E-3</v>
      </c>
      <c r="CE7" s="31">
        <v>2</v>
      </c>
      <c r="CF7" s="125">
        <f t="shared" si="26"/>
        <v>1.0775862068965517E-3</v>
      </c>
      <c r="CG7" s="41">
        <f>CF7*'Pondération des sujets'!$D5</f>
        <v>1.0775862068965517E-3</v>
      </c>
      <c r="CH7" s="31">
        <v>15</v>
      </c>
      <c r="CI7" s="125">
        <f t="shared" si="27"/>
        <v>8.1699346405228763E-3</v>
      </c>
      <c r="CJ7" s="41">
        <f>CI7*'Pondération des sujets'!$D5</f>
        <v>8.1699346405228763E-3</v>
      </c>
      <c r="CK7" s="31">
        <v>3</v>
      </c>
      <c r="CL7" s="125">
        <f t="shared" si="28"/>
        <v>1.6411378555798686E-3</v>
      </c>
      <c r="CM7" s="41">
        <f>CL7*'Pondération des sujets'!$D5</f>
        <v>1.6411378555798686E-3</v>
      </c>
      <c r="CN7" s="31">
        <v>1</v>
      </c>
      <c r="CO7" s="125">
        <f t="shared" si="29"/>
        <v>5.4259359739555074E-4</v>
      </c>
      <c r="CP7" s="41">
        <f>CO7*'Pondération des sujets'!$D5</f>
        <v>5.4259359739555074E-4</v>
      </c>
      <c r="CQ7" s="31">
        <v>1</v>
      </c>
      <c r="CR7" s="125">
        <f t="shared" si="30"/>
        <v>5.3734551316496511E-4</v>
      </c>
      <c r="CS7" s="41">
        <f>CR7*'Pondération des sujets'!$D5</f>
        <v>5.3734551316496511E-4</v>
      </c>
      <c r="CT7" s="31">
        <v>2</v>
      </c>
      <c r="CU7" s="125">
        <f t="shared" si="31"/>
        <v>1.0638297872340426E-3</v>
      </c>
      <c r="CV7" s="41">
        <f>CU7*'Pondération des sujets'!$D5</f>
        <v>1.0638297872340426E-3</v>
      </c>
      <c r="CW7" s="31">
        <v>17</v>
      </c>
      <c r="CX7" s="125">
        <f t="shared" si="32"/>
        <v>9.1644204851752016E-3</v>
      </c>
      <c r="CY7" s="41">
        <f>CX7*'Pondération des sujets'!$D5</f>
        <v>9.1644204851752016E-3</v>
      </c>
      <c r="CZ7" s="31">
        <v>2</v>
      </c>
      <c r="DA7" s="125">
        <f t="shared" si="33"/>
        <v>1.0672358591248667E-3</v>
      </c>
      <c r="DB7" s="41">
        <f>DA7*'Pondération des sujets'!$D5</f>
        <v>1.0672358591248667E-3</v>
      </c>
      <c r="DC7" s="31">
        <v>9</v>
      </c>
      <c r="DD7" s="125">
        <f t="shared" si="34"/>
        <v>4.8939641109298528E-3</v>
      </c>
      <c r="DE7" s="41">
        <f>DD7*'Pondération des sujets'!$D5</f>
        <v>4.8939641109298528E-3</v>
      </c>
      <c r="DF7" s="31">
        <v>18</v>
      </c>
      <c r="DG7" s="125">
        <f t="shared" si="35"/>
        <v>9.8955470038482683E-3</v>
      </c>
      <c r="DH7" s="41">
        <f>DG7*'Pondération des sujets'!$D5</f>
        <v>9.8955470038482683E-3</v>
      </c>
      <c r="DI7" s="32"/>
    </row>
    <row r="8" spans="1:113" x14ac:dyDescent="0.25">
      <c r="A8" s="45" t="s">
        <v>118</v>
      </c>
      <c r="B8" s="44" t="s">
        <v>16</v>
      </c>
      <c r="C8" s="31">
        <v>482</v>
      </c>
      <c r="D8" s="125">
        <f t="shared" si="0"/>
        <v>0.11877772301626417</v>
      </c>
      <c r="E8" s="41">
        <f>D8*'Pondération des sujets'!$D6</f>
        <v>0.11877772301626417</v>
      </c>
      <c r="F8" s="31">
        <v>696</v>
      </c>
      <c r="G8" s="125">
        <f t="shared" si="1"/>
        <v>0.17172464840858623</v>
      </c>
      <c r="H8" s="41">
        <f>G8*'Pondération des sujets'!$D6</f>
        <v>0.17172464840858623</v>
      </c>
      <c r="I8" s="31">
        <v>980</v>
      </c>
      <c r="J8" s="125">
        <f t="shared" si="2"/>
        <v>0.24299528886684851</v>
      </c>
      <c r="K8" s="41">
        <f>J8*'Pondération des sujets'!$D6</f>
        <v>0.24299528886684851</v>
      </c>
      <c r="L8" s="31">
        <v>551</v>
      </c>
      <c r="M8" s="125">
        <f t="shared" si="3"/>
        <v>0.13744075829383887</v>
      </c>
      <c r="N8" s="41">
        <f>M8*'Pondération des sujets'!$D6</f>
        <v>0.13744075829383887</v>
      </c>
      <c r="O8" s="31">
        <v>605</v>
      </c>
      <c r="P8" s="125">
        <f t="shared" si="4"/>
        <v>0.15031055900621118</v>
      </c>
      <c r="Q8" s="41">
        <f>P8*'Pondération des sujets'!$D6</f>
        <v>0.15031055900621118</v>
      </c>
      <c r="R8" s="31">
        <v>590</v>
      </c>
      <c r="S8" s="125">
        <f t="shared" si="5"/>
        <v>0.14603960396039603</v>
      </c>
      <c r="T8" s="41">
        <f>S8*'Pondération des sujets'!$D6</f>
        <v>0.14603960396039603</v>
      </c>
      <c r="U8" s="31">
        <v>610</v>
      </c>
      <c r="V8" s="125">
        <f t="shared" si="6"/>
        <v>0.14918072878454389</v>
      </c>
      <c r="W8" s="41">
        <f>V8*'Pondération des sujets'!$D6</f>
        <v>0.14918072878454389</v>
      </c>
      <c r="X8" s="31">
        <v>582</v>
      </c>
      <c r="Y8" s="125">
        <f t="shared" si="7"/>
        <v>0.14164030177658798</v>
      </c>
      <c r="Z8" s="41">
        <f>Y8*'Pondération des sujets'!$D6</f>
        <v>0.14164030177658798</v>
      </c>
      <c r="AA8" s="31">
        <v>552</v>
      </c>
      <c r="AB8" s="125">
        <f t="shared" si="8"/>
        <v>0.13589364844903989</v>
      </c>
      <c r="AC8" s="41">
        <f>AB8*'Pondération des sujets'!$D6</f>
        <v>0.13589364844903989</v>
      </c>
      <c r="AD8" s="31">
        <v>559</v>
      </c>
      <c r="AE8" s="125">
        <f t="shared" si="9"/>
        <v>0.13614223088163663</v>
      </c>
      <c r="AF8" s="41">
        <f>AE8*'Pondération des sujets'!$D6</f>
        <v>0.13614223088163663</v>
      </c>
      <c r="AG8" s="31">
        <v>629</v>
      </c>
      <c r="AH8" s="125">
        <f t="shared" si="10"/>
        <v>0.15604068469362442</v>
      </c>
      <c r="AI8" s="41">
        <f>AH8*'Pondération des sujets'!$D6</f>
        <v>0.15604068469362442</v>
      </c>
      <c r="AJ8" s="31">
        <v>591</v>
      </c>
      <c r="AK8" s="125">
        <f t="shared" si="11"/>
        <v>0.14871665827881228</v>
      </c>
      <c r="AL8" s="41">
        <f>AK8*'Pondération des sujets'!$D6</f>
        <v>0.14871665827881228</v>
      </c>
      <c r="AM8" s="32"/>
      <c r="AN8" s="31">
        <v>423</v>
      </c>
      <c r="AO8" s="125">
        <f t="shared" si="12"/>
        <v>0.11939034716342083</v>
      </c>
      <c r="AP8" s="41">
        <f>AO8*'Pondération des sujets'!$D6</f>
        <v>0.11939034716342083</v>
      </c>
      <c r="AQ8" s="31">
        <v>591</v>
      </c>
      <c r="AR8" s="125">
        <f t="shared" si="13"/>
        <v>0.16876070816676186</v>
      </c>
      <c r="AS8" s="41">
        <f>AR8*'Pondération des sujets'!$D6</f>
        <v>0.16876070816676186</v>
      </c>
      <c r="AT8" s="31">
        <v>998</v>
      </c>
      <c r="AU8" s="125">
        <f t="shared" si="14"/>
        <v>0.28563251287922153</v>
      </c>
      <c r="AV8" s="41">
        <f>AU8*'Pondération des sujets'!$D6</f>
        <v>0.28563251287922153</v>
      </c>
      <c r="AW8" s="31">
        <v>521</v>
      </c>
      <c r="AX8" s="125">
        <f t="shared" si="15"/>
        <v>0.15110208816705337</v>
      </c>
      <c r="AY8" s="41">
        <f>AX8*'Pondération des sujets'!$D6</f>
        <v>0.15110208816705337</v>
      </c>
      <c r="AZ8" s="31">
        <v>535</v>
      </c>
      <c r="BA8" s="125">
        <f t="shared" si="16"/>
        <v>0.15316346979673634</v>
      </c>
      <c r="BB8" s="41">
        <f>BA8*'Pondération des sujets'!$D6</f>
        <v>0.15316346979673634</v>
      </c>
      <c r="BC8" s="31">
        <v>537</v>
      </c>
      <c r="BD8" s="125">
        <f t="shared" si="17"/>
        <v>0.15356019445238775</v>
      </c>
      <c r="BE8" s="41">
        <f>BD8*'Pondération des sujets'!$D6</f>
        <v>0.15356019445238775</v>
      </c>
      <c r="BF8" s="31">
        <v>533</v>
      </c>
      <c r="BG8" s="125">
        <f t="shared" si="18"/>
        <v>0.15005630630630631</v>
      </c>
      <c r="BH8" s="41">
        <f>BG8*'Pondération des sujets'!$D6</f>
        <v>0.15005630630630631</v>
      </c>
      <c r="BI8" s="31">
        <v>564</v>
      </c>
      <c r="BJ8" s="125">
        <f t="shared" si="19"/>
        <v>0.15520088057237205</v>
      </c>
      <c r="BK8" s="41">
        <f>BJ8*'Pondération des sujets'!$D6</f>
        <v>0.15520088057237205</v>
      </c>
      <c r="BL8" s="31">
        <v>495</v>
      </c>
      <c r="BM8" s="125">
        <f t="shared" si="20"/>
        <v>0.13811383928571427</v>
      </c>
      <c r="BN8" s="41">
        <f>BM8*'Pondération des sujets'!$D6</f>
        <v>0.13811383928571427</v>
      </c>
      <c r="BO8" s="31">
        <v>528</v>
      </c>
      <c r="BP8" s="125">
        <f t="shared" si="21"/>
        <v>0.14453873528606626</v>
      </c>
      <c r="BQ8" s="41">
        <f>BP8*'Pondération des sujets'!$D6</f>
        <v>0.14453873528606626</v>
      </c>
      <c r="BR8" s="31">
        <v>550</v>
      </c>
      <c r="BS8" s="125">
        <f t="shared" si="22"/>
        <v>0.15506061460389062</v>
      </c>
      <c r="BT8" s="41">
        <f>BS8*'Pondération des sujets'!$D6</f>
        <v>0.15506061460389062</v>
      </c>
      <c r="BU8" s="31">
        <v>534</v>
      </c>
      <c r="BV8" s="125">
        <f t="shared" si="23"/>
        <v>0.15411255411255412</v>
      </c>
      <c r="BW8" s="41">
        <f>BV8*'Pondération des sujets'!$D6</f>
        <v>0.15411255411255412</v>
      </c>
      <c r="BX8" s="32"/>
      <c r="BY8" s="31">
        <v>124</v>
      </c>
      <c r="BZ8" s="125">
        <f t="shared" si="24"/>
        <v>6.6882416396979505E-2</v>
      </c>
      <c r="CA8" s="41">
        <f>BZ8*'Pondération des sujets'!$D6</f>
        <v>6.6882416396979505E-2</v>
      </c>
      <c r="CB8" s="31">
        <v>176</v>
      </c>
      <c r="CC8" s="125">
        <f t="shared" si="25"/>
        <v>9.4674556213017749E-2</v>
      </c>
      <c r="CD8" s="41">
        <f>CC8*'Pondération des sujets'!$D6</f>
        <v>9.4674556213017749E-2</v>
      </c>
      <c r="CE8" s="31">
        <v>273</v>
      </c>
      <c r="CF8" s="125">
        <f t="shared" si="26"/>
        <v>0.14709051724137931</v>
      </c>
      <c r="CG8" s="41">
        <f>CF8*'Pondération des sujets'!$D6</f>
        <v>0.14709051724137931</v>
      </c>
      <c r="CH8" s="31">
        <v>124</v>
      </c>
      <c r="CI8" s="125">
        <f t="shared" si="27"/>
        <v>6.7538126361655779E-2</v>
      </c>
      <c r="CJ8" s="41">
        <f>CI8*'Pondération des sujets'!$D6</f>
        <v>6.7538126361655779E-2</v>
      </c>
      <c r="CK8" s="31">
        <v>141</v>
      </c>
      <c r="CL8" s="125">
        <f t="shared" si="28"/>
        <v>7.713347921225383E-2</v>
      </c>
      <c r="CM8" s="41">
        <f>CL8*'Pondération des sujets'!$D6</f>
        <v>7.713347921225383E-2</v>
      </c>
      <c r="CN8" s="31">
        <v>128</v>
      </c>
      <c r="CO8" s="125">
        <f t="shared" si="29"/>
        <v>6.9451980466630495E-2</v>
      </c>
      <c r="CP8" s="41">
        <f>CO8*'Pondération des sujets'!$D6</f>
        <v>6.9451980466630495E-2</v>
      </c>
      <c r="CQ8" s="31">
        <v>132</v>
      </c>
      <c r="CR8" s="125">
        <f t="shared" si="30"/>
        <v>7.0929607737775388E-2</v>
      </c>
      <c r="CS8" s="41">
        <f>CR8*'Pondération des sujets'!$D6</f>
        <v>7.0929607737775388E-2</v>
      </c>
      <c r="CT8" s="31">
        <v>141</v>
      </c>
      <c r="CU8" s="125">
        <f t="shared" si="31"/>
        <v>7.4999999999999997E-2</v>
      </c>
      <c r="CV8" s="41">
        <f>CU8*'Pondération des sujets'!$D6</f>
        <v>7.4999999999999997E-2</v>
      </c>
      <c r="CW8" s="31">
        <v>126</v>
      </c>
      <c r="CX8" s="125">
        <f t="shared" si="32"/>
        <v>6.7924528301886791E-2</v>
      </c>
      <c r="CY8" s="41">
        <f>CX8*'Pondération des sujets'!$D6</f>
        <v>6.7924528301886791E-2</v>
      </c>
      <c r="CZ8" s="31">
        <v>151</v>
      </c>
      <c r="DA8" s="125">
        <f t="shared" si="33"/>
        <v>8.057630736392743E-2</v>
      </c>
      <c r="DB8" s="41">
        <f>DA8*'Pondération des sujets'!$D6</f>
        <v>8.057630736392743E-2</v>
      </c>
      <c r="DC8" s="31">
        <v>155</v>
      </c>
      <c r="DD8" s="125">
        <f t="shared" si="34"/>
        <v>8.4284937466014134E-2</v>
      </c>
      <c r="DE8" s="41">
        <f>DD8*'Pondération des sujets'!$D6</f>
        <v>8.4284937466014134E-2</v>
      </c>
      <c r="DF8" s="31">
        <v>153</v>
      </c>
      <c r="DG8" s="125">
        <f t="shared" si="35"/>
        <v>8.4112149532710276E-2</v>
      </c>
      <c r="DH8" s="41">
        <f>DG8*'Pondération des sujets'!$D6</f>
        <v>8.4112149532710276E-2</v>
      </c>
      <c r="DI8" s="32"/>
    </row>
    <row r="9" spans="1:113" x14ac:dyDescent="0.25">
      <c r="A9" s="45">
        <v>3</v>
      </c>
      <c r="B9" s="44" t="s">
        <v>14</v>
      </c>
      <c r="C9" s="31">
        <v>421</v>
      </c>
      <c r="D9" s="125">
        <f t="shared" si="0"/>
        <v>0.10374568753080335</v>
      </c>
      <c r="E9" s="41">
        <f>D9*'Pondération des sujets'!$D8</f>
        <v>0.10374568753080335</v>
      </c>
      <c r="F9" s="31">
        <v>291</v>
      </c>
      <c r="G9" s="125">
        <f t="shared" si="1"/>
        <v>7.1798667653589929E-2</v>
      </c>
      <c r="H9" s="41">
        <f>G9*'Pondération des sujets'!$D8</f>
        <v>7.1798667653589929E-2</v>
      </c>
      <c r="I9" s="31">
        <v>88</v>
      </c>
      <c r="J9" s="125">
        <f t="shared" si="2"/>
        <v>2.1819985122737418E-2</v>
      </c>
      <c r="K9" s="41">
        <f>J9*'Pondération des sujets'!$D8</f>
        <v>2.1819985122737418E-2</v>
      </c>
      <c r="L9" s="31">
        <v>545</v>
      </c>
      <c r="M9" s="125">
        <f t="shared" si="3"/>
        <v>0.13594412571713643</v>
      </c>
      <c r="N9" s="41">
        <f>M9*'Pondération des sujets'!$D8</f>
        <v>0.13594412571713643</v>
      </c>
      <c r="O9" s="31">
        <v>471</v>
      </c>
      <c r="P9" s="125">
        <f t="shared" si="4"/>
        <v>0.11701863354037267</v>
      </c>
      <c r="Q9" s="41">
        <f>P9*'Pondération des sujets'!$D8</f>
        <v>0.11701863354037267</v>
      </c>
      <c r="R9" s="31">
        <v>498</v>
      </c>
      <c r="S9" s="125">
        <f t="shared" si="5"/>
        <v>0.12326732673267327</v>
      </c>
      <c r="T9" s="41">
        <f>S9*'Pondération des sujets'!$D8</f>
        <v>0.12326732673267327</v>
      </c>
      <c r="U9" s="31">
        <v>487</v>
      </c>
      <c r="V9" s="125">
        <f t="shared" si="6"/>
        <v>0.11910002445585718</v>
      </c>
      <c r="W9" s="41">
        <f>V9*'Pondération des sujets'!$D8</f>
        <v>0.11910002445585718</v>
      </c>
      <c r="X9" s="31">
        <v>393</v>
      </c>
      <c r="Y9" s="125">
        <f t="shared" si="7"/>
        <v>9.564370893161353E-2</v>
      </c>
      <c r="Z9" s="41">
        <f>Y9*'Pondération des sujets'!$D8</f>
        <v>9.564370893161353E-2</v>
      </c>
      <c r="AA9" s="31">
        <v>446</v>
      </c>
      <c r="AB9" s="125">
        <f t="shared" si="8"/>
        <v>0.10979812900049236</v>
      </c>
      <c r="AC9" s="41">
        <f>AB9*'Pondération des sujets'!$D8</f>
        <v>0.10979812900049236</v>
      </c>
      <c r="AD9" s="31">
        <v>405</v>
      </c>
      <c r="AE9" s="125">
        <f t="shared" si="9"/>
        <v>9.8636142230881643E-2</v>
      </c>
      <c r="AF9" s="41">
        <f>AE9*'Pondération des sujets'!$D8</f>
        <v>9.8636142230881643E-2</v>
      </c>
      <c r="AG9" s="31">
        <v>370</v>
      </c>
      <c r="AH9" s="125">
        <f t="shared" si="10"/>
        <v>9.1788638055073188E-2</v>
      </c>
      <c r="AI9" s="41">
        <f>AH9*'Pondération des sujets'!$D8</f>
        <v>9.1788638055073188E-2</v>
      </c>
      <c r="AJ9" s="31">
        <v>342</v>
      </c>
      <c r="AK9" s="125">
        <f t="shared" si="11"/>
        <v>8.605938600905888E-2</v>
      </c>
      <c r="AL9" s="41">
        <f>AK9*'Pondération des sujets'!$D8</f>
        <v>8.605938600905888E-2</v>
      </c>
      <c r="AM9" s="32"/>
      <c r="AN9" s="31">
        <v>528</v>
      </c>
      <c r="AO9" s="125">
        <f t="shared" si="12"/>
        <v>0.14902624894157493</v>
      </c>
      <c r="AP9" s="41">
        <f>AO9*'Pondération des sujets'!$D8</f>
        <v>0.14902624894157493</v>
      </c>
      <c r="AQ9" s="31">
        <v>410</v>
      </c>
      <c r="AR9" s="125">
        <f t="shared" si="13"/>
        <v>0.11707595659623073</v>
      </c>
      <c r="AS9" s="41">
        <f>AR9*'Pondération des sujets'!$D8</f>
        <v>0.11707595659623073</v>
      </c>
      <c r="AT9" s="31">
        <v>93</v>
      </c>
      <c r="AU9" s="125">
        <f t="shared" si="14"/>
        <v>2.661705781339439E-2</v>
      </c>
      <c r="AV9" s="41">
        <f>AU9*'Pondération des sujets'!$D8</f>
        <v>2.661705781339439E-2</v>
      </c>
      <c r="AW9" s="31">
        <v>496</v>
      </c>
      <c r="AX9" s="125">
        <f t="shared" si="15"/>
        <v>0.14385150812064965</v>
      </c>
      <c r="AY9" s="41">
        <f>AX9*'Pondération des sujets'!$D8</f>
        <v>0.14385150812064965</v>
      </c>
      <c r="AZ9" s="31">
        <v>472</v>
      </c>
      <c r="BA9" s="125">
        <f t="shared" si="16"/>
        <v>0.13512739765244774</v>
      </c>
      <c r="BB9" s="41">
        <f>BA9*'Pondération des sujets'!$D8</f>
        <v>0.13512739765244774</v>
      </c>
      <c r="BC9" s="31">
        <v>431</v>
      </c>
      <c r="BD9" s="125">
        <f t="shared" si="17"/>
        <v>0.12324849871318273</v>
      </c>
      <c r="BE9" s="41">
        <f>BD9*'Pondération des sujets'!$D8</f>
        <v>0.12324849871318273</v>
      </c>
      <c r="BF9" s="31">
        <v>463</v>
      </c>
      <c r="BG9" s="125">
        <f t="shared" si="18"/>
        <v>0.13034909909909909</v>
      </c>
      <c r="BH9" s="41">
        <f>BG9*'Pondération des sujets'!$D8</f>
        <v>0.13034909909909909</v>
      </c>
      <c r="BI9" s="31">
        <v>517</v>
      </c>
      <c r="BJ9" s="125">
        <f t="shared" si="19"/>
        <v>0.1422674738580077</v>
      </c>
      <c r="BK9" s="41">
        <f>BJ9*'Pondération des sujets'!$D8</f>
        <v>0.1422674738580077</v>
      </c>
      <c r="BL9" s="31">
        <v>497</v>
      </c>
      <c r="BM9" s="125">
        <f t="shared" si="20"/>
        <v>0.138671875</v>
      </c>
      <c r="BN9" s="41">
        <f>BM9*'Pondération des sujets'!$D8</f>
        <v>0.138671875</v>
      </c>
      <c r="BO9" s="31">
        <v>501</v>
      </c>
      <c r="BP9" s="125">
        <f t="shared" si="21"/>
        <v>0.13714754995893785</v>
      </c>
      <c r="BQ9" s="41">
        <f>BP9*'Pondération des sujets'!$D8</f>
        <v>0.13714754995893785</v>
      </c>
      <c r="BR9" s="31">
        <v>444</v>
      </c>
      <c r="BS9" s="125">
        <f t="shared" si="22"/>
        <v>0.12517620524386805</v>
      </c>
      <c r="BT9" s="41">
        <f>BS9*'Pondération des sujets'!$D8</f>
        <v>0.12517620524386805</v>
      </c>
      <c r="BU9" s="31">
        <v>374</v>
      </c>
      <c r="BV9" s="125">
        <f t="shared" si="23"/>
        <v>0.10793650793650794</v>
      </c>
      <c r="BW9" s="41">
        <f>BV9*'Pondération des sujets'!$D8</f>
        <v>0.10793650793650794</v>
      </c>
      <c r="BX9" s="32"/>
      <c r="BY9" s="31">
        <v>169</v>
      </c>
      <c r="BZ9" s="125">
        <f t="shared" si="24"/>
        <v>9.1154261057173683E-2</v>
      </c>
      <c r="CA9" s="41">
        <f>BZ9*'Pondération des sujets'!$D8</f>
        <v>9.1154261057173683E-2</v>
      </c>
      <c r="CB9" s="31">
        <v>131</v>
      </c>
      <c r="CC9" s="125">
        <f t="shared" si="25"/>
        <v>7.0467993544916618E-2</v>
      </c>
      <c r="CD9" s="41">
        <f>CC9*'Pondération des sujets'!$D8</f>
        <v>7.0467993544916618E-2</v>
      </c>
      <c r="CE9" s="31">
        <v>73</v>
      </c>
      <c r="CF9" s="125">
        <f t="shared" si="26"/>
        <v>3.9331896551724137E-2</v>
      </c>
      <c r="CG9" s="41">
        <f>CF9*'Pondération des sujets'!$D8</f>
        <v>3.9331896551724137E-2</v>
      </c>
      <c r="CH9" s="31">
        <v>196</v>
      </c>
      <c r="CI9" s="125">
        <f t="shared" si="27"/>
        <v>0.10675381263616558</v>
      </c>
      <c r="CJ9" s="41">
        <f>CI9*'Pondération des sujets'!$D8</f>
        <v>0.10675381263616558</v>
      </c>
      <c r="CK9" s="31">
        <v>189</v>
      </c>
      <c r="CL9" s="125">
        <f t="shared" si="28"/>
        <v>0.10339168490153172</v>
      </c>
      <c r="CM9" s="41">
        <f>CL9*'Pondération des sujets'!$D8</f>
        <v>0.10339168490153172</v>
      </c>
      <c r="CN9" s="31">
        <v>215</v>
      </c>
      <c r="CO9" s="125">
        <f t="shared" si="29"/>
        <v>0.11665762344004341</v>
      </c>
      <c r="CP9" s="41">
        <f>CO9*'Pondération des sujets'!$D8</f>
        <v>0.11665762344004341</v>
      </c>
      <c r="CQ9" s="31">
        <v>158</v>
      </c>
      <c r="CR9" s="125">
        <f t="shared" si="30"/>
        <v>8.490059108006448E-2</v>
      </c>
      <c r="CS9" s="41">
        <f>CR9*'Pondération des sujets'!$D8</f>
        <v>8.490059108006448E-2</v>
      </c>
      <c r="CT9" s="31">
        <v>124</v>
      </c>
      <c r="CU9" s="125">
        <f t="shared" si="31"/>
        <v>6.5957446808510636E-2</v>
      </c>
      <c r="CV9" s="41">
        <f>CU9*'Pondération des sujets'!$D8</f>
        <v>6.5957446808510636E-2</v>
      </c>
      <c r="CW9" s="31">
        <v>82</v>
      </c>
      <c r="CX9" s="125">
        <f t="shared" si="32"/>
        <v>4.4204851752021566E-2</v>
      </c>
      <c r="CY9" s="41">
        <f>CX9*'Pondération des sujets'!$D8</f>
        <v>4.4204851752021566E-2</v>
      </c>
      <c r="CZ9" s="31">
        <v>82</v>
      </c>
      <c r="DA9" s="125">
        <f t="shared" si="33"/>
        <v>4.3756670224119533E-2</v>
      </c>
      <c r="DB9" s="41">
        <f>DA9*'Pondération des sujets'!$D8</f>
        <v>4.3756670224119533E-2</v>
      </c>
      <c r="DC9" s="31">
        <v>90</v>
      </c>
      <c r="DD9" s="125">
        <f t="shared" si="34"/>
        <v>4.8939641109298535E-2</v>
      </c>
      <c r="DE9" s="41">
        <f>DD9*'Pondération des sujets'!$D8</f>
        <v>4.8939641109298535E-2</v>
      </c>
      <c r="DF9" s="31">
        <v>76</v>
      </c>
      <c r="DG9" s="125">
        <f t="shared" si="35"/>
        <v>4.1781198460692691E-2</v>
      </c>
      <c r="DH9" s="41">
        <f>DG9*'Pondération des sujets'!$D8</f>
        <v>4.1781198460692691E-2</v>
      </c>
      <c r="DI9" s="32"/>
    </row>
    <row r="10" spans="1:113" ht="25.5" x14ac:dyDescent="0.25">
      <c r="A10" s="45">
        <v>5</v>
      </c>
      <c r="B10" s="44" t="s">
        <v>12</v>
      </c>
      <c r="C10" s="31">
        <v>141</v>
      </c>
      <c r="D10" s="125">
        <f t="shared" si="0"/>
        <v>3.4746180384425826E-2</v>
      </c>
      <c r="E10" s="41">
        <f>D10*'Pondération des sujets'!$D10</f>
        <v>3.4746180384425826E-2</v>
      </c>
      <c r="F10" s="31">
        <v>138</v>
      </c>
      <c r="G10" s="125">
        <f t="shared" si="1"/>
        <v>3.4048852701702444E-2</v>
      </c>
      <c r="H10" s="41">
        <f>G10*'Pondération des sujets'!$D10</f>
        <v>3.4048852701702444E-2</v>
      </c>
      <c r="I10" s="31">
        <v>135</v>
      </c>
      <c r="J10" s="125">
        <f t="shared" si="2"/>
        <v>3.3473840813290356E-2</v>
      </c>
      <c r="K10" s="41">
        <f>J10*'Pondération des sujets'!$D10</f>
        <v>3.3473840813290356E-2</v>
      </c>
      <c r="L10" s="31">
        <v>133</v>
      </c>
      <c r="M10" s="125">
        <f t="shared" si="3"/>
        <v>3.3175355450236969E-2</v>
      </c>
      <c r="N10" s="41">
        <f>M10*'Pondération des sujets'!$D10</f>
        <v>3.3175355450236969E-2</v>
      </c>
      <c r="O10" s="31">
        <v>113</v>
      </c>
      <c r="P10" s="125">
        <f t="shared" si="4"/>
        <v>2.8074534161490684E-2</v>
      </c>
      <c r="Q10" s="41">
        <f>P10*'Pondération des sujets'!$D10</f>
        <v>2.8074534161490684E-2</v>
      </c>
      <c r="R10" s="31">
        <v>109</v>
      </c>
      <c r="S10" s="125">
        <f t="shared" si="5"/>
        <v>2.698019801980198E-2</v>
      </c>
      <c r="T10" s="41">
        <f>S10*'Pondération des sujets'!$D10</f>
        <v>2.698019801980198E-2</v>
      </c>
      <c r="U10" s="31">
        <v>108</v>
      </c>
      <c r="V10" s="125">
        <f t="shared" si="6"/>
        <v>2.6412325752017608E-2</v>
      </c>
      <c r="W10" s="41">
        <f>V10*'Pondération des sujets'!$D10</f>
        <v>2.6412325752017608E-2</v>
      </c>
      <c r="X10" s="31">
        <v>106</v>
      </c>
      <c r="Y10" s="125">
        <f t="shared" si="7"/>
        <v>2.5797030907763446E-2</v>
      </c>
      <c r="Z10" s="41">
        <f>Y10*'Pondération des sujets'!$D10</f>
        <v>2.5797030907763446E-2</v>
      </c>
      <c r="AA10" s="31">
        <v>105</v>
      </c>
      <c r="AB10" s="125">
        <f t="shared" si="8"/>
        <v>2.58493353028065E-2</v>
      </c>
      <c r="AC10" s="41">
        <f>AB10*'Pondération des sujets'!$D10</f>
        <v>2.58493353028065E-2</v>
      </c>
      <c r="AD10" s="31">
        <v>108</v>
      </c>
      <c r="AE10" s="125">
        <f t="shared" si="9"/>
        <v>2.6302971261568435E-2</v>
      </c>
      <c r="AF10" s="41">
        <f>AE10*'Pondération des sujets'!$D10</f>
        <v>2.6302971261568435E-2</v>
      </c>
      <c r="AG10" s="31">
        <v>110</v>
      </c>
      <c r="AH10" s="125">
        <f t="shared" si="10"/>
        <v>2.7288514016373108E-2</v>
      </c>
      <c r="AI10" s="41">
        <f>AH10*'Pondération des sujets'!$D10</f>
        <v>2.7288514016373108E-2</v>
      </c>
      <c r="AJ10" s="31">
        <v>117</v>
      </c>
      <c r="AK10" s="125">
        <f t="shared" si="11"/>
        <v>2.9441368897835933E-2</v>
      </c>
      <c r="AL10" s="41">
        <f>AK10*'Pondération des sujets'!$D10</f>
        <v>2.9441368897835933E-2</v>
      </c>
      <c r="AM10" s="32"/>
      <c r="AN10" s="31">
        <v>84</v>
      </c>
      <c r="AO10" s="125">
        <f t="shared" si="12"/>
        <v>2.3708721422523286E-2</v>
      </c>
      <c r="AP10" s="41">
        <f>AO10*'Pondération des sujets'!$D10</f>
        <v>2.3708721422523286E-2</v>
      </c>
      <c r="AQ10" s="31">
        <v>86</v>
      </c>
      <c r="AR10" s="125">
        <f t="shared" si="13"/>
        <v>2.4557395773843516E-2</v>
      </c>
      <c r="AS10" s="41">
        <f>AR10*'Pondération des sujets'!$D10</f>
        <v>2.4557395773843516E-2</v>
      </c>
      <c r="AT10" s="31">
        <v>88</v>
      </c>
      <c r="AU10" s="125">
        <f t="shared" si="14"/>
        <v>2.5186033199771037E-2</v>
      </c>
      <c r="AV10" s="41">
        <f>AU10*'Pondération des sujets'!$D10</f>
        <v>2.5186033199771037E-2</v>
      </c>
      <c r="AW10" s="31">
        <v>87</v>
      </c>
      <c r="AX10" s="125">
        <f t="shared" si="15"/>
        <v>2.5232018561484919E-2</v>
      </c>
      <c r="AY10" s="41">
        <f>AX10*'Pondération des sujets'!$D10</f>
        <v>2.5232018561484919E-2</v>
      </c>
      <c r="AZ10" s="31">
        <v>67</v>
      </c>
      <c r="BA10" s="125">
        <f t="shared" si="16"/>
        <v>1.9181219582021184E-2</v>
      </c>
      <c r="BB10" s="41">
        <f>BA10*'Pondération des sujets'!$D10</f>
        <v>1.9181219582021184E-2</v>
      </c>
      <c r="BC10" s="31">
        <v>69</v>
      </c>
      <c r="BD10" s="125">
        <f t="shared" si="17"/>
        <v>1.9731198169859882E-2</v>
      </c>
      <c r="BE10" s="41">
        <f>BD10*'Pondération des sujets'!$D10</f>
        <v>1.9731198169859882E-2</v>
      </c>
      <c r="BF10" s="31">
        <v>75</v>
      </c>
      <c r="BG10" s="125">
        <f t="shared" si="18"/>
        <v>2.1114864864864864E-2</v>
      </c>
      <c r="BH10" s="41">
        <f>BG10*'Pondération des sujets'!$D10</f>
        <v>2.1114864864864864E-2</v>
      </c>
      <c r="BI10" s="31">
        <v>78</v>
      </c>
      <c r="BJ10" s="125">
        <f t="shared" si="19"/>
        <v>2.1463951568519539E-2</v>
      </c>
      <c r="BK10" s="41">
        <f>BJ10*'Pondération des sujets'!$D10</f>
        <v>2.1463951568519539E-2</v>
      </c>
      <c r="BL10" s="31">
        <v>84</v>
      </c>
      <c r="BM10" s="125">
        <f t="shared" si="20"/>
        <v>2.34375E-2</v>
      </c>
      <c r="BN10" s="41">
        <f>BM10*'Pondération des sujets'!$D10</f>
        <v>2.34375E-2</v>
      </c>
      <c r="BO10" s="31">
        <v>80</v>
      </c>
      <c r="BP10" s="125">
        <f t="shared" si="21"/>
        <v>2.1899808376676703E-2</v>
      </c>
      <c r="BQ10" s="41">
        <f>BP10*'Pondération des sujets'!$D10</f>
        <v>2.1899808376676703E-2</v>
      </c>
      <c r="BR10" s="31">
        <v>76</v>
      </c>
      <c r="BS10" s="125">
        <f t="shared" si="22"/>
        <v>2.1426557654355794E-2</v>
      </c>
      <c r="BT10" s="41">
        <f>BS10*'Pondération des sujets'!$D10</f>
        <v>2.1426557654355794E-2</v>
      </c>
      <c r="BU10" s="31">
        <v>73</v>
      </c>
      <c r="BV10" s="125">
        <f t="shared" si="23"/>
        <v>2.1067821067821069E-2</v>
      </c>
      <c r="BW10" s="41">
        <f>BV10*'Pondération des sujets'!$D10</f>
        <v>2.1067821067821069E-2</v>
      </c>
      <c r="BX10" s="32"/>
      <c r="BY10" s="31">
        <v>56</v>
      </c>
      <c r="BZ10" s="125">
        <f t="shared" si="24"/>
        <v>3.0204962243797196E-2</v>
      </c>
      <c r="CA10" s="41">
        <f>BZ10*'Pondération des sujets'!$D10</f>
        <v>3.0204962243797196E-2</v>
      </c>
      <c r="CB10" s="31">
        <v>52</v>
      </c>
      <c r="CC10" s="125">
        <f t="shared" si="25"/>
        <v>2.7972027972027972E-2</v>
      </c>
      <c r="CD10" s="41">
        <f>CC10*'Pondération des sujets'!$D10</f>
        <v>2.7972027972027972E-2</v>
      </c>
      <c r="CE10" s="31">
        <v>51</v>
      </c>
      <c r="CF10" s="125">
        <f t="shared" si="26"/>
        <v>2.7478448275862068E-2</v>
      </c>
      <c r="CG10" s="41">
        <f>CF10*'Pondération des sujets'!$D10</f>
        <v>2.7478448275862068E-2</v>
      </c>
      <c r="CH10" s="31">
        <v>49</v>
      </c>
      <c r="CI10" s="125">
        <f t="shared" si="27"/>
        <v>2.6688453159041396E-2</v>
      </c>
      <c r="CJ10" s="41">
        <f>CI10*'Pondération des sujets'!$D10</f>
        <v>2.6688453159041396E-2</v>
      </c>
      <c r="CK10" s="31">
        <v>53</v>
      </c>
      <c r="CL10" s="125">
        <f t="shared" si="28"/>
        <v>2.899343544857768E-2</v>
      </c>
      <c r="CM10" s="41">
        <f>CL10*'Pondération des sujets'!$D10</f>
        <v>2.899343544857768E-2</v>
      </c>
      <c r="CN10" s="31">
        <v>51</v>
      </c>
      <c r="CO10" s="125">
        <f t="shared" si="29"/>
        <v>2.7672273467173086E-2</v>
      </c>
      <c r="CP10" s="41">
        <f>CO10*'Pondération des sujets'!$D10</f>
        <v>2.7672273467173086E-2</v>
      </c>
      <c r="CQ10" s="31">
        <v>52</v>
      </c>
      <c r="CR10" s="125">
        <f t="shared" si="30"/>
        <v>2.7941966684578184E-2</v>
      </c>
      <c r="CS10" s="41">
        <f>CR10*'Pondération des sujets'!$D10</f>
        <v>2.7941966684578184E-2</v>
      </c>
      <c r="CT10" s="31">
        <v>27</v>
      </c>
      <c r="CU10" s="125">
        <f t="shared" si="31"/>
        <v>1.4361702127659574E-2</v>
      </c>
      <c r="CV10" s="41">
        <f>CU10*'Pondération des sujets'!$D10</f>
        <v>1.4361702127659574E-2</v>
      </c>
      <c r="CW10" s="31">
        <v>24</v>
      </c>
      <c r="CX10" s="125">
        <f t="shared" si="32"/>
        <v>1.293800539083558E-2</v>
      </c>
      <c r="CY10" s="41">
        <f>CX10*'Pondération des sujets'!$D10</f>
        <v>1.293800539083558E-2</v>
      </c>
      <c r="CZ10" s="31">
        <v>25</v>
      </c>
      <c r="DA10" s="125">
        <f t="shared" si="33"/>
        <v>1.3340448239060833E-2</v>
      </c>
      <c r="DB10" s="41">
        <f>DA10*'Pondération des sujets'!$D10</f>
        <v>1.3340448239060833E-2</v>
      </c>
      <c r="DC10" s="31">
        <v>22</v>
      </c>
      <c r="DD10" s="125">
        <f t="shared" si="34"/>
        <v>1.1963023382272975E-2</v>
      </c>
      <c r="DE10" s="41">
        <f>DD10*'Pondération des sujets'!$D10</f>
        <v>1.1963023382272975E-2</v>
      </c>
      <c r="DF10" s="31">
        <v>15</v>
      </c>
      <c r="DG10" s="125">
        <f t="shared" si="35"/>
        <v>8.2462891698735566E-3</v>
      </c>
      <c r="DH10" s="41">
        <f>DG10*'Pondération des sujets'!$D10</f>
        <v>8.2462891698735566E-3</v>
      </c>
      <c r="DI10" s="32"/>
    </row>
    <row r="11" spans="1:113" x14ac:dyDescent="0.25">
      <c r="A11" s="83" t="s">
        <v>119</v>
      </c>
      <c r="B11" s="44" t="s">
        <v>2</v>
      </c>
      <c r="C11" s="28">
        <v>1</v>
      </c>
      <c r="D11" s="125">
        <f t="shared" si="0"/>
        <v>2.4642681123706261E-4</v>
      </c>
      <c r="E11" s="41">
        <f>D11*'Pondération des sujets'!$D16</f>
        <v>2.4642681123706261E-4</v>
      </c>
      <c r="F11" s="28">
        <v>1</v>
      </c>
      <c r="G11" s="125">
        <f t="shared" si="1"/>
        <v>2.467308166790032E-4</v>
      </c>
      <c r="H11" s="41">
        <f>G11*'Pondération des sujets'!$D16</f>
        <v>2.467308166790032E-4</v>
      </c>
      <c r="I11" s="28">
        <v>2</v>
      </c>
      <c r="J11" s="125">
        <f t="shared" si="2"/>
        <v>4.9590875278948676E-4</v>
      </c>
      <c r="K11" s="41">
        <f>J11*'Pondération des sujets'!$D16</f>
        <v>4.9590875278948676E-4</v>
      </c>
      <c r="L11" s="28">
        <v>3</v>
      </c>
      <c r="M11" s="125">
        <f t="shared" si="3"/>
        <v>7.4831628835120973E-4</v>
      </c>
      <c r="N11" s="41">
        <f>M11*'Pondération des sujets'!$D16</f>
        <v>7.4831628835120973E-4</v>
      </c>
      <c r="O11" s="28">
        <v>2</v>
      </c>
      <c r="P11" s="125">
        <f t="shared" si="4"/>
        <v>4.9689440993788822E-4</v>
      </c>
      <c r="Q11" s="41">
        <f>P11*'Pondération des sujets'!$D16</f>
        <v>4.9689440993788822E-4</v>
      </c>
      <c r="R11" s="28">
        <v>3</v>
      </c>
      <c r="S11" s="125">
        <f t="shared" si="5"/>
        <v>7.4257425742574258E-4</v>
      </c>
      <c r="T11" s="41">
        <f>S11*'Pondération des sujets'!$D16</f>
        <v>7.4257425742574258E-4</v>
      </c>
      <c r="U11" s="28">
        <v>6</v>
      </c>
      <c r="V11" s="125">
        <f t="shared" si="6"/>
        <v>1.467351430667645E-3</v>
      </c>
      <c r="W11" s="41">
        <f>V11*'Pondération des sujets'!$D16</f>
        <v>1.467351430667645E-3</v>
      </c>
      <c r="X11" s="28">
        <v>0</v>
      </c>
      <c r="Y11" s="125">
        <f t="shared" si="7"/>
        <v>0</v>
      </c>
      <c r="Z11" s="41">
        <f>Y11*'Pondération des sujets'!$D16</f>
        <v>0</v>
      </c>
      <c r="AA11" s="28">
        <v>0</v>
      </c>
      <c r="AB11" s="125">
        <f t="shared" si="8"/>
        <v>0</v>
      </c>
      <c r="AC11" s="41">
        <f>AB11*'Pondération des sujets'!$D16</f>
        <v>0</v>
      </c>
      <c r="AD11" s="28">
        <v>1</v>
      </c>
      <c r="AE11" s="125">
        <f t="shared" si="9"/>
        <v>2.4354603019970775E-4</v>
      </c>
      <c r="AF11" s="41">
        <f>AE11*'Pondération des sujets'!$D16</f>
        <v>2.4354603019970775E-4</v>
      </c>
      <c r="AG11" s="28">
        <v>1</v>
      </c>
      <c r="AH11" s="125">
        <f t="shared" si="10"/>
        <v>2.4807740014884643E-4</v>
      </c>
      <c r="AI11" s="41">
        <f>AH11*'Pondération des sujets'!$D16</f>
        <v>2.4807740014884643E-4</v>
      </c>
      <c r="AJ11" s="28">
        <v>0</v>
      </c>
      <c r="AK11" s="125">
        <f t="shared" si="11"/>
        <v>0</v>
      </c>
      <c r="AL11" s="41">
        <f>AK11*'Pondération des sujets'!$D16</f>
        <v>0</v>
      </c>
      <c r="AM11" s="32"/>
      <c r="AN11" s="28">
        <v>2</v>
      </c>
      <c r="AO11" s="125">
        <f t="shared" si="12"/>
        <v>5.6449336720293538E-4</v>
      </c>
      <c r="AP11" s="41">
        <f>AO11*'Pondération des sujets'!$D16</f>
        <v>5.6449336720293538E-4</v>
      </c>
      <c r="AQ11" s="28">
        <v>2</v>
      </c>
      <c r="AR11" s="125">
        <f t="shared" si="13"/>
        <v>5.7110222729868647E-4</v>
      </c>
      <c r="AS11" s="41">
        <f>AR11*'Pondération des sujets'!$D16</f>
        <v>5.7110222729868647E-4</v>
      </c>
      <c r="AT11" s="28">
        <v>4</v>
      </c>
      <c r="AU11" s="125">
        <f t="shared" si="14"/>
        <v>1.1448196908986834E-3</v>
      </c>
      <c r="AV11" s="41">
        <f>AU11*'Pondération des sujets'!$D16</f>
        <v>1.1448196908986834E-3</v>
      </c>
      <c r="AW11" s="28">
        <v>2</v>
      </c>
      <c r="AX11" s="125">
        <f t="shared" si="15"/>
        <v>5.8004640371229696E-4</v>
      </c>
      <c r="AY11" s="41">
        <f>AX11*'Pondération des sujets'!$D16</f>
        <v>5.8004640371229696E-4</v>
      </c>
      <c r="AZ11" s="28">
        <v>2</v>
      </c>
      <c r="BA11" s="125">
        <f t="shared" si="16"/>
        <v>5.7257371886630399E-4</v>
      </c>
      <c r="BB11" s="41">
        <f>BA11*'Pondération des sujets'!$D16</f>
        <v>5.7257371886630399E-4</v>
      </c>
      <c r="BC11" s="28">
        <v>5</v>
      </c>
      <c r="BD11" s="125">
        <f t="shared" si="17"/>
        <v>1.4297969688304261E-3</v>
      </c>
      <c r="BE11" s="41">
        <f>BD11*'Pondération des sujets'!$D16</f>
        <v>1.4297969688304261E-3</v>
      </c>
      <c r="BF11" s="28">
        <v>5</v>
      </c>
      <c r="BG11" s="125">
        <f t="shared" si="18"/>
        <v>1.4076576576576576E-3</v>
      </c>
      <c r="BH11" s="41">
        <f>BG11*'Pondération des sujets'!$D16</f>
        <v>1.4076576576576576E-3</v>
      </c>
      <c r="BI11" s="28">
        <v>4</v>
      </c>
      <c r="BJ11" s="125">
        <f t="shared" si="19"/>
        <v>1.1007154650522839E-3</v>
      </c>
      <c r="BK11" s="41">
        <f>BJ11*'Pondération des sujets'!$D16</f>
        <v>1.1007154650522839E-3</v>
      </c>
      <c r="BL11" s="28">
        <v>5</v>
      </c>
      <c r="BM11" s="125">
        <f t="shared" si="20"/>
        <v>1.3950892857142857E-3</v>
      </c>
      <c r="BN11" s="41">
        <f>BM11*'Pondération des sujets'!$D16</f>
        <v>1.3950892857142857E-3</v>
      </c>
      <c r="BO11" s="28">
        <v>5</v>
      </c>
      <c r="BP11" s="125">
        <f t="shared" si="21"/>
        <v>1.368738023542294E-3</v>
      </c>
      <c r="BQ11" s="41">
        <f>BP11*'Pondération des sujets'!$D16</f>
        <v>1.368738023542294E-3</v>
      </c>
      <c r="BR11" s="28">
        <v>5</v>
      </c>
      <c r="BS11" s="125">
        <f t="shared" si="22"/>
        <v>1.40964195094446E-3</v>
      </c>
      <c r="BT11" s="41">
        <f>BS11*'Pondération des sujets'!$D16</f>
        <v>1.40964195094446E-3</v>
      </c>
      <c r="BU11" s="28">
        <v>4</v>
      </c>
      <c r="BV11" s="125">
        <f t="shared" si="23"/>
        <v>1.1544011544011544E-3</v>
      </c>
      <c r="BW11" s="41">
        <f>BV11*'Pondération des sujets'!$D16</f>
        <v>1.1544011544011544E-3</v>
      </c>
      <c r="BX11" s="32"/>
      <c r="BY11" s="28">
        <v>2</v>
      </c>
      <c r="BZ11" s="125">
        <f t="shared" si="24"/>
        <v>1.0787486515641855E-3</v>
      </c>
      <c r="CA11" s="41">
        <f>BZ11*'Pondération des sujets'!$D16</f>
        <v>1.0787486515641855E-3</v>
      </c>
      <c r="CB11" s="28">
        <v>2</v>
      </c>
      <c r="CC11" s="125">
        <f t="shared" si="25"/>
        <v>1.0758472296933835E-3</v>
      </c>
      <c r="CD11" s="41">
        <f>CC11*'Pondération des sujets'!$D16</f>
        <v>1.0758472296933835E-3</v>
      </c>
      <c r="CE11" s="28">
        <v>1</v>
      </c>
      <c r="CF11" s="125">
        <f t="shared" si="26"/>
        <v>5.3879310344827585E-4</v>
      </c>
      <c r="CG11" s="41">
        <f>CF11*'Pondération des sujets'!$D16</f>
        <v>5.3879310344827585E-4</v>
      </c>
      <c r="CH11" s="28">
        <v>1</v>
      </c>
      <c r="CI11" s="125">
        <f t="shared" si="27"/>
        <v>5.4466230936819177E-4</v>
      </c>
      <c r="CJ11" s="41">
        <f>CI11*'Pondération des sujets'!$D16</f>
        <v>5.4466230936819177E-4</v>
      </c>
      <c r="CK11" s="28">
        <v>1</v>
      </c>
      <c r="CL11" s="125">
        <f t="shared" si="28"/>
        <v>5.4704595185995622E-4</v>
      </c>
      <c r="CM11" s="41">
        <f>CL11*'Pondération des sujets'!$D16</f>
        <v>5.4704595185995622E-4</v>
      </c>
      <c r="CN11" s="28">
        <v>2</v>
      </c>
      <c r="CO11" s="125">
        <f t="shared" si="29"/>
        <v>1.0851871947911015E-3</v>
      </c>
      <c r="CP11" s="41">
        <f>CO11*'Pondération des sujets'!$D16</f>
        <v>1.0851871947911015E-3</v>
      </c>
      <c r="CQ11" s="28">
        <v>3</v>
      </c>
      <c r="CR11" s="125">
        <f t="shared" si="30"/>
        <v>1.6120365394948952E-3</v>
      </c>
      <c r="CS11" s="41">
        <f>CR11*'Pondération des sujets'!$D16</f>
        <v>1.6120365394948952E-3</v>
      </c>
      <c r="CT11" s="28">
        <v>2</v>
      </c>
      <c r="CU11" s="125">
        <f t="shared" si="31"/>
        <v>1.0638297872340426E-3</v>
      </c>
      <c r="CV11" s="41">
        <f>CU11*'Pondération des sujets'!$D16</f>
        <v>1.0638297872340426E-3</v>
      </c>
      <c r="CW11" s="28">
        <v>2</v>
      </c>
      <c r="CX11" s="125">
        <f t="shared" si="32"/>
        <v>1.0781671159029651E-3</v>
      </c>
      <c r="CY11" s="41">
        <f>CX11*'Pondération des sujets'!$D16</f>
        <v>1.0781671159029651E-3</v>
      </c>
      <c r="CZ11" s="28">
        <v>2</v>
      </c>
      <c r="DA11" s="125">
        <f t="shared" si="33"/>
        <v>1.0672358591248667E-3</v>
      </c>
      <c r="DB11" s="41">
        <f>DA11*'Pondération des sujets'!$D16</f>
        <v>1.0672358591248667E-3</v>
      </c>
      <c r="DC11" s="28">
        <v>3</v>
      </c>
      <c r="DD11" s="125">
        <f t="shared" si="34"/>
        <v>1.6313213703099511E-3</v>
      </c>
      <c r="DE11" s="41">
        <f>DD11*'Pondération des sujets'!$D16</f>
        <v>1.6313213703099511E-3</v>
      </c>
      <c r="DF11" s="28">
        <v>3</v>
      </c>
      <c r="DG11" s="125">
        <f t="shared" si="35"/>
        <v>1.6492578339747114E-3</v>
      </c>
      <c r="DH11" s="41">
        <f>DG11*'Pondération des sujets'!$D16</f>
        <v>1.6492578339747114E-3</v>
      </c>
      <c r="DI11" s="32"/>
    </row>
    <row r="12" spans="1:113" x14ac:dyDescent="0.25">
      <c r="A12" s="83" t="s">
        <v>117</v>
      </c>
      <c r="B12" s="44" t="s">
        <v>1</v>
      </c>
      <c r="C12" s="28">
        <v>0</v>
      </c>
      <c r="D12" s="125">
        <f t="shared" si="0"/>
        <v>0</v>
      </c>
      <c r="E12" s="41">
        <f>D12*'Pondération des sujets'!$D17</f>
        <v>0</v>
      </c>
      <c r="F12" s="28">
        <v>0</v>
      </c>
      <c r="G12" s="125">
        <f t="shared" si="1"/>
        <v>0</v>
      </c>
      <c r="H12" s="41">
        <f>G12*'Pondération des sujets'!$D17</f>
        <v>0</v>
      </c>
      <c r="I12" s="28">
        <v>0</v>
      </c>
      <c r="J12" s="125">
        <f t="shared" si="2"/>
        <v>0</v>
      </c>
      <c r="K12" s="41">
        <f>J12*'Pondération des sujets'!$D17</f>
        <v>0</v>
      </c>
      <c r="L12" s="28">
        <v>0</v>
      </c>
      <c r="M12" s="125">
        <f t="shared" si="3"/>
        <v>0</v>
      </c>
      <c r="N12" s="41">
        <f>M12*'Pondération des sujets'!$D17</f>
        <v>0</v>
      </c>
      <c r="O12" s="28">
        <v>0</v>
      </c>
      <c r="P12" s="125">
        <f t="shared" si="4"/>
        <v>0</v>
      </c>
      <c r="Q12" s="41">
        <f>P12*'Pondération des sujets'!$D17</f>
        <v>0</v>
      </c>
      <c r="R12" s="28">
        <v>0</v>
      </c>
      <c r="S12" s="125">
        <f t="shared" si="5"/>
        <v>0</v>
      </c>
      <c r="T12" s="41">
        <f>S12*'Pondération des sujets'!$D17</f>
        <v>0</v>
      </c>
      <c r="U12" s="28">
        <v>0</v>
      </c>
      <c r="V12" s="125">
        <f t="shared" si="6"/>
        <v>0</v>
      </c>
      <c r="W12" s="41">
        <f>V12*'Pondération des sujets'!$D17</f>
        <v>0</v>
      </c>
      <c r="X12" s="28">
        <v>0</v>
      </c>
      <c r="Y12" s="125">
        <f t="shared" si="7"/>
        <v>0</v>
      </c>
      <c r="Z12" s="41">
        <f>Y12*'Pondération des sujets'!$D17</f>
        <v>0</v>
      </c>
      <c r="AA12" s="28">
        <v>0</v>
      </c>
      <c r="AB12" s="125">
        <f t="shared" si="8"/>
        <v>0</v>
      </c>
      <c r="AC12" s="41">
        <f>AB12*'Pondération des sujets'!$D17</f>
        <v>0</v>
      </c>
      <c r="AD12" s="28">
        <v>0</v>
      </c>
      <c r="AE12" s="125">
        <f t="shared" si="9"/>
        <v>0</v>
      </c>
      <c r="AF12" s="41">
        <f>AE12*'Pondération des sujets'!$D17</f>
        <v>0</v>
      </c>
      <c r="AG12" s="28">
        <v>0</v>
      </c>
      <c r="AH12" s="125">
        <f t="shared" si="10"/>
        <v>0</v>
      </c>
      <c r="AI12" s="41">
        <f>AH12*'Pondération des sujets'!$D17</f>
        <v>0</v>
      </c>
      <c r="AJ12" s="28">
        <v>0</v>
      </c>
      <c r="AK12" s="125">
        <f t="shared" si="11"/>
        <v>0</v>
      </c>
      <c r="AL12" s="41">
        <f>AK12*'Pondération des sujets'!$D17</f>
        <v>0</v>
      </c>
      <c r="AM12" s="32"/>
      <c r="AN12" s="28">
        <v>0</v>
      </c>
      <c r="AO12" s="125">
        <f t="shared" si="12"/>
        <v>0</v>
      </c>
      <c r="AP12" s="41">
        <f>AO12*'Pondération des sujets'!$D17</f>
        <v>0</v>
      </c>
      <c r="AQ12" s="28">
        <v>0</v>
      </c>
      <c r="AR12" s="125">
        <f t="shared" si="13"/>
        <v>0</v>
      </c>
      <c r="AS12" s="41">
        <f>AR12*'Pondération des sujets'!$D17</f>
        <v>0</v>
      </c>
      <c r="AT12" s="28">
        <v>0</v>
      </c>
      <c r="AU12" s="125">
        <f t="shared" si="14"/>
        <v>0</v>
      </c>
      <c r="AV12" s="41">
        <f>AU12*'Pondération des sujets'!$D17</f>
        <v>0</v>
      </c>
      <c r="AW12" s="28">
        <v>0</v>
      </c>
      <c r="AX12" s="125">
        <f t="shared" si="15"/>
        <v>0</v>
      </c>
      <c r="AY12" s="41">
        <f>AX12*'Pondération des sujets'!$D17</f>
        <v>0</v>
      </c>
      <c r="AZ12" s="28">
        <v>0</v>
      </c>
      <c r="BA12" s="125">
        <f t="shared" si="16"/>
        <v>0</v>
      </c>
      <c r="BB12" s="41">
        <f>BA12*'Pondération des sujets'!$D17</f>
        <v>0</v>
      </c>
      <c r="BC12" s="28">
        <v>1</v>
      </c>
      <c r="BD12" s="125">
        <f t="shared" si="17"/>
        <v>2.8595939376608524E-4</v>
      </c>
      <c r="BE12" s="41">
        <f>BD12*'Pondération des sujets'!$D17</f>
        <v>2.8595939376608524E-4</v>
      </c>
      <c r="BF12" s="28">
        <v>1</v>
      </c>
      <c r="BG12" s="125">
        <f t="shared" si="18"/>
        <v>2.8153153153153153E-4</v>
      </c>
      <c r="BH12" s="41">
        <f>BG12*'Pondération des sujets'!$D17</f>
        <v>2.8153153153153153E-4</v>
      </c>
      <c r="BI12" s="28">
        <v>1</v>
      </c>
      <c r="BJ12" s="125">
        <f t="shared" si="19"/>
        <v>2.7517886626307099E-4</v>
      </c>
      <c r="BK12" s="41">
        <f>BJ12*'Pondération des sujets'!$D17</f>
        <v>2.7517886626307099E-4</v>
      </c>
      <c r="BL12" s="28">
        <v>1</v>
      </c>
      <c r="BM12" s="125">
        <f t="shared" si="20"/>
        <v>2.7901785714285713E-4</v>
      </c>
      <c r="BN12" s="41">
        <f>BM12*'Pondération des sujets'!$D17</f>
        <v>2.7901785714285713E-4</v>
      </c>
      <c r="BO12" s="28">
        <v>1</v>
      </c>
      <c r="BP12" s="125">
        <f t="shared" si="21"/>
        <v>2.7374760470845878E-4</v>
      </c>
      <c r="BQ12" s="41">
        <f>BP12*'Pondération des sujets'!$D17</f>
        <v>2.7374760470845878E-4</v>
      </c>
      <c r="BR12" s="28">
        <v>1</v>
      </c>
      <c r="BS12" s="125">
        <f t="shared" si="22"/>
        <v>2.8192839018889202E-4</v>
      </c>
      <c r="BT12" s="41">
        <f>BS12*'Pondération des sujets'!$D17</f>
        <v>2.8192839018889202E-4</v>
      </c>
      <c r="BU12" s="28">
        <v>1</v>
      </c>
      <c r="BV12" s="125">
        <f t="shared" si="23"/>
        <v>2.886002886002886E-4</v>
      </c>
      <c r="BW12" s="41">
        <f>BV12*'Pondération des sujets'!$D17</f>
        <v>2.886002886002886E-4</v>
      </c>
      <c r="BX12" s="32"/>
      <c r="BY12" s="28">
        <v>0</v>
      </c>
      <c r="BZ12" s="125">
        <f t="shared" si="24"/>
        <v>0</v>
      </c>
      <c r="CA12" s="41">
        <f>BZ12*'Pondération des sujets'!$D17</f>
        <v>0</v>
      </c>
      <c r="CB12" s="28">
        <v>0</v>
      </c>
      <c r="CC12" s="125">
        <f t="shared" si="25"/>
        <v>0</v>
      </c>
      <c r="CD12" s="41">
        <f>CC12*'Pondération des sujets'!$D17</f>
        <v>0</v>
      </c>
      <c r="CE12" s="28">
        <v>0</v>
      </c>
      <c r="CF12" s="125">
        <f t="shared" si="26"/>
        <v>0</v>
      </c>
      <c r="CG12" s="41">
        <f>CF12*'Pondération des sujets'!$D17</f>
        <v>0</v>
      </c>
      <c r="CH12" s="28">
        <v>0</v>
      </c>
      <c r="CI12" s="125">
        <f t="shared" si="27"/>
        <v>0</v>
      </c>
      <c r="CJ12" s="41">
        <f>CI12*'Pondération des sujets'!$D17</f>
        <v>0</v>
      </c>
      <c r="CK12" s="28">
        <v>0</v>
      </c>
      <c r="CL12" s="125">
        <f t="shared" si="28"/>
        <v>0</v>
      </c>
      <c r="CM12" s="41">
        <f>CL12*'Pondération des sujets'!$D17</f>
        <v>0</v>
      </c>
      <c r="CN12" s="28">
        <v>0</v>
      </c>
      <c r="CO12" s="125">
        <f t="shared" si="29"/>
        <v>0</v>
      </c>
      <c r="CP12" s="41">
        <f>CO12*'Pondération des sujets'!$D17</f>
        <v>0</v>
      </c>
      <c r="CQ12" s="28">
        <v>0</v>
      </c>
      <c r="CR12" s="125">
        <f t="shared" si="30"/>
        <v>0</v>
      </c>
      <c r="CS12" s="41">
        <f>CR12*'Pondération des sujets'!$D17</f>
        <v>0</v>
      </c>
      <c r="CT12" s="28">
        <v>0</v>
      </c>
      <c r="CU12" s="125">
        <f t="shared" si="31"/>
        <v>0</v>
      </c>
      <c r="CV12" s="41">
        <f>CU12*'Pondération des sujets'!$D17</f>
        <v>0</v>
      </c>
      <c r="CW12" s="28">
        <v>0</v>
      </c>
      <c r="CX12" s="125">
        <f t="shared" si="32"/>
        <v>0</v>
      </c>
      <c r="CY12" s="41">
        <f>CX12*'Pondération des sujets'!$D17</f>
        <v>0</v>
      </c>
      <c r="CZ12" s="28">
        <v>0</v>
      </c>
      <c r="DA12" s="125">
        <f t="shared" si="33"/>
        <v>0</v>
      </c>
      <c r="DB12" s="41">
        <f>DA12*'Pondération des sujets'!$D17</f>
        <v>0</v>
      </c>
      <c r="DC12" s="28">
        <v>1</v>
      </c>
      <c r="DD12" s="125">
        <f t="shared" si="34"/>
        <v>5.4377379010331697E-4</v>
      </c>
      <c r="DE12" s="41">
        <f>DD12*'Pondération des sujets'!$D17</f>
        <v>5.4377379010331697E-4</v>
      </c>
      <c r="DF12" s="28">
        <v>0</v>
      </c>
      <c r="DG12" s="125">
        <f t="shared" si="35"/>
        <v>0</v>
      </c>
      <c r="DH12" s="41">
        <f>DG12*'Pondération des sujets'!$D17</f>
        <v>0</v>
      </c>
      <c r="DI12" s="32"/>
    </row>
    <row r="13" spans="1:113" x14ac:dyDescent="0.25">
      <c r="A13" s="77" t="s">
        <v>98</v>
      </c>
      <c r="B13" s="42" t="s">
        <v>99</v>
      </c>
      <c r="C13" s="31">
        <v>0</v>
      </c>
      <c r="D13" s="125">
        <f>C13/C$21</f>
        <v>0</v>
      </c>
      <c r="E13" s="30"/>
      <c r="F13" s="31">
        <v>0</v>
      </c>
      <c r="G13" s="125">
        <f>F13/F$21</f>
        <v>0</v>
      </c>
      <c r="H13" s="30"/>
      <c r="I13" s="31">
        <v>0</v>
      </c>
      <c r="J13" s="125">
        <f>I13/I$21</f>
        <v>0</v>
      </c>
      <c r="K13" s="30"/>
      <c r="L13" s="31">
        <v>0</v>
      </c>
      <c r="M13" s="125">
        <f>L13/L$21</f>
        <v>0</v>
      </c>
      <c r="N13" s="30"/>
      <c r="O13" s="31">
        <v>0</v>
      </c>
      <c r="P13" s="125">
        <f>O13/O$21</f>
        <v>0</v>
      </c>
      <c r="Q13" s="30"/>
      <c r="R13" s="31">
        <v>0</v>
      </c>
      <c r="S13" s="125">
        <f>R13/R$21</f>
        <v>0</v>
      </c>
      <c r="T13" s="30"/>
      <c r="U13" s="31">
        <v>0</v>
      </c>
      <c r="V13" s="125">
        <f>U13/U$21</f>
        <v>0</v>
      </c>
      <c r="W13" s="30"/>
      <c r="X13" s="31">
        <v>0</v>
      </c>
      <c r="Y13" s="125">
        <f>X13/X$21</f>
        <v>0</v>
      </c>
      <c r="Z13" s="30"/>
      <c r="AA13" s="31">
        <v>0</v>
      </c>
      <c r="AB13" s="125">
        <f>AA13/AA$21</f>
        <v>0</v>
      </c>
      <c r="AC13" s="30"/>
      <c r="AD13" s="31">
        <v>0</v>
      </c>
      <c r="AE13" s="125">
        <f>AD13/AD$21</f>
        <v>0</v>
      </c>
      <c r="AF13" s="30"/>
      <c r="AG13" s="31">
        <v>0</v>
      </c>
      <c r="AH13" s="125">
        <f>AG13/AG$21</f>
        <v>0</v>
      </c>
      <c r="AI13" s="30"/>
      <c r="AJ13" s="31">
        <v>0</v>
      </c>
      <c r="AK13" s="125">
        <f>AJ13/AJ$21</f>
        <v>0</v>
      </c>
      <c r="AL13" s="30"/>
      <c r="AM13" s="32"/>
      <c r="AN13" s="31">
        <v>0</v>
      </c>
      <c r="AO13" s="125">
        <f>AN13/AN$21</f>
        <v>0</v>
      </c>
      <c r="AP13" s="34"/>
      <c r="AQ13" s="31">
        <v>0</v>
      </c>
      <c r="AR13" s="125">
        <f>AQ13/AQ$21</f>
        <v>0</v>
      </c>
      <c r="AS13" s="34"/>
      <c r="AT13" s="31">
        <v>0</v>
      </c>
      <c r="AU13" s="125">
        <f>AT13/AT$21</f>
        <v>0</v>
      </c>
      <c r="AV13" s="34"/>
      <c r="AW13" s="31">
        <v>0</v>
      </c>
      <c r="AX13" s="125">
        <f>AW13/AW$21</f>
        <v>0</v>
      </c>
      <c r="AY13" s="34"/>
      <c r="AZ13" s="31">
        <v>0</v>
      </c>
      <c r="BA13" s="125">
        <f>AZ13/AZ$21</f>
        <v>0</v>
      </c>
      <c r="BB13" s="34"/>
      <c r="BC13" s="31">
        <v>0</v>
      </c>
      <c r="BD13" s="125">
        <f>BC13/BC$21</f>
        <v>0</v>
      </c>
      <c r="BE13" s="34"/>
      <c r="BF13" s="31">
        <v>0</v>
      </c>
      <c r="BG13" s="125">
        <f>BF13/BF$21</f>
        <v>0</v>
      </c>
      <c r="BH13" s="34"/>
      <c r="BI13" s="31">
        <v>0</v>
      </c>
      <c r="BJ13" s="125">
        <f>BI13/BI$21</f>
        <v>0</v>
      </c>
      <c r="BK13" s="34"/>
      <c r="BL13" s="31">
        <v>0</v>
      </c>
      <c r="BM13" s="125">
        <f>BL13/BL$21</f>
        <v>0</v>
      </c>
      <c r="BN13" s="34"/>
      <c r="BO13" s="31">
        <v>0</v>
      </c>
      <c r="BP13" s="125">
        <f>BO13/BO$21</f>
        <v>0</v>
      </c>
      <c r="BQ13" s="34"/>
      <c r="BR13" s="31">
        <v>0</v>
      </c>
      <c r="BS13" s="125">
        <f>BR13/BR$21</f>
        <v>0</v>
      </c>
      <c r="BT13" s="34"/>
      <c r="BU13" s="31">
        <v>0</v>
      </c>
      <c r="BV13" s="125">
        <f>BU13/BU$21</f>
        <v>0</v>
      </c>
      <c r="BW13" s="34"/>
      <c r="BX13" s="32"/>
      <c r="BY13" s="31">
        <v>0</v>
      </c>
      <c r="BZ13" s="125">
        <f>BY13/BY$21</f>
        <v>0</v>
      </c>
      <c r="CA13" s="34"/>
      <c r="CB13" s="31">
        <v>0</v>
      </c>
      <c r="CC13" s="125">
        <f>CB13/CB$21</f>
        <v>0</v>
      </c>
      <c r="CD13" s="34"/>
      <c r="CE13" s="31">
        <v>0</v>
      </c>
      <c r="CF13" s="125">
        <f>CE13/CE$21</f>
        <v>0</v>
      </c>
      <c r="CG13" s="34"/>
      <c r="CH13" s="31">
        <v>0</v>
      </c>
      <c r="CI13" s="125">
        <f>CH13/CH$21</f>
        <v>0</v>
      </c>
      <c r="CJ13" s="34"/>
      <c r="CK13" s="31">
        <v>0</v>
      </c>
      <c r="CL13" s="125">
        <f>CK13/CK$21</f>
        <v>0</v>
      </c>
      <c r="CM13" s="34"/>
      <c r="CN13" s="31">
        <v>0</v>
      </c>
      <c r="CO13" s="125">
        <f>CN13/CN$21</f>
        <v>0</v>
      </c>
      <c r="CP13" s="34"/>
      <c r="CQ13" s="31">
        <v>0</v>
      </c>
      <c r="CR13" s="125">
        <f>CQ13/CQ$21</f>
        <v>0</v>
      </c>
      <c r="CS13" s="34"/>
      <c r="CT13" s="31">
        <v>0</v>
      </c>
      <c r="CU13" s="125">
        <f>CT13/CT$21</f>
        <v>0</v>
      </c>
      <c r="CV13" s="34"/>
      <c r="CW13" s="31">
        <v>0</v>
      </c>
      <c r="CX13" s="125">
        <f>CW13/CW$21</f>
        <v>0</v>
      </c>
      <c r="CY13" s="34"/>
      <c r="CZ13" s="31">
        <v>0</v>
      </c>
      <c r="DA13" s="125">
        <f>CZ13/CZ$21</f>
        <v>0</v>
      </c>
      <c r="DB13" s="34"/>
      <c r="DC13" s="31">
        <v>0</v>
      </c>
      <c r="DD13" s="125">
        <f>DC13/DC$21</f>
        <v>0</v>
      </c>
      <c r="DE13" s="34"/>
      <c r="DF13" s="31">
        <v>0</v>
      </c>
      <c r="DG13" s="125">
        <f>DF13/DF$21</f>
        <v>0</v>
      </c>
      <c r="DH13" s="34"/>
      <c r="DI13" s="32"/>
    </row>
    <row r="14" spans="1:113" x14ac:dyDescent="0.25">
      <c r="A14" s="84" t="s">
        <v>48</v>
      </c>
      <c r="B14" s="38" t="s">
        <v>47</v>
      </c>
      <c r="C14" s="37"/>
      <c r="D14" s="35"/>
      <c r="E14" s="39">
        <f>SUM(E4:E12)</f>
        <v>0.63504189255791021</v>
      </c>
      <c r="F14" s="37"/>
      <c r="G14" s="35"/>
      <c r="H14" s="39">
        <f>SUM(H4:H12)</f>
        <v>0.68640513200098685</v>
      </c>
      <c r="I14" s="37"/>
      <c r="J14" s="35"/>
      <c r="K14" s="39">
        <f>SUM(K4:K12)</f>
        <v>0.71782791966278203</v>
      </c>
      <c r="L14" s="37"/>
      <c r="M14" s="35"/>
      <c r="N14" s="39">
        <f>SUM(N4:N12)</f>
        <v>0.6717385881766027</v>
      </c>
      <c r="O14" s="37"/>
      <c r="P14" s="35"/>
      <c r="Q14" s="39">
        <f>SUM(Q4:Q12)</f>
        <v>0.70931677018633543</v>
      </c>
      <c r="R14" s="37"/>
      <c r="S14" s="35"/>
      <c r="T14" s="39">
        <f>SUM(T4:T12)</f>
        <v>0.66559405940594063</v>
      </c>
      <c r="U14" s="37"/>
      <c r="V14" s="35"/>
      <c r="W14" s="39">
        <f>SUM(W4:W12)</f>
        <v>0.62827097089752992</v>
      </c>
      <c r="X14" s="37"/>
      <c r="Y14" s="35"/>
      <c r="Z14" s="39">
        <f>SUM(Z4:Z12)</f>
        <v>0.57605256753467993</v>
      </c>
      <c r="AA14" s="37"/>
      <c r="AB14" s="35"/>
      <c r="AC14" s="39">
        <f>SUM(AC4:AC12)</f>
        <v>0.56597735105859193</v>
      </c>
      <c r="AD14" s="37"/>
      <c r="AE14" s="35"/>
      <c r="AF14" s="39">
        <f>SUM(AF4:AF12)</f>
        <v>0.537506088650755</v>
      </c>
      <c r="AG14" s="37"/>
      <c r="AH14" s="35"/>
      <c r="AI14" s="39">
        <f>SUM(AI4:AI12)</f>
        <v>0.58198958074919371</v>
      </c>
      <c r="AJ14" s="37"/>
      <c r="AK14" s="35"/>
      <c r="AL14" s="39">
        <f>SUM(AL4:AL12)</f>
        <v>0.60115752390538502</v>
      </c>
      <c r="AM14" s="109"/>
      <c r="AN14" s="37"/>
      <c r="AO14" s="35"/>
      <c r="AP14" s="39">
        <f>SUM(AP4:AP12)</f>
        <v>0.51453570420547567</v>
      </c>
      <c r="AQ14" s="37"/>
      <c r="AR14" s="35"/>
      <c r="AS14" s="39">
        <f>SUM(AS4:AS12)</f>
        <v>0.54340376927470024</v>
      </c>
      <c r="AT14" s="37"/>
      <c r="AU14" s="35"/>
      <c r="AV14" s="39">
        <f>SUM(AV4:AV12)</f>
        <v>0.59101316542644533</v>
      </c>
      <c r="AW14" s="37"/>
      <c r="AX14" s="35"/>
      <c r="AY14" s="39">
        <f>SUM(AY4:AY12)</f>
        <v>0.54089327146171695</v>
      </c>
      <c r="AZ14" s="37"/>
      <c r="BA14" s="35"/>
      <c r="BB14" s="39">
        <f>SUM(BB4:BB12)</f>
        <v>0.5619811050672775</v>
      </c>
      <c r="BC14" s="37"/>
      <c r="BD14" s="35"/>
      <c r="BE14" s="39">
        <f>SUM(BE4:BE12)</f>
        <v>0.52187589362310549</v>
      </c>
      <c r="BF14" s="37"/>
      <c r="BG14" s="35"/>
      <c r="BH14" s="39">
        <f>SUM(BH4:BH12)</f>
        <v>0.52871621621621634</v>
      </c>
      <c r="BI14" s="37"/>
      <c r="BJ14" s="35"/>
      <c r="BK14" s="39">
        <f>SUM(BK4:BK12)</f>
        <v>0.523390203632361</v>
      </c>
      <c r="BL14" s="37"/>
      <c r="BM14" s="35"/>
      <c r="BN14" s="39">
        <f>SUM(BN4:BN12)</f>
        <v>0.5125558035714286</v>
      </c>
      <c r="BO14" s="37"/>
      <c r="BP14" s="35"/>
      <c r="BQ14" s="39">
        <f>SUM(BQ4:BQ12)</f>
        <v>0.47741582261155213</v>
      </c>
      <c r="BR14" s="37"/>
      <c r="BS14" s="35"/>
      <c r="BT14" s="39">
        <f>SUM(BT4:BT12)</f>
        <v>0.48717225824640537</v>
      </c>
      <c r="BU14" s="37"/>
      <c r="BV14" s="35"/>
      <c r="BW14" s="39">
        <f>SUM(BW4:BW12)</f>
        <v>0.48196248196248193</v>
      </c>
      <c r="BX14" s="109"/>
      <c r="BY14" s="37"/>
      <c r="BZ14" s="35"/>
      <c r="CA14" s="39">
        <f>SUM(CA4:CA12)</f>
        <v>0.50701186623516725</v>
      </c>
      <c r="CB14" s="37"/>
      <c r="CC14" s="35"/>
      <c r="CD14" s="39">
        <f>SUM(CD4:CD12)</f>
        <v>0.51425497579343726</v>
      </c>
      <c r="CE14" s="37"/>
      <c r="CF14" s="35"/>
      <c r="CG14" s="39">
        <f>SUM(CG4:CG12)</f>
        <v>0.51939655172413801</v>
      </c>
      <c r="CH14" s="37"/>
      <c r="CI14" s="35"/>
      <c r="CJ14" s="39">
        <f>SUM(CJ4:CJ12)</f>
        <v>0.4754901960784314</v>
      </c>
      <c r="CK14" s="37"/>
      <c r="CL14" s="35"/>
      <c r="CM14" s="39">
        <f>SUM(CM4:CM12)</f>
        <v>0.50929978118161923</v>
      </c>
      <c r="CN14" s="37"/>
      <c r="CO14" s="35"/>
      <c r="CP14" s="39">
        <f>SUM(CP4:CP12)</f>
        <v>0.46880086814975591</v>
      </c>
      <c r="CQ14" s="37"/>
      <c r="CR14" s="35"/>
      <c r="CS14" s="39">
        <f>SUM(CS4:CS12)</f>
        <v>0.42074153680816767</v>
      </c>
      <c r="CT14" s="37"/>
      <c r="CU14" s="35"/>
      <c r="CV14" s="39">
        <f>SUM(CV4:CV12)</f>
        <v>0.37074468085106377</v>
      </c>
      <c r="CW14" s="37"/>
      <c r="CX14" s="35"/>
      <c r="CY14" s="39">
        <f>SUM(CY4:CY12)</f>
        <v>0.35849056603773582</v>
      </c>
      <c r="CZ14" s="37"/>
      <c r="DA14" s="35"/>
      <c r="DB14" s="39">
        <f>SUM(DB4:DB12)</f>
        <v>0.35965848452508009</v>
      </c>
      <c r="DC14" s="37"/>
      <c r="DD14" s="35"/>
      <c r="DE14" s="39">
        <f>SUM(DE4:DE12)</f>
        <v>0.34747145187601958</v>
      </c>
      <c r="DF14" s="37"/>
      <c r="DG14" s="35"/>
      <c r="DH14" s="39">
        <f>SUM(DH4:DH12)</f>
        <v>0.33919736118746568</v>
      </c>
      <c r="DI14" s="109"/>
    </row>
    <row r="15" spans="1:113" x14ac:dyDescent="0.25">
      <c r="E15" s="27"/>
      <c r="H15" s="27"/>
      <c r="K15" s="27"/>
      <c r="N15" s="27"/>
      <c r="Q15" s="27"/>
      <c r="T15" s="27"/>
      <c r="W15" s="27"/>
      <c r="Z15" s="27"/>
      <c r="AC15" s="27"/>
      <c r="AF15" s="27"/>
      <c r="AI15" s="27"/>
      <c r="AL15" s="27"/>
      <c r="AM15" s="111"/>
      <c r="AP15" s="30"/>
      <c r="AS15" s="30"/>
      <c r="AV15" s="30"/>
      <c r="AY15" s="30"/>
      <c r="BB15" s="30"/>
      <c r="BE15" s="30"/>
      <c r="BH15" s="30"/>
      <c r="BK15" s="30"/>
      <c r="BN15" s="30"/>
      <c r="BQ15" s="30"/>
      <c r="BT15" s="30"/>
      <c r="BW15" s="30"/>
      <c r="BX15" s="111"/>
      <c r="CA15" s="30"/>
      <c r="CD15" s="30"/>
      <c r="CG15" s="30"/>
      <c r="CJ15" s="30"/>
      <c r="CM15" s="30"/>
      <c r="CP15" s="30"/>
      <c r="CS15" s="30"/>
      <c r="CV15" s="30"/>
      <c r="CY15" s="30"/>
      <c r="DB15" s="30"/>
      <c r="DE15" s="30"/>
      <c r="DH15" s="30"/>
      <c r="DI15" s="111"/>
    </row>
    <row r="16" spans="1:113" x14ac:dyDescent="0.25">
      <c r="C16" s="71" t="s">
        <v>85</v>
      </c>
      <c r="D16" s="68"/>
      <c r="E16" s="67"/>
      <c r="F16" s="71" t="s">
        <v>85</v>
      </c>
      <c r="G16" s="68"/>
      <c r="H16" s="67"/>
      <c r="I16" s="71" t="s">
        <v>85</v>
      </c>
      <c r="J16" s="68"/>
      <c r="K16" s="67"/>
      <c r="L16" s="71" t="s">
        <v>85</v>
      </c>
      <c r="M16" s="68"/>
      <c r="N16" s="67"/>
      <c r="O16" s="71" t="s">
        <v>85</v>
      </c>
      <c r="P16" s="68"/>
      <c r="Q16" s="67"/>
      <c r="R16" s="71" t="s">
        <v>85</v>
      </c>
      <c r="S16" s="68"/>
      <c r="T16" s="67"/>
      <c r="U16" s="71" t="s">
        <v>85</v>
      </c>
      <c r="V16" s="68"/>
      <c r="W16" s="67"/>
      <c r="X16" s="71" t="s">
        <v>85</v>
      </c>
      <c r="Y16" s="68"/>
      <c r="Z16" s="67"/>
      <c r="AA16" s="71" t="s">
        <v>85</v>
      </c>
      <c r="AB16" s="68"/>
      <c r="AC16" s="67"/>
      <c r="AD16" s="71" t="s">
        <v>85</v>
      </c>
      <c r="AE16" s="68"/>
      <c r="AF16" s="67"/>
      <c r="AG16" s="71" t="s">
        <v>85</v>
      </c>
      <c r="AH16" s="68"/>
      <c r="AI16" s="67"/>
      <c r="AJ16" s="71" t="s">
        <v>85</v>
      </c>
      <c r="AK16" s="68"/>
      <c r="AL16" s="67"/>
      <c r="AM16" s="110"/>
      <c r="AN16" s="69" t="s">
        <v>76</v>
      </c>
      <c r="AO16" s="68"/>
      <c r="AP16" s="67"/>
      <c r="AQ16" s="69" t="s">
        <v>76</v>
      </c>
      <c r="AR16" s="68"/>
      <c r="AS16" s="67"/>
      <c r="AT16" s="69" t="s">
        <v>76</v>
      </c>
      <c r="AU16" s="68"/>
      <c r="AV16" s="67"/>
      <c r="AW16" s="69" t="s">
        <v>76</v>
      </c>
      <c r="AX16" s="68"/>
      <c r="AY16" s="67"/>
      <c r="AZ16" s="69" t="s">
        <v>76</v>
      </c>
      <c r="BA16" s="68"/>
      <c r="BB16" s="67"/>
      <c r="BC16" s="69" t="s">
        <v>76</v>
      </c>
      <c r="BD16" s="68"/>
      <c r="BE16" s="67"/>
      <c r="BF16" s="69" t="s">
        <v>76</v>
      </c>
      <c r="BG16" s="68"/>
      <c r="BH16" s="67"/>
      <c r="BI16" s="69" t="s">
        <v>76</v>
      </c>
      <c r="BJ16" s="68"/>
      <c r="BK16" s="67"/>
      <c r="BL16" s="69" t="s">
        <v>76</v>
      </c>
      <c r="BM16" s="68"/>
      <c r="BN16" s="67"/>
      <c r="BO16" s="69" t="s">
        <v>76</v>
      </c>
      <c r="BP16" s="68"/>
      <c r="BQ16" s="67"/>
      <c r="BR16" s="69" t="s">
        <v>76</v>
      </c>
      <c r="BS16" s="68"/>
      <c r="BT16" s="67"/>
      <c r="BU16" s="69" t="s">
        <v>76</v>
      </c>
      <c r="BV16" s="68"/>
      <c r="BW16" s="67"/>
      <c r="BX16" s="110"/>
      <c r="BY16" s="65" t="s">
        <v>59</v>
      </c>
      <c r="CB16" s="65" t="s">
        <v>59</v>
      </c>
      <c r="CE16" s="65" t="s">
        <v>59</v>
      </c>
      <c r="CH16" s="65" t="s">
        <v>59</v>
      </c>
      <c r="CK16" s="65" t="s">
        <v>59</v>
      </c>
      <c r="CN16" s="65" t="s">
        <v>59</v>
      </c>
      <c r="CQ16" s="65" t="s">
        <v>59</v>
      </c>
      <c r="CT16" s="65" t="s">
        <v>59</v>
      </c>
      <c r="CW16" s="65" t="s">
        <v>59</v>
      </c>
      <c r="CZ16" s="65" t="s">
        <v>59</v>
      </c>
      <c r="DC16" s="65" t="s">
        <v>59</v>
      </c>
      <c r="DF16" s="65" t="s">
        <v>59</v>
      </c>
      <c r="DI16" s="110"/>
    </row>
    <row r="17" spans="3:113" x14ac:dyDescent="0.25">
      <c r="C17" s="64" t="s">
        <v>38</v>
      </c>
      <c r="E17" s="27"/>
      <c r="F17" s="64" t="s">
        <v>37</v>
      </c>
      <c r="H17" s="27"/>
      <c r="I17" s="64" t="s">
        <v>39</v>
      </c>
      <c r="K17" s="27"/>
      <c r="L17" s="64" t="s">
        <v>210</v>
      </c>
      <c r="N17" s="27"/>
      <c r="O17" s="64" t="s">
        <v>216</v>
      </c>
      <c r="Q17" s="27"/>
      <c r="R17" s="64" t="s">
        <v>225</v>
      </c>
      <c r="T17" s="27"/>
      <c r="U17" s="64" t="s">
        <v>228</v>
      </c>
      <c r="W17" s="27"/>
      <c r="X17" s="64" t="s">
        <v>235</v>
      </c>
      <c r="Z17" s="27"/>
      <c r="AA17" s="64" t="s">
        <v>242</v>
      </c>
      <c r="AC17" s="27"/>
      <c r="AD17" s="64" t="s">
        <v>247</v>
      </c>
      <c r="AF17" s="27"/>
      <c r="AG17" s="64" t="s">
        <v>251</v>
      </c>
      <c r="AI17" s="27"/>
      <c r="AJ17" s="64" t="s">
        <v>257</v>
      </c>
      <c r="AL17" s="27"/>
      <c r="AM17" s="110"/>
      <c r="AN17" s="64" t="s">
        <v>38</v>
      </c>
      <c r="AP17" s="27"/>
      <c r="AQ17" s="64" t="s">
        <v>37</v>
      </c>
      <c r="AS17" s="27"/>
      <c r="AT17" s="64" t="s">
        <v>39</v>
      </c>
      <c r="AV17" s="27"/>
      <c r="AW17" s="64" t="s">
        <v>210</v>
      </c>
      <c r="AY17" s="27"/>
      <c r="AZ17" s="64" t="s">
        <v>216</v>
      </c>
      <c r="BB17" s="27"/>
      <c r="BC17" s="64" t="s">
        <v>225</v>
      </c>
      <c r="BE17" s="27"/>
      <c r="BF17" s="64" t="s">
        <v>228</v>
      </c>
      <c r="BH17" s="27"/>
      <c r="BI17" s="64" t="s">
        <v>235</v>
      </c>
      <c r="BK17" s="27"/>
      <c r="BL17" s="64" t="s">
        <v>242</v>
      </c>
      <c r="BN17" s="27"/>
      <c r="BO17" s="64" t="s">
        <v>247</v>
      </c>
      <c r="BQ17" s="27"/>
      <c r="BR17" s="64" t="s">
        <v>251</v>
      </c>
      <c r="BT17" s="27"/>
      <c r="BU17" s="64" t="s">
        <v>257</v>
      </c>
      <c r="BW17" s="27"/>
      <c r="BX17" s="110"/>
      <c r="BY17" s="64" t="s">
        <v>38</v>
      </c>
      <c r="CB17" s="64" t="s">
        <v>37</v>
      </c>
      <c r="CE17" s="64" t="s">
        <v>39</v>
      </c>
      <c r="CH17" s="64" t="s">
        <v>210</v>
      </c>
      <c r="CK17" s="64" t="s">
        <v>216</v>
      </c>
      <c r="CN17" s="64" t="s">
        <v>225</v>
      </c>
      <c r="CQ17" s="64" t="s">
        <v>228</v>
      </c>
      <c r="CT17" s="64" t="s">
        <v>235</v>
      </c>
      <c r="CW17" s="64" t="s">
        <v>242</v>
      </c>
      <c r="CZ17" s="64" t="s">
        <v>247</v>
      </c>
      <c r="DC17" s="64" t="s">
        <v>251</v>
      </c>
      <c r="DF17" s="64" t="s">
        <v>257</v>
      </c>
      <c r="DI17" s="110"/>
    </row>
    <row r="18" spans="3:113" x14ac:dyDescent="0.25">
      <c r="C18" s="64" t="s">
        <v>95</v>
      </c>
      <c r="D18" s="68"/>
      <c r="E18" s="67"/>
      <c r="F18" s="64" t="s">
        <v>95</v>
      </c>
      <c r="G18" s="68"/>
      <c r="H18" s="67"/>
      <c r="I18" s="64" t="s">
        <v>95</v>
      </c>
      <c r="J18" s="68"/>
      <c r="K18" s="67"/>
      <c r="L18" s="64" t="s">
        <v>95</v>
      </c>
      <c r="M18" s="68"/>
      <c r="N18" s="67"/>
      <c r="O18" s="64" t="s">
        <v>95</v>
      </c>
      <c r="P18" s="68"/>
      <c r="Q18" s="67"/>
      <c r="R18" s="64" t="s">
        <v>95</v>
      </c>
      <c r="S18" s="68"/>
      <c r="T18" s="67"/>
      <c r="U18" s="64" t="s">
        <v>95</v>
      </c>
      <c r="V18" s="68"/>
      <c r="W18" s="67"/>
      <c r="X18" s="64" t="s">
        <v>95</v>
      </c>
      <c r="Y18" s="68"/>
      <c r="Z18" s="67"/>
      <c r="AA18" s="64" t="s">
        <v>95</v>
      </c>
      <c r="AB18" s="68"/>
      <c r="AC18" s="67"/>
      <c r="AD18" s="64" t="s">
        <v>95</v>
      </c>
      <c r="AE18" s="68"/>
      <c r="AF18" s="67"/>
      <c r="AG18" s="64" t="s">
        <v>95</v>
      </c>
      <c r="AH18" s="68"/>
      <c r="AI18" s="67"/>
      <c r="AJ18" s="64" t="s">
        <v>95</v>
      </c>
      <c r="AK18" s="68"/>
      <c r="AL18" s="67"/>
      <c r="AM18" s="110"/>
      <c r="AN18" s="64" t="s">
        <v>95</v>
      </c>
      <c r="AO18" s="68"/>
      <c r="AP18" s="67"/>
      <c r="AQ18" s="64" t="s">
        <v>95</v>
      </c>
      <c r="AR18" s="68"/>
      <c r="AS18" s="67"/>
      <c r="AT18" s="64" t="s">
        <v>95</v>
      </c>
      <c r="AU18" s="68"/>
      <c r="AV18" s="67"/>
      <c r="AW18" s="64" t="s">
        <v>95</v>
      </c>
      <c r="AX18" s="68"/>
      <c r="AY18" s="67"/>
      <c r="AZ18" s="64" t="s">
        <v>95</v>
      </c>
      <c r="BA18" s="68"/>
      <c r="BB18" s="67"/>
      <c r="BC18" s="64" t="s">
        <v>95</v>
      </c>
      <c r="BD18" s="68"/>
      <c r="BE18" s="67"/>
      <c r="BF18" s="64" t="s">
        <v>95</v>
      </c>
      <c r="BG18" s="68"/>
      <c r="BH18" s="67"/>
      <c r="BI18" s="64" t="s">
        <v>95</v>
      </c>
      <c r="BJ18" s="68"/>
      <c r="BK18" s="67"/>
      <c r="BL18" s="64" t="s">
        <v>95</v>
      </c>
      <c r="BM18" s="68"/>
      <c r="BN18" s="67"/>
      <c r="BO18" s="64" t="s">
        <v>95</v>
      </c>
      <c r="BP18" s="68"/>
      <c r="BQ18" s="67"/>
      <c r="BR18" s="64" t="s">
        <v>95</v>
      </c>
      <c r="BS18" s="68"/>
      <c r="BT18" s="67"/>
      <c r="BU18" s="64" t="s">
        <v>95</v>
      </c>
      <c r="BV18" s="68"/>
      <c r="BW18" s="67"/>
      <c r="BX18" s="110"/>
      <c r="BY18" s="64" t="s">
        <v>95</v>
      </c>
      <c r="CB18" s="64" t="s">
        <v>95</v>
      </c>
      <c r="CE18" s="64" t="s">
        <v>95</v>
      </c>
      <c r="CH18" s="64" t="s">
        <v>95</v>
      </c>
      <c r="CK18" s="64" t="s">
        <v>95</v>
      </c>
      <c r="CN18" s="64" t="s">
        <v>95</v>
      </c>
      <c r="CQ18" s="64" t="s">
        <v>95</v>
      </c>
      <c r="CT18" s="64" t="s">
        <v>95</v>
      </c>
      <c r="CW18" s="64" t="s">
        <v>95</v>
      </c>
      <c r="CZ18" s="64" t="s">
        <v>95</v>
      </c>
      <c r="DC18" s="64" t="s">
        <v>95</v>
      </c>
      <c r="DF18" s="64" t="s">
        <v>95</v>
      </c>
      <c r="DI18" s="110"/>
    </row>
    <row r="19" spans="3:113" x14ac:dyDescent="0.25">
      <c r="C19" s="64">
        <v>4058</v>
      </c>
      <c r="D19" s="68"/>
      <c r="E19" s="67"/>
      <c r="F19" s="64">
        <v>4053</v>
      </c>
      <c r="G19" s="68"/>
      <c r="H19" s="67"/>
      <c r="I19" s="64">
        <v>4033</v>
      </c>
      <c r="J19" s="68"/>
      <c r="K19" s="67"/>
      <c r="L19" s="64">
        <v>4009</v>
      </c>
      <c r="M19" s="68"/>
      <c r="N19" s="67"/>
      <c r="O19" s="64">
        <v>4025</v>
      </c>
      <c r="P19" s="68"/>
      <c r="Q19" s="67"/>
      <c r="R19" s="64">
        <v>4040</v>
      </c>
      <c r="S19" s="68"/>
      <c r="T19" s="67"/>
      <c r="U19" s="64">
        <v>4089</v>
      </c>
      <c r="V19" s="68"/>
      <c r="W19" s="67"/>
      <c r="X19" s="64">
        <v>4109</v>
      </c>
      <c r="Y19" s="68"/>
      <c r="Z19" s="67"/>
      <c r="AA19" s="64">
        <v>4062</v>
      </c>
      <c r="AB19" s="68"/>
      <c r="AC19" s="67"/>
      <c r="AD19" s="64">
        <v>4106</v>
      </c>
      <c r="AE19" s="68"/>
      <c r="AF19" s="67"/>
      <c r="AG19" s="64">
        <v>4031</v>
      </c>
      <c r="AH19" s="68"/>
      <c r="AI19" s="67"/>
      <c r="AJ19" s="64">
        <v>3974</v>
      </c>
      <c r="AK19" s="68"/>
      <c r="AL19" s="67"/>
      <c r="AM19" s="110"/>
      <c r="AN19" s="64">
        <v>3543</v>
      </c>
      <c r="AO19" s="68"/>
      <c r="AP19" s="67"/>
      <c r="AQ19" s="64">
        <v>3502</v>
      </c>
      <c r="AR19" s="68"/>
      <c r="AS19" s="67"/>
      <c r="AT19" s="64">
        <v>3494</v>
      </c>
      <c r="AU19" s="68"/>
      <c r="AV19" s="67"/>
      <c r="AW19" s="64">
        <v>3448</v>
      </c>
      <c r="AX19" s="68"/>
      <c r="AY19" s="67"/>
      <c r="AZ19" s="64">
        <v>3493</v>
      </c>
      <c r="BA19" s="68"/>
      <c r="BB19" s="67"/>
      <c r="BC19" s="64">
        <v>3497</v>
      </c>
      <c r="BD19" s="68"/>
      <c r="BE19" s="67"/>
      <c r="BF19" s="64">
        <v>3552</v>
      </c>
      <c r="BG19" s="68"/>
      <c r="BH19" s="67"/>
      <c r="BI19" s="64">
        <v>3634</v>
      </c>
      <c r="BJ19" s="68"/>
      <c r="BK19" s="67"/>
      <c r="BL19" s="64">
        <v>3584</v>
      </c>
      <c r="BM19" s="68"/>
      <c r="BN19" s="67"/>
      <c r="BO19" s="64">
        <v>3653</v>
      </c>
      <c r="BP19" s="68"/>
      <c r="BQ19" s="67"/>
      <c r="BR19" s="64">
        <v>3547</v>
      </c>
      <c r="BS19" s="68"/>
      <c r="BT19" s="67"/>
      <c r="BU19" s="64">
        <v>3465</v>
      </c>
      <c r="BV19" s="68"/>
      <c r="BW19" s="67"/>
      <c r="BX19" s="110"/>
      <c r="BY19" s="64">
        <v>1854</v>
      </c>
      <c r="CB19" s="64">
        <v>1859</v>
      </c>
      <c r="CE19" s="64">
        <v>1856</v>
      </c>
      <c r="CH19" s="64">
        <v>1836</v>
      </c>
      <c r="CK19" s="64">
        <v>1828</v>
      </c>
      <c r="CN19" s="64">
        <v>1843</v>
      </c>
      <c r="CQ19" s="64">
        <v>1861</v>
      </c>
      <c r="CT19" s="64">
        <v>1880</v>
      </c>
      <c r="CW19" s="64">
        <v>1855</v>
      </c>
      <c r="CZ19" s="64">
        <v>1874</v>
      </c>
      <c r="DC19" s="64">
        <v>1839</v>
      </c>
      <c r="DF19" s="64">
        <v>1819</v>
      </c>
      <c r="DI19" s="110"/>
    </row>
    <row r="20" spans="3:113" x14ac:dyDescent="0.25">
      <c r="C20" s="64" t="s">
        <v>35</v>
      </c>
      <c r="D20" s="68"/>
      <c r="E20" s="67"/>
      <c r="F20" s="64" t="s">
        <v>35</v>
      </c>
      <c r="G20" s="68"/>
      <c r="H20" s="67"/>
      <c r="I20" s="64" t="s">
        <v>35</v>
      </c>
      <c r="J20" s="68"/>
      <c r="K20" s="67"/>
      <c r="L20" s="64" t="s">
        <v>35</v>
      </c>
      <c r="M20" s="68"/>
      <c r="N20" s="67"/>
      <c r="O20" s="64" t="s">
        <v>35</v>
      </c>
      <c r="P20" s="68"/>
      <c r="Q20" s="67"/>
      <c r="R20" s="64" t="s">
        <v>35</v>
      </c>
      <c r="S20" s="68"/>
      <c r="T20" s="67"/>
      <c r="U20" s="64" t="s">
        <v>35</v>
      </c>
      <c r="V20" s="68"/>
      <c r="W20" s="67"/>
      <c r="X20" s="64" t="s">
        <v>35</v>
      </c>
      <c r="Y20" s="68"/>
      <c r="Z20" s="67"/>
      <c r="AA20" s="64" t="s">
        <v>35</v>
      </c>
      <c r="AB20" s="68"/>
      <c r="AC20" s="67"/>
      <c r="AD20" s="64" t="s">
        <v>35</v>
      </c>
      <c r="AE20" s="68"/>
      <c r="AF20" s="67"/>
      <c r="AG20" s="64" t="s">
        <v>35</v>
      </c>
      <c r="AH20" s="68"/>
      <c r="AI20" s="67"/>
      <c r="AJ20" s="64" t="s">
        <v>35</v>
      </c>
      <c r="AK20" s="68"/>
      <c r="AL20" s="67"/>
      <c r="AM20" s="110"/>
      <c r="AN20" s="64" t="s">
        <v>35</v>
      </c>
      <c r="AO20" s="68"/>
      <c r="AP20" s="67"/>
      <c r="AQ20" s="64" t="s">
        <v>35</v>
      </c>
      <c r="AR20" s="68"/>
      <c r="AS20" s="67"/>
      <c r="AT20" s="64" t="s">
        <v>35</v>
      </c>
      <c r="AU20" s="68"/>
      <c r="AV20" s="67"/>
      <c r="AW20" s="64" t="s">
        <v>35</v>
      </c>
      <c r="AX20" s="68"/>
      <c r="AY20" s="67"/>
      <c r="AZ20" s="64" t="s">
        <v>35</v>
      </c>
      <c r="BA20" s="68"/>
      <c r="BB20" s="67"/>
      <c r="BC20" s="64" t="s">
        <v>35</v>
      </c>
      <c r="BD20" s="68"/>
      <c r="BE20" s="67"/>
      <c r="BF20" s="64" t="s">
        <v>35</v>
      </c>
      <c r="BG20" s="68"/>
      <c r="BH20" s="67"/>
      <c r="BI20" s="64" t="s">
        <v>35</v>
      </c>
      <c r="BJ20" s="68"/>
      <c r="BK20" s="67"/>
      <c r="BL20" s="64" t="s">
        <v>35</v>
      </c>
      <c r="BM20" s="68"/>
      <c r="BN20" s="67"/>
      <c r="BO20" s="64" t="s">
        <v>35</v>
      </c>
      <c r="BP20" s="68"/>
      <c r="BQ20" s="67"/>
      <c r="BR20" s="64" t="s">
        <v>35</v>
      </c>
      <c r="BS20" s="68"/>
      <c r="BT20" s="67"/>
      <c r="BU20" s="64" t="s">
        <v>35</v>
      </c>
      <c r="BV20" s="68"/>
      <c r="BW20" s="67"/>
      <c r="BX20" s="110"/>
      <c r="BY20" s="64" t="s">
        <v>35</v>
      </c>
      <c r="CB20" s="64" t="s">
        <v>35</v>
      </c>
      <c r="CE20" s="64" t="s">
        <v>35</v>
      </c>
      <c r="CH20" s="64" t="s">
        <v>35</v>
      </c>
      <c r="CK20" s="64" t="s">
        <v>35</v>
      </c>
      <c r="CN20" s="64" t="s">
        <v>35</v>
      </c>
      <c r="CQ20" s="64" t="s">
        <v>35</v>
      </c>
      <c r="CT20" s="64" t="s">
        <v>35</v>
      </c>
      <c r="CW20" s="64" t="s">
        <v>35</v>
      </c>
      <c r="CZ20" s="64" t="s">
        <v>35</v>
      </c>
      <c r="DC20" s="64" t="s">
        <v>35</v>
      </c>
      <c r="DF20" s="64" t="s">
        <v>35</v>
      </c>
      <c r="DI20" s="110"/>
    </row>
    <row r="21" spans="3:113" x14ac:dyDescent="0.25">
      <c r="C21" s="64">
        <v>4785</v>
      </c>
      <c r="D21" s="68"/>
      <c r="E21" s="67"/>
      <c r="F21" s="64">
        <v>4806</v>
      </c>
      <c r="G21" s="68"/>
      <c r="H21" s="67"/>
      <c r="I21" s="64">
        <v>4787</v>
      </c>
      <c r="J21" s="68"/>
      <c r="K21" s="67"/>
      <c r="L21" s="64">
        <v>4824</v>
      </c>
      <c r="M21" s="68"/>
      <c r="N21" s="67"/>
      <c r="O21" s="64">
        <v>4733</v>
      </c>
      <c r="P21" s="68"/>
      <c r="Q21" s="67"/>
      <c r="R21" s="64">
        <v>4799</v>
      </c>
      <c r="S21" s="68"/>
      <c r="T21" s="67"/>
      <c r="U21" s="64">
        <v>4795</v>
      </c>
      <c r="V21" s="68"/>
      <c r="W21" s="67"/>
      <c r="X21" s="64">
        <v>4857</v>
      </c>
      <c r="Y21" s="68"/>
      <c r="Z21" s="67"/>
      <c r="AA21" s="64">
        <v>4862</v>
      </c>
      <c r="AB21" s="68"/>
      <c r="AC21" s="67"/>
      <c r="AD21" s="64">
        <v>4894</v>
      </c>
      <c r="AE21" s="68"/>
      <c r="AF21" s="67"/>
      <c r="AG21" s="64">
        <v>4943</v>
      </c>
      <c r="AH21" s="68"/>
      <c r="AI21" s="67"/>
      <c r="AJ21" s="64">
        <v>4969</v>
      </c>
      <c r="AK21" s="68"/>
      <c r="AL21" s="67"/>
      <c r="AM21" s="110"/>
      <c r="AN21" s="64">
        <v>4168</v>
      </c>
      <c r="AO21" s="68"/>
      <c r="AP21" s="67"/>
      <c r="AQ21" s="64">
        <v>4203</v>
      </c>
      <c r="AR21" s="68"/>
      <c r="AS21" s="67"/>
      <c r="AT21" s="64">
        <v>4234</v>
      </c>
      <c r="AU21" s="68"/>
      <c r="AV21" s="67"/>
      <c r="AW21" s="64">
        <v>4247</v>
      </c>
      <c r="AX21" s="68"/>
      <c r="AY21" s="67"/>
      <c r="AZ21" s="64">
        <v>4201</v>
      </c>
      <c r="BA21" s="68"/>
      <c r="BB21" s="67"/>
      <c r="BC21" s="64">
        <v>4248</v>
      </c>
      <c r="BD21" s="68"/>
      <c r="BE21" s="67"/>
      <c r="BF21" s="64">
        <v>4261</v>
      </c>
      <c r="BG21" s="68"/>
      <c r="BH21" s="67"/>
      <c r="BI21" s="64">
        <v>4226</v>
      </c>
      <c r="BJ21" s="68"/>
      <c r="BK21" s="67"/>
      <c r="BL21" s="64">
        <v>4307</v>
      </c>
      <c r="BM21" s="68"/>
      <c r="BN21" s="67"/>
      <c r="BO21" s="64">
        <v>4438</v>
      </c>
      <c r="BP21" s="68"/>
      <c r="BQ21" s="67"/>
      <c r="BR21" s="64">
        <v>4228</v>
      </c>
      <c r="BS21" s="68"/>
      <c r="BT21" s="67"/>
      <c r="BU21" s="64">
        <v>4187</v>
      </c>
      <c r="BV21" s="68"/>
      <c r="BW21" s="67"/>
      <c r="BX21" s="110"/>
      <c r="BY21" s="64">
        <v>2219</v>
      </c>
      <c r="CB21" s="64">
        <v>2234</v>
      </c>
      <c r="CE21" s="64">
        <v>2241</v>
      </c>
      <c r="CH21" s="64">
        <v>2267</v>
      </c>
      <c r="CK21" s="64">
        <v>2267</v>
      </c>
      <c r="CN21" s="64">
        <v>2260</v>
      </c>
      <c r="CQ21" s="64">
        <v>2329</v>
      </c>
      <c r="CT21" s="64">
        <v>2262</v>
      </c>
      <c r="CW21" s="64">
        <v>2239</v>
      </c>
      <c r="CZ21" s="64">
        <v>2251</v>
      </c>
      <c r="DC21" s="64">
        <v>2209</v>
      </c>
      <c r="DF21" s="64">
        <v>2201</v>
      </c>
      <c r="DI21" s="110"/>
    </row>
    <row r="22" spans="3:113" x14ac:dyDescent="0.25">
      <c r="E22" s="27"/>
      <c r="H22" s="27"/>
      <c r="K22" s="27"/>
      <c r="N22" s="27"/>
      <c r="Q22" s="27"/>
      <c r="T22" s="27"/>
      <c r="W22" s="27"/>
      <c r="Z22" s="27"/>
      <c r="AC22" s="27"/>
      <c r="AF22" s="27"/>
      <c r="AI22" s="27"/>
      <c r="AL22" s="27"/>
      <c r="AP22" s="27"/>
      <c r="AS22" s="27"/>
      <c r="AV22" s="27"/>
      <c r="AY22" s="27"/>
      <c r="BB22" s="27"/>
      <c r="BE22" s="27"/>
      <c r="BH22" s="27"/>
      <c r="BK22" s="27"/>
      <c r="BN22" s="27"/>
      <c r="BQ22" s="27"/>
      <c r="BT22" s="27"/>
      <c r="BW22" s="27"/>
      <c r="CA22" s="27"/>
      <c r="CD22" s="27"/>
      <c r="CG22" s="27"/>
      <c r="CJ22" s="27"/>
      <c r="CM22" s="27"/>
      <c r="CP22" s="27"/>
      <c r="CS22" s="27"/>
      <c r="CV22" s="27"/>
      <c r="CY22" s="27"/>
      <c r="DB22" s="27"/>
      <c r="DE22" s="27"/>
      <c r="DH22" s="27"/>
    </row>
    <row r="23" spans="3:113" x14ac:dyDescent="0.25">
      <c r="E23" s="27"/>
      <c r="H23" s="27"/>
      <c r="K23" s="27"/>
      <c r="N23" s="27"/>
      <c r="Q23" s="27"/>
      <c r="T23" s="27"/>
      <c r="W23" s="27"/>
      <c r="Z23" s="27"/>
      <c r="AC23" s="27"/>
      <c r="AF23" s="27"/>
      <c r="AI23" s="27"/>
      <c r="AL23" s="27"/>
      <c r="AP23" s="27"/>
      <c r="AS23" s="27"/>
      <c r="AV23" s="27"/>
      <c r="AY23" s="27"/>
      <c r="BB23" s="27"/>
      <c r="BE23" s="27"/>
      <c r="BH23" s="27"/>
      <c r="BK23" s="27"/>
      <c r="BN23" s="27"/>
      <c r="BQ23" s="27"/>
      <c r="BT23" s="27"/>
      <c r="BW23" s="27"/>
      <c r="CA23" s="27"/>
      <c r="CD23" s="27"/>
      <c r="CG23" s="27"/>
      <c r="CJ23" s="27"/>
      <c r="CM23" s="27"/>
      <c r="CP23" s="27"/>
      <c r="CS23" s="27"/>
      <c r="CV23" s="27"/>
      <c r="CY23" s="27"/>
      <c r="DB23" s="27"/>
      <c r="DE23" s="27"/>
      <c r="DH23" s="27"/>
    </row>
    <row r="24" spans="3:113" x14ac:dyDescent="0.25">
      <c r="AP24" s="27"/>
      <c r="AS24" s="27"/>
      <c r="AV24" s="27"/>
      <c r="AY24" s="27"/>
      <c r="BB24" s="27"/>
      <c r="BE24" s="27"/>
      <c r="BH24" s="27"/>
      <c r="BK24" s="27"/>
      <c r="BN24" s="27"/>
      <c r="BQ24" s="27"/>
      <c r="BT24" s="27"/>
      <c r="BW24" s="27"/>
      <c r="CA24" s="27"/>
      <c r="CD24" s="27"/>
      <c r="CG24" s="27"/>
      <c r="CJ24" s="27"/>
      <c r="CM24" s="27"/>
      <c r="CP24" s="27"/>
      <c r="CS24" s="27"/>
      <c r="CV24" s="27"/>
      <c r="CY24" s="27"/>
      <c r="DB24" s="27"/>
      <c r="DE24" s="27"/>
      <c r="DH24" s="27"/>
    </row>
  </sheetData>
  <mergeCells count="38">
    <mergeCell ref="DF2:DH2"/>
    <mergeCell ref="CZ2:DB2"/>
    <mergeCell ref="CW2:CY2"/>
    <mergeCell ref="A1:A3"/>
    <mergeCell ref="B1:B3"/>
    <mergeCell ref="AN2:AP2"/>
    <mergeCell ref="F2:H2"/>
    <mergeCell ref="AQ2:AS2"/>
    <mergeCell ref="I2:K2"/>
    <mergeCell ref="L2:N2"/>
    <mergeCell ref="O2:Q2"/>
    <mergeCell ref="R2:T2"/>
    <mergeCell ref="C2:E2"/>
    <mergeCell ref="U2:W2"/>
    <mergeCell ref="X2:Z2"/>
    <mergeCell ref="AJ2:AL2"/>
    <mergeCell ref="BU2:BW2"/>
    <mergeCell ref="CB2:CD2"/>
    <mergeCell ref="BY2:CA2"/>
    <mergeCell ref="BC2:BE2"/>
    <mergeCell ref="AD2:AF2"/>
    <mergeCell ref="BO2:BQ2"/>
    <mergeCell ref="AG2:AI2"/>
    <mergeCell ref="BR2:BT2"/>
    <mergeCell ref="DC2:DE2"/>
    <mergeCell ref="AA2:AC2"/>
    <mergeCell ref="CT2:CV2"/>
    <mergeCell ref="CQ2:CS2"/>
    <mergeCell ref="CN2:CP2"/>
    <mergeCell ref="BI2:BK2"/>
    <mergeCell ref="BL2:BN2"/>
    <mergeCell ref="AT2:AV2"/>
    <mergeCell ref="AW2:AY2"/>
    <mergeCell ref="AZ2:BB2"/>
    <mergeCell ref="CK2:CM2"/>
    <mergeCell ref="CH2:CJ2"/>
    <mergeCell ref="BF2:BH2"/>
    <mergeCell ref="CE2:CG2"/>
  </mergeCells>
  <conditionalFormatting sqref="AP22:AP1048576 E13 AP15 E15 CA15">
    <cfRule type="cellIs" dxfId="381" priority="202" operator="greaterThan">
      <formula>0</formula>
    </cfRule>
    <cfRule type="cellIs" dxfId="380" priority="203" operator="lessThan">
      <formula>0</formula>
    </cfRule>
    <cfRule type="cellIs" dxfId="379" priority="204" operator="greaterThan">
      <formula>0</formula>
    </cfRule>
  </conditionalFormatting>
  <conditionalFormatting sqref="AM22:AM1048576">
    <cfRule type="colorScale" priority="199">
      <colorScale>
        <cfvo type="num" val="0"/>
        <cfvo type="num" val="0"/>
        <color rgb="FF92D050"/>
        <color rgb="FFFF3300"/>
      </colorScale>
    </cfRule>
  </conditionalFormatting>
  <conditionalFormatting sqref="E22:E1048576">
    <cfRule type="cellIs" dxfId="378" priority="196" operator="greaterThan">
      <formula>0</formula>
    </cfRule>
    <cfRule type="cellIs" dxfId="377" priority="197" operator="lessThan">
      <formula>0</formula>
    </cfRule>
    <cfRule type="cellIs" dxfId="376" priority="198" operator="greaterThan">
      <formula>0</formula>
    </cfRule>
  </conditionalFormatting>
  <conditionalFormatting sqref="CA22:CA1048576">
    <cfRule type="cellIs" dxfId="375" priority="191" operator="greaterThan">
      <formula>0</formula>
    </cfRule>
    <cfRule type="cellIs" dxfId="374" priority="192" operator="lessThan">
      <formula>0</formula>
    </cfRule>
    <cfRule type="cellIs" dxfId="373" priority="193" operator="greaterThan">
      <formula>0</formula>
    </cfRule>
  </conditionalFormatting>
  <conditionalFormatting sqref="AM4:AM14">
    <cfRule type="cellIs" dxfId="372" priority="185" operator="greaterThan">
      <formula>0</formula>
    </cfRule>
    <cfRule type="cellIs" dxfId="371" priority="186" operator="lessThan">
      <formula>0</formula>
    </cfRule>
  </conditionalFormatting>
  <conditionalFormatting sqref="AM4:AM14">
    <cfRule type="colorScale" priority="184">
      <colorScale>
        <cfvo type="num" val="0"/>
        <cfvo type="num" val="0"/>
        <color rgb="FF92D050"/>
        <color rgb="FFFF3300"/>
      </colorScale>
    </cfRule>
  </conditionalFormatting>
  <conditionalFormatting sqref="AM3">
    <cfRule type="colorScale" priority="183">
      <colorScale>
        <cfvo type="num" val="0"/>
        <cfvo type="num" val="0"/>
        <color rgb="FF92D050"/>
        <color rgb="FFFF3300"/>
      </colorScale>
    </cfRule>
  </conditionalFormatting>
  <conditionalFormatting sqref="AM15:AM21">
    <cfRule type="cellIs" dxfId="370" priority="181" operator="greaterThan">
      <formula>0</formula>
    </cfRule>
    <cfRule type="cellIs" dxfId="369" priority="182" operator="lessThan">
      <formula>0</formula>
    </cfRule>
  </conditionalFormatting>
  <conditionalFormatting sqref="AM15:AM21">
    <cfRule type="colorScale" priority="180">
      <colorScale>
        <cfvo type="num" val="0"/>
        <cfvo type="num" val="0"/>
        <color rgb="FF92D050"/>
        <color rgb="FFFF3300"/>
      </colorScale>
    </cfRule>
  </conditionalFormatting>
  <conditionalFormatting sqref="BX4:BX14">
    <cfRule type="cellIs" dxfId="368" priority="178" operator="greaterThan">
      <formula>0</formula>
    </cfRule>
    <cfRule type="cellIs" dxfId="367" priority="179" operator="lessThan">
      <formula>0</formula>
    </cfRule>
  </conditionalFormatting>
  <conditionalFormatting sqref="BX4:BX14">
    <cfRule type="colorScale" priority="177">
      <colorScale>
        <cfvo type="num" val="0"/>
        <cfvo type="num" val="0"/>
        <color rgb="FF92D050"/>
        <color rgb="FFFF3300"/>
      </colorScale>
    </cfRule>
  </conditionalFormatting>
  <conditionalFormatting sqref="BX3">
    <cfRule type="colorScale" priority="176">
      <colorScale>
        <cfvo type="num" val="0"/>
        <cfvo type="num" val="0"/>
        <color rgb="FF92D050"/>
        <color rgb="FFFF3300"/>
      </colorScale>
    </cfRule>
  </conditionalFormatting>
  <conditionalFormatting sqref="BX15:BX21">
    <cfRule type="cellIs" dxfId="366" priority="174" operator="greaterThan">
      <formula>0</formula>
    </cfRule>
    <cfRule type="cellIs" dxfId="365" priority="175" operator="lessThan">
      <formula>0</formula>
    </cfRule>
  </conditionalFormatting>
  <conditionalFormatting sqref="BX15:BX21">
    <cfRule type="colorScale" priority="173">
      <colorScale>
        <cfvo type="num" val="0"/>
        <cfvo type="num" val="0"/>
        <color rgb="FF92D050"/>
        <color rgb="FFFF3300"/>
      </colorScale>
    </cfRule>
  </conditionalFormatting>
  <conditionalFormatting sqref="DI4:DI14">
    <cfRule type="cellIs" dxfId="364" priority="171" operator="greaterThan">
      <formula>0</formula>
    </cfRule>
    <cfRule type="cellIs" dxfId="363" priority="172" operator="lessThan">
      <formula>0</formula>
    </cfRule>
  </conditionalFormatting>
  <conditionalFormatting sqref="DI4:DI14">
    <cfRule type="colorScale" priority="170">
      <colorScale>
        <cfvo type="num" val="0"/>
        <cfvo type="num" val="0"/>
        <color rgb="FF92D050"/>
        <color rgb="FFFF3300"/>
      </colorScale>
    </cfRule>
  </conditionalFormatting>
  <conditionalFormatting sqref="DI3">
    <cfRule type="colorScale" priority="169">
      <colorScale>
        <cfvo type="num" val="0"/>
        <cfvo type="num" val="0"/>
        <color rgb="FF92D050"/>
        <color rgb="FFFF3300"/>
      </colorScale>
    </cfRule>
  </conditionalFormatting>
  <conditionalFormatting sqref="DI15:DI21">
    <cfRule type="cellIs" dxfId="362" priority="167" operator="greaterThan">
      <formula>0</formula>
    </cfRule>
    <cfRule type="cellIs" dxfId="361" priority="168" operator="lessThan">
      <formula>0</formula>
    </cfRule>
  </conditionalFormatting>
  <conditionalFormatting sqref="DI15:DI21">
    <cfRule type="colorScale" priority="166">
      <colorScale>
        <cfvo type="num" val="0"/>
        <cfvo type="num" val="0"/>
        <color rgb="FF92D050"/>
        <color rgb="FFFF3300"/>
      </colorScale>
    </cfRule>
  </conditionalFormatting>
  <conditionalFormatting sqref="H13 H15">
    <cfRule type="cellIs" dxfId="360" priority="163" operator="greaterThan">
      <formula>0</formula>
    </cfRule>
    <cfRule type="cellIs" dxfId="359" priority="164" operator="lessThan">
      <formula>0</formula>
    </cfRule>
    <cfRule type="cellIs" dxfId="358" priority="165" operator="greaterThan">
      <formula>0</formula>
    </cfRule>
  </conditionalFormatting>
  <conditionalFormatting sqref="H22:H1048576">
    <cfRule type="cellIs" dxfId="357" priority="160" operator="greaterThan">
      <formula>0</formula>
    </cfRule>
    <cfRule type="cellIs" dxfId="356" priority="161" operator="lessThan">
      <formula>0</formula>
    </cfRule>
    <cfRule type="cellIs" dxfId="355" priority="162" operator="greaterThan">
      <formula>0</formula>
    </cfRule>
  </conditionalFormatting>
  <conditionalFormatting sqref="AS22:AS1048576 AS15">
    <cfRule type="cellIs" dxfId="354" priority="157" operator="greaterThan">
      <formula>0</formula>
    </cfRule>
    <cfRule type="cellIs" dxfId="353" priority="158" operator="lessThan">
      <formula>0</formula>
    </cfRule>
    <cfRule type="cellIs" dxfId="352" priority="159" operator="greaterThan">
      <formula>0</formula>
    </cfRule>
  </conditionalFormatting>
  <conditionalFormatting sqref="CD15">
    <cfRule type="cellIs" dxfId="351" priority="154" operator="greaterThan">
      <formula>0</formula>
    </cfRule>
    <cfRule type="cellIs" dxfId="350" priority="155" operator="lessThan">
      <formula>0</formula>
    </cfRule>
    <cfRule type="cellIs" dxfId="349" priority="156" operator="greaterThan">
      <formula>0</formula>
    </cfRule>
  </conditionalFormatting>
  <conditionalFormatting sqref="CD22:CD1048576">
    <cfRule type="cellIs" dxfId="348" priority="151" operator="greaterThan">
      <formula>0</formula>
    </cfRule>
    <cfRule type="cellIs" dxfId="347" priority="152" operator="lessThan">
      <formula>0</formula>
    </cfRule>
    <cfRule type="cellIs" dxfId="346" priority="153" operator="greaterThan">
      <formula>0</formula>
    </cfRule>
  </conditionalFormatting>
  <conditionalFormatting sqref="K13 K15">
    <cfRule type="cellIs" dxfId="345" priority="148" operator="greaterThan">
      <formula>0</formula>
    </cfRule>
    <cfRule type="cellIs" dxfId="344" priority="149" operator="lessThan">
      <formula>0</formula>
    </cfRule>
    <cfRule type="cellIs" dxfId="343" priority="150" operator="greaterThan">
      <formula>0</formula>
    </cfRule>
  </conditionalFormatting>
  <conditionalFormatting sqref="K22:K1048576">
    <cfRule type="cellIs" dxfId="342" priority="145" operator="greaterThan">
      <formula>0</formula>
    </cfRule>
    <cfRule type="cellIs" dxfId="341" priority="146" operator="lessThan">
      <formula>0</formula>
    </cfRule>
    <cfRule type="cellIs" dxfId="340" priority="147" operator="greaterThan">
      <formula>0</formula>
    </cfRule>
  </conditionalFormatting>
  <conditionalFormatting sqref="AV22:AV1048576 AV15">
    <cfRule type="cellIs" dxfId="339" priority="142" operator="greaterThan">
      <formula>0</formula>
    </cfRule>
    <cfRule type="cellIs" dxfId="338" priority="143" operator="lessThan">
      <formula>0</formula>
    </cfRule>
    <cfRule type="cellIs" dxfId="337" priority="144" operator="greaterThan">
      <formula>0</formula>
    </cfRule>
  </conditionalFormatting>
  <conditionalFormatting sqref="CG15">
    <cfRule type="cellIs" dxfId="336" priority="139" operator="greaterThan">
      <formula>0</formula>
    </cfRule>
    <cfRule type="cellIs" dxfId="335" priority="140" operator="lessThan">
      <formula>0</formula>
    </cfRule>
    <cfRule type="cellIs" dxfId="334" priority="141" operator="greaterThan">
      <formula>0</formula>
    </cfRule>
  </conditionalFormatting>
  <conditionalFormatting sqref="CG22:CG1048576">
    <cfRule type="cellIs" dxfId="333" priority="136" operator="greaterThan">
      <formula>0</formula>
    </cfRule>
    <cfRule type="cellIs" dxfId="332" priority="137" operator="lessThan">
      <formula>0</formula>
    </cfRule>
    <cfRule type="cellIs" dxfId="331" priority="138" operator="greaterThan">
      <formula>0</formula>
    </cfRule>
  </conditionalFormatting>
  <conditionalFormatting sqref="N13 N15">
    <cfRule type="cellIs" dxfId="330" priority="133" operator="greaterThan">
      <formula>0</formula>
    </cfRule>
    <cfRule type="cellIs" dxfId="329" priority="134" operator="lessThan">
      <formula>0</formula>
    </cfRule>
    <cfRule type="cellIs" dxfId="328" priority="135" operator="greaterThan">
      <formula>0</formula>
    </cfRule>
  </conditionalFormatting>
  <conditionalFormatting sqref="N22:N1048576">
    <cfRule type="cellIs" dxfId="327" priority="130" operator="greaterThan">
      <formula>0</formula>
    </cfRule>
    <cfRule type="cellIs" dxfId="326" priority="131" operator="lessThan">
      <formula>0</formula>
    </cfRule>
    <cfRule type="cellIs" dxfId="325" priority="132" operator="greaterThan">
      <formula>0</formula>
    </cfRule>
  </conditionalFormatting>
  <conditionalFormatting sqref="AY22:AY1048576 AY15">
    <cfRule type="cellIs" dxfId="324" priority="127" operator="greaterThan">
      <formula>0</formula>
    </cfRule>
    <cfRule type="cellIs" dxfId="323" priority="128" operator="lessThan">
      <formula>0</formula>
    </cfRule>
    <cfRule type="cellIs" dxfId="322" priority="129" operator="greaterThan">
      <formula>0</formula>
    </cfRule>
  </conditionalFormatting>
  <conditionalFormatting sqref="CJ15">
    <cfRule type="cellIs" dxfId="321" priority="124" operator="greaterThan">
      <formula>0</formula>
    </cfRule>
    <cfRule type="cellIs" dxfId="320" priority="125" operator="lessThan">
      <formula>0</formula>
    </cfRule>
    <cfRule type="cellIs" dxfId="319" priority="126" operator="greaterThan">
      <formula>0</formula>
    </cfRule>
  </conditionalFormatting>
  <conditionalFormatting sqref="CJ22:CJ1048576">
    <cfRule type="cellIs" dxfId="318" priority="121" operator="greaterThan">
      <formula>0</formula>
    </cfRule>
    <cfRule type="cellIs" dxfId="317" priority="122" operator="lessThan">
      <formula>0</formula>
    </cfRule>
    <cfRule type="cellIs" dxfId="316" priority="123" operator="greaterThan">
      <formula>0</formula>
    </cfRule>
  </conditionalFormatting>
  <conditionalFormatting sqref="Q13 Q15">
    <cfRule type="cellIs" dxfId="315" priority="118" operator="greaterThan">
      <formula>0</formula>
    </cfRule>
    <cfRule type="cellIs" dxfId="314" priority="119" operator="lessThan">
      <formula>0</formula>
    </cfRule>
    <cfRule type="cellIs" dxfId="313" priority="120" operator="greaterThan">
      <formula>0</formula>
    </cfRule>
  </conditionalFormatting>
  <conditionalFormatting sqref="Q22:Q1048576">
    <cfRule type="cellIs" dxfId="312" priority="115" operator="greaterThan">
      <formula>0</formula>
    </cfRule>
    <cfRule type="cellIs" dxfId="311" priority="116" operator="lessThan">
      <formula>0</formula>
    </cfRule>
    <cfRule type="cellIs" dxfId="310" priority="117" operator="greaterThan">
      <formula>0</formula>
    </cfRule>
  </conditionalFormatting>
  <conditionalFormatting sqref="BB22:BB1048576 BB15">
    <cfRule type="cellIs" dxfId="309" priority="112" operator="greaterThan">
      <formula>0</formula>
    </cfRule>
    <cfRule type="cellIs" dxfId="308" priority="113" operator="lessThan">
      <formula>0</formula>
    </cfRule>
    <cfRule type="cellIs" dxfId="307" priority="114" operator="greaterThan">
      <formula>0</formula>
    </cfRule>
  </conditionalFormatting>
  <conditionalFormatting sqref="CM15">
    <cfRule type="cellIs" dxfId="306" priority="109" operator="greaterThan">
      <formula>0</formula>
    </cfRule>
    <cfRule type="cellIs" dxfId="305" priority="110" operator="lessThan">
      <formula>0</formula>
    </cfRule>
    <cfRule type="cellIs" dxfId="304" priority="111" operator="greaterThan">
      <formula>0</formula>
    </cfRule>
  </conditionalFormatting>
  <conditionalFormatting sqref="CM22:CM1048576">
    <cfRule type="cellIs" dxfId="303" priority="106" operator="greaterThan">
      <formula>0</formula>
    </cfRule>
    <cfRule type="cellIs" dxfId="302" priority="107" operator="lessThan">
      <formula>0</formula>
    </cfRule>
    <cfRule type="cellIs" dxfId="301" priority="108" operator="greaterThan">
      <formula>0</formula>
    </cfRule>
  </conditionalFormatting>
  <conditionalFormatting sqref="T13 T15">
    <cfRule type="cellIs" dxfId="300" priority="103" operator="greaterThan">
      <formula>0</formula>
    </cfRule>
    <cfRule type="cellIs" dxfId="299" priority="104" operator="lessThan">
      <formula>0</formula>
    </cfRule>
    <cfRule type="cellIs" dxfId="298" priority="105" operator="greaterThan">
      <formula>0</formula>
    </cfRule>
  </conditionalFormatting>
  <conditionalFormatting sqref="T22:T1048576">
    <cfRule type="cellIs" dxfId="297" priority="100" operator="greaterThan">
      <formula>0</formula>
    </cfRule>
    <cfRule type="cellIs" dxfId="296" priority="101" operator="lessThan">
      <formula>0</formula>
    </cfRule>
    <cfRule type="cellIs" dxfId="295" priority="102" operator="greaterThan">
      <formula>0</formula>
    </cfRule>
  </conditionalFormatting>
  <conditionalFormatting sqref="BE22:BE1048576 BE15">
    <cfRule type="cellIs" dxfId="294" priority="97" operator="greaterThan">
      <formula>0</formula>
    </cfRule>
    <cfRule type="cellIs" dxfId="293" priority="98" operator="lessThan">
      <formula>0</formula>
    </cfRule>
    <cfRule type="cellIs" dxfId="292" priority="99" operator="greaterThan">
      <formula>0</formula>
    </cfRule>
  </conditionalFormatting>
  <conditionalFormatting sqref="CP15">
    <cfRule type="cellIs" dxfId="291" priority="94" operator="greaterThan">
      <formula>0</formula>
    </cfRule>
    <cfRule type="cellIs" dxfId="290" priority="95" operator="lessThan">
      <formula>0</formula>
    </cfRule>
    <cfRule type="cellIs" dxfId="289" priority="96" operator="greaterThan">
      <formula>0</formula>
    </cfRule>
  </conditionalFormatting>
  <conditionalFormatting sqref="CP22:CP1048576">
    <cfRule type="cellIs" dxfId="288" priority="91" operator="greaterThan">
      <formula>0</formula>
    </cfRule>
    <cfRule type="cellIs" dxfId="287" priority="92" operator="lessThan">
      <formula>0</formula>
    </cfRule>
    <cfRule type="cellIs" dxfId="286" priority="93" operator="greaterThan">
      <formula>0</formula>
    </cfRule>
  </conditionalFormatting>
  <conditionalFormatting sqref="W13 W15">
    <cfRule type="cellIs" dxfId="285" priority="88" operator="greaterThan">
      <formula>0</formula>
    </cfRule>
    <cfRule type="cellIs" dxfId="284" priority="89" operator="lessThan">
      <formula>0</formula>
    </cfRule>
    <cfRule type="cellIs" dxfId="283" priority="90" operator="greaterThan">
      <formula>0</formula>
    </cfRule>
  </conditionalFormatting>
  <conditionalFormatting sqref="W22:W1048576">
    <cfRule type="cellIs" dxfId="282" priority="85" operator="greaterThan">
      <formula>0</formula>
    </cfRule>
    <cfRule type="cellIs" dxfId="281" priority="86" operator="lessThan">
      <formula>0</formula>
    </cfRule>
    <cfRule type="cellIs" dxfId="280" priority="87" operator="greaterThan">
      <formula>0</formula>
    </cfRule>
  </conditionalFormatting>
  <conditionalFormatting sqref="BH22:BH1048576 BH15">
    <cfRule type="cellIs" dxfId="279" priority="82" operator="greaterThan">
      <formula>0</formula>
    </cfRule>
    <cfRule type="cellIs" dxfId="278" priority="83" operator="lessThan">
      <formula>0</formula>
    </cfRule>
    <cfRule type="cellIs" dxfId="277" priority="84" operator="greaterThan">
      <formula>0</formula>
    </cfRule>
  </conditionalFormatting>
  <conditionalFormatting sqref="CS15">
    <cfRule type="cellIs" dxfId="276" priority="79" operator="greaterThan">
      <formula>0</formula>
    </cfRule>
    <cfRule type="cellIs" dxfId="275" priority="80" operator="lessThan">
      <formula>0</formula>
    </cfRule>
    <cfRule type="cellIs" dxfId="274" priority="81" operator="greaterThan">
      <formula>0</formula>
    </cfRule>
  </conditionalFormatting>
  <conditionalFormatting sqref="CS22:CS1048576">
    <cfRule type="cellIs" dxfId="273" priority="76" operator="greaterThan">
      <formula>0</formula>
    </cfRule>
    <cfRule type="cellIs" dxfId="272" priority="77" operator="lessThan">
      <formula>0</formula>
    </cfRule>
    <cfRule type="cellIs" dxfId="271" priority="78" operator="greaterThan">
      <formula>0</formula>
    </cfRule>
  </conditionalFormatting>
  <conditionalFormatting sqref="Z13 Z15">
    <cfRule type="cellIs" dxfId="270" priority="73" operator="greaterThan">
      <formula>0</formula>
    </cfRule>
    <cfRule type="cellIs" dxfId="269" priority="74" operator="lessThan">
      <formula>0</formula>
    </cfRule>
    <cfRule type="cellIs" dxfId="268" priority="75" operator="greaterThan">
      <formula>0</formula>
    </cfRule>
  </conditionalFormatting>
  <conditionalFormatting sqref="Z22:Z1048576">
    <cfRule type="cellIs" dxfId="267" priority="70" operator="greaterThan">
      <formula>0</formula>
    </cfRule>
    <cfRule type="cellIs" dxfId="266" priority="71" operator="lessThan">
      <formula>0</formula>
    </cfRule>
    <cfRule type="cellIs" dxfId="265" priority="72" operator="greaterThan">
      <formula>0</formula>
    </cfRule>
  </conditionalFormatting>
  <conditionalFormatting sqref="BK22:BK1048576 BK15">
    <cfRule type="cellIs" dxfId="264" priority="67" operator="greaterThan">
      <formula>0</formula>
    </cfRule>
    <cfRule type="cellIs" dxfId="263" priority="68" operator="lessThan">
      <formula>0</formula>
    </cfRule>
    <cfRule type="cellIs" dxfId="262" priority="69" operator="greaterThan">
      <formula>0</formula>
    </cfRule>
  </conditionalFormatting>
  <conditionalFormatting sqref="CV15">
    <cfRule type="cellIs" dxfId="261" priority="64" operator="greaterThan">
      <formula>0</formula>
    </cfRule>
    <cfRule type="cellIs" dxfId="260" priority="65" operator="lessThan">
      <formula>0</formula>
    </cfRule>
    <cfRule type="cellIs" dxfId="259" priority="66" operator="greaterThan">
      <formula>0</formula>
    </cfRule>
  </conditionalFormatting>
  <conditionalFormatting sqref="CV22:CV1048576">
    <cfRule type="cellIs" dxfId="258" priority="61" operator="greaterThan">
      <formula>0</formula>
    </cfRule>
    <cfRule type="cellIs" dxfId="257" priority="62" operator="lessThan">
      <formula>0</formula>
    </cfRule>
    <cfRule type="cellIs" dxfId="256" priority="63" operator="greaterThan">
      <formula>0</formula>
    </cfRule>
  </conditionalFormatting>
  <conditionalFormatting sqref="AC13 AC15">
    <cfRule type="cellIs" dxfId="255" priority="58" operator="greaterThan">
      <formula>0</formula>
    </cfRule>
    <cfRule type="cellIs" dxfId="254" priority="59" operator="lessThan">
      <formula>0</formula>
    </cfRule>
    <cfRule type="cellIs" dxfId="253" priority="60" operator="greaterThan">
      <formula>0</formula>
    </cfRule>
  </conditionalFormatting>
  <conditionalFormatting sqref="AC22:AC1048576">
    <cfRule type="cellIs" dxfId="252" priority="55" operator="greaterThan">
      <formula>0</formula>
    </cfRule>
    <cfRule type="cellIs" dxfId="251" priority="56" operator="lessThan">
      <formula>0</formula>
    </cfRule>
    <cfRule type="cellIs" dxfId="250" priority="57" operator="greaterThan">
      <formula>0</formula>
    </cfRule>
  </conditionalFormatting>
  <conditionalFormatting sqref="BN22:BN1048576 BN15">
    <cfRule type="cellIs" dxfId="249" priority="52" operator="greaterThan">
      <formula>0</formula>
    </cfRule>
    <cfRule type="cellIs" dxfId="248" priority="53" operator="lessThan">
      <formula>0</formula>
    </cfRule>
    <cfRule type="cellIs" dxfId="247" priority="54" operator="greaterThan">
      <formula>0</formula>
    </cfRule>
  </conditionalFormatting>
  <conditionalFormatting sqref="CY15">
    <cfRule type="cellIs" dxfId="246" priority="49" operator="greaterThan">
      <formula>0</formula>
    </cfRule>
    <cfRule type="cellIs" dxfId="245" priority="50" operator="lessThan">
      <formula>0</formula>
    </cfRule>
    <cfRule type="cellIs" dxfId="244" priority="51" operator="greaterThan">
      <formula>0</formula>
    </cfRule>
  </conditionalFormatting>
  <conditionalFormatting sqref="CY22:CY1048576">
    <cfRule type="cellIs" dxfId="243" priority="46" operator="greaterThan">
      <formula>0</formula>
    </cfRule>
    <cfRule type="cellIs" dxfId="242" priority="47" operator="lessThan">
      <formula>0</formula>
    </cfRule>
    <cfRule type="cellIs" dxfId="241" priority="48" operator="greaterThan">
      <formula>0</formula>
    </cfRule>
  </conditionalFormatting>
  <conditionalFormatting sqref="AF13 AF15">
    <cfRule type="cellIs" dxfId="240" priority="43" operator="greaterThan">
      <formula>0</formula>
    </cfRule>
    <cfRule type="cellIs" dxfId="239" priority="44" operator="lessThan">
      <formula>0</formula>
    </cfRule>
    <cfRule type="cellIs" dxfId="238" priority="45" operator="greaterThan">
      <formula>0</formula>
    </cfRule>
  </conditionalFormatting>
  <conditionalFormatting sqref="AF22:AF1048576">
    <cfRule type="cellIs" dxfId="237" priority="40" operator="greaterThan">
      <formula>0</formula>
    </cfRule>
    <cfRule type="cellIs" dxfId="236" priority="41" operator="lessThan">
      <formula>0</formula>
    </cfRule>
    <cfRule type="cellIs" dxfId="235" priority="42" operator="greaterThan">
      <formula>0</formula>
    </cfRule>
  </conditionalFormatting>
  <conditionalFormatting sqref="BQ22:BQ1048576 BQ15">
    <cfRule type="cellIs" dxfId="234" priority="37" operator="greaterThan">
      <formula>0</formula>
    </cfRule>
    <cfRule type="cellIs" dxfId="233" priority="38" operator="lessThan">
      <formula>0</formula>
    </cfRule>
    <cfRule type="cellIs" dxfId="232" priority="39" operator="greaterThan">
      <formula>0</formula>
    </cfRule>
  </conditionalFormatting>
  <conditionalFormatting sqref="DB15">
    <cfRule type="cellIs" dxfId="231" priority="34" operator="greaterThan">
      <formula>0</formula>
    </cfRule>
    <cfRule type="cellIs" dxfId="230" priority="35" operator="lessThan">
      <formula>0</formula>
    </cfRule>
    <cfRule type="cellIs" dxfId="229" priority="36" operator="greaterThan">
      <formula>0</formula>
    </cfRule>
  </conditionalFormatting>
  <conditionalFormatting sqref="DB22:DB1048576">
    <cfRule type="cellIs" dxfId="228" priority="31" operator="greaterThan">
      <formula>0</formula>
    </cfRule>
    <cfRule type="cellIs" dxfId="227" priority="32" operator="lessThan">
      <formula>0</formula>
    </cfRule>
    <cfRule type="cellIs" dxfId="226" priority="33" operator="greaterThan">
      <formula>0</formula>
    </cfRule>
  </conditionalFormatting>
  <conditionalFormatting sqref="AI13 AI15">
    <cfRule type="cellIs" dxfId="225" priority="28" operator="greaterThan">
      <formula>0</formula>
    </cfRule>
    <cfRule type="cellIs" dxfId="224" priority="29" operator="lessThan">
      <formula>0</formula>
    </cfRule>
    <cfRule type="cellIs" dxfId="223" priority="30" operator="greaterThan">
      <formula>0</formula>
    </cfRule>
  </conditionalFormatting>
  <conditionalFormatting sqref="AI22:AI1048576">
    <cfRule type="cellIs" dxfId="222" priority="25" operator="greaterThan">
      <formula>0</formula>
    </cfRule>
    <cfRule type="cellIs" dxfId="221" priority="26" operator="lessThan">
      <formula>0</formula>
    </cfRule>
    <cfRule type="cellIs" dxfId="220" priority="27" operator="greaterThan">
      <formula>0</formula>
    </cfRule>
  </conditionalFormatting>
  <conditionalFormatting sqref="BT22:BT1048576 BT15">
    <cfRule type="cellIs" dxfId="219" priority="22" operator="greaterThan">
      <formula>0</formula>
    </cfRule>
    <cfRule type="cellIs" dxfId="218" priority="23" operator="lessThan">
      <formula>0</formula>
    </cfRule>
    <cfRule type="cellIs" dxfId="217" priority="24" operator="greaterThan">
      <formula>0</formula>
    </cfRule>
  </conditionalFormatting>
  <conditionalFormatting sqref="DE15">
    <cfRule type="cellIs" dxfId="216" priority="19" operator="greaterThan">
      <formula>0</formula>
    </cfRule>
    <cfRule type="cellIs" dxfId="215" priority="20" operator="lessThan">
      <formula>0</formula>
    </cfRule>
    <cfRule type="cellIs" dxfId="214" priority="21" operator="greaterThan">
      <formula>0</formula>
    </cfRule>
  </conditionalFormatting>
  <conditionalFormatting sqref="DE22:DE1048576">
    <cfRule type="cellIs" dxfId="213" priority="16" operator="greaterThan">
      <formula>0</formula>
    </cfRule>
    <cfRule type="cellIs" dxfId="212" priority="17" operator="lessThan">
      <formula>0</formula>
    </cfRule>
    <cfRule type="cellIs" dxfId="211" priority="18" operator="greaterThan">
      <formula>0</formula>
    </cfRule>
  </conditionalFormatting>
  <conditionalFormatting sqref="AL13 AL15">
    <cfRule type="cellIs" dxfId="210" priority="13" operator="greaterThan">
      <formula>0</formula>
    </cfRule>
    <cfRule type="cellIs" dxfId="209" priority="14" operator="lessThan">
      <formula>0</formula>
    </cfRule>
    <cfRule type="cellIs" dxfId="208" priority="15" operator="greaterThan">
      <formula>0</formula>
    </cfRule>
  </conditionalFormatting>
  <conditionalFormatting sqref="AL22:AL1048576">
    <cfRule type="cellIs" dxfId="207" priority="10" operator="greaterThan">
      <formula>0</formula>
    </cfRule>
    <cfRule type="cellIs" dxfId="206" priority="11" operator="lessThan">
      <formula>0</formula>
    </cfRule>
    <cfRule type="cellIs" dxfId="205" priority="12" operator="greaterThan">
      <formula>0</formula>
    </cfRule>
  </conditionalFormatting>
  <conditionalFormatting sqref="BW22:BW1048576 BW15">
    <cfRule type="cellIs" dxfId="204" priority="7" operator="greaterThan">
      <formula>0</formula>
    </cfRule>
    <cfRule type="cellIs" dxfId="203" priority="8" operator="lessThan">
      <formula>0</formula>
    </cfRule>
    <cfRule type="cellIs" dxfId="202" priority="9" operator="greaterThan">
      <formula>0</formula>
    </cfRule>
  </conditionalFormatting>
  <conditionalFormatting sqref="DH15">
    <cfRule type="cellIs" dxfId="201" priority="4" operator="greaterThan">
      <formula>0</formula>
    </cfRule>
    <cfRule type="cellIs" dxfId="200" priority="5" operator="lessThan">
      <formula>0</formula>
    </cfRule>
    <cfRule type="cellIs" dxfId="199" priority="6" operator="greaterThan">
      <formula>0</formula>
    </cfRule>
  </conditionalFormatting>
  <conditionalFormatting sqref="DH22:DH1048576">
    <cfRule type="cellIs" dxfId="198" priority="1" operator="greaterThan">
      <formula>0</formula>
    </cfRule>
    <cfRule type="cellIs" dxfId="197" priority="2" operator="lessThan">
      <formula>0</formula>
    </cfRule>
    <cfRule type="cellIs" dxfId="196" priority="3" operator="greaterThan">
      <formula>0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C000"/>
  </sheetPr>
  <dimension ref="A1:AM24"/>
  <sheetViews>
    <sheetView topLeftCell="E1" zoomScale="70" zoomScaleNormal="70" workbookViewId="0">
      <selection activeCell="AJ1" sqref="AJ1:AJ1048576"/>
    </sheetView>
  </sheetViews>
  <sheetFormatPr baseColWidth="10" defaultRowHeight="15" x14ac:dyDescent="0.25"/>
  <cols>
    <col min="1" max="1" width="21.85546875" bestFit="1" customWidth="1"/>
    <col min="2" max="2" width="83.28515625" bestFit="1" customWidth="1"/>
    <col min="3" max="3" width="14.7109375" customWidth="1"/>
    <col min="4" max="4" width="15.140625" style="25" customWidth="1"/>
    <col min="5" max="5" width="11.28515625" customWidth="1"/>
    <col min="6" max="6" width="14.7109375" customWidth="1"/>
    <col min="7" max="7" width="15.140625" style="25" customWidth="1"/>
    <col min="8" max="8" width="11.28515625" customWidth="1"/>
    <col min="9" max="9" width="14.7109375" customWidth="1"/>
    <col min="10" max="10" width="15.140625" style="25" customWidth="1"/>
    <col min="11" max="11" width="11.28515625" customWidth="1"/>
    <col min="12" max="12" width="14.7109375" customWidth="1"/>
    <col min="13" max="13" width="15.140625" style="25" customWidth="1"/>
    <col min="14" max="14" width="11.28515625" customWidth="1"/>
    <col min="15" max="15" width="14.7109375" customWidth="1"/>
    <col min="16" max="16" width="15.140625" style="25" customWidth="1"/>
    <col min="17" max="17" width="11.28515625" customWidth="1"/>
    <col min="18" max="18" width="14.7109375" customWidth="1"/>
    <col min="19" max="19" width="15.140625" style="25" customWidth="1"/>
    <col min="20" max="20" width="11.28515625" customWidth="1"/>
    <col min="21" max="21" width="14.7109375" customWidth="1"/>
    <col min="22" max="22" width="15.140625" style="25" customWidth="1"/>
    <col min="23" max="23" width="11.28515625" customWidth="1"/>
    <col min="24" max="24" width="14.7109375" customWidth="1"/>
    <col min="25" max="25" width="15.140625" style="25" customWidth="1"/>
    <col min="26" max="26" width="11.28515625" customWidth="1"/>
    <col min="27" max="27" width="14.7109375" customWidth="1"/>
    <col min="28" max="28" width="15.140625" style="25" customWidth="1"/>
    <col min="29" max="29" width="11.28515625" customWidth="1"/>
    <col min="30" max="30" width="14.7109375" customWidth="1"/>
    <col min="31" max="31" width="15.140625" style="25" customWidth="1"/>
    <col min="32" max="32" width="11.28515625" customWidth="1"/>
    <col min="33" max="33" width="14.7109375" customWidth="1"/>
    <col min="34" max="34" width="15.140625" style="25" customWidth="1"/>
    <col min="35" max="35" width="11.28515625" customWidth="1"/>
    <col min="36" max="36" width="14.7109375" customWidth="1"/>
    <col min="37" max="37" width="15.140625" style="25" customWidth="1"/>
    <col min="38" max="38" width="11.28515625" customWidth="1"/>
    <col min="39" max="39" width="11.42578125" style="106" customWidth="1"/>
  </cols>
  <sheetData>
    <row r="1" spans="1:39" x14ac:dyDescent="0.25">
      <c r="A1" s="145" t="s">
        <v>31</v>
      </c>
      <c r="B1" s="146" t="s">
        <v>30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</row>
    <row r="2" spans="1:39" x14ac:dyDescent="0.25">
      <c r="A2" s="145"/>
      <c r="B2" s="147"/>
      <c r="C2" s="144" t="s">
        <v>60</v>
      </c>
      <c r="D2" s="144"/>
      <c r="E2" s="144"/>
      <c r="F2" s="144" t="s">
        <v>60</v>
      </c>
      <c r="G2" s="144"/>
      <c r="H2" s="144"/>
      <c r="I2" s="144" t="s">
        <v>60</v>
      </c>
      <c r="J2" s="144"/>
      <c r="K2" s="144"/>
      <c r="L2" s="144" t="s">
        <v>60</v>
      </c>
      <c r="M2" s="144"/>
      <c r="N2" s="144"/>
      <c r="O2" s="144" t="s">
        <v>60</v>
      </c>
      <c r="P2" s="144"/>
      <c r="Q2" s="144"/>
      <c r="R2" s="144" t="s">
        <v>60</v>
      </c>
      <c r="S2" s="144"/>
      <c r="T2" s="144"/>
      <c r="U2" s="144" t="s">
        <v>60</v>
      </c>
      <c r="V2" s="144"/>
      <c r="W2" s="144"/>
      <c r="X2" s="144" t="s">
        <v>60</v>
      </c>
      <c r="Y2" s="144"/>
      <c r="Z2" s="144"/>
      <c r="AA2" s="144" t="s">
        <v>60</v>
      </c>
      <c r="AB2" s="144"/>
      <c r="AC2" s="144"/>
      <c r="AD2" s="144" t="s">
        <v>60</v>
      </c>
      <c r="AE2" s="144"/>
      <c r="AF2" s="144"/>
      <c r="AG2" s="144" t="s">
        <v>60</v>
      </c>
      <c r="AH2" s="144"/>
      <c r="AI2" s="144"/>
      <c r="AJ2" s="144" t="s">
        <v>60</v>
      </c>
      <c r="AK2" s="144"/>
      <c r="AL2" s="144"/>
      <c r="AM2" s="72"/>
    </row>
    <row r="3" spans="1:39" x14ac:dyDescent="0.25">
      <c r="A3" s="145"/>
      <c r="B3" s="147"/>
      <c r="C3" s="28" t="s">
        <v>38</v>
      </c>
      <c r="D3" s="51" t="s">
        <v>145</v>
      </c>
      <c r="E3" s="36" t="s">
        <v>50</v>
      </c>
      <c r="F3" s="28" t="s">
        <v>37</v>
      </c>
      <c r="G3" s="51" t="s">
        <v>208</v>
      </c>
      <c r="H3" s="36" t="s">
        <v>50</v>
      </c>
      <c r="I3" s="28" t="s">
        <v>39</v>
      </c>
      <c r="J3" s="51" t="s">
        <v>214</v>
      </c>
      <c r="K3" s="36" t="s">
        <v>50</v>
      </c>
      <c r="L3" s="28" t="s">
        <v>210</v>
      </c>
      <c r="M3" s="51" t="s">
        <v>221</v>
      </c>
      <c r="N3" s="36" t="s">
        <v>50</v>
      </c>
      <c r="O3" s="28" t="s">
        <v>216</v>
      </c>
      <c r="P3" s="51" t="s">
        <v>224</v>
      </c>
      <c r="Q3" s="36" t="s">
        <v>50</v>
      </c>
      <c r="R3" s="28" t="s">
        <v>225</v>
      </c>
      <c r="S3" s="51" t="s">
        <v>233</v>
      </c>
      <c r="T3" s="36" t="s">
        <v>50</v>
      </c>
      <c r="U3" s="28" t="s">
        <v>228</v>
      </c>
      <c r="V3" s="51" t="s">
        <v>240</v>
      </c>
      <c r="W3" s="36" t="s">
        <v>50</v>
      </c>
      <c r="X3" s="28" t="s">
        <v>235</v>
      </c>
      <c r="Y3" s="51" t="s">
        <v>245</v>
      </c>
      <c r="Z3" s="36" t="s">
        <v>50</v>
      </c>
      <c r="AA3" s="28" t="s">
        <v>242</v>
      </c>
      <c r="AB3" s="51" t="s">
        <v>254</v>
      </c>
      <c r="AC3" s="36" t="s">
        <v>50</v>
      </c>
      <c r="AD3" s="28" t="s">
        <v>247</v>
      </c>
      <c r="AE3" s="51" t="s">
        <v>255</v>
      </c>
      <c r="AF3" s="36" t="s">
        <v>50</v>
      </c>
      <c r="AG3" s="28" t="s">
        <v>251</v>
      </c>
      <c r="AH3" s="51" t="s">
        <v>260</v>
      </c>
      <c r="AI3" s="36" t="s">
        <v>50</v>
      </c>
      <c r="AJ3" s="28" t="s">
        <v>257</v>
      </c>
      <c r="AK3" s="51" t="s">
        <v>265</v>
      </c>
      <c r="AL3" s="36" t="s">
        <v>50</v>
      </c>
      <c r="AM3" s="52"/>
    </row>
    <row r="4" spans="1:39" x14ac:dyDescent="0.25">
      <c r="A4" s="45" t="s">
        <v>23</v>
      </c>
      <c r="B4" s="44" t="s">
        <v>22</v>
      </c>
      <c r="C4" s="31">
        <v>372</v>
      </c>
      <c r="D4" s="125">
        <f t="shared" ref="D4:D12" si="0">C4/C$19</f>
        <v>7.5517661388550553E-2</v>
      </c>
      <c r="E4" s="41">
        <f>D4*'Pondération des sujets'!$D3</f>
        <v>7.5517661388550553E-2</v>
      </c>
      <c r="F4" s="31">
        <v>347</v>
      </c>
      <c r="G4" s="125">
        <f t="shared" ref="G4:G12" si="1">F4/F$19</f>
        <v>7.0787433700530394E-2</v>
      </c>
      <c r="H4" s="41">
        <f>G4*'Pondération des sujets'!$D3</f>
        <v>7.0787433700530394E-2</v>
      </c>
      <c r="I4" s="31">
        <v>322</v>
      </c>
      <c r="J4" s="125">
        <f t="shared" ref="J4:J12" si="2">I4/I$19</f>
        <v>6.583520752402372E-2</v>
      </c>
      <c r="K4" s="41">
        <f>J4*'Pondération des sujets'!$D3</f>
        <v>6.583520752402372E-2</v>
      </c>
      <c r="L4" s="31">
        <v>351</v>
      </c>
      <c r="M4" s="125">
        <f t="shared" ref="M4:M12" si="3">L4/L$19</f>
        <v>7.1867321867321865E-2</v>
      </c>
      <c r="N4" s="41">
        <f>M4*'Pondération des sujets'!$D3</f>
        <v>7.1867321867321865E-2</v>
      </c>
      <c r="O4" s="31">
        <v>301</v>
      </c>
      <c r="P4" s="125">
        <f t="shared" ref="P4:P12" si="4">O4/O$19</f>
        <v>6.1642432930575468E-2</v>
      </c>
      <c r="Q4" s="41">
        <f>P4*'Pondération des sujets'!$D3</f>
        <v>6.1642432930575468E-2</v>
      </c>
      <c r="R4" s="31">
        <v>309</v>
      </c>
      <c r="S4" s="125">
        <f t="shared" ref="S4:S12" si="5">R4/R$19</f>
        <v>6.3358622103752302E-2</v>
      </c>
      <c r="T4" s="41">
        <f>S4*'Pondération des sujets'!$D3</f>
        <v>6.3358622103752302E-2</v>
      </c>
      <c r="U4" s="31">
        <v>428</v>
      </c>
      <c r="V4" s="125">
        <f t="shared" ref="V4:V12" si="6">U4/U$19</f>
        <v>8.6692323273242861E-2</v>
      </c>
      <c r="W4" s="41">
        <f>V4*'Pondération des sujets'!$D3</f>
        <v>8.6692323273242861E-2</v>
      </c>
      <c r="X4" s="31">
        <v>406</v>
      </c>
      <c r="Y4" s="125">
        <f t="shared" ref="Y4:Y12" si="7">X4/X$19</f>
        <v>8.1460674157303375E-2</v>
      </c>
      <c r="Z4" s="41">
        <f>Y4*'Pondération des sujets'!$D3</f>
        <v>8.1460674157303375E-2</v>
      </c>
      <c r="AA4" s="31">
        <v>399</v>
      </c>
      <c r="AB4" s="125">
        <f t="shared" ref="AB4:AB12" si="8">AA4/AA$19</f>
        <v>8.0573505654281105E-2</v>
      </c>
      <c r="AC4" s="41">
        <f>AB4*'Pondération des sujets'!$D3</f>
        <v>8.0573505654281105E-2</v>
      </c>
      <c r="AD4" s="31">
        <v>376</v>
      </c>
      <c r="AE4" s="125">
        <f t="shared" ref="AE4:AE12" si="9">AD4/AD$19</f>
        <v>7.6298701298701296E-2</v>
      </c>
      <c r="AF4" s="41">
        <f>AE4*'Pondération des sujets'!$D3</f>
        <v>7.6298701298701296E-2</v>
      </c>
      <c r="AG4" s="31">
        <v>376</v>
      </c>
      <c r="AH4" s="125">
        <f t="shared" ref="AH4:AH12" si="10">AG4/AG$19</f>
        <v>7.8958420831583373E-2</v>
      </c>
      <c r="AI4" s="41">
        <f>AH4*'Pondération des sujets'!$D3</f>
        <v>7.8958420831583373E-2</v>
      </c>
      <c r="AJ4" s="31">
        <v>374</v>
      </c>
      <c r="AK4" s="125">
        <f t="shared" ref="AK4:AK12" si="11">AJ4/AJ$19</f>
        <v>7.923728813559322E-2</v>
      </c>
      <c r="AL4" s="41">
        <f>AK4*'Pondération des sujets'!$D3</f>
        <v>7.923728813559322E-2</v>
      </c>
      <c r="AM4" s="32"/>
    </row>
    <row r="5" spans="1:39" ht="15" customHeight="1" x14ac:dyDescent="0.25">
      <c r="A5" s="50"/>
      <c r="B5" s="49" t="s">
        <v>49</v>
      </c>
      <c r="C5" s="48">
        <v>126</v>
      </c>
      <c r="D5" s="126">
        <f t="shared" si="0"/>
        <v>2.5578562728380026E-2</v>
      </c>
      <c r="E5" s="41">
        <f>-D5*'Pondération des sujets'!$D$3</f>
        <v>-2.5578562728380026E-2</v>
      </c>
      <c r="F5" s="48">
        <v>119</v>
      </c>
      <c r="G5" s="126">
        <f t="shared" si="1"/>
        <v>2.4275805793553651E-2</v>
      </c>
      <c r="H5" s="41">
        <f>-G5*'Pondération des sujets'!$D$3</f>
        <v>-2.4275805793553651E-2</v>
      </c>
      <c r="I5" s="48">
        <v>82</v>
      </c>
      <c r="J5" s="126">
        <f t="shared" si="2"/>
        <v>1.6765487630341445E-2</v>
      </c>
      <c r="K5" s="41">
        <f>-J5*'Pondération des sujets'!$D$3</f>
        <v>-1.6765487630341445E-2</v>
      </c>
      <c r="L5" s="48">
        <v>109</v>
      </c>
      <c r="M5" s="126">
        <f t="shared" si="3"/>
        <v>2.2317772317772318E-2</v>
      </c>
      <c r="N5" s="41">
        <f>-M5*'Pondération des sujets'!$D$3</f>
        <v>-2.2317772317772318E-2</v>
      </c>
      <c r="O5" s="48">
        <v>77</v>
      </c>
      <c r="P5" s="126">
        <f t="shared" si="4"/>
        <v>1.5768994470612328E-2</v>
      </c>
      <c r="Q5" s="41">
        <f>-P5*'Pondération des sujets'!$D$3</f>
        <v>-1.5768994470612328E-2</v>
      </c>
      <c r="R5" s="48">
        <v>92</v>
      </c>
      <c r="S5" s="126">
        <f t="shared" si="5"/>
        <v>1.8864055771990979E-2</v>
      </c>
      <c r="T5" s="41">
        <f>-S5*'Pondération des sujets'!$D$3</f>
        <v>-1.8864055771990979E-2</v>
      </c>
      <c r="U5" s="48">
        <v>111</v>
      </c>
      <c r="V5" s="126">
        <f t="shared" si="6"/>
        <v>2.2483289447032612E-2</v>
      </c>
      <c r="W5" s="41">
        <f>-V5*'Pondération des sujets'!$D$3</f>
        <v>-2.2483289447032612E-2</v>
      </c>
      <c r="X5" s="48">
        <v>116</v>
      </c>
      <c r="Y5" s="126">
        <f t="shared" si="7"/>
        <v>2.3274478330658106E-2</v>
      </c>
      <c r="Z5" s="41">
        <f>-Y5*'Pondération des sujets'!$D$3</f>
        <v>-2.3274478330658106E-2</v>
      </c>
      <c r="AA5" s="48">
        <v>136</v>
      </c>
      <c r="AB5" s="126">
        <f t="shared" si="8"/>
        <v>2.7463651050080775E-2</v>
      </c>
      <c r="AC5" s="41">
        <f>-AB5*'Pondération des sujets'!$D$3</f>
        <v>-2.7463651050080775E-2</v>
      </c>
      <c r="AD5" s="48">
        <v>115</v>
      </c>
      <c r="AE5" s="126">
        <f t="shared" si="9"/>
        <v>2.333603896103896E-2</v>
      </c>
      <c r="AF5" s="41">
        <f>-AE5*'Pondération des sujets'!$D$3</f>
        <v>-2.333603896103896E-2</v>
      </c>
      <c r="AG5" s="48">
        <v>128</v>
      </c>
      <c r="AH5" s="126">
        <f t="shared" si="10"/>
        <v>2.6879462410751787E-2</v>
      </c>
      <c r="AI5" s="41">
        <f>-AH5*'Pondération des sujets'!$D$3</f>
        <v>-2.6879462410751787E-2</v>
      </c>
      <c r="AJ5" s="48">
        <v>125</v>
      </c>
      <c r="AK5" s="126">
        <f t="shared" si="11"/>
        <v>2.6483050847457626E-2</v>
      </c>
      <c r="AL5" s="41">
        <f>-AK5*'Pondération des sujets'!$D$3</f>
        <v>-2.6483050847457626E-2</v>
      </c>
      <c r="AM5" s="32"/>
    </row>
    <row r="6" spans="1:39" x14ac:dyDescent="0.25">
      <c r="A6" s="45" t="s">
        <v>21</v>
      </c>
      <c r="B6" s="44" t="s">
        <v>20</v>
      </c>
      <c r="C6" s="31">
        <v>40</v>
      </c>
      <c r="D6" s="125">
        <f t="shared" si="0"/>
        <v>8.1201786439301666E-3</v>
      </c>
      <c r="E6" s="41">
        <f>D6*'Pondération des sujets'!$D4</f>
        <v>8.1201786439301666E-3</v>
      </c>
      <c r="F6" s="31">
        <v>28</v>
      </c>
      <c r="G6" s="125">
        <f t="shared" si="1"/>
        <v>5.7119543043655649E-3</v>
      </c>
      <c r="H6" s="41">
        <f>G6*'Pondération des sujets'!$D4</f>
        <v>5.7119543043655649E-3</v>
      </c>
      <c r="I6" s="31">
        <v>35</v>
      </c>
      <c r="J6" s="125">
        <f t="shared" si="2"/>
        <v>7.1560008178286651E-3</v>
      </c>
      <c r="K6" s="41">
        <f>J6*'Pondération des sujets'!$D4</f>
        <v>7.1560008178286651E-3</v>
      </c>
      <c r="L6" s="31">
        <v>47</v>
      </c>
      <c r="M6" s="125">
        <f t="shared" si="3"/>
        <v>9.6232596232596231E-3</v>
      </c>
      <c r="N6" s="41">
        <f>M6*'Pondération des sujets'!$D4</f>
        <v>9.6232596232596231E-3</v>
      </c>
      <c r="O6" s="31">
        <v>42</v>
      </c>
      <c r="P6" s="125">
        <f t="shared" si="4"/>
        <v>8.6012697112430887E-3</v>
      </c>
      <c r="Q6" s="41">
        <f>P6*'Pondération des sujets'!$D4</f>
        <v>8.6012697112430887E-3</v>
      </c>
      <c r="R6" s="31">
        <v>40</v>
      </c>
      <c r="S6" s="125">
        <f t="shared" si="5"/>
        <v>8.2017633791265122E-3</v>
      </c>
      <c r="T6" s="41">
        <f>S6*'Pondération des sujets'!$D4</f>
        <v>8.2017633791265122E-3</v>
      </c>
      <c r="U6" s="31">
        <v>55</v>
      </c>
      <c r="V6" s="125">
        <f t="shared" si="6"/>
        <v>1.1140368644926069E-2</v>
      </c>
      <c r="W6" s="41">
        <f>V6*'Pondération des sujets'!$D4</f>
        <v>1.1140368644926069E-2</v>
      </c>
      <c r="X6" s="31">
        <v>47</v>
      </c>
      <c r="Y6" s="125">
        <f t="shared" si="7"/>
        <v>9.4301765650080249E-3</v>
      </c>
      <c r="Z6" s="41">
        <f>Y6*'Pondération des sujets'!$D4</f>
        <v>9.4301765650080249E-3</v>
      </c>
      <c r="AA6" s="31">
        <v>39</v>
      </c>
      <c r="AB6" s="125">
        <f t="shared" si="8"/>
        <v>7.8756058158319878E-3</v>
      </c>
      <c r="AC6" s="41">
        <f>AB6*'Pondération des sujets'!$D4</f>
        <v>7.8756058158319878E-3</v>
      </c>
      <c r="AD6" s="31">
        <v>35</v>
      </c>
      <c r="AE6" s="125">
        <f t="shared" si="9"/>
        <v>7.102272727272727E-3</v>
      </c>
      <c r="AF6" s="41">
        <f>AE6*'Pondération des sujets'!$D4</f>
        <v>7.102272727272727E-3</v>
      </c>
      <c r="AG6" s="31">
        <v>51</v>
      </c>
      <c r="AH6" s="125">
        <f t="shared" si="10"/>
        <v>1.0709785804283915E-2</v>
      </c>
      <c r="AI6" s="41">
        <f>AH6*'Pondération des sujets'!$D4</f>
        <v>1.0709785804283915E-2</v>
      </c>
      <c r="AJ6" s="31">
        <v>52</v>
      </c>
      <c r="AK6" s="125">
        <f t="shared" si="11"/>
        <v>1.1016949152542373E-2</v>
      </c>
      <c r="AL6" s="41">
        <f>AK6*'Pondération des sujets'!$D4</f>
        <v>1.1016949152542373E-2</v>
      </c>
      <c r="AM6" s="32"/>
    </row>
    <row r="7" spans="1:39" x14ac:dyDescent="0.25">
      <c r="A7" s="45" t="s">
        <v>19</v>
      </c>
      <c r="B7" s="44" t="s">
        <v>18</v>
      </c>
      <c r="C7" s="31">
        <v>1</v>
      </c>
      <c r="D7" s="125">
        <f t="shared" si="0"/>
        <v>2.0300446609825416E-4</v>
      </c>
      <c r="E7" s="41">
        <f>D7*'Pondération des sujets'!$D5</f>
        <v>2.0300446609825416E-4</v>
      </c>
      <c r="F7" s="31">
        <v>1</v>
      </c>
      <c r="G7" s="125">
        <f t="shared" si="1"/>
        <v>2.039983680130559E-4</v>
      </c>
      <c r="H7" s="41">
        <f>G7*'Pondération des sujets'!$D5</f>
        <v>2.039983680130559E-4</v>
      </c>
      <c r="I7" s="31">
        <v>1</v>
      </c>
      <c r="J7" s="125">
        <f t="shared" si="2"/>
        <v>2.0445716622367614E-4</v>
      </c>
      <c r="K7" s="41">
        <f>J7*'Pondération des sujets'!$D5</f>
        <v>2.0445716622367614E-4</v>
      </c>
      <c r="L7" s="31">
        <v>1</v>
      </c>
      <c r="M7" s="125">
        <f t="shared" si="3"/>
        <v>2.0475020475020476E-4</v>
      </c>
      <c r="N7" s="41">
        <f>M7*'Pondération des sujets'!$D5</f>
        <v>2.0475020475020476E-4</v>
      </c>
      <c r="O7" s="31">
        <v>0</v>
      </c>
      <c r="P7" s="125">
        <f t="shared" si="4"/>
        <v>0</v>
      </c>
      <c r="Q7" s="41">
        <f>P7*'Pondération des sujets'!$D5</f>
        <v>0</v>
      </c>
      <c r="R7" s="31">
        <v>3</v>
      </c>
      <c r="S7" s="125">
        <f t="shared" si="5"/>
        <v>6.1513225343448846E-4</v>
      </c>
      <c r="T7" s="41">
        <f>S7*'Pondération des sujets'!$D5</f>
        <v>6.1513225343448846E-4</v>
      </c>
      <c r="U7" s="31">
        <v>1</v>
      </c>
      <c r="V7" s="125">
        <f t="shared" si="6"/>
        <v>2.0255215718047398E-4</v>
      </c>
      <c r="W7" s="41">
        <f>V7*'Pondération des sujets'!$D5</f>
        <v>2.0255215718047398E-4</v>
      </c>
      <c r="X7" s="31">
        <v>0</v>
      </c>
      <c r="Y7" s="125">
        <f t="shared" si="7"/>
        <v>0</v>
      </c>
      <c r="Z7" s="41">
        <f>Y7*'Pondération des sujets'!$D5</f>
        <v>0</v>
      </c>
      <c r="AA7" s="31">
        <v>4</v>
      </c>
      <c r="AB7" s="125">
        <f t="shared" si="8"/>
        <v>8.0775444264943462E-4</v>
      </c>
      <c r="AC7" s="41">
        <f>AB7*'Pondération des sujets'!$D5</f>
        <v>8.0775444264943462E-4</v>
      </c>
      <c r="AD7" s="31">
        <v>0</v>
      </c>
      <c r="AE7" s="125">
        <f t="shared" si="9"/>
        <v>0</v>
      </c>
      <c r="AF7" s="41">
        <f>AE7*'Pondération des sujets'!$D5</f>
        <v>0</v>
      </c>
      <c r="AG7" s="31">
        <v>1</v>
      </c>
      <c r="AH7" s="125">
        <f t="shared" si="10"/>
        <v>2.0999580008399833E-4</v>
      </c>
      <c r="AI7" s="41">
        <f>AH7*'Pondération des sujets'!$D5</f>
        <v>2.0999580008399833E-4</v>
      </c>
      <c r="AJ7" s="31">
        <v>2</v>
      </c>
      <c r="AK7" s="125">
        <f t="shared" si="11"/>
        <v>4.2372881355932202E-4</v>
      </c>
      <c r="AL7" s="41">
        <f>AK7*'Pondération des sujets'!$D5</f>
        <v>4.2372881355932202E-4</v>
      </c>
      <c r="AM7" s="32"/>
    </row>
    <row r="8" spans="1:39" x14ac:dyDescent="0.25">
      <c r="A8" s="45" t="s">
        <v>118</v>
      </c>
      <c r="B8" s="44" t="s">
        <v>16</v>
      </c>
      <c r="C8" s="31">
        <v>170</v>
      </c>
      <c r="D8" s="125">
        <f t="shared" si="0"/>
        <v>3.4510759236703208E-2</v>
      </c>
      <c r="E8" s="41">
        <f>D8*'Pondération des sujets'!$D6</f>
        <v>3.4510759236703208E-2</v>
      </c>
      <c r="F8" s="31">
        <v>157</v>
      </c>
      <c r="G8" s="125">
        <f t="shared" si="1"/>
        <v>3.2027743778049775E-2</v>
      </c>
      <c r="H8" s="41">
        <f>G8*'Pondération des sujets'!$D6</f>
        <v>3.2027743778049775E-2</v>
      </c>
      <c r="I8" s="31">
        <v>232</v>
      </c>
      <c r="J8" s="125">
        <f t="shared" si="2"/>
        <v>4.7434062563892862E-2</v>
      </c>
      <c r="K8" s="41">
        <f>J8*'Pondération des sujets'!$D6</f>
        <v>4.7434062563892862E-2</v>
      </c>
      <c r="L8" s="31">
        <v>320</v>
      </c>
      <c r="M8" s="125">
        <f t="shared" si="3"/>
        <v>6.5520065520065521E-2</v>
      </c>
      <c r="N8" s="41">
        <f>M8*'Pondération des sujets'!$D6</f>
        <v>6.5520065520065521E-2</v>
      </c>
      <c r="O8" s="31">
        <v>225</v>
      </c>
      <c r="P8" s="125">
        <f t="shared" si="4"/>
        <v>4.6078230595945117E-2</v>
      </c>
      <c r="Q8" s="41">
        <f>P8*'Pondération des sujets'!$D6</f>
        <v>4.6078230595945117E-2</v>
      </c>
      <c r="R8" s="31">
        <v>208</v>
      </c>
      <c r="S8" s="125">
        <f t="shared" si="5"/>
        <v>4.2649169571457861E-2</v>
      </c>
      <c r="T8" s="41">
        <f>S8*'Pondération des sujets'!$D6</f>
        <v>4.2649169571457861E-2</v>
      </c>
      <c r="U8" s="31">
        <v>205</v>
      </c>
      <c r="V8" s="125">
        <f t="shared" si="6"/>
        <v>4.1523192221997164E-2</v>
      </c>
      <c r="W8" s="41">
        <f>V8*'Pondération des sujets'!$D6</f>
        <v>4.1523192221997164E-2</v>
      </c>
      <c r="X8" s="31">
        <v>232</v>
      </c>
      <c r="Y8" s="125">
        <f t="shared" si="7"/>
        <v>4.6548956661316213E-2</v>
      </c>
      <c r="Z8" s="41">
        <f>Y8*'Pondération des sujets'!$D6</f>
        <v>4.6548956661316213E-2</v>
      </c>
      <c r="AA8" s="31">
        <v>270</v>
      </c>
      <c r="AB8" s="125">
        <f t="shared" si="8"/>
        <v>5.4523424878836831E-2</v>
      </c>
      <c r="AC8" s="41">
        <f>AB8*'Pondération des sujets'!$D6</f>
        <v>5.4523424878836831E-2</v>
      </c>
      <c r="AD8" s="31">
        <v>306</v>
      </c>
      <c r="AE8" s="125">
        <f t="shared" si="9"/>
        <v>6.2094155844155847E-2</v>
      </c>
      <c r="AF8" s="41">
        <f>AE8*'Pondération des sujets'!$D6</f>
        <v>6.2094155844155847E-2</v>
      </c>
      <c r="AG8" s="31">
        <v>327</v>
      </c>
      <c r="AH8" s="125">
        <f t="shared" si="10"/>
        <v>6.8668626627467449E-2</v>
      </c>
      <c r="AI8" s="41">
        <f>AH8*'Pondération des sujets'!$D6</f>
        <v>6.8668626627467449E-2</v>
      </c>
      <c r="AJ8" s="31">
        <v>267</v>
      </c>
      <c r="AK8" s="125">
        <f t="shared" si="11"/>
        <v>5.6567796610169495E-2</v>
      </c>
      <c r="AL8" s="41">
        <f>AK8*'Pondération des sujets'!$D6</f>
        <v>5.6567796610169495E-2</v>
      </c>
      <c r="AM8" s="32"/>
    </row>
    <row r="9" spans="1:39" x14ac:dyDescent="0.25">
      <c r="A9" s="45">
        <v>3</v>
      </c>
      <c r="B9" s="44" t="s">
        <v>14</v>
      </c>
      <c r="C9" s="31">
        <v>176</v>
      </c>
      <c r="D9" s="125">
        <f t="shared" si="0"/>
        <v>3.5728786033292735E-2</v>
      </c>
      <c r="E9" s="41">
        <f>D9*'Pondération des sujets'!$D8</f>
        <v>3.5728786033292735E-2</v>
      </c>
      <c r="F9" s="31">
        <v>175</v>
      </c>
      <c r="G9" s="125">
        <f t="shared" si="1"/>
        <v>3.5699714402284782E-2</v>
      </c>
      <c r="H9" s="41">
        <f>G9*'Pondération des sujets'!$D8</f>
        <v>3.5699714402284782E-2</v>
      </c>
      <c r="I9" s="31">
        <v>138</v>
      </c>
      <c r="J9" s="125">
        <f t="shared" si="2"/>
        <v>2.8215088938867306E-2</v>
      </c>
      <c r="K9" s="41">
        <f>J9*'Pondération des sujets'!$D8</f>
        <v>2.8215088938867306E-2</v>
      </c>
      <c r="L9" s="31">
        <v>33</v>
      </c>
      <c r="M9" s="125">
        <f t="shared" si="3"/>
        <v>6.7567567567567571E-3</v>
      </c>
      <c r="N9" s="41">
        <f>M9*'Pondération des sujets'!$D8</f>
        <v>6.7567567567567571E-3</v>
      </c>
      <c r="O9" s="31">
        <v>208</v>
      </c>
      <c r="P9" s="125">
        <f t="shared" si="4"/>
        <v>4.2596764284251486E-2</v>
      </c>
      <c r="Q9" s="41">
        <f>P9*'Pondération des sujets'!$D8</f>
        <v>4.2596764284251486E-2</v>
      </c>
      <c r="R9" s="31">
        <v>218</v>
      </c>
      <c r="S9" s="125">
        <f t="shared" si="5"/>
        <v>4.4699610416239488E-2</v>
      </c>
      <c r="T9" s="41">
        <f>S9*'Pondération des sujets'!$D8</f>
        <v>4.4699610416239488E-2</v>
      </c>
      <c r="U9" s="31">
        <v>243</v>
      </c>
      <c r="V9" s="125">
        <f t="shared" si="6"/>
        <v>4.9220174194855172E-2</v>
      </c>
      <c r="W9" s="41">
        <f>V9*'Pondération des sujets'!$D8</f>
        <v>4.9220174194855172E-2</v>
      </c>
      <c r="X9" s="31">
        <v>251</v>
      </c>
      <c r="Y9" s="125">
        <f t="shared" si="7"/>
        <v>5.036115569823435E-2</v>
      </c>
      <c r="Z9" s="41">
        <f>Y9*'Pondération des sujets'!$D8</f>
        <v>5.036115569823435E-2</v>
      </c>
      <c r="AA9" s="31">
        <v>255</v>
      </c>
      <c r="AB9" s="125">
        <f t="shared" si="8"/>
        <v>5.1494345718901456E-2</v>
      </c>
      <c r="AC9" s="41">
        <f>AB9*'Pondération des sujets'!$D8</f>
        <v>5.1494345718901456E-2</v>
      </c>
      <c r="AD9" s="31">
        <v>207</v>
      </c>
      <c r="AE9" s="125">
        <f t="shared" si="9"/>
        <v>4.2004870129870128E-2</v>
      </c>
      <c r="AF9" s="41">
        <f>AE9*'Pondération des sujets'!$D8</f>
        <v>4.2004870129870128E-2</v>
      </c>
      <c r="AG9" s="31">
        <v>165</v>
      </c>
      <c r="AH9" s="125">
        <f t="shared" si="10"/>
        <v>3.4649307013859723E-2</v>
      </c>
      <c r="AI9" s="41">
        <f>AH9*'Pondération des sujets'!$D8</f>
        <v>3.4649307013859723E-2</v>
      </c>
      <c r="AJ9" s="31">
        <v>138</v>
      </c>
      <c r="AK9" s="125">
        <f t="shared" si="11"/>
        <v>2.9237288135593221E-2</v>
      </c>
      <c r="AL9" s="41">
        <f>AK9*'Pondération des sujets'!$D8</f>
        <v>2.9237288135593221E-2</v>
      </c>
      <c r="AM9" s="32"/>
    </row>
    <row r="10" spans="1:39" ht="25.5" x14ac:dyDescent="0.25">
      <c r="A10" s="45">
        <v>5</v>
      </c>
      <c r="B10" s="44" t="s">
        <v>12</v>
      </c>
      <c r="C10" s="31">
        <v>45</v>
      </c>
      <c r="D10" s="125">
        <f t="shared" si="0"/>
        <v>9.1352009744214372E-3</v>
      </c>
      <c r="E10" s="41">
        <f>D10*'Pondération des sujets'!$D10</f>
        <v>9.1352009744214372E-3</v>
      </c>
      <c r="F10" s="31">
        <v>33</v>
      </c>
      <c r="G10" s="125">
        <f t="shared" si="1"/>
        <v>6.7319461444308448E-3</v>
      </c>
      <c r="H10" s="41">
        <f>G10*'Pondération des sujets'!$D10</f>
        <v>6.7319461444308448E-3</v>
      </c>
      <c r="I10" s="31">
        <v>35</v>
      </c>
      <c r="J10" s="125">
        <f t="shared" si="2"/>
        <v>7.1560008178286651E-3</v>
      </c>
      <c r="K10" s="41">
        <f>J10*'Pondération des sujets'!$D10</f>
        <v>7.1560008178286651E-3</v>
      </c>
      <c r="L10" s="31">
        <v>37</v>
      </c>
      <c r="M10" s="125">
        <f t="shared" si="3"/>
        <v>7.575757575757576E-3</v>
      </c>
      <c r="N10" s="41">
        <f>M10*'Pondération des sujets'!$D10</f>
        <v>7.575757575757576E-3</v>
      </c>
      <c r="O10" s="31">
        <v>38</v>
      </c>
      <c r="P10" s="125">
        <f t="shared" si="4"/>
        <v>7.7821011673151752E-3</v>
      </c>
      <c r="Q10" s="41">
        <f>P10*'Pondération des sujets'!$D10</f>
        <v>7.7821011673151752E-3</v>
      </c>
      <c r="R10" s="31">
        <v>40</v>
      </c>
      <c r="S10" s="125">
        <f t="shared" si="5"/>
        <v>8.2017633791265122E-3</v>
      </c>
      <c r="T10" s="41">
        <f>S10*'Pondération des sujets'!$D10</f>
        <v>8.2017633791265122E-3</v>
      </c>
      <c r="U10" s="31">
        <v>42</v>
      </c>
      <c r="V10" s="125">
        <f t="shared" si="6"/>
        <v>8.507190601579907E-3</v>
      </c>
      <c r="W10" s="41">
        <f>V10*'Pondération des sujets'!$D10</f>
        <v>8.507190601579907E-3</v>
      </c>
      <c r="X10" s="31">
        <v>41</v>
      </c>
      <c r="Y10" s="125">
        <f t="shared" si="7"/>
        <v>8.2263242375601921E-3</v>
      </c>
      <c r="Z10" s="41">
        <f>Y10*'Pondération des sujets'!$D10</f>
        <v>8.2263242375601921E-3</v>
      </c>
      <c r="AA10" s="31">
        <v>39</v>
      </c>
      <c r="AB10" s="125">
        <f t="shared" si="8"/>
        <v>7.8756058158319878E-3</v>
      </c>
      <c r="AC10" s="41">
        <f>AB10*'Pondération des sujets'!$D10</f>
        <v>7.8756058158319878E-3</v>
      </c>
      <c r="AD10" s="31">
        <v>43</v>
      </c>
      <c r="AE10" s="125">
        <f t="shared" si="9"/>
        <v>8.7256493506493501E-3</v>
      </c>
      <c r="AF10" s="41">
        <f>AE10*'Pondération des sujets'!$D10</f>
        <v>8.7256493506493501E-3</v>
      </c>
      <c r="AG10" s="31">
        <v>44</v>
      </c>
      <c r="AH10" s="125">
        <f t="shared" si="10"/>
        <v>9.2398152036959266E-3</v>
      </c>
      <c r="AI10" s="41">
        <f>AH10*'Pondération des sujets'!$D10</f>
        <v>9.2398152036959266E-3</v>
      </c>
      <c r="AJ10" s="31">
        <v>38</v>
      </c>
      <c r="AK10" s="125">
        <f t="shared" si="11"/>
        <v>8.0508474576271184E-3</v>
      </c>
      <c r="AL10" s="41">
        <f>AK10*'Pondération des sujets'!$D10</f>
        <v>8.0508474576271184E-3</v>
      </c>
      <c r="AM10" s="32"/>
    </row>
    <row r="11" spans="1:39" x14ac:dyDescent="0.25">
      <c r="A11" s="83" t="s">
        <v>119</v>
      </c>
      <c r="B11" s="42" t="s">
        <v>2</v>
      </c>
      <c r="C11" s="28">
        <v>8</v>
      </c>
      <c r="D11" s="125">
        <f t="shared" si="0"/>
        <v>1.6240357287860333E-3</v>
      </c>
      <c r="E11" s="41">
        <f>D11*'Pondération des sujets'!$D16</f>
        <v>1.6240357287860333E-3</v>
      </c>
      <c r="F11" s="28">
        <v>6</v>
      </c>
      <c r="G11" s="125">
        <f t="shared" si="1"/>
        <v>1.2239902080783353E-3</v>
      </c>
      <c r="H11" s="41">
        <f>G11*'Pondération des sujets'!$D16</f>
        <v>1.2239902080783353E-3</v>
      </c>
      <c r="I11" s="28">
        <v>7</v>
      </c>
      <c r="J11" s="125">
        <f t="shared" si="2"/>
        <v>1.4312001635657329E-3</v>
      </c>
      <c r="K11" s="41">
        <f>J11*'Pondération des sujets'!$D16</f>
        <v>1.4312001635657329E-3</v>
      </c>
      <c r="L11" s="28">
        <v>5</v>
      </c>
      <c r="M11" s="125">
        <f t="shared" si="3"/>
        <v>1.0237510237510238E-3</v>
      </c>
      <c r="N11" s="41">
        <f>M11*'Pondération des sujets'!$D16</f>
        <v>1.0237510237510238E-3</v>
      </c>
      <c r="O11" s="28">
        <v>4</v>
      </c>
      <c r="P11" s="125">
        <f t="shared" si="4"/>
        <v>8.1916854392791313E-4</v>
      </c>
      <c r="Q11" s="41">
        <f>P11*'Pondération des sujets'!$D16</f>
        <v>8.1916854392791313E-4</v>
      </c>
      <c r="R11" s="28">
        <v>4</v>
      </c>
      <c r="S11" s="125">
        <f t="shared" si="5"/>
        <v>8.2017633791265125E-4</v>
      </c>
      <c r="T11" s="41">
        <f>S11*'Pondération des sujets'!$D16</f>
        <v>8.2017633791265125E-4</v>
      </c>
      <c r="U11" s="28">
        <v>9</v>
      </c>
      <c r="V11" s="125">
        <f t="shared" si="6"/>
        <v>1.8229694146242657E-3</v>
      </c>
      <c r="W11" s="41">
        <f>V11*'Pondération des sujets'!$D16</f>
        <v>1.8229694146242657E-3</v>
      </c>
      <c r="X11" s="28">
        <v>2</v>
      </c>
      <c r="Y11" s="125">
        <f t="shared" si="7"/>
        <v>4.0128410914927769E-4</v>
      </c>
      <c r="Z11" s="41">
        <f>Y11*'Pondération des sujets'!$D16</f>
        <v>4.0128410914927769E-4</v>
      </c>
      <c r="AA11" s="28">
        <v>2</v>
      </c>
      <c r="AB11" s="125">
        <f t="shared" si="8"/>
        <v>4.0387722132471731E-4</v>
      </c>
      <c r="AC11" s="41">
        <f>AB11*'Pondération des sujets'!$D16</f>
        <v>4.0387722132471731E-4</v>
      </c>
      <c r="AD11" s="28">
        <v>2</v>
      </c>
      <c r="AE11" s="125">
        <f t="shared" si="9"/>
        <v>4.0584415584415587E-4</v>
      </c>
      <c r="AF11" s="41">
        <f>AE11*'Pondération des sujets'!$D16</f>
        <v>4.0584415584415587E-4</v>
      </c>
      <c r="AG11" s="28">
        <v>2</v>
      </c>
      <c r="AH11" s="125">
        <f t="shared" si="10"/>
        <v>4.1999160016799666E-4</v>
      </c>
      <c r="AI11" s="41">
        <f>AH11*'Pondération des sujets'!$D16</f>
        <v>4.1999160016799666E-4</v>
      </c>
      <c r="AJ11" s="28">
        <v>4</v>
      </c>
      <c r="AK11" s="125">
        <f t="shared" si="11"/>
        <v>8.4745762711864404E-4</v>
      </c>
      <c r="AL11" s="41">
        <f>AK11*'Pondération des sujets'!$D16</f>
        <v>8.4745762711864404E-4</v>
      </c>
      <c r="AM11" s="32"/>
    </row>
    <row r="12" spans="1:39" x14ac:dyDescent="0.25">
      <c r="A12" s="83" t="s">
        <v>117</v>
      </c>
      <c r="B12" s="42" t="s">
        <v>1</v>
      </c>
      <c r="C12" s="28">
        <v>0</v>
      </c>
      <c r="D12" s="125">
        <f t="shared" si="0"/>
        <v>0</v>
      </c>
      <c r="E12" s="41">
        <f>D12*'Pondération des sujets'!$D17</f>
        <v>0</v>
      </c>
      <c r="F12" s="28">
        <v>0</v>
      </c>
      <c r="G12" s="125">
        <f t="shared" si="1"/>
        <v>0</v>
      </c>
      <c r="H12" s="41">
        <f>G12*'Pondération des sujets'!$D17</f>
        <v>0</v>
      </c>
      <c r="I12" s="28">
        <v>0</v>
      </c>
      <c r="J12" s="125">
        <f t="shared" si="2"/>
        <v>0</v>
      </c>
      <c r="K12" s="41">
        <f>J12*'Pondération des sujets'!$D17</f>
        <v>0</v>
      </c>
      <c r="L12" s="28">
        <v>0</v>
      </c>
      <c r="M12" s="125">
        <f t="shared" si="3"/>
        <v>0</v>
      </c>
      <c r="N12" s="41">
        <f>M12*'Pondération des sujets'!$D17</f>
        <v>0</v>
      </c>
      <c r="O12" s="28">
        <v>0</v>
      </c>
      <c r="P12" s="125">
        <f t="shared" si="4"/>
        <v>0</v>
      </c>
      <c r="Q12" s="41">
        <f>P12*'Pondération des sujets'!$D17</f>
        <v>0</v>
      </c>
      <c r="R12" s="28">
        <v>0</v>
      </c>
      <c r="S12" s="125">
        <f t="shared" si="5"/>
        <v>0</v>
      </c>
      <c r="T12" s="41">
        <f>S12*'Pondération des sujets'!$D17</f>
        <v>0</v>
      </c>
      <c r="U12" s="28">
        <v>0</v>
      </c>
      <c r="V12" s="125">
        <f t="shared" si="6"/>
        <v>0</v>
      </c>
      <c r="W12" s="41">
        <f>V12*'Pondération des sujets'!$D17</f>
        <v>0</v>
      </c>
      <c r="X12" s="28">
        <v>0</v>
      </c>
      <c r="Y12" s="125">
        <f t="shared" si="7"/>
        <v>0</v>
      </c>
      <c r="Z12" s="41">
        <f>Y12*'Pondération des sujets'!$D17</f>
        <v>0</v>
      </c>
      <c r="AA12" s="28">
        <v>0</v>
      </c>
      <c r="AB12" s="125">
        <f t="shared" si="8"/>
        <v>0</v>
      </c>
      <c r="AC12" s="41">
        <f>AB12*'Pondération des sujets'!$D17</f>
        <v>0</v>
      </c>
      <c r="AD12" s="28">
        <v>0</v>
      </c>
      <c r="AE12" s="125">
        <f t="shared" si="9"/>
        <v>0</v>
      </c>
      <c r="AF12" s="41">
        <f>AE12*'Pondération des sujets'!$D17</f>
        <v>0</v>
      </c>
      <c r="AG12" s="28">
        <v>0</v>
      </c>
      <c r="AH12" s="125">
        <f t="shared" si="10"/>
        <v>0</v>
      </c>
      <c r="AI12" s="41">
        <f>AH12*'Pondération des sujets'!$D17</f>
        <v>0</v>
      </c>
      <c r="AJ12" s="28">
        <v>0</v>
      </c>
      <c r="AK12" s="125">
        <f t="shared" si="11"/>
        <v>0</v>
      </c>
      <c r="AL12" s="41">
        <f>AK12*'Pondération des sujets'!$D17</f>
        <v>0</v>
      </c>
      <c r="AM12" s="32"/>
    </row>
    <row r="13" spans="1:39" x14ac:dyDescent="0.25">
      <c r="A13" s="77" t="s">
        <v>98</v>
      </c>
      <c r="B13" s="42" t="s">
        <v>99</v>
      </c>
      <c r="C13" s="31">
        <v>0</v>
      </c>
      <c r="D13" s="125">
        <f>C13/C$21</f>
        <v>0</v>
      </c>
      <c r="E13" s="34"/>
      <c r="F13" s="31">
        <v>0</v>
      </c>
      <c r="G13" s="125">
        <f>F13/F$21</f>
        <v>0</v>
      </c>
      <c r="H13" s="34"/>
      <c r="I13" s="31">
        <v>0</v>
      </c>
      <c r="J13" s="125">
        <f>I13/I$21</f>
        <v>0</v>
      </c>
      <c r="K13" s="34"/>
      <c r="L13" s="31">
        <v>0</v>
      </c>
      <c r="M13" s="125">
        <f>L13/L$21</f>
        <v>0</v>
      </c>
      <c r="N13" s="34"/>
      <c r="O13" s="31">
        <v>0</v>
      </c>
      <c r="P13" s="125">
        <f>O13/O$21</f>
        <v>0</v>
      </c>
      <c r="Q13" s="34"/>
      <c r="R13" s="31">
        <v>0</v>
      </c>
      <c r="S13" s="125">
        <f>R13/R$21</f>
        <v>0</v>
      </c>
      <c r="T13" s="34"/>
      <c r="U13" s="31">
        <v>0</v>
      </c>
      <c r="V13" s="125">
        <f>U13/U$21</f>
        <v>0</v>
      </c>
      <c r="W13" s="34"/>
      <c r="X13" s="31">
        <v>0</v>
      </c>
      <c r="Y13" s="125">
        <f>X13/X$21</f>
        <v>0</v>
      </c>
      <c r="Z13" s="34"/>
      <c r="AA13" s="31">
        <v>0</v>
      </c>
      <c r="AB13" s="125">
        <f>AA13/AA$21</f>
        <v>0</v>
      </c>
      <c r="AC13" s="34"/>
      <c r="AD13" s="31">
        <v>0</v>
      </c>
      <c r="AE13" s="125">
        <f>AD13/AD$21</f>
        <v>0</v>
      </c>
      <c r="AF13" s="34"/>
      <c r="AG13" s="31">
        <v>0</v>
      </c>
      <c r="AH13" s="125">
        <f>AG13/AG$21</f>
        <v>0</v>
      </c>
      <c r="AI13" s="34"/>
      <c r="AJ13" s="31">
        <v>0</v>
      </c>
      <c r="AK13" s="125">
        <f>AJ13/AJ$21</f>
        <v>0</v>
      </c>
      <c r="AL13" s="34"/>
      <c r="AM13" s="32"/>
    </row>
    <row r="14" spans="1:39" x14ac:dyDescent="0.25">
      <c r="A14" s="84" t="s">
        <v>48</v>
      </c>
      <c r="B14" s="38" t="s">
        <v>47</v>
      </c>
      <c r="C14" s="37"/>
      <c r="D14" s="35"/>
      <c r="E14" s="39">
        <f>SUM(E4:E12)</f>
        <v>0.13926106374340236</v>
      </c>
      <c r="F14" s="37"/>
      <c r="G14" s="35"/>
      <c r="H14" s="39">
        <f>SUM(H4:H12)</f>
        <v>0.1281109751121991</v>
      </c>
      <c r="I14" s="37"/>
      <c r="J14" s="35"/>
      <c r="K14" s="39">
        <f>SUM(K4:K12)</f>
        <v>0.1406665303618892</v>
      </c>
      <c r="L14" s="37"/>
      <c r="M14" s="35"/>
      <c r="N14" s="39">
        <f>SUM(N4:N12)</f>
        <v>0.14025389025389023</v>
      </c>
      <c r="O14" s="37"/>
      <c r="P14" s="35"/>
      <c r="Q14" s="39">
        <f>SUM(Q4:Q12)</f>
        <v>0.15175097276264593</v>
      </c>
      <c r="R14" s="37"/>
      <c r="S14" s="35"/>
      <c r="T14" s="39">
        <f>SUM(T4:T12)</f>
        <v>0.14968218166905883</v>
      </c>
      <c r="U14" s="37"/>
      <c r="V14" s="35"/>
      <c r="W14" s="39">
        <f>SUM(W4:W12)</f>
        <v>0.17662548106137327</v>
      </c>
      <c r="X14" s="37"/>
      <c r="Y14" s="35"/>
      <c r="Z14" s="39">
        <f>SUM(Z4:Z12)</f>
        <v>0.17315409309791333</v>
      </c>
      <c r="AA14" s="37"/>
      <c r="AB14" s="35"/>
      <c r="AC14" s="39">
        <f>SUM(AC4:AC12)</f>
        <v>0.17609046849757673</v>
      </c>
      <c r="AD14" s="37"/>
      <c r="AE14" s="35"/>
      <c r="AF14" s="39">
        <f>SUM(AF4:AF12)</f>
        <v>0.17329545454545453</v>
      </c>
      <c r="AG14" s="37"/>
      <c r="AH14" s="35"/>
      <c r="AI14" s="39">
        <f>SUM(AI4:AI12)</f>
        <v>0.17597648047039063</v>
      </c>
      <c r="AJ14" s="37"/>
      <c r="AK14" s="35"/>
      <c r="AL14" s="39">
        <f>SUM(AL4:AL12)</f>
        <v>0.15889830508474578</v>
      </c>
      <c r="AM14" s="109"/>
    </row>
    <row r="15" spans="1:39" x14ac:dyDescent="0.25">
      <c r="E15" s="30"/>
      <c r="H15" s="30"/>
      <c r="K15" s="30"/>
      <c r="N15" s="30"/>
      <c r="Q15" s="30"/>
      <c r="T15" s="30"/>
      <c r="W15" s="30"/>
      <c r="Z15" s="30"/>
      <c r="AC15" s="30"/>
      <c r="AF15" s="30"/>
      <c r="AI15" s="30"/>
      <c r="AL15" s="30"/>
      <c r="AM15" s="111"/>
    </row>
    <row r="16" spans="1:39" x14ac:dyDescent="0.25">
      <c r="C16" s="65" t="s">
        <v>60</v>
      </c>
      <c r="F16" s="65" t="s">
        <v>60</v>
      </c>
      <c r="I16" s="65" t="s">
        <v>60</v>
      </c>
      <c r="L16" s="65" t="s">
        <v>60</v>
      </c>
      <c r="O16" s="65" t="s">
        <v>60</v>
      </c>
      <c r="R16" s="65" t="s">
        <v>60</v>
      </c>
      <c r="U16" s="65" t="s">
        <v>60</v>
      </c>
      <c r="X16" s="65" t="s">
        <v>60</v>
      </c>
      <c r="AA16" s="65" t="s">
        <v>60</v>
      </c>
      <c r="AD16" s="65" t="s">
        <v>60</v>
      </c>
      <c r="AG16" s="65" t="s">
        <v>60</v>
      </c>
      <c r="AJ16" s="65" t="s">
        <v>60</v>
      </c>
      <c r="AM16" s="110"/>
    </row>
    <row r="17" spans="3:39" x14ac:dyDescent="0.25">
      <c r="C17" s="64" t="s">
        <v>38</v>
      </c>
      <c r="F17" s="64" t="s">
        <v>37</v>
      </c>
      <c r="I17" s="64" t="s">
        <v>39</v>
      </c>
      <c r="L17" s="64" t="s">
        <v>210</v>
      </c>
      <c r="O17" s="64" t="s">
        <v>216</v>
      </c>
      <c r="R17" s="64" t="s">
        <v>225</v>
      </c>
      <c r="U17" s="64" t="s">
        <v>228</v>
      </c>
      <c r="X17" s="64" t="s">
        <v>235</v>
      </c>
      <c r="AA17" s="64" t="s">
        <v>242</v>
      </c>
      <c r="AD17" s="64" t="s">
        <v>247</v>
      </c>
      <c r="AG17" s="64" t="s">
        <v>251</v>
      </c>
      <c r="AJ17" s="64" t="s">
        <v>257</v>
      </c>
      <c r="AM17" s="110"/>
    </row>
    <row r="18" spans="3:39" x14ac:dyDescent="0.25">
      <c r="C18" s="64" t="s">
        <v>95</v>
      </c>
      <c r="F18" s="64" t="s">
        <v>95</v>
      </c>
      <c r="I18" s="64" t="s">
        <v>95</v>
      </c>
      <c r="L18" s="64" t="s">
        <v>95</v>
      </c>
      <c r="O18" s="64" t="s">
        <v>95</v>
      </c>
      <c r="R18" s="64" t="s">
        <v>95</v>
      </c>
      <c r="U18" s="64" t="s">
        <v>95</v>
      </c>
      <c r="X18" s="64" t="s">
        <v>95</v>
      </c>
      <c r="AA18" s="64" t="s">
        <v>95</v>
      </c>
      <c r="AD18" s="64" t="s">
        <v>95</v>
      </c>
      <c r="AG18" s="64" t="s">
        <v>95</v>
      </c>
      <c r="AJ18" s="64" t="s">
        <v>95</v>
      </c>
      <c r="AM18" s="110"/>
    </row>
    <row r="19" spans="3:39" x14ac:dyDescent="0.25">
      <c r="C19" s="64">
        <v>4926</v>
      </c>
      <c r="F19" s="64">
        <v>4902</v>
      </c>
      <c r="I19" s="64">
        <v>4891</v>
      </c>
      <c r="L19" s="64">
        <v>4884</v>
      </c>
      <c r="O19" s="64">
        <v>4883</v>
      </c>
      <c r="R19" s="64">
        <v>4877</v>
      </c>
      <c r="U19" s="64">
        <v>4937</v>
      </c>
      <c r="X19" s="64">
        <v>4984</v>
      </c>
      <c r="AA19" s="64">
        <v>4952</v>
      </c>
      <c r="AD19" s="64">
        <v>4928</v>
      </c>
      <c r="AG19" s="64">
        <v>4762</v>
      </c>
      <c r="AJ19" s="64">
        <v>4720</v>
      </c>
      <c r="AM19" s="110"/>
    </row>
    <row r="20" spans="3:39" x14ac:dyDescent="0.25">
      <c r="C20" s="64" t="s">
        <v>35</v>
      </c>
      <c r="F20" s="64" t="s">
        <v>35</v>
      </c>
      <c r="I20" s="64" t="s">
        <v>35</v>
      </c>
      <c r="L20" s="64" t="s">
        <v>35</v>
      </c>
      <c r="O20" s="64" t="s">
        <v>35</v>
      </c>
      <c r="R20" s="64" t="s">
        <v>35</v>
      </c>
      <c r="U20" s="64" t="s">
        <v>35</v>
      </c>
      <c r="X20" s="64" t="s">
        <v>35</v>
      </c>
      <c r="AA20" s="64" t="s">
        <v>35</v>
      </c>
      <c r="AD20" s="64" t="s">
        <v>35</v>
      </c>
      <c r="AG20" s="64" t="s">
        <v>35</v>
      </c>
      <c r="AJ20" s="64" t="s">
        <v>35</v>
      </c>
      <c r="AM20" s="110"/>
    </row>
    <row r="21" spans="3:39" x14ac:dyDescent="0.25">
      <c r="C21" s="64">
        <v>7158</v>
      </c>
      <c r="F21" s="64">
        <v>7282</v>
      </c>
      <c r="I21" s="64">
        <v>7299</v>
      </c>
      <c r="L21" s="64">
        <v>7305</v>
      </c>
      <c r="O21" s="64">
        <v>7329</v>
      </c>
      <c r="R21" s="64">
        <v>7264</v>
      </c>
      <c r="U21" s="64">
        <v>7607</v>
      </c>
      <c r="X21" s="64">
        <v>7657</v>
      </c>
      <c r="AA21" s="64">
        <v>7718</v>
      </c>
      <c r="AD21" s="64">
        <v>7854</v>
      </c>
      <c r="AG21" s="64">
        <v>7855</v>
      </c>
      <c r="AJ21" s="64">
        <v>7829</v>
      </c>
      <c r="AM21" s="110"/>
    </row>
    <row r="22" spans="3:39" x14ac:dyDescent="0.25">
      <c r="E22" s="27"/>
      <c r="H22" s="27"/>
      <c r="K22" s="27"/>
      <c r="N22" s="27"/>
      <c r="Q22" s="27"/>
      <c r="T22" s="27"/>
      <c r="W22" s="27"/>
      <c r="Z22" s="27"/>
      <c r="AC22" s="27"/>
      <c r="AF22" s="27"/>
      <c r="AI22" s="27"/>
      <c r="AL22" s="27"/>
    </row>
    <row r="23" spans="3:39" x14ac:dyDescent="0.25">
      <c r="E23" s="27"/>
      <c r="H23" s="27"/>
      <c r="K23" s="27"/>
      <c r="N23" s="27"/>
      <c r="Q23" s="27"/>
      <c r="T23" s="27"/>
      <c r="W23" s="27"/>
      <c r="Z23" s="27"/>
      <c r="AC23" s="27"/>
      <c r="AF23" s="27"/>
      <c r="AI23" s="27"/>
      <c r="AL23" s="27"/>
    </row>
    <row r="24" spans="3:39" x14ac:dyDescent="0.25">
      <c r="E24" s="27"/>
      <c r="H24" s="27"/>
      <c r="K24" s="27"/>
      <c r="N24" s="27"/>
      <c r="Q24" s="27"/>
      <c r="T24" s="27"/>
      <c r="W24" s="27"/>
      <c r="Z24" s="27"/>
      <c r="AC24" s="27"/>
      <c r="AF24" s="27"/>
      <c r="AI24" s="27"/>
      <c r="AL24" s="27"/>
    </row>
  </sheetData>
  <mergeCells count="14">
    <mergeCell ref="AJ2:AL2"/>
    <mergeCell ref="AG2:AI2"/>
    <mergeCell ref="AD2:AF2"/>
    <mergeCell ref="AA2:AC2"/>
    <mergeCell ref="A1:A3"/>
    <mergeCell ref="B1:B3"/>
    <mergeCell ref="C2:E2"/>
    <mergeCell ref="F2:H2"/>
    <mergeCell ref="I2:K2"/>
    <mergeCell ref="X2:Z2"/>
    <mergeCell ref="U2:W2"/>
    <mergeCell ref="R2:T2"/>
    <mergeCell ref="O2:Q2"/>
    <mergeCell ref="L2:N2"/>
  </mergeCells>
  <conditionalFormatting sqref="E22:E1048576 E15">
    <cfRule type="cellIs" dxfId="195" priority="1162" operator="greaterThan">
      <formula>0</formula>
    </cfRule>
    <cfRule type="cellIs" dxfId="194" priority="1163" operator="lessThan">
      <formula>0</formula>
    </cfRule>
    <cfRule type="cellIs" dxfId="193" priority="1164" operator="greaterThan">
      <formula>0</formula>
    </cfRule>
  </conditionalFormatting>
  <conditionalFormatting sqref="AM4:AM14">
    <cfRule type="cellIs" dxfId="192" priority="126" operator="greaterThan">
      <formula>0</formula>
    </cfRule>
    <cfRule type="cellIs" dxfId="191" priority="127" operator="lessThan">
      <formula>0</formula>
    </cfRule>
  </conditionalFormatting>
  <conditionalFormatting sqref="AM4:AM14">
    <cfRule type="colorScale" priority="125">
      <colorScale>
        <cfvo type="num" val="0"/>
        <cfvo type="num" val="0"/>
        <color rgb="FF92D050"/>
        <color rgb="FFFF3300"/>
      </colorScale>
    </cfRule>
  </conditionalFormatting>
  <conditionalFormatting sqref="AM3">
    <cfRule type="colorScale" priority="124">
      <colorScale>
        <cfvo type="num" val="0"/>
        <cfvo type="num" val="0"/>
        <color rgb="FF92D050"/>
        <color rgb="FFFF3300"/>
      </colorScale>
    </cfRule>
  </conditionalFormatting>
  <conditionalFormatting sqref="AM15:AM21">
    <cfRule type="cellIs" dxfId="190" priority="122" operator="greaterThan">
      <formula>0</formula>
    </cfRule>
    <cfRule type="cellIs" dxfId="189" priority="123" operator="lessThan">
      <formula>0</formula>
    </cfRule>
  </conditionalFormatting>
  <conditionalFormatting sqref="AM15:AM21">
    <cfRule type="colorScale" priority="121">
      <colorScale>
        <cfvo type="num" val="0"/>
        <cfvo type="num" val="0"/>
        <color rgb="FF92D050"/>
        <color rgb="FFFF3300"/>
      </colorScale>
    </cfRule>
  </conditionalFormatting>
  <conditionalFormatting sqref="H22:H1048576 H15">
    <cfRule type="cellIs" dxfId="188" priority="31" operator="greaterThan">
      <formula>0</formula>
    </cfRule>
    <cfRule type="cellIs" dxfId="187" priority="32" operator="lessThan">
      <formula>0</formula>
    </cfRule>
    <cfRule type="cellIs" dxfId="186" priority="33" operator="greaterThan">
      <formula>0</formula>
    </cfRule>
  </conditionalFormatting>
  <conditionalFormatting sqref="K22:K1048576 K15">
    <cfRule type="cellIs" dxfId="185" priority="28" operator="greaterThan">
      <formula>0</formula>
    </cfRule>
    <cfRule type="cellIs" dxfId="184" priority="29" operator="lessThan">
      <formula>0</formula>
    </cfRule>
    <cfRule type="cellIs" dxfId="183" priority="30" operator="greaterThan">
      <formula>0</formula>
    </cfRule>
  </conditionalFormatting>
  <conditionalFormatting sqref="N22:N1048576 N15">
    <cfRule type="cellIs" dxfId="182" priority="25" operator="greaterThan">
      <formula>0</formula>
    </cfRule>
    <cfRule type="cellIs" dxfId="181" priority="26" operator="lessThan">
      <formula>0</formula>
    </cfRule>
    <cfRule type="cellIs" dxfId="180" priority="27" operator="greaterThan">
      <formula>0</formula>
    </cfRule>
  </conditionalFormatting>
  <conditionalFormatting sqref="Q22:Q1048576 Q15">
    <cfRule type="cellIs" dxfId="179" priority="22" operator="greaterThan">
      <formula>0</formula>
    </cfRule>
    <cfRule type="cellIs" dxfId="178" priority="23" operator="lessThan">
      <formula>0</formula>
    </cfRule>
    <cfRule type="cellIs" dxfId="177" priority="24" operator="greaterThan">
      <formula>0</formula>
    </cfRule>
  </conditionalFormatting>
  <conditionalFormatting sqref="T22:T1048576 T15">
    <cfRule type="cellIs" dxfId="176" priority="19" operator="greaterThan">
      <formula>0</formula>
    </cfRule>
    <cfRule type="cellIs" dxfId="175" priority="20" operator="lessThan">
      <formula>0</formula>
    </cfRule>
    <cfRule type="cellIs" dxfId="174" priority="21" operator="greaterThan">
      <formula>0</formula>
    </cfRule>
  </conditionalFormatting>
  <conditionalFormatting sqref="W22:W1048576 W15">
    <cfRule type="cellIs" dxfId="173" priority="16" operator="greaterThan">
      <formula>0</formula>
    </cfRule>
    <cfRule type="cellIs" dxfId="172" priority="17" operator="lessThan">
      <formula>0</formula>
    </cfRule>
    <cfRule type="cellIs" dxfId="171" priority="18" operator="greaterThan">
      <formula>0</formula>
    </cfRule>
  </conditionalFormatting>
  <conditionalFormatting sqref="Z22:Z1048576 Z15">
    <cfRule type="cellIs" dxfId="170" priority="13" operator="greaterThan">
      <formula>0</formula>
    </cfRule>
    <cfRule type="cellIs" dxfId="169" priority="14" operator="lessThan">
      <formula>0</formula>
    </cfRule>
    <cfRule type="cellIs" dxfId="168" priority="15" operator="greaterThan">
      <formula>0</formula>
    </cfRule>
  </conditionalFormatting>
  <conditionalFormatting sqref="AC22:AC1048576 AC15">
    <cfRule type="cellIs" dxfId="167" priority="10" operator="greaterThan">
      <formula>0</formula>
    </cfRule>
    <cfRule type="cellIs" dxfId="166" priority="11" operator="lessThan">
      <formula>0</formula>
    </cfRule>
    <cfRule type="cellIs" dxfId="165" priority="12" operator="greaterThan">
      <formula>0</formula>
    </cfRule>
  </conditionalFormatting>
  <conditionalFormatting sqref="AF22:AF1048576 AF15">
    <cfRule type="cellIs" dxfId="164" priority="7" operator="greaterThan">
      <formula>0</formula>
    </cfRule>
    <cfRule type="cellIs" dxfId="163" priority="8" operator="lessThan">
      <formula>0</formula>
    </cfRule>
    <cfRule type="cellIs" dxfId="162" priority="9" operator="greaterThan">
      <formula>0</formula>
    </cfRule>
  </conditionalFormatting>
  <conditionalFormatting sqref="AI22:AI1048576 AI15">
    <cfRule type="cellIs" dxfId="161" priority="4" operator="greaterThan">
      <formula>0</formula>
    </cfRule>
    <cfRule type="cellIs" dxfId="160" priority="5" operator="lessThan">
      <formula>0</formula>
    </cfRule>
    <cfRule type="cellIs" dxfId="159" priority="6" operator="greaterThan">
      <formula>0</formula>
    </cfRule>
  </conditionalFormatting>
  <conditionalFormatting sqref="AL22:AL1048576 AL15">
    <cfRule type="cellIs" dxfId="158" priority="1" operator="greaterThan">
      <formula>0</formula>
    </cfRule>
    <cfRule type="cellIs" dxfId="157" priority="2" operator="lessThan">
      <formula>0</formula>
    </cfRule>
    <cfRule type="cellIs" dxfId="156" priority="3" operator="greaterThan">
      <formula>0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C000"/>
  </sheetPr>
  <dimension ref="A1:CA24"/>
  <sheetViews>
    <sheetView topLeftCell="AH1" zoomScale="70" zoomScaleNormal="70" workbookViewId="0">
      <selection activeCell="BX1" sqref="BX1:BX1048576"/>
    </sheetView>
  </sheetViews>
  <sheetFormatPr baseColWidth="10" defaultRowHeight="15" x14ac:dyDescent="0.25"/>
  <cols>
    <col min="1" max="1" width="21.85546875" bestFit="1" customWidth="1"/>
    <col min="2" max="2" width="83.28515625" bestFit="1" customWidth="1"/>
    <col min="3" max="3" width="14.7109375" bestFit="1" customWidth="1"/>
    <col min="4" max="4" width="15.140625" style="25" bestFit="1" customWidth="1"/>
    <col min="5" max="5" width="11.28515625" bestFit="1" customWidth="1"/>
    <col min="6" max="6" width="14.7109375" bestFit="1" customWidth="1"/>
    <col min="7" max="7" width="15.140625" style="25" bestFit="1" customWidth="1"/>
    <col min="8" max="8" width="11.28515625" bestFit="1" customWidth="1"/>
    <col min="9" max="9" width="14.7109375" bestFit="1" customWidth="1"/>
    <col min="10" max="10" width="15.140625" style="25" bestFit="1" customWidth="1"/>
    <col min="11" max="11" width="11.28515625" bestFit="1" customWidth="1"/>
    <col min="12" max="12" width="14.7109375" bestFit="1" customWidth="1"/>
    <col min="13" max="13" width="15.140625" style="25" bestFit="1" customWidth="1"/>
    <col min="14" max="14" width="11.28515625" bestFit="1" customWidth="1"/>
    <col min="15" max="15" width="14.7109375" bestFit="1" customWidth="1"/>
    <col min="16" max="16" width="15.140625" style="25" bestFit="1" customWidth="1"/>
    <col min="17" max="17" width="11.28515625" bestFit="1" customWidth="1"/>
    <col min="18" max="18" width="14.7109375" bestFit="1" customWidth="1"/>
    <col min="19" max="19" width="15.140625" style="25" bestFit="1" customWidth="1"/>
    <col min="20" max="20" width="11.28515625" bestFit="1" customWidth="1"/>
    <col min="21" max="21" width="14.7109375" bestFit="1" customWidth="1"/>
    <col min="22" max="22" width="15.140625" style="25" bestFit="1" customWidth="1"/>
    <col min="23" max="23" width="11.28515625" bestFit="1" customWidth="1"/>
    <col min="24" max="24" width="14.7109375" bestFit="1" customWidth="1"/>
    <col min="25" max="25" width="15.140625" style="25" bestFit="1" customWidth="1"/>
    <col min="26" max="26" width="11.28515625" bestFit="1" customWidth="1"/>
    <col min="27" max="27" width="14.7109375" bestFit="1" customWidth="1"/>
    <col min="28" max="28" width="15.140625" style="25" bestFit="1" customWidth="1"/>
    <col min="29" max="29" width="11.28515625" bestFit="1" customWidth="1"/>
    <col min="30" max="30" width="14.7109375" bestFit="1" customWidth="1"/>
    <col min="31" max="31" width="15.140625" style="25" bestFit="1" customWidth="1"/>
    <col min="32" max="32" width="11.28515625" bestFit="1" customWidth="1"/>
    <col min="33" max="33" width="14.7109375" bestFit="1" customWidth="1"/>
    <col min="34" max="34" width="15.140625" style="25" bestFit="1" customWidth="1"/>
    <col min="35" max="35" width="11.28515625" bestFit="1" customWidth="1"/>
    <col min="36" max="36" width="14.7109375" bestFit="1" customWidth="1"/>
    <col min="37" max="37" width="15.140625" style="25" bestFit="1" customWidth="1"/>
    <col min="38" max="38" width="11.28515625" bestFit="1" customWidth="1"/>
    <col min="39" max="39" width="11.5703125" style="106"/>
    <col min="40" max="40" width="14.7109375" customWidth="1"/>
    <col min="41" max="41" width="15.140625" style="25" bestFit="1" customWidth="1"/>
    <col min="42" max="42" width="11.28515625" bestFit="1" customWidth="1"/>
    <col min="43" max="43" width="14.7109375" customWidth="1"/>
    <col min="44" max="44" width="15.140625" style="25" bestFit="1" customWidth="1"/>
    <col min="45" max="45" width="11.28515625" bestFit="1" customWidth="1"/>
    <col min="46" max="46" width="14.7109375" customWidth="1"/>
    <col min="47" max="47" width="15.140625" style="25" bestFit="1" customWidth="1"/>
    <col min="48" max="48" width="11.28515625" bestFit="1" customWidth="1"/>
    <col min="49" max="49" width="14.7109375" customWidth="1"/>
    <col min="50" max="50" width="15.140625" style="25" bestFit="1" customWidth="1"/>
    <col min="51" max="51" width="11.28515625" bestFit="1" customWidth="1"/>
    <col min="52" max="52" width="14.7109375" customWidth="1"/>
    <col min="53" max="53" width="15.140625" style="25" bestFit="1" customWidth="1"/>
    <col min="54" max="54" width="11.28515625" bestFit="1" customWidth="1"/>
    <col min="55" max="55" width="14.7109375" customWidth="1"/>
    <col min="56" max="56" width="15.140625" style="25" bestFit="1" customWidth="1"/>
    <col min="57" max="57" width="11.28515625" bestFit="1" customWidth="1"/>
    <col min="58" max="58" width="14.7109375" customWidth="1"/>
    <col min="59" max="59" width="15.140625" style="25" bestFit="1" customWidth="1"/>
    <col min="60" max="60" width="11.28515625" bestFit="1" customWidth="1"/>
    <col min="61" max="61" width="14.7109375" customWidth="1"/>
    <col min="62" max="62" width="15.140625" style="25" bestFit="1" customWidth="1"/>
    <col min="63" max="63" width="11.28515625" bestFit="1" customWidth="1"/>
    <col min="64" max="64" width="14.7109375" customWidth="1"/>
    <col min="65" max="65" width="15.140625" style="25" bestFit="1" customWidth="1"/>
    <col min="66" max="66" width="11.28515625" bestFit="1" customWidth="1"/>
    <col min="67" max="67" width="14.7109375" customWidth="1"/>
    <col min="68" max="68" width="15.140625" style="25" bestFit="1" customWidth="1"/>
    <col min="69" max="69" width="11.28515625" bestFit="1" customWidth="1"/>
    <col min="70" max="70" width="14.7109375" customWidth="1"/>
    <col min="71" max="71" width="15.140625" style="25" bestFit="1" customWidth="1"/>
    <col min="72" max="72" width="11.28515625" bestFit="1" customWidth="1"/>
    <col min="73" max="73" width="14.7109375" customWidth="1"/>
    <col min="74" max="74" width="15.140625" style="25" bestFit="1" customWidth="1"/>
    <col min="75" max="75" width="11.28515625" bestFit="1" customWidth="1"/>
    <col min="76" max="76" width="14.7109375" customWidth="1"/>
    <col min="77" max="77" width="15.140625" style="25" bestFit="1" customWidth="1"/>
    <col min="78" max="78" width="11.28515625" bestFit="1" customWidth="1"/>
    <col min="79" max="79" width="11.5703125" style="106"/>
  </cols>
  <sheetData>
    <row r="1" spans="1:79" x14ac:dyDescent="0.25">
      <c r="A1" s="145" t="s">
        <v>31</v>
      </c>
      <c r="B1" s="146" t="s">
        <v>30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102"/>
    </row>
    <row r="2" spans="1:79" x14ac:dyDescent="0.25">
      <c r="A2" s="145"/>
      <c r="B2" s="147"/>
      <c r="C2" s="144" t="s">
        <v>64</v>
      </c>
      <c r="D2" s="144"/>
      <c r="E2" s="144"/>
      <c r="F2" s="144" t="s">
        <v>64</v>
      </c>
      <c r="G2" s="144"/>
      <c r="H2" s="144"/>
      <c r="I2" s="144" t="s">
        <v>64</v>
      </c>
      <c r="J2" s="144"/>
      <c r="K2" s="144"/>
      <c r="L2" s="144" t="s">
        <v>64</v>
      </c>
      <c r="M2" s="144"/>
      <c r="N2" s="144"/>
      <c r="O2" s="144" t="s">
        <v>64</v>
      </c>
      <c r="P2" s="144"/>
      <c r="Q2" s="144"/>
      <c r="R2" s="144" t="s">
        <v>64</v>
      </c>
      <c r="S2" s="144"/>
      <c r="T2" s="144"/>
      <c r="U2" s="144" t="s">
        <v>64</v>
      </c>
      <c r="V2" s="144"/>
      <c r="W2" s="144"/>
      <c r="X2" s="144" t="s">
        <v>64</v>
      </c>
      <c r="Y2" s="144"/>
      <c r="Z2" s="144"/>
      <c r="AA2" s="144" t="s">
        <v>64</v>
      </c>
      <c r="AB2" s="144"/>
      <c r="AC2" s="144"/>
      <c r="AD2" s="144" t="s">
        <v>64</v>
      </c>
      <c r="AE2" s="144"/>
      <c r="AF2" s="144"/>
      <c r="AG2" s="144" t="s">
        <v>64</v>
      </c>
      <c r="AH2" s="144"/>
      <c r="AI2" s="144"/>
      <c r="AJ2" s="144" t="s">
        <v>64</v>
      </c>
      <c r="AK2" s="144"/>
      <c r="AL2" s="144"/>
      <c r="AM2" s="72"/>
      <c r="AN2" s="143" t="s">
        <v>63</v>
      </c>
      <c r="AO2" s="143"/>
      <c r="AP2" s="143"/>
      <c r="AQ2" s="143" t="s">
        <v>63</v>
      </c>
      <c r="AR2" s="143"/>
      <c r="AS2" s="143"/>
      <c r="AT2" s="143" t="s">
        <v>63</v>
      </c>
      <c r="AU2" s="143"/>
      <c r="AV2" s="143"/>
      <c r="AW2" s="143" t="s">
        <v>63</v>
      </c>
      <c r="AX2" s="143"/>
      <c r="AY2" s="143"/>
      <c r="AZ2" s="143" t="s">
        <v>63</v>
      </c>
      <c r="BA2" s="143"/>
      <c r="BB2" s="143"/>
      <c r="BC2" s="143" t="s">
        <v>63</v>
      </c>
      <c r="BD2" s="143"/>
      <c r="BE2" s="143"/>
      <c r="BF2" s="143" t="s">
        <v>63</v>
      </c>
      <c r="BG2" s="143"/>
      <c r="BH2" s="143"/>
      <c r="BI2" s="143" t="s">
        <v>63</v>
      </c>
      <c r="BJ2" s="143"/>
      <c r="BK2" s="143"/>
      <c r="BL2" s="143" t="s">
        <v>63</v>
      </c>
      <c r="BM2" s="143"/>
      <c r="BN2" s="143"/>
      <c r="BO2" s="143" t="s">
        <v>63</v>
      </c>
      <c r="BP2" s="143"/>
      <c r="BQ2" s="143"/>
      <c r="BR2" s="143" t="s">
        <v>63</v>
      </c>
      <c r="BS2" s="143"/>
      <c r="BT2" s="143"/>
      <c r="BU2" s="143" t="s">
        <v>63</v>
      </c>
      <c r="BV2" s="143"/>
      <c r="BW2" s="143"/>
      <c r="BX2" s="143" t="s">
        <v>63</v>
      </c>
      <c r="BY2" s="143"/>
      <c r="BZ2" s="143"/>
      <c r="CA2" s="72"/>
    </row>
    <row r="3" spans="1:79" x14ac:dyDescent="0.25">
      <c r="A3" s="145"/>
      <c r="B3" s="147"/>
      <c r="C3" s="28" t="s">
        <v>38</v>
      </c>
      <c r="D3" s="51" t="s">
        <v>130</v>
      </c>
      <c r="E3" s="36" t="s">
        <v>50</v>
      </c>
      <c r="F3" s="28" t="s">
        <v>37</v>
      </c>
      <c r="G3" s="51" t="s">
        <v>208</v>
      </c>
      <c r="H3" s="36" t="s">
        <v>50</v>
      </c>
      <c r="I3" s="28" t="s">
        <v>39</v>
      </c>
      <c r="J3" s="51" t="s">
        <v>219</v>
      </c>
      <c r="K3" s="36" t="s">
        <v>50</v>
      </c>
      <c r="L3" s="28" t="s">
        <v>210</v>
      </c>
      <c r="M3" s="51" t="s">
        <v>223</v>
      </c>
      <c r="N3" s="36" t="s">
        <v>50</v>
      </c>
      <c r="O3" s="28" t="s">
        <v>216</v>
      </c>
      <c r="P3" s="51" t="s">
        <v>224</v>
      </c>
      <c r="Q3" s="36" t="s">
        <v>50</v>
      </c>
      <c r="R3" s="28" t="s">
        <v>225</v>
      </c>
      <c r="S3" s="51" t="s">
        <v>233</v>
      </c>
      <c r="T3" s="36" t="s">
        <v>50</v>
      </c>
      <c r="U3" s="28" t="s">
        <v>228</v>
      </c>
      <c r="V3" s="51" t="s">
        <v>240</v>
      </c>
      <c r="W3" s="36" t="s">
        <v>50</v>
      </c>
      <c r="X3" s="28" t="s">
        <v>235</v>
      </c>
      <c r="Y3" s="51" t="s">
        <v>245</v>
      </c>
      <c r="Z3" s="36" t="s">
        <v>50</v>
      </c>
      <c r="AA3" s="28" t="s">
        <v>242</v>
      </c>
      <c r="AB3" s="51" t="s">
        <v>254</v>
      </c>
      <c r="AC3" s="36" t="s">
        <v>50</v>
      </c>
      <c r="AD3" s="28" t="s">
        <v>247</v>
      </c>
      <c r="AE3" s="51" t="s">
        <v>255</v>
      </c>
      <c r="AF3" s="36" t="s">
        <v>50</v>
      </c>
      <c r="AG3" s="28" t="s">
        <v>251</v>
      </c>
      <c r="AH3" s="51" t="s">
        <v>260</v>
      </c>
      <c r="AI3" s="36" t="s">
        <v>50</v>
      </c>
      <c r="AJ3" s="28" t="s">
        <v>257</v>
      </c>
      <c r="AK3" s="51" t="s">
        <v>265</v>
      </c>
      <c r="AL3" s="36" t="s">
        <v>50</v>
      </c>
      <c r="AM3" s="52"/>
      <c r="AN3" s="28" t="s">
        <v>38</v>
      </c>
      <c r="AO3" s="51" t="s">
        <v>126</v>
      </c>
      <c r="AP3" s="36" t="s">
        <v>50</v>
      </c>
      <c r="AQ3" s="28" t="s">
        <v>37</v>
      </c>
      <c r="AR3" s="51" t="s">
        <v>191</v>
      </c>
      <c r="AS3" s="36" t="s">
        <v>50</v>
      </c>
      <c r="AT3" s="28" t="s">
        <v>39</v>
      </c>
      <c r="AU3" s="51" t="s">
        <v>209</v>
      </c>
      <c r="AV3" s="36" t="s">
        <v>50</v>
      </c>
      <c r="AW3" s="28" t="s">
        <v>210</v>
      </c>
      <c r="AX3" s="51" t="s">
        <v>215</v>
      </c>
      <c r="AY3" s="36" t="s">
        <v>50</v>
      </c>
      <c r="AZ3" s="28" t="s">
        <v>216</v>
      </c>
      <c r="BA3" s="51" t="s">
        <v>222</v>
      </c>
      <c r="BB3" s="36" t="s">
        <v>50</v>
      </c>
      <c r="BC3" s="28" t="s">
        <v>225</v>
      </c>
      <c r="BD3" s="51" t="s">
        <v>226</v>
      </c>
      <c r="BE3" s="36" t="s">
        <v>50</v>
      </c>
      <c r="BF3" s="28" t="s">
        <v>228</v>
      </c>
      <c r="BG3" s="51" t="s">
        <v>234</v>
      </c>
      <c r="BH3" s="36" t="s">
        <v>50</v>
      </c>
      <c r="BI3" s="28" t="s">
        <v>235</v>
      </c>
      <c r="BJ3" s="51" t="s">
        <v>241</v>
      </c>
      <c r="BK3" s="36" t="s">
        <v>50</v>
      </c>
      <c r="BL3" s="28" t="s">
        <v>242</v>
      </c>
      <c r="BM3" s="51" t="s">
        <v>246</v>
      </c>
      <c r="BN3" s="36" t="s">
        <v>50</v>
      </c>
      <c r="BO3" s="28" t="s">
        <v>247</v>
      </c>
      <c r="BP3" s="51" t="s">
        <v>250</v>
      </c>
      <c r="BQ3" s="36" t="s">
        <v>50</v>
      </c>
      <c r="BR3" s="28" t="s">
        <v>251</v>
      </c>
      <c r="BS3" s="51" t="s">
        <v>256</v>
      </c>
      <c r="BT3" s="36" t="s">
        <v>50</v>
      </c>
      <c r="BU3" s="28" t="s">
        <v>257</v>
      </c>
      <c r="BV3" s="51" t="s">
        <v>261</v>
      </c>
      <c r="BW3" s="36" t="s">
        <v>50</v>
      </c>
      <c r="BX3" s="28" t="s">
        <v>262</v>
      </c>
      <c r="BY3" s="51" t="s">
        <v>266</v>
      </c>
      <c r="BZ3" s="36" t="s">
        <v>50</v>
      </c>
      <c r="CA3" s="52"/>
    </row>
    <row r="4" spans="1:79" x14ac:dyDescent="0.25">
      <c r="A4" s="45" t="s">
        <v>23</v>
      </c>
      <c r="B4" s="44" t="s">
        <v>22</v>
      </c>
      <c r="C4" s="31">
        <v>502</v>
      </c>
      <c r="D4" s="125">
        <f t="shared" ref="D4:D12" si="0">C4/C$19</f>
        <v>0.14471029115018738</v>
      </c>
      <c r="E4" s="41">
        <f>D4*'Pondération des sujets'!$D3</f>
        <v>0.14471029115018738</v>
      </c>
      <c r="F4" s="31">
        <v>555</v>
      </c>
      <c r="G4" s="125">
        <f t="shared" ref="G4:G12" si="1">F4/F$19</f>
        <v>0.16194922672891743</v>
      </c>
      <c r="H4" s="41">
        <f>G4*'Pondération des sujets'!$D3</f>
        <v>0.16194922672891743</v>
      </c>
      <c r="I4" s="31">
        <v>564</v>
      </c>
      <c r="J4" s="125">
        <f t="shared" ref="J4:J12" si="2">I4/I$19</f>
        <v>0.16169724770642202</v>
      </c>
      <c r="K4" s="41">
        <f>J4*'Pondération des sujets'!$D3</f>
        <v>0.16169724770642202</v>
      </c>
      <c r="L4" s="31">
        <v>521</v>
      </c>
      <c r="M4" s="125">
        <f t="shared" ref="M4:M12" si="3">L4/L$19</f>
        <v>0.15247292947029559</v>
      </c>
      <c r="N4" s="41">
        <f>M4*'Pondération des sujets'!$D3</f>
        <v>0.15247292947029559</v>
      </c>
      <c r="O4" s="31">
        <v>554</v>
      </c>
      <c r="P4" s="125">
        <f t="shared" ref="P4:P12" si="4">O4/O$19</f>
        <v>0.16332547169811321</v>
      </c>
      <c r="Q4" s="41">
        <f>P4*'Pondération des sujets'!$D3</f>
        <v>0.16332547169811321</v>
      </c>
      <c r="R4" s="31">
        <v>563</v>
      </c>
      <c r="S4" s="125">
        <f t="shared" ref="S4:S12" si="5">R4/R$19</f>
        <v>0.16841160634160934</v>
      </c>
      <c r="T4" s="41">
        <f>S4*'Pondération des sujets'!$D3</f>
        <v>0.16841160634160934</v>
      </c>
      <c r="U4" s="31">
        <v>512</v>
      </c>
      <c r="V4" s="125">
        <f t="shared" ref="V4:V12" si="6">U4/U$19</f>
        <v>0.14712643678160919</v>
      </c>
      <c r="W4" s="41">
        <f>V4*'Pondération des sujets'!$D3</f>
        <v>0.14712643678160919</v>
      </c>
      <c r="X4" s="31">
        <v>521</v>
      </c>
      <c r="Y4" s="125">
        <f t="shared" ref="Y4:Y12" si="7">X4/X$19</f>
        <v>0.1489848441521304</v>
      </c>
      <c r="Z4" s="41">
        <f>Y4*'Pondération des sujets'!$D3</f>
        <v>0.1489848441521304</v>
      </c>
      <c r="AA4" s="31">
        <v>515</v>
      </c>
      <c r="AB4" s="125">
        <f t="shared" ref="AB4:AB12" si="8">AA4/AA$19</f>
        <v>0.14893001735106998</v>
      </c>
      <c r="AC4" s="41">
        <f>AB4*'Pondération des sujets'!$D3</f>
        <v>0.14893001735106998</v>
      </c>
      <c r="AD4" s="31">
        <v>508</v>
      </c>
      <c r="AE4" s="125">
        <f t="shared" ref="AE4:AE12" si="9">AD4/AD$19</f>
        <v>0.14572576018359151</v>
      </c>
      <c r="AF4" s="41">
        <f>AE4*'Pondération des sujets'!$D3</f>
        <v>0.14572576018359151</v>
      </c>
      <c r="AG4" s="31">
        <v>468</v>
      </c>
      <c r="AH4" s="125">
        <f t="shared" ref="AH4:AH12" si="10">AG4/AG$19</f>
        <v>0.14041404140414041</v>
      </c>
      <c r="AI4" s="41">
        <f>AH4*'Pondération des sujets'!$D3</f>
        <v>0.14041404140414041</v>
      </c>
      <c r="AJ4" s="31">
        <v>502</v>
      </c>
      <c r="AK4" s="125">
        <f t="shared" ref="AK4:AK12" si="11">AJ4/AJ$19</f>
        <v>0.15365779002142638</v>
      </c>
      <c r="AL4" s="41">
        <f>AK4*'Pondération des sujets'!$D3</f>
        <v>0.15365779002142638</v>
      </c>
      <c r="AM4" s="32"/>
      <c r="AN4" s="31">
        <v>349</v>
      </c>
      <c r="AO4" s="125">
        <f t="shared" ref="AO4:AO12" si="12">AN4/AN$19</f>
        <v>0.10669520024457352</v>
      </c>
      <c r="AP4" s="41">
        <f>AO4*'Pondération des sujets'!$D3</f>
        <v>0.10669520024457352</v>
      </c>
      <c r="AQ4" s="31">
        <v>426</v>
      </c>
      <c r="AR4" s="125">
        <f t="shared" ref="AR4:AR12" si="13">AQ4/AQ$19</f>
        <v>0.13176616145994433</v>
      </c>
      <c r="AS4" s="41">
        <f>AR4*'Pondération des sujets'!$D3</f>
        <v>0.13176616145994433</v>
      </c>
      <c r="AT4" s="31">
        <v>455</v>
      </c>
      <c r="AU4" s="125">
        <f t="shared" ref="AU4:AU12" si="14">AT4/AT$19</f>
        <v>0.14047545538746525</v>
      </c>
      <c r="AV4" s="41">
        <f>AU4*'Pondération des sujets'!$D3</f>
        <v>0.14047545538746525</v>
      </c>
      <c r="AW4" s="31">
        <v>441</v>
      </c>
      <c r="AX4" s="125">
        <f t="shared" ref="AX4:AX12" si="15">AW4/AW$19</f>
        <v>0.13759750390015602</v>
      </c>
      <c r="AY4" s="41">
        <f>AX4*'Pondération des sujets'!$D3</f>
        <v>0.13759750390015602</v>
      </c>
      <c r="AZ4" s="31">
        <v>454</v>
      </c>
      <c r="BA4" s="125">
        <f t="shared" ref="BA4:BA12" si="16">AZ4/AZ$19</f>
        <v>0.13875305623471881</v>
      </c>
      <c r="BB4" s="41">
        <f>BA4*'Pondération des sujets'!$D3</f>
        <v>0.13875305623471881</v>
      </c>
      <c r="BC4" s="31">
        <v>446</v>
      </c>
      <c r="BD4" s="125">
        <f t="shared" ref="BD4:BD12" si="17">BC4/BC$19</f>
        <v>0.13963681903569192</v>
      </c>
      <c r="BE4" s="41">
        <f>BD4*'Pondération des sujets'!$D3</f>
        <v>0.13963681903569192</v>
      </c>
      <c r="BF4" s="31">
        <v>472</v>
      </c>
      <c r="BG4" s="125">
        <f t="shared" ref="BG4:BG12" si="18">BF4/BF$19</f>
        <v>0.15003178639542275</v>
      </c>
      <c r="BH4" s="41">
        <f>BG4*'Pondération des sujets'!$D3</f>
        <v>0.15003178639542275</v>
      </c>
      <c r="BI4" s="31">
        <v>445</v>
      </c>
      <c r="BJ4" s="125">
        <f t="shared" ref="BJ4:BJ12" si="19">BI4/BI$19</f>
        <v>0.13538180711895345</v>
      </c>
      <c r="BK4" s="41">
        <f>BJ4*'Pondération des sujets'!$D3</f>
        <v>0.13538180711895345</v>
      </c>
      <c r="BL4" s="31">
        <v>390</v>
      </c>
      <c r="BM4" s="125">
        <f t="shared" ref="BM4:BM12" si="20">BL4/BL$19</f>
        <v>0.11648745519713262</v>
      </c>
      <c r="BN4" s="41">
        <f>BM4*'Pondération des sujets'!$D3</f>
        <v>0.11648745519713262</v>
      </c>
      <c r="BO4" s="31">
        <v>370</v>
      </c>
      <c r="BP4" s="125">
        <f t="shared" ref="BP4:BP12" si="21">BO4/BO$19</f>
        <v>0.11332312404287902</v>
      </c>
      <c r="BQ4" s="41">
        <f>BP4*'Pondération des sujets'!$D3</f>
        <v>0.11332312404287902</v>
      </c>
      <c r="BR4" s="31">
        <v>360</v>
      </c>
      <c r="BS4" s="125">
        <f t="shared" ref="BS4:BS12" si="22">BR4/BR$19</f>
        <v>0.10928961748633879</v>
      </c>
      <c r="BT4" s="41">
        <f>BS4*'Pondération des sujets'!$D3</f>
        <v>0.10928961748633879</v>
      </c>
      <c r="BU4" s="31">
        <v>341</v>
      </c>
      <c r="BV4" s="125">
        <f t="shared" ref="BV4:BV12" si="23">BU4/BU$19</f>
        <v>0.10652920962199312</v>
      </c>
      <c r="BW4" s="41">
        <f>BV4*'Pondération des sujets'!$D3</f>
        <v>0.10652920962199312</v>
      </c>
      <c r="BX4" s="31">
        <v>495</v>
      </c>
      <c r="BY4" s="125">
        <f t="shared" ref="BY4:BY12" si="24">BX4/BX$19</f>
        <v>0.15962592712028378</v>
      </c>
      <c r="BZ4" s="41">
        <f>BY4*'Pondération des sujets'!$D3</f>
        <v>0.15962592712028378</v>
      </c>
      <c r="CA4" s="32"/>
    </row>
    <row r="5" spans="1:79" ht="15" customHeight="1" x14ac:dyDescent="0.25">
      <c r="A5" s="50"/>
      <c r="B5" s="49" t="s">
        <v>49</v>
      </c>
      <c r="C5" s="48">
        <v>40</v>
      </c>
      <c r="D5" s="126">
        <f t="shared" si="0"/>
        <v>1.1530700490054771E-2</v>
      </c>
      <c r="E5" s="41">
        <f>-D5*'Pondération des sujets'!$D$3</f>
        <v>-1.1530700490054771E-2</v>
      </c>
      <c r="F5" s="48">
        <v>149</v>
      </c>
      <c r="G5" s="126">
        <f t="shared" si="1"/>
        <v>4.3478260869565216E-2</v>
      </c>
      <c r="H5" s="41">
        <f>-G5*'Pondération des sujets'!$D$3</f>
        <v>-4.3478260869565216E-2</v>
      </c>
      <c r="I5" s="48">
        <v>200</v>
      </c>
      <c r="J5" s="126">
        <f t="shared" si="2"/>
        <v>5.7339449541284407E-2</v>
      </c>
      <c r="K5" s="41">
        <f>-J5*'Pondération des sujets'!$D$3</f>
        <v>-5.7339449541284407E-2</v>
      </c>
      <c r="L5" s="48">
        <v>332</v>
      </c>
      <c r="M5" s="126">
        <f t="shared" si="3"/>
        <v>9.7161252560725789E-2</v>
      </c>
      <c r="N5" s="41">
        <f>-M5*'Pondération des sujets'!$D$3</f>
        <v>-9.7161252560725789E-2</v>
      </c>
      <c r="O5" s="48">
        <v>267</v>
      </c>
      <c r="P5" s="126">
        <f t="shared" si="4"/>
        <v>7.8714622641509441E-2</v>
      </c>
      <c r="Q5" s="41">
        <f>-P5*'Pondération des sujets'!$D$3</f>
        <v>-7.8714622641509441E-2</v>
      </c>
      <c r="R5" s="48">
        <v>309</v>
      </c>
      <c r="S5" s="126">
        <f t="shared" si="5"/>
        <v>9.2431947352677235E-2</v>
      </c>
      <c r="T5" s="41">
        <f>-S5*'Pondération des sujets'!$D$3</f>
        <v>-9.2431947352677235E-2</v>
      </c>
      <c r="U5" s="48">
        <v>279</v>
      </c>
      <c r="V5" s="126">
        <f t="shared" si="6"/>
        <v>8.0172413793103442E-2</v>
      </c>
      <c r="W5" s="41">
        <f>-V5*'Pondération des sujets'!$D$3</f>
        <v>-8.0172413793103442E-2</v>
      </c>
      <c r="X5" s="48">
        <v>284</v>
      </c>
      <c r="Y5" s="126">
        <f t="shared" si="7"/>
        <v>8.1212467829568202E-2</v>
      </c>
      <c r="Z5" s="41">
        <f>-Y5*'Pondération des sujets'!$D$3</f>
        <v>-8.1212467829568202E-2</v>
      </c>
      <c r="AA5" s="48">
        <v>286</v>
      </c>
      <c r="AB5" s="126">
        <f t="shared" si="8"/>
        <v>8.2706766917293228E-2</v>
      </c>
      <c r="AC5" s="41">
        <f>-AB5*'Pondération des sujets'!$D$3</f>
        <v>-8.2706766917293228E-2</v>
      </c>
      <c r="AD5" s="48">
        <v>284</v>
      </c>
      <c r="AE5" s="126">
        <f t="shared" si="9"/>
        <v>8.1468732071141706E-2</v>
      </c>
      <c r="AF5" s="41">
        <f>-AE5*'Pondération des sujets'!$D$3</f>
        <v>-8.1468732071141706E-2</v>
      </c>
      <c r="AG5" s="48">
        <v>256</v>
      </c>
      <c r="AH5" s="126">
        <f t="shared" si="10"/>
        <v>7.6807680768076814E-2</v>
      </c>
      <c r="AI5" s="41">
        <f>-AH5*'Pondération des sujets'!$D$3</f>
        <v>-7.6807680768076814E-2</v>
      </c>
      <c r="AJ5" s="48">
        <v>260</v>
      </c>
      <c r="AK5" s="126">
        <f t="shared" si="11"/>
        <v>7.9583715947352307E-2</v>
      </c>
      <c r="AL5" s="41">
        <f>-AK5*'Pondération des sujets'!$D$3</f>
        <v>-7.9583715947352307E-2</v>
      </c>
      <c r="AM5" s="32"/>
      <c r="AN5" s="48">
        <v>40</v>
      </c>
      <c r="AO5" s="126">
        <f t="shared" si="12"/>
        <v>1.2228676245796393E-2</v>
      </c>
      <c r="AP5" s="41">
        <f>-AO5*'Pondération des sujets'!$D$3</f>
        <v>-1.2228676245796393E-2</v>
      </c>
      <c r="AQ5" s="48">
        <v>110</v>
      </c>
      <c r="AR5" s="126">
        <f t="shared" si="13"/>
        <v>3.402412619857717E-2</v>
      </c>
      <c r="AS5" s="41">
        <f>-AR5*'Pondération des sujets'!$D$3</f>
        <v>-3.402412619857717E-2</v>
      </c>
      <c r="AT5" s="48">
        <v>205</v>
      </c>
      <c r="AU5" s="126">
        <f t="shared" si="14"/>
        <v>6.3291139240506333E-2</v>
      </c>
      <c r="AV5" s="41">
        <f>-AU5*'Pondération des sujets'!$D$3</f>
        <v>-6.3291139240506333E-2</v>
      </c>
      <c r="AW5" s="48">
        <v>229</v>
      </c>
      <c r="AX5" s="126">
        <f t="shared" si="15"/>
        <v>7.1450858034321371E-2</v>
      </c>
      <c r="AY5" s="41">
        <f>-AX5*'Pondération des sujets'!$D$3</f>
        <v>-7.1450858034321371E-2</v>
      </c>
      <c r="AZ5" s="48">
        <v>237</v>
      </c>
      <c r="BA5" s="126">
        <f t="shared" si="16"/>
        <v>7.2432762836185813E-2</v>
      </c>
      <c r="BB5" s="41">
        <f>-BA5*'Pondération des sujets'!$D$3</f>
        <v>-7.2432762836185813E-2</v>
      </c>
      <c r="BC5" s="48">
        <v>230</v>
      </c>
      <c r="BD5" s="126">
        <f t="shared" si="17"/>
        <v>7.2010018785222285E-2</v>
      </c>
      <c r="BE5" s="41">
        <f>-BD5*'Pondération des sujets'!$D$3</f>
        <v>-7.2010018785222285E-2</v>
      </c>
      <c r="BF5" s="48">
        <v>273</v>
      </c>
      <c r="BG5" s="126">
        <f t="shared" si="18"/>
        <v>8.6776859504132234E-2</v>
      </c>
      <c r="BH5" s="41">
        <f>-BG5*'Pondération des sujets'!$D$3</f>
        <v>-8.6776859504132234E-2</v>
      </c>
      <c r="BI5" s="48">
        <v>209</v>
      </c>
      <c r="BJ5" s="126">
        <f t="shared" si="19"/>
        <v>6.358381502890173E-2</v>
      </c>
      <c r="BK5" s="41">
        <f>-BJ5*'Pondération des sujets'!$D$3</f>
        <v>-6.358381502890173E-2</v>
      </c>
      <c r="BL5" s="48">
        <v>212</v>
      </c>
      <c r="BM5" s="126">
        <f t="shared" si="20"/>
        <v>6.3321385902031069E-2</v>
      </c>
      <c r="BN5" s="41">
        <f>-BM5*'Pondération des sujets'!$D$3</f>
        <v>-6.3321385902031069E-2</v>
      </c>
      <c r="BO5" s="48">
        <v>230</v>
      </c>
      <c r="BP5" s="126">
        <f t="shared" si="21"/>
        <v>7.0444104134762639E-2</v>
      </c>
      <c r="BQ5" s="41">
        <f>-BP5*'Pondération des sujets'!$D$3</f>
        <v>-7.0444104134762639E-2</v>
      </c>
      <c r="BR5" s="48">
        <v>193</v>
      </c>
      <c r="BS5" s="126">
        <f t="shared" si="22"/>
        <v>5.8591378263509408E-2</v>
      </c>
      <c r="BT5" s="41">
        <f>-BS5*'Pondération des sujets'!$D$3</f>
        <v>-5.8591378263509408E-2</v>
      </c>
      <c r="BU5" s="48">
        <v>158</v>
      </c>
      <c r="BV5" s="126">
        <f t="shared" si="23"/>
        <v>4.9359575132771012E-2</v>
      </c>
      <c r="BW5" s="41">
        <f>-BV5*'Pondération des sujets'!$D$3</f>
        <v>-4.9359575132771012E-2</v>
      </c>
      <c r="BX5" s="48">
        <v>235</v>
      </c>
      <c r="BY5" s="126">
        <f t="shared" si="24"/>
        <v>7.5782005804579167E-2</v>
      </c>
      <c r="BZ5" s="41">
        <f>-BY5*'Pondération des sujets'!$D$3</f>
        <v>-7.5782005804579167E-2</v>
      </c>
      <c r="CA5" s="32"/>
    </row>
    <row r="6" spans="1:79" x14ac:dyDescent="0.25">
      <c r="A6" s="45" t="s">
        <v>21</v>
      </c>
      <c r="B6" s="44" t="s">
        <v>20</v>
      </c>
      <c r="C6" s="31">
        <v>77</v>
      </c>
      <c r="D6" s="125">
        <f t="shared" si="0"/>
        <v>2.2196598443355434E-2</v>
      </c>
      <c r="E6" s="41">
        <f>D6*'Pondération des sujets'!$D4</f>
        <v>2.2196598443355434E-2</v>
      </c>
      <c r="F6" s="31">
        <v>81</v>
      </c>
      <c r="G6" s="125">
        <f t="shared" si="1"/>
        <v>2.3635833090166328E-2</v>
      </c>
      <c r="H6" s="41">
        <f>G6*'Pondération des sujets'!$D4</f>
        <v>2.3635833090166328E-2</v>
      </c>
      <c r="I6" s="31">
        <v>64</v>
      </c>
      <c r="J6" s="125">
        <f t="shared" si="2"/>
        <v>1.834862385321101E-2</v>
      </c>
      <c r="K6" s="41">
        <f>J6*'Pondération des sujets'!$D4</f>
        <v>1.834862385321101E-2</v>
      </c>
      <c r="L6" s="31">
        <v>52</v>
      </c>
      <c r="M6" s="125">
        <f t="shared" si="3"/>
        <v>1.5218027509511267E-2</v>
      </c>
      <c r="N6" s="41">
        <f>M6*'Pondération des sujets'!$D4</f>
        <v>1.5218027509511267E-2</v>
      </c>
      <c r="O6" s="31">
        <v>72</v>
      </c>
      <c r="P6" s="125">
        <f t="shared" si="4"/>
        <v>2.1226415094339621E-2</v>
      </c>
      <c r="Q6" s="41">
        <f>P6*'Pondération des sujets'!$D4</f>
        <v>2.1226415094339621E-2</v>
      </c>
      <c r="R6" s="31">
        <v>73</v>
      </c>
      <c r="S6" s="125">
        <f t="shared" si="5"/>
        <v>2.1836673646425366E-2</v>
      </c>
      <c r="T6" s="41">
        <f>S6*'Pondération des sujets'!$D4</f>
        <v>2.1836673646425366E-2</v>
      </c>
      <c r="U6" s="31">
        <v>71</v>
      </c>
      <c r="V6" s="125">
        <f t="shared" si="6"/>
        <v>2.0402298850574714E-2</v>
      </c>
      <c r="W6" s="41">
        <f>V6*'Pondération des sujets'!$D4</f>
        <v>2.0402298850574714E-2</v>
      </c>
      <c r="X6" s="31">
        <v>69</v>
      </c>
      <c r="Y6" s="125">
        <f t="shared" si="7"/>
        <v>1.9731198169859882E-2</v>
      </c>
      <c r="Z6" s="41">
        <f>Y6*'Pondération des sujets'!$D4</f>
        <v>1.9731198169859882E-2</v>
      </c>
      <c r="AA6" s="31">
        <v>60</v>
      </c>
      <c r="AB6" s="125">
        <f t="shared" si="8"/>
        <v>1.7351069982648931E-2</v>
      </c>
      <c r="AC6" s="41">
        <f>AB6*'Pondération des sujets'!$D4</f>
        <v>1.7351069982648931E-2</v>
      </c>
      <c r="AD6" s="31">
        <v>69</v>
      </c>
      <c r="AE6" s="125">
        <f t="shared" si="9"/>
        <v>1.9793459552495698E-2</v>
      </c>
      <c r="AF6" s="41">
        <f>AE6*'Pondération des sujets'!$D4</f>
        <v>1.9793459552495698E-2</v>
      </c>
      <c r="AG6" s="31">
        <v>63</v>
      </c>
      <c r="AH6" s="125">
        <f t="shared" si="10"/>
        <v>1.8901890189018902E-2</v>
      </c>
      <c r="AI6" s="41">
        <f>AH6*'Pondération des sujets'!$D4</f>
        <v>1.8901890189018902E-2</v>
      </c>
      <c r="AJ6" s="31">
        <v>62</v>
      </c>
      <c r="AK6" s="125">
        <f t="shared" si="11"/>
        <v>1.8977655341291706E-2</v>
      </c>
      <c r="AL6" s="41">
        <f>AK6*'Pondération des sujets'!$D4</f>
        <v>1.8977655341291706E-2</v>
      </c>
      <c r="AM6" s="32"/>
      <c r="AN6" s="31">
        <v>55</v>
      </c>
      <c r="AO6" s="125">
        <f t="shared" si="12"/>
        <v>1.6814429837970039E-2</v>
      </c>
      <c r="AP6" s="41">
        <f>AO6*'Pondération des sujets'!$D4</f>
        <v>1.6814429837970039E-2</v>
      </c>
      <c r="AQ6" s="31">
        <v>64</v>
      </c>
      <c r="AR6" s="125">
        <f t="shared" si="13"/>
        <v>1.9795855242808538E-2</v>
      </c>
      <c r="AS6" s="41">
        <f>AR6*'Pondération des sujets'!$D4</f>
        <v>1.9795855242808538E-2</v>
      </c>
      <c r="AT6" s="31">
        <v>72</v>
      </c>
      <c r="AU6" s="125">
        <f t="shared" si="14"/>
        <v>2.2229083050324176E-2</v>
      </c>
      <c r="AV6" s="41">
        <f>AU6*'Pondération des sujets'!$D4</f>
        <v>2.2229083050324176E-2</v>
      </c>
      <c r="AW6" s="31">
        <v>75</v>
      </c>
      <c r="AX6" s="125">
        <f t="shared" si="15"/>
        <v>2.3400936037441498E-2</v>
      </c>
      <c r="AY6" s="41">
        <f>AX6*'Pondération des sujets'!$D4</f>
        <v>2.3400936037441498E-2</v>
      </c>
      <c r="AZ6" s="31">
        <v>71</v>
      </c>
      <c r="BA6" s="125">
        <f t="shared" si="16"/>
        <v>2.1699266503667481E-2</v>
      </c>
      <c r="BB6" s="41">
        <f>BA6*'Pondération des sujets'!$D4</f>
        <v>2.1699266503667481E-2</v>
      </c>
      <c r="BC6" s="31">
        <v>78</v>
      </c>
      <c r="BD6" s="125">
        <f t="shared" si="17"/>
        <v>2.4420788979336257E-2</v>
      </c>
      <c r="BE6" s="41">
        <f>BD6*'Pondération des sujets'!$D4</f>
        <v>2.4420788979336257E-2</v>
      </c>
      <c r="BF6" s="31">
        <v>75</v>
      </c>
      <c r="BG6" s="125">
        <f t="shared" si="18"/>
        <v>2.3839796567069294E-2</v>
      </c>
      <c r="BH6" s="41">
        <f>BG6*'Pondération des sujets'!$D4</f>
        <v>2.3839796567069294E-2</v>
      </c>
      <c r="BI6" s="31">
        <v>70</v>
      </c>
      <c r="BJ6" s="125">
        <f t="shared" si="19"/>
        <v>2.1296014602981441E-2</v>
      </c>
      <c r="BK6" s="41">
        <f>BJ6*'Pondération des sujets'!$D4</f>
        <v>2.1296014602981441E-2</v>
      </c>
      <c r="BL6" s="31">
        <v>69</v>
      </c>
      <c r="BM6" s="125">
        <f t="shared" si="20"/>
        <v>2.0609318996415771E-2</v>
      </c>
      <c r="BN6" s="41">
        <f>BM6*'Pondération des sujets'!$D4</f>
        <v>2.0609318996415771E-2</v>
      </c>
      <c r="BO6" s="31">
        <v>61</v>
      </c>
      <c r="BP6" s="125">
        <f t="shared" si="21"/>
        <v>1.8683001531393569E-2</v>
      </c>
      <c r="BQ6" s="41">
        <f>BP6*'Pondération des sujets'!$D4</f>
        <v>1.8683001531393569E-2</v>
      </c>
      <c r="BR6" s="31">
        <v>56</v>
      </c>
      <c r="BS6" s="125">
        <f t="shared" si="22"/>
        <v>1.700060716454159E-2</v>
      </c>
      <c r="BT6" s="41">
        <f>BS6*'Pondération des sujets'!$D4</f>
        <v>1.700060716454159E-2</v>
      </c>
      <c r="BU6" s="31">
        <v>62</v>
      </c>
      <c r="BV6" s="125">
        <f t="shared" si="23"/>
        <v>1.9368947203998749E-2</v>
      </c>
      <c r="BW6" s="41">
        <f>BV6*'Pondération des sujets'!$D4</f>
        <v>1.9368947203998749E-2</v>
      </c>
      <c r="BX6" s="31">
        <v>78</v>
      </c>
      <c r="BY6" s="125">
        <f t="shared" si="24"/>
        <v>2.5153176394711384E-2</v>
      </c>
      <c r="BZ6" s="41">
        <f>BY6*'Pondération des sujets'!$D4</f>
        <v>2.5153176394711384E-2</v>
      </c>
      <c r="CA6" s="32"/>
    </row>
    <row r="7" spans="1:79" x14ac:dyDescent="0.25">
      <c r="A7" s="45" t="s">
        <v>19</v>
      </c>
      <c r="B7" s="44" t="s">
        <v>18</v>
      </c>
      <c r="C7" s="31">
        <v>2</v>
      </c>
      <c r="D7" s="125">
        <f t="shared" si="0"/>
        <v>5.7653502450273858E-4</v>
      </c>
      <c r="E7" s="41">
        <f>D7*'Pondération des sujets'!$D5</f>
        <v>5.7653502450273858E-4</v>
      </c>
      <c r="F7" s="31">
        <v>9</v>
      </c>
      <c r="G7" s="125">
        <f t="shared" si="1"/>
        <v>2.6262036766851473E-3</v>
      </c>
      <c r="H7" s="41">
        <f>G7*'Pondération des sujets'!$D5</f>
        <v>2.6262036766851473E-3</v>
      </c>
      <c r="I7" s="31">
        <v>10</v>
      </c>
      <c r="J7" s="125">
        <f t="shared" si="2"/>
        <v>2.8669724770642203E-3</v>
      </c>
      <c r="K7" s="41">
        <f>J7*'Pondération des sujets'!$D5</f>
        <v>2.8669724770642203E-3</v>
      </c>
      <c r="L7" s="31">
        <v>41</v>
      </c>
      <c r="M7" s="125">
        <f t="shared" si="3"/>
        <v>1.1998829382499269E-2</v>
      </c>
      <c r="N7" s="41">
        <f>M7*'Pondération des sujets'!$D5</f>
        <v>1.1998829382499269E-2</v>
      </c>
      <c r="O7" s="31">
        <v>10</v>
      </c>
      <c r="P7" s="125">
        <f t="shared" si="4"/>
        <v>2.94811320754717E-3</v>
      </c>
      <c r="Q7" s="41">
        <f>P7*'Pondération des sujets'!$D5</f>
        <v>2.94811320754717E-3</v>
      </c>
      <c r="R7" s="31">
        <v>15</v>
      </c>
      <c r="S7" s="125">
        <f t="shared" si="5"/>
        <v>4.4869877355668561E-3</v>
      </c>
      <c r="T7" s="41">
        <f>S7*'Pondération des sujets'!$D5</f>
        <v>4.4869877355668561E-3</v>
      </c>
      <c r="U7" s="31">
        <v>9</v>
      </c>
      <c r="V7" s="125">
        <f t="shared" si="6"/>
        <v>2.5862068965517241E-3</v>
      </c>
      <c r="W7" s="41">
        <f>V7*'Pondération des sujets'!$D5</f>
        <v>2.5862068965517241E-3</v>
      </c>
      <c r="X7" s="31">
        <v>8</v>
      </c>
      <c r="Y7" s="125">
        <f t="shared" si="7"/>
        <v>2.2876751501286819E-3</v>
      </c>
      <c r="Z7" s="41">
        <f>Y7*'Pondération des sujets'!$D5</f>
        <v>2.2876751501286819E-3</v>
      </c>
      <c r="AA7" s="31">
        <v>12</v>
      </c>
      <c r="AB7" s="125">
        <f t="shared" si="8"/>
        <v>3.470213996529786E-3</v>
      </c>
      <c r="AC7" s="41">
        <f>AB7*'Pondération des sujets'!$D5</f>
        <v>3.470213996529786E-3</v>
      </c>
      <c r="AD7" s="31">
        <v>1</v>
      </c>
      <c r="AE7" s="125">
        <f t="shared" si="9"/>
        <v>2.8686173264486515E-4</v>
      </c>
      <c r="AF7" s="41">
        <f>AE7*'Pondération des sujets'!$D5</f>
        <v>2.8686173264486515E-4</v>
      </c>
      <c r="AG7" s="31">
        <v>11</v>
      </c>
      <c r="AH7" s="125">
        <f t="shared" si="10"/>
        <v>3.3003300330033004E-3</v>
      </c>
      <c r="AI7" s="41">
        <f>AH7*'Pondération des sujets'!$D5</f>
        <v>3.3003300330033004E-3</v>
      </c>
      <c r="AJ7" s="31">
        <v>14</v>
      </c>
      <c r="AK7" s="125">
        <f t="shared" si="11"/>
        <v>4.2852770125497396E-3</v>
      </c>
      <c r="AL7" s="41">
        <f>AK7*'Pondération des sujets'!$D5</f>
        <v>4.2852770125497396E-3</v>
      </c>
      <c r="AM7" s="32"/>
      <c r="AN7" s="31">
        <v>3</v>
      </c>
      <c r="AO7" s="125">
        <f t="shared" si="12"/>
        <v>9.1715071843472939E-4</v>
      </c>
      <c r="AP7" s="41">
        <f>AO7*'Pondération des sujets'!$D5</f>
        <v>9.1715071843472939E-4</v>
      </c>
      <c r="AQ7" s="31">
        <v>6</v>
      </c>
      <c r="AR7" s="125">
        <f t="shared" si="13"/>
        <v>1.8558614290133002E-3</v>
      </c>
      <c r="AS7" s="41">
        <f>AR7*'Pondération des sujets'!$D5</f>
        <v>1.8558614290133002E-3</v>
      </c>
      <c r="AT7" s="31">
        <v>10</v>
      </c>
      <c r="AU7" s="125">
        <f t="shared" si="14"/>
        <v>3.0873726458783574E-3</v>
      </c>
      <c r="AV7" s="41">
        <f>AU7*'Pondération des sujets'!$D5</f>
        <v>3.0873726458783574E-3</v>
      </c>
      <c r="AW7" s="31">
        <v>12</v>
      </c>
      <c r="AX7" s="125">
        <f t="shared" si="15"/>
        <v>3.7441497659906398E-3</v>
      </c>
      <c r="AY7" s="41">
        <f>AX7*'Pondération des sujets'!$D5</f>
        <v>3.7441497659906398E-3</v>
      </c>
      <c r="AZ7" s="31">
        <v>8</v>
      </c>
      <c r="BA7" s="125">
        <f t="shared" si="16"/>
        <v>2.4449877750611247E-3</v>
      </c>
      <c r="BB7" s="41">
        <f>BA7*'Pondération des sujets'!$D5</f>
        <v>2.4449877750611247E-3</v>
      </c>
      <c r="BC7" s="31">
        <v>8</v>
      </c>
      <c r="BD7" s="125">
        <f t="shared" si="17"/>
        <v>2.5046963055729492E-3</v>
      </c>
      <c r="BE7" s="41">
        <f>BD7*'Pondération des sujets'!$D5</f>
        <v>2.5046963055729492E-3</v>
      </c>
      <c r="BF7" s="31">
        <v>4</v>
      </c>
      <c r="BG7" s="125">
        <f t="shared" si="18"/>
        <v>1.2714558169103624E-3</v>
      </c>
      <c r="BH7" s="41">
        <f>BG7*'Pondération des sujets'!$D5</f>
        <v>1.2714558169103624E-3</v>
      </c>
      <c r="BI7" s="31">
        <v>1</v>
      </c>
      <c r="BJ7" s="125">
        <f t="shared" si="19"/>
        <v>3.0422878004259202E-4</v>
      </c>
      <c r="BK7" s="41">
        <f>BJ7*'Pondération des sujets'!$D5</f>
        <v>3.0422878004259202E-4</v>
      </c>
      <c r="BL7" s="31">
        <v>6</v>
      </c>
      <c r="BM7" s="125">
        <f t="shared" si="20"/>
        <v>1.7921146953405018E-3</v>
      </c>
      <c r="BN7" s="41">
        <f>BM7*'Pondération des sujets'!$D5</f>
        <v>1.7921146953405018E-3</v>
      </c>
      <c r="BO7" s="31">
        <v>22</v>
      </c>
      <c r="BP7" s="125">
        <f t="shared" si="21"/>
        <v>6.7381316998468607E-3</v>
      </c>
      <c r="BQ7" s="41">
        <f>BP7*'Pondération des sujets'!$D5</f>
        <v>6.7381316998468607E-3</v>
      </c>
      <c r="BR7" s="31">
        <v>0</v>
      </c>
      <c r="BS7" s="125">
        <f t="shared" si="22"/>
        <v>0</v>
      </c>
      <c r="BT7" s="41">
        <f>BS7*'Pondération des sujets'!$D5</f>
        <v>0</v>
      </c>
      <c r="BU7" s="31">
        <v>9</v>
      </c>
      <c r="BV7" s="125">
        <f t="shared" si="23"/>
        <v>2.8116213683223993E-3</v>
      </c>
      <c r="BW7" s="41">
        <f>BV7*'Pondération des sujets'!$D5</f>
        <v>2.8116213683223993E-3</v>
      </c>
      <c r="BX7" s="31">
        <v>5</v>
      </c>
      <c r="BY7" s="125">
        <f t="shared" si="24"/>
        <v>1.6123831022250886E-3</v>
      </c>
      <c r="BZ7" s="41">
        <f>BY7*'Pondération des sujets'!$D5</f>
        <v>1.6123831022250886E-3</v>
      </c>
      <c r="CA7" s="32"/>
    </row>
    <row r="8" spans="1:79" x14ac:dyDescent="0.25">
      <c r="A8" s="45" t="s">
        <v>118</v>
      </c>
      <c r="B8" s="44" t="s">
        <v>16</v>
      </c>
      <c r="C8" s="31">
        <v>232</v>
      </c>
      <c r="D8" s="125">
        <f t="shared" si="0"/>
        <v>6.6878062842317676E-2</v>
      </c>
      <c r="E8" s="41">
        <f>D8*'Pondération des sujets'!$D6</f>
        <v>6.6878062842317676E-2</v>
      </c>
      <c r="F8" s="31">
        <v>235</v>
      </c>
      <c r="G8" s="125">
        <f t="shared" si="1"/>
        <v>6.8573096002334397E-2</v>
      </c>
      <c r="H8" s="41">
        <f>G8*'Pondération des sujets'!$D6</f>
        <v>6.8573096002334397E-2</v>
      </c>
      <c r="I8" s="31">
        <v>366</v>
      </c>
      <c r="J8" s="125">
        <f t="shared" si="2"/>
        <v>0.10493119266055045</v>
      </c>
      <c r="K8" s="41">
        <f>J8*'Pondération des sujets'!$D6</f>
        <v>0.10493119266055045</v>
      </c>
      <c r="L8" s="31">
        <v>161</v>
      </c>
      <c r="M8" s="125">
        <f t="shared" si="3"/>
        <v>4.7117354404448343E-2</v>
      </c>
      <c r="N8" s="41">
        <f>M8*'Pondération des sujets'!$D6</f>
        <v>4.7117354404448343E-2</v>
      </c>
      <c r="O8" s="31">
        <v>178</v>
      </c>
      <c r="P8" s="125">
        <f t="shared" si="4"/>
        <v>5.2476415094339625E-2</v>
      </c>
      <c r="Q8" s="41">
        <f>P8*'Pondération des sujets'!$D6</f>
        <v>5.2476415094339625E-2</v>
      </c>
      <c r="R8" s="31">
        <v>151</v>
      </c>
      <c r="S8" s="125">
        <f t="shared" si="5"/>
        <v>4.5169009871373018E-2</v>
      </c>
      <c r="T8" s="41">
        <f>S8*'Pondération des sujets'!$D6</f>
        <v>4.5169009871373018E-2</v>
      </c>
      <c r="U8" s="31">
        <v>147</v>
      </c>
      <c r="V8" s="125">
        <f t="shared" si="6"/>
        <v>4.2241379310344829E-2</v>
      </c>
      <c r="W8" s="41">
        <f>V8*'Pondération des sujets'!$D6</f>
        <v>4.2241379310344829E-2</v>
      </c>
      <c r="X8" s="31">
        <v>182</v>
      </c>
      <c r="Y8" s="125">
        <f t="shared" si="7"/>
        <v>5.204460966542751E-2</v>
      </c>
      <c r="Z8" s="41">
        <f>Y8*'Pondération des sujets'!$D6</f>
        <v>5.204460966542751E-2</v>
      </c>
      <c r="AA8" s="31">
        <v>196</v>
      </c>
      <c r="AB8" s="125">
        <f t="shared" si="8"/>
        <v>5.6680161943319839E-2</v>
      </c>
      <c r="AC8" s="41">
        <f>AB8*'Pondération des sujets'!$D6</f>
        <v>5.6680161943319839E-2</v>
      </c>
      <c r="AD8" s="31">
        <v>201</v>
      </c>
      <c r="AE8" s="125">
        <f t="shared" si="9"/>
        <v>5.7659208261617897E-2</v>
      </c>
      <c r="AF8" s="41">
        <f>AE8*'Pondération des sujets'!$D6</f>
        <v>5.7659208261617897E-2</v>
      </c>
      <c r="AG8" s="31">
        <v>175</v>
      </c>
      <c r="AH8" s="125">
        <f t="shared" si="10"/>
        <v>5.2505250525052505E-2</v>
      </c>
      <c r="AI8" s="41">
        <f>AH8*'Pondération des sujets'!$D6</f>
        <v>5.2505250525052505E-2</v>
      </c>
      <c r="AJ8" s="31">
        <v>167</v>
      </c>
      <c r="AK8" s="125">
        <f t="shared" si="11"/>
        <v>5.1117232935414751E-2</v>
      </c>
      <c r="AL8" s="41">
        <f>AK8*'Pondération des sujets'!$D6</f>
        <v>5.1117232935414751E-2</v>
      </c>
      <c r="AM8" s="32"/>
      <c r="AN8" s="31">
        <v>139</v>
      </c>
      <c r="AO8" s="125">
        <f t="shared" si="12"/>
        <v>4.2494649954142462E-2</v>
      </c>
      <c r="AP8" s="41">
        <f>AO8*'Pondération des sujets'!$D6</f>
        <v>4.2494649954142462E-2</v>
      </c>
      <c r="AQ8" s="31">
        <v>145</v>
      </c>
      <c r="AR8" s="125">
        <f t="shared" si="13"/>
        <v>4.4849984534488088E-2</v>
      </c>
      <c r="AS8" s="41">
        <f>AR8*'Pondération des sujets'!$D6</f>
        <v>4.4849984534488088E-2</v>
      </c>
      <c r="AT8" s="31">
        <v>97</v>
      </c>
      <c r="AU8" s="125">
        <f t="shared" si="14"/>
        <v>2.9947514665020068E-2</v>
      </c>
      <c r="AV8" s="41">
        <f>AU8*'Pondération des sujets'!$D6</f>
        <v>2.9947514665020068E-2</v>
      </c>
      <c r="AW8" s="31">
        <v>152</v>
      </c>
      <c r="AX8" s="125">
        <f t="shared" si="15"/>
        <v>4.7425897035881438E-2</v>
      </c>
      <c r="AY8" s="41">
        <f>AX8*'Pondération des sujets'!$D6</f>
        <v>4.7425897035881438E-2</v>
      </c>
      <c r="AZ8" s="31">
        <v>240</v>
      </c>
      <c r="BA8" s="125">
        <f t="shared" si="16"/>
        <v>7.3349633251833746E-2</v>
      </c>
      <c r="BB8" s="41">
        <f>BA8*'Pondération des sujets'!$D6</f>
        <v>7.3349633251833746E-2</v>
      </c>
      <c r="BC8" s="31">
        <v>132</v>
      </c>
      <c r="BD8" s="125">
        <f t="shared" si="17"/>
        <v>4.1327489041953665E-2</v>
      </c>
      <c r="BE8" s="41">
        <f>BD8*'Pondération des sujets'!$D6</f>
        <v>4.1327489041953665E-2</v>
      </c>
      <c r="BF8" s="31">
        <v>121</v>
      </c>
      <c r="BG8" s="125">
        <f t="shared" si="18"/>
        <v>3.8461538461538464E-2</v>
      </c>
      <c r="BH8" s="41">
        <f>BG8*'Pondération des sujets'!$D6</f>
        <v>3.8461538461538464E-2</v>
      </c>
      <c r="BI8" s="31">
        <v>98</v>
      </c>
      <c r="BJ8" s="125">
        <f t="shared" si="19"/>
        <v>2.9814420444174018E-2</v>
      </c>
      <c r="BK8" s="41">
        <f>BJ8*'Pondération des sujets'!$D6</f>
        <v>2.9814420444174018E-2</v>
      </c>
      <c r="BL8" s="31">
        <v>158</v>
      </c>
      <c r="BM8" s="125">
        <f t="shared" si="20"/>
        <v>4.7192353643966546E-2</v>
      </c>
      <c r="BN8" s="41">
        <f>BM8*'Pondération des sujets'!$D6</f>
        <v>4.7192353643966546E-2</v>
      </c>
      <c r="BO8" s="31">
        <v>135</v>
      </c>
      <c r="BP8" s="125">
        <f t="shared" si="21"/>
        <v>4.1347626339969371E-2</v>
      </c>
      <c r="BQ8" s="41">
        <f>BP8*'Pondération des sujets'!$D6</f>
        <v>4.1347626339969371E-2</v>
      </c>
      <c r="BR8" s="31">
        <v>155</v>
      </c>
      <c r="BS8" s="125">
        <f t="shared" si="22"/>
        <v>4.7055251973284758E-2</v>
      </c>
      <c r="BT8" s="41">
        <f>BS8*'Pondération des sujets'!$D6</f>
        <v>4.7055251973284758E-2</v>
      </c>
      <c r="BU8" s="31">
        <v>193</v>
      </c>
      <c r="BV8" s="125">
        <f t="shared" si="23"/>
        <v>6.0293658231802563E-2</v>
      </c>
      <c r="BW8" s="41">
        <f>BV8*'Pondération des sujets'!$D6</f>
        <v>6.0293658231802563E-2</v>
      </c>
      <c r="BX8" s="31">
        <v>153</v>
      </c>
      <c r="BY8" s="125">
        <f t="shared" si="24"/>
        <v>4.9338922928087711E-2</v>
      </c>
      <c r="BZ8" s="41">
        <f>BY8*'Pondération des sujets'!$D6</f>
        <v>4.9338922928087711E-2</v>
      </c>
      <c r="CA8" s="32"/>
    </row>
    <row r="9" spans="1:79" x14ac:dyDescent="0.25">
      <c r="A9" s="45">
        <v>3</v>
      </c>
      <c r="B9" s="44" t="s">
        <v>14</v>
      </c>
      <c r="C9" s="31">
        <v>690</v>
      </c>
      <c r="D9" s="125">
        <f t="shared" si="0"/>
        <v>0.19890458345344481</v>
      </c>
      <c r="E9" s="41">
        <f>D9*'Pondération des sujets'!$D8</f>
        <v>0.19890458345344481</v>
      </c>
      <c r="F9" s="31">
        <v>266</v>
      </c>
      <c r="G9" s="125">
        <f t="shared" si="1"/>
        <v>7.7618908666472128E-2</v>
      </c>
      <c r="H9" s="41">
        <f>G9*'Pondération des sujets'!$D8</f>
        <v>7.7618908666472128E-2</v>
      </c>
      <c r="I9" s="31">
        <v>64</v>
      </c>
      <c r="J9" s="125">
        <f t="shared" si="2"/>
        <v>1.834862385321101E-2</v>
      </c>
      <c r="K9" s="41">
        <f>J9*'Pondération des sujets'!$D8</f>
        <v>1.834862385321101E-2</v>
      </c>
      <c r="L9" s="31">
        <v>183</v>
      </c>
      <c r="M9" s="125">
        <f t="shared" si="3"/>
        <v>5.3555750658472345E-2</v>
      </c>
      <c r="N9" s="41">
        <f>M9*'Pondération des sujets'!$D8</f>
        <v>5.3555750658472345E-2</v>
      </c>
      <c r="O9" s="31">
        <v>139</v>
      </c>
      <c r="P9" s="125">
        <f t="shared" si="4"/>
        <v>4.0978773584905662E-2</v>
      </c>
      <c r="Q9" s="41">
        <f>P9*'Pondération des sujets'!$D8</f>
        <v>4.0978773584905662E-2</v>
      </c>
      <c r="R9" s="31">
        <v>130</v>
      </c>
      <c r="S9" s="125">
        <f t="shared" si="5"/>
        <v>3.8887227041579417E-2</v>
      </c>
      <c r="T9" s="41">
        <f>S9*'Pondération des sujets'!$D8</f>
        <v>3.8887227041579417E-2</v>
      </c>
      <c r="U9" s="31">
        <v>191</v>
      </c>
      <c r="V9" s="125">
        <f t="shared" si="6"/>
        <v>5.4885057471264369E-2</v>
      </c>
      <c r="W9" s="41">
        <f>V9*'Pondération des sujets'!$D8</f>
        <v>5.4885057471264369E-2</v>
      </c>
      <c r="X9" s="31">
        <v>203</v>
      </c>
      <c r="Y9" s="125">
        <f t="shared" si="7"/>
        <v>5.8049756934515299E-2</v>
      </c>
      <c r="Z9" s="41">
        <f>Y9*'Pondération des sujets'!$D8</f>
        <v>5.8049756934515299E-2</v>
      </c>
      <c r="AA9" s="31">
        <v>199</v>
      </c>
      <c r="AB9" s="125">
        <f t="shared" si="8"/>
        <v>5.7547715442452282E-2</v>
      </c>
      <c r="AC9" s="41">
        <f>AB9*'Pondération des sujets'!$D8</f>
        <v>5.7547715442452282E-2</v>
      </c>
      <c r="AD9" s="31">
        <v>144</v>
      </c>
      <c r="AE9" s="125">
        <f t="shared" si="9"/>
        <v>4.1308089500860588E-2</v>
      </c>
      <c r="AF9" s="41">
        <f>AE9*'Pondération des sujets'!$D8</f>
        <v>4.1308089500860588E-2</v>
      </c>
      <c r="AG9" s="31">
        <v>262</v>
      </c>
      <c r="AH9" s="125">
        <f t="shared" si="10"/>
        <v>7.8607860786078607E-2</v>
      </c>
      <c r="AI9" s="41">
        <f>AH9*'Pondération des sujets'!$D8</f>
        <v>7.8607860786078607E-2</v>
      </c>
      <c r="AJ9" s="31">
        <v>138</v>
      </c>
      <c r="AK9" s="125">
        <f t="shared" si="11"/>
        <v>4.2240587695133149E-2</v>
      </c>
      <c r="AL9" s="41">
        <f>AK9*'Pondération des sujets'!$D8</f>
        <v>4.2240587695133149E-2</v>
      </c>
      <c r="AM9" s="32"/>
      <c r="AN9" s="31">
        <v>762</v>
      </c>
      <c r="AO9" s="125">
        <f t="shared" si="12"/>
        <v>0.23295628248242128</v>
      </c>
      <c r="AP9" s="41">
        <f>AO9*'Pondération des sujets'!$D8</f>
        <v>0.23295628248242128</v>
      </c>
      <c r="AQ9" s="31">
        <v>227</v>
      </c>
      <c r="AR9" s="125">
        <f t="shared" si="13"/>
        <v>7.0213424064336533E-2</v>
      </c>
      <c r="AS9" s="41">
        <f>AR9*'Pondération des sujets'!$D8</f>
        <v>7.0213424064336533E-2</v>
      </c>
      <c r="AT9" s="31">
        <v>109</v>
      </c>
      <c r="AU9" s="125">
        <f t="shared" si="14"/>
        <v>3.3652361840074099E-2</v>
      </c>
      <c r="AV9" s="41">
        <f>AU9*'Pondération des sujets'!$D8</f>
        <v>3.3652361840074099E-2</v>
      </c>
      <c r="AW9" s="31">
        <v>63</v>
      </c>
      <c r="AX9" s="125">
        <f t="shared" si="15"/>
        <v>1.9656786271450857E-2</v>
      </c>
      <c r="AY9" s="41">
        <f>AX9*'Pondération des sujets'!$D8</f>
        <v>1.9656786271450857E-2</v>
      </c>
      <c r="AZ9" s="31">
        <v>11</v>
      </c>
      <c r="BA9" s="125">
        <f t="shared" si="16"/>
        <v>3.3618581907090463E-3</v>
      </c>
      <c r="BB9" s="41">
        <f>BA9*'Pondération des sujets'!$D8</f>
        <v>3.3618581907090463E-3</v>
      </c>
      <c r="BC9" s="31">
        <v>128</v>
      </c>
      <c r="BD9" s="125">
        <f t="shared" si="17"/>
        <v>4.0075140889167186E-2</v>
      </c>
      <c r="BE9" s="41">
        <f>BD9*'Pondération des sujets'!$D8</f>
        <v>4.0075140889167186E-2</v>
      </c>
      <c r="BF9" s="31">
        <v>104</v>
      </c>
      <c r="BG9" s="125">
        <f t="shared" si="18"/>
        <v>3.3057851239669422E-2</v>
      </c>
      <c r="BH9" s="41">
        <f>BG9*'Pondération des sujets'!$D8</f>
        <v>3.3057851239669422E-2</v>
      </c>
      <c r="BI9" s="31">
        <v>237</v>
      </c>
      <c r="BJ9" s="125">
        <f t="shared" si="19"/>
        <v>7.2102220870094311E-2</v>
      </c>
      <c r="BK9" s="41">
        <f>BJ9*'Pondération des sujets'!$D8</f>
        <v>7.2102220870094311E-2</v>
      </c>
      <c r="BL9" s="31">
        <v>230</v>
      </c>
      <c r="BM9" s="125">
        <f t="shared" si="20"/>
        <v>6.8697729988052569E-2</v>
      </c>
      <c r="BN9" s="41">
        <f>BM9*'Pondération des sujets'!$D8</f>
        <v>6.8697729988052569E-2</v>
      </c>
      <c r="BO9" s="31">
        <v>204</v>
      </c>
      <c r="BP9" s="125">
        <f t="shared" si="21"/>
        <v>6.2480857580398161E-2</v>
      </c>
      <c r="BQ9" s="41">
        <f>BP9*'Pondération des sujets'!$D8</f>
        <v>6.2480857580398161E-2</v>
      </c>
      <c r="BR9" s="31">
        <v>205</v>
      </c>
      <c r="BS9" s="125">
        <f t="shared" si="22"/>
        <v>6.2234365513054037E-2</v>
      </c>
      <c r="BT9" s="41">
        <f>BS9*'Pondération des sujets'!$D8</f>
        <v>6.2234365513054037E-2</v>
      </c>
      <c r="BU9" s="31">
        <v>176</v>
      </c>
      <c r="BV9" s="125">
        <f t="shared" si="23"/>
        <v>5.4982817869415807E-2</v>
      </c>
      <c r="BW9" s="41">
        <f>BV9*'Pondération des sujets'!$D8</f>
        <v>5.4982817869415807E-2</v>
      </c>
      <c r="BX9" s="31">
        <v>157</v>
      </c>
      <c r="BY9" s="125">
        <f t="shared" si="24"/>
        <v>5.0628829409867786E-2</v>
      </c>
      <c r="BZ9" s="41">
        <f>BY9*'Pondération des sujets'!$D8</f>
        <v>5.0628829409867786E-2</v>
      </c>
      <c r="CA9" s="32"/>
    </row>
    <row r="10" spans="1:79" ht="25.5" x14ac:dyDescent="0.25">
      <c r="A10" s="45">
        <v>5</v>
      </c>
      <c r="B10" s="44" t="s">
        <v>12</v>
      </c>
      <c r="C10" s="31">
        <v>4</v>
      </c>
      <c r="D10" s="125">
        <f t="shared" si="0"/>
        <v>1.1530700490054772E-3</v>
      </c>
      <c r="E10" s="41">
        <f>D10*'Pondération des sujets'!$D10</f>
        <v>1.1530700490054772E-3</v>
      </c>
      <c r="F10" s="31">
        <v>6</v>
      </c>
      <c r="G10" s="125">
        <f t="shared" si="1"/>
        <v>1.7508024511234317E-3</v>
      </c>
      <c r="H10" s="41">
        <f>G10*'Pondération des sujets'!$D10</f>
        <v>1.7508024511234317E-3</v>
      </c>
      <c r="I10" s="31">
        <v>8</v>
      </c>
      <c r="J10" s="125">
        <f t="shared" si="2"/>
        <v>2.2935779816513763E-3</v>
      </c>
      <c r="K10" s="41">
        <f>J10*'Pondération des sujets'!$D10</f>
        <v>2.2935779816513763E-3</v>
      </c>
      <c r="L10" s="31">
        <v>3</v>
      </c>
      <c r="M10" s="125">
        <f t="shared" si="3"/>
        <v>8.7796312554872696E-4</v>
      </c>
      <c r="N10" s="41">
        <f>M10*'Pondération des sujets'!$D10</f>
        <v>8.7796312554872696E-4</v>
      </c>
      <c r="O10" s="31">
        <v>3</v>
      </c>
      <c r="P10" s="125">
        <f t="shared" si="4"/>
        <v>8.8443396226415096E-4</v>
      </c>
      <c r="Q10" s="41">
        <f>P10*'Pondération des sujets'!$D10</f>
        <v>8.8443396226415096E-4</v>
      </c>
      <c r="R10" s="31">
        <v>1</v>
      </c>
      <c r="S10" s="125">
        <f t="shared" si="5"/>
        <v>2.9913251570445708E-4</v>
      </c>
      <c r="T10" s="41">
        <f>S10*'Pondération des sujets'!$D10</f>
        <v>2.9913251570445708E-4</v>
      </c>
      <c r="U10" s="31">
        <v>3</v>
      </c>
      <c r="V10" s="125">
        <f t="shared" si="6"/>
        <v>8.6206896551724137E-4</v>
      </c>
      <c r="W10" s="41">
        <f>V10*'Pondération des sujets'!$D10</f>
        <v>8.6206896551724137E-4</v>
      </c>
      <c r="X10" s="31">
        <v>6</v>
      </c>
      <c r="Y10" s="125">
        <f t="shared" si="7"/>
        <v>1.7157563625965113E-3</v>
      </c>
      <c r="Z10" s="41">
        <f>Y10*'Pondération des sujets'!$D10</f>
        <v>1.7157563625965113E-3</v>
      </c>
      <c r="AA10" s="31">
        <v>2</v>
      </c>
      <c r="AB10" s="125">
        <f t="shared" si="8"/>
        <v>5.7836899942163096E-4</v>
      </c>
      <c r="AC10" s="41">
        <f>AB10*'Pondération des sujets'!$D10</f>
        <v>5.7836899942163096E-4</v>
      </c>
      <c r="AD10" s="31">
        <v>3</v>
      </c>
      <c r="AE10" s="125">
        <f t="shared" si="9"/>
        <v>8.6058519793459555E-4</v>
      </c>
      <c r="AF10" s="41">
        <f>AE10*'Pondération des sujets'!$D10</f>
        <v>8.6058519793459555E-4</v>
      </c>
      <c r="AG10" s="31">
        <v>2</v>
      </c>
      <c r="AH10" s="125">
        <f t="shared" si="10"/>
        <v>6.0006000600060011E-4</v>
      </c>
      <c r="AI10" s="41">
        <f>AH10*'Pondération des sujets'!$D10</f>
        <v>6.0006000600060011E-4</v>
      </c>
      <c r="AJ10" s="31">
        <v>2</v>
      </c>
      <c r="AK10" s="125">
        <f t="shared" si="11"/>
        <v>6.1218243036424854E-4</v>
      </c>
      <c r="AL10" s="41">
        <f>AK10*'Pondération des sujets'!$D10</f>
        <v>6.1218243036424854E-4</v>
      </c>
      <c r="AM10" s="32"/>
      <c r="AN10" s="31">
        <v>0</v>
      </c>
      <c r="AO10" s="125">
        <f t="shared" si="12"/>
        <v>0</v>
      </c>
      <c r="AP10" s="41">
        <f>AO10*'Pondération des sujets'!$D10</f>
        <v>0</v>
      </c>
      <c r="AQ10" s="31">
        <v>9</v>
      </c>
      <c r="AR10" s="125">
        <f t="shared" si="13"/>
        <v>2.7837921435199505E-3</v>
      </c>
      <c r="AS10" s="41">
        <f>AR10*'Pondération des sujets'!$D10</f>
        <v>2.7837921435199505E-3</v>
      </c>
      <c r="AT10" s="31">
        <v>8</v>
      </c>
      <c r="AU10" s="125">
        <f t="shared" si="14"/>
        <v>2.469898116702686E-3</v>
      </c>
      <c r="AV10" s="41">
        <f>AU10*'Pondération des sujets'!$D10</f>
        <v>2.469898116702686E-3</v>
      </c>
      <c r="AW10" s="31">
        <v>8</v>
      </c>
      <c r="AX10" s="125">
        <f t="shared" si="15"/>
        <v>2.4960998439937598E-3</v>
      </c>
      <c r="AY10" s="41">
        <f>AX10*'Pondération des sujets'!$D10</f>
        <v>2.4960998439937598E-3</v>
      </c>
      <c r="AZ10" s="31">
        <v>3</v>
      </c>
      <c r="BA10" s="125">
        <f t="shared" si="16"/>
        <v>9.1687041564792176E-4</v>
      </c>
      <c r="BB10" s="41">
        <f>BA10*'Pondération des sujets'!$D10</f>
        <v>9.1687041564792176E-4</v>
      </c>
      <c r="BC10" s="31">
        <v>2</v>
      </c>
      <c r="BD10" s="125">
        <f t="shared" si="17"/>
        <v>6.2617407639323729E-4</v>
      </c>
      <c r="BE10" s="41">
        <f>BD10*'Pondération des sujets'!$D10</f>
        <v>6.2617407639323729E-4</v>
      </c>
      <c r="BF10" s="31">
        <v>3</v>
      </c>
      <c r="BG10" s="125">
        <f t="shared" si="18"/>
        <v>9.5359186268277173E-4</v>
      </c>
      <c r="BH10" s="41">
        <f>BG10*'Pondération des sujets'!$D10</f>
        <v>9.5359186268277173E-4</v>
      </c>
      <c r="BI10" s="31">
        <v>18</v>
      </c>
      <c r="BJ10" s="125">
        <f t="shared" si="19"/>
        <v>5.4761180407666568E-3</v>
      </c>
      <c r="BK10" s="41">
        <f>BJ10*'Pondération des sujets'!$D10</f>
        <v>5.4761180407666568E-3</v>
      </c>
      <c r="BL10" s="31">
        <v>55</v>
      </c>
      <c r="BM10" s="125">
        <f t="shared" si="20"/>
        <v>1.6427718040621268E-2</v>
      </c>
      <c r="BN10" s="41">
        <f>BM10*'Pondération des sujets'!$D10</f>
        <v>1.6427718040621268E-2</v>
      </c>
      <c r="BO10" s="31">
        <v>53</v>
      </c>
      <c r="BP10" s="125">
        <f t="shared" si="21"/>
        <v>1.6232771822358345E-2</v>
      </c>
      <c r="BQ10" s="41">
        <f>BP10*'Pondération des sujets'!$D10</f>
        <v>1.6232771822358345E-2</v>
      </c>
      <c r="BR10" s="31">
        <v>15</v>
      </c>
      <c r="BS10" s="125">
        <f t="shared" si="22"/>
        <v>4.5537340619307837E-3</v>
      </c>
      <c r="BT10" s="41">
        <f>BS10*'Pondération des sujets'!$D10</f>
        <v>4.5537340619307837E-3</v>
      </c>
      <c r="BU10" s="31">
        <v>2</v>
      </c>
      <c r="BV10" s="125">
        <f t="shared" si="23"/>
        <v>6.248047485160887E-4</v>
      </c>
      <c r="BW10" s="41">
        <f>BV10*'Pondération des sujets'!$D10</f>
        <v>6.248047485160887E-4</v>
      </c>
      <c r="BX10" s="31">
        <v>2</v>
      </c>
      <c r="BY10" s="125">
        <f t="shared" si="24"/>
        <v>6.4495324089003543E-4</v>
      </c>
      <c r="BZ10" s="41">
        <f>BY10*'Pondération des sujets'!$D10</f>
        <v>6.4495324089003543E-4</v>
      </c>
      <c r="CA10" s="32"/>
    </row>
    <row r="11" spans="1:79" x14ac:dyDescent="0.25">
      <c r="A11" s="83" t="s">
        <v>119</v>
      </c>
      <c r="B11" s="42" t="s">
        <v>2</v>
      </c>
      <c r="C11" s="28">
        <v>0</v>
      </c>
      <c r="D11" s="125">
        <f t="shared" si="0"/>
        <v>0</v>
      </c>
      <c r="E11" s="41">
        <f>D11*'Pondération des sujets'!$D16</f>
        <v>0</v>
      </c>
      <c r="F11" s="28">
        <v>2</v>
      </c>
      <c r="G11" s="125">
        <f t="shared" si="1"/>
        <v>5.8360081704114382E-4</v>
      </c>
      <c r="H11" s="41">
        <f>G11*'Pondération des sujets'!$D16</f>
        <v>5.8360081704114382E-4</v>
      </c>
      <c r="I11" s="28">
        <v>2</v>
      </c>
      <c r="J11" s="125">
        <f t="shared" si="2"/>
        <v>5.7339449541284407E-4</v>
      </c>
      <c r="K11" s="41">
        <f>J11*'Pondération des sujets'!$D16</f>
        <v>5.7339449541284407E-4</v>
      </c>
      <c r="L11" s="28">
        <v>2</v>
      </c>
      <c r="M11" s="125">
        <f t="shared" si="3"/>
        <v>5.8530875036581797E-4</v>
      </c>
      <c r="N11" s="41">
        <f>M11*'Pondération des sujets'!$D16</f>
        <v>5.8530875036581797E-4</v>
      </c>
      <c r="O11" s="28">
        <v>1</v>
      </c>
      <c r="P11" s="125">
        <f t="shared" si="4"/>
        <v>2.9481132075471697E-4</v>
      </c>
      <c r="Q11" s="41">
        <f>P11*'Pondération des sujets'!$D16</f>
        <v>2.9481132075471697E-4</v>
      </c>
      <c r="R11" s="28">
        <v>0</v>
      </c>
      <c r="S11" s="125">
        <f t="shared" si="5"/>
        <v>0</v>
      </c>
      <c r="T11" s="41">
        <f>S11*'Pondération des sujets'!$D16</f>
        <v>0</v>
      </c>
      <c r="U11" s="28">
        <v>0</v>
      </c>
      <c r="V11" s="125">
        <f t="shared" si="6"/>
        <v>0</v>
      </c>
      <c r="W11" s="41">
        <f>V11*'Pondération des sujets'!$D16</f>
        <v>0</v>
      </c>
      <c r="X11" s="28">
        <v>1</v>
      </c>
      <c r="Y11" s="125">
        <f t="shared" si="7"/>
        <v>2.8595939376608524E-4</v>
      </c>
      <c r="Z11" s="41">
        <f>Y11*'Pondération des sujets'!$D16</f>
        <v>2.8595939376608524E-4</v>
      </c>
      <c r="AA11" s="28">
        <v>0</v>
      </c>
      <c r="AB11" s="125">
        <f t="shared" si="8"/>
        <v>0</v>
      </c>
      <c r="AC11" s="41">
        <f>AB11*'Pondération des sujets'!$D16</f>
        <v>0</v>
      </c>
      <c r="AD11" s="28">
        <v>0</v>
      </c>
      <c r="AE11" s="125">
        <f t="shared" si="9"/>
        <v>0</v>
      </c>
      <c r="AF11" s="41">
        <f>AE11*'Pondération des sujets'!$D16</f>
        <v>0</v>
      </c>
      <c r="AG11" s="28">
        <v>2</v>
      </c>
      <c r="AH11" s="125">
        <f t="shared" si="10"/>
        <v>6.0006000600060011E-4</v>
      </c>
      <c r="AI11" s="41">
        <f>AH11*'Pondération des sujets'!$D16</f>
        <v>6.0006000600060011E-4</v>
      </c>
      <c r="AJ11" s="28">
        <v>2</v>
      </c>
      <c r="AK11" s="125">
        <f t="shared" si="11"/>
        <v>6.1218243036424854E-4</v>
      </c>
      <c r="AL11" s="41">
        <f>AK11*'Pondération des sujets'!$D16</f>
        <v>6.1218243036424854E-4</v>
      </c>
      <c r="AM11" s="32"/>
      <c r="AN11" s="28">
        <v>3</v>
      </c>
      <c r="AO11" s="125">
        <f t="shared" si="12"/>
        <v>9.1715071843472939E-4</v>
      </c>
      <c r="AP11" s="41">
        <f>AO11*'Pondération des sujets'!$D16</f>
        <v>9.1715071843472939E-4</v>
      </c>
      <c r="AQ11" s="28">
        <v>1</v>
      </c>
      <c r="AR11" s="125">
        <f t="shared" si="13"/>
        <v>3.0931023816888341E-4</v>
      </c>
      <c r="AS11" s="41">
        <f>AR11*'Pondération des sujets'!$D16</f>
        <v>3.0931023816888341E-4</v>
      </c>
      <c r="AT11" s="28">
        <v>1</v>
      </c>
      <c r="AU11" s="125">
        <f t="shared" si="14"/>
        <v>3.0873726458783575E-4</v>
      </c>
      <c r="AV11" s="41">
        <f>AU11*'Pondération des sujets'!$D16</f>
        <v>3.0873726458783575E-4</v>
      </c>
      <c r="AW11" s="28">
        <v>1</v>
      </c>
      <c r="AX11" s="125">
        <f t="shared" si="15"/>
        <v>3.1201248049921997E-4</v>
      </c>
      <c r="AY11" s="41">
        <f>AX11*'Pondération des sujets'!$D16</f>
        <v>3.1201248049921997E-4</v>
      </c>
      <c r="AZ11" s="28">
        <v>1</v>
      </c>
      <c r="BA11" s="125">
        <f t="shared" si="16"/>
        <v>3.0562347188264059E-4</v>
      </c>
      <c r="BB11" s="41">
        <f>BA11*'Pondération des sujets'!$D16</f>
        <v>3.0562347188264059E-4</v>
      </c>
      <c r="BC11" s="28">
        <v>1</v>
      </c>
      <c r="BD11" s="125">
        <f t="shared" si="17"/>
        <v>3.1308703819661864E-4</v>
      </c>
      <c r="BE11" s="41">
        <f>BD11*'Pondération des sujets'!$D16</f>
        <v>3.1308703819661864E-4</v>
      </c>
      <c r="BF11" s="28">
        <v>0</v>
      </c>
      <c r="BG11" s="125">
        <f t="shared" si="18"/>
        <v>0</v>
      </c>
      <c r="BH11" s="41">
        <f>BG11*'Pondération des sujets'!$D16</f>
        <v>0</v>
      </c>
      <c r="BI11" s="28">
        <v>0</v>
      </c>
      <c r="BJ11" s="125">
        <f t="shared" si="19"/>
        <v>0</v>
      </c>
      <c r="BK11" s="41">
        <f>BJ11*'Pondération des sujets'!$D16</f>
        <v>0</v>
      </c>
      <c r="BL11" s="28">
        <v>0</v>
      </c>
      <c r="BM11" s="125">
        <f t="shared" si="20"/>
        <v>0</v>
      </c>
      <c r="BN11" s="41">
        <f>BM11*'Pondération des sujets'!$D16</f>
        <v>0</v>
      </c>
      <c r="BO11" s="28">
        <v>1</v>
      </c>
      <c r="BP11" s="125">
        <f t="shared" si="21"/>
        <v>3.0627871362940275E-4</v>
      </c>
      <c r="BQ11" s="41">
        <f>BP11*'Pondération des sujets'!$D16</f>
        <v>3.0627871362940275E-4</v>
      </c>
      <c r="BR11" s="28">
        <v>2</v>
      </c>
      <c r="BS11" s="125">
        <f t="shared" si="22"/>
        <v>6.0716454159077113E-4</v>
      </c>
      <c r="BT11" s="41">
        <f>BS11*'Pondération des sujets'!$D16</f>
        <v>6.0716454159077113E-4</v>
      </c>
      <c r="BU11" s="28">
        <v>0</v>
      </c>
      <c r="BV11" s="125">
        <f t="shared" si="23"/>
        <v>0</v>
      </c>
      <c r="BW11" s="41">
        <f>BV11*'Pondération des sujets'!$D16</f>
        <v>0</v>
      </c>
      <c r="BX11" s="28">
        <v>1</v>
      </c>
      <c r="BY11" s="125">
        <f t="shared" si="24"/>
        <v>3.2247662044501772E-4</v>
      </c>
      <c r="BZ11" s="41">
        <f>BY11*'Pondération des sujets'!$D16</f>
        <v>3.2247662044501772E-4</v>
      </c>
      <c r="CA11" s="32"/>
    </row>
    <row r="12" spans="1:79" x14ac:dyDescent="0.25">
      <c r="A12" s="83" t="s">
        <v>117</v>
      </c>
      <c r="B12" s="42" t="s">
        <v>1</v>
      </c>
      <c r="C12" s="28">
        <v>0</v>
      </c>
      <c r="D12" s="125">
        <f t="shared" si="0"/>
        <v>0</v>
      </c>
      <c r="E12" s="41">
        <f>D12*'Pondération des sujets'!$D17</f>
        <v>0</v>
      </c>
      <c r="F12" s="28">
        <v>0</v>
      </c>
      <c r="G12" s="125">
        <f t="shared" si="1"/>
        <v>0</v>
      </c>
      <c r="H12" s="41">
        <f>G12*'Pondération des sujets'!$D17</f>
        <v>0</v>
      </c>
      <c r="I12" s="28">
        <v>0</v>
      </c>
      <c r="J12" s="125">
        <f t="shared" si="2"/>
        <v>0</v>
      </c>
      <c r="K12" s="41">
        <f>J12*'Pondération des sujets'!$D17</f>
        <v>0</v>
      </c>
      <c r="L12" s="28">
        <v>0</v>
      </c>
      <c r="M12" s="125">
        <f t="shared" si="3"/>
        <v>0</v>
      </c>
      <c r="N12" s="41">
        <f>M12*'Pondération des sujets'!$D17</f>
        <v>0</v>
      </c>
      <c r="O12" s="28">
        <v>0</v>
      </c>
      <c r="P12" s="125">
        <f t="shared" si="4"/>
        <v>0</v>
      </c>
      <c r="Q12" s="41">
        <f>P12*'Pondération des sujets'!$D17</f>
        <v>0</v>
      </c>
      <c r="R12" s="28">
        <v>0</v>
      </c>
      <c r="S12" s="125">
        <f t="shared" si="5"/>
        <v>0</v>
      </c>
      <c r="T12" s="41">
        <f>S12*'Pondération des sujets'!$D17</f>
        <v>0</v>
      </c>
      <c r="U12" s="28">
        <v>0</v>
      </c>
      <c r="V12" s="125">
        <f t="shared" si="6"/>
        <v>0</v>
      </c>
      <c r="W12" s="41">
        <f>V12*'Pondération des sujets'!$D17</f>
        <v>0</v>
      </c>
      <c r="X12" s="28">
        <v>0</v>
      </c>
      <c r="Y12" s="125">
        <f t="shared" si="7"/>
        <v>0</v>
      </c>
      <c r="Z12" s="41">
        <f>Y12*'Pondération des sujets'!$D17</f>
        <v>0</v>
      </c>
      <c r="AA12" s="28">
        <v>0</v>
      </c>
      <c r="AB12" s="125">
        <f t="shared" si="8"/>
        <v>0</v>
      </c>
      <c r="AC12" s="41">
        <f>AB12*'Pondération des sujets'!$D17</f>
        <v>0</v>
      </c>
      <c r="AD12" s="28">
        <v>0</v>
      </c>
      <c r="AE12" s="125">
        <f t="shared" si="9"/>
        <v>0</v>
      </c>
      <c r="AF12" s="41">
        <f>AE12*'Pondération des sujets'!$D17</f>
        <v>0</v>
      </c>
      <c r="AG12" s="28">
        <v>0</v>
      </c>
      <c r="AH12" s="125">
        <f t="shared" si="10"/>
        <v>0</v>
      </c>
      <c r="AI12" s="41">
        <f>AH12*'Pondération des sujets'!$D17</f>
        <v>0</v>
      </c>
      <c r="AJ12" s="28">
        <v>0</v>
      </c>
      <c r="AK12" s="125">
        <f t="shared" si="11"/>
        <v>0</v>
      </c>
      <c r="AL12" s="41">
        <f>AK12*'Pondération des sujets'!$D17</f>
        <v>0</v>
      </c>
      <c r="AM12" s="32"/>
      <c r="AN12" s="28">
        <v>0</v>
      </c>
      <c r="AO12" s="125">
        <f t="shared" si="12"/>
        <v>0</v>
      </c>
      <c r="AP12" s="41">
        <f>AO12*'Pondération des sujets'!$D17</f>
        <v>0</v>
      </c>
      <c r="AQ12" s="28">
        <v>0</v>
      </c>
      <c r="AR12" s="125">
        <f t="shared" si="13"/>
        <v>0</v>
      </c>
      <c r="AS12" s="41">
        <f>AR12*'Pondération des sujets'!$D17</f>
        <v>0</v>
      </c>
      <c r="AT12" s="28">
        <v>0</v>
      </c>
      <c r="AU12" s="125">
        <f t="shared" si="14"/>
        <v>0</v>
      </c>
      <c r="AV12" s="41">
        <f>AU12*'Pondération des sujets'!$D17</f>
        <v>0</v>
      </c>
      <c r="AW12" s="28">
        <v>0</v>
      </c>
      <c r="AX12" s="125">
        <f t="shared" si="15"/>
        <v>0</v>
      </c>
      <c r="AY12" s="41">
        <f>AX12*'Pondération des sujets'!$D17</f>
        <v>0</v>
      </c>
      <c r="AZ12" s="28">
        <v>0</v>
      </c>
      <c r="BA12" s="125">
        <f t="shared" si="16"/>
        <v>0</v>
      </c>
      <c r="BB12" s="41">
        <f>BA12*'Pondération des sujets'!$D17</f>
        <v>0</v>
      </c>
      <c r="BC12" s="28">
        <v>0</v>
      </c>
      <c r="BD12" s="125">
        <f t="shared" si="17"/>
        <v>0</v>
      </c>
      <c r="BE12" s="41">
        <f>BD12*'Pondération des sujets'!$D17</f>
        <v>0</v>
      </c>
      <c r="BF12" s="28">
        <v>0</v>
      </c>
      <c r="BG12" s="125">
        <f t="shared" si="18"/>
        <v>0</v>
      </c>
      <c r="BH12" s="41">
        <f>BG12*'Pondération des sujets'!$D17</f>
        <v>0</v>
      </c>
      <c r="BI12" s="28">
        <v>0</v>
      </c>
      <c r="BJ12" s="125">
        <f t="shared" si="19"/>
        <v>0</v>
      </c>
      <c r="BK12" s="41">
        <f>BJ12*'Pondération des sujets'!$D17</f>
        <v>0</v>
      </c>
      <c r="BL12" s="28">
        <v>0</v>
      </c>
      <c r="BM12" s="125">
        <f t="shared" si="20"/>
        <v>0</v>
      </c>
      <c r="BN12" s="41">
        <f>BM12*'Pondération des sujets'!$D17</f>
        <v>0</v>
      </c>
      <c r="BO12" s="28">
        <v>0</v>
      </c>
      <c r="BP12" s="125">
        <f t="shared" si="21"/>
        <v>0</v>
      </c>
      <c r="BQ12" s="41">
        <f>BP12*'Pondération des sujets'!$D17</f>
        <v>0</v>
      </c>
      <c r="BR12" s="28">
        <v>0</v>
      </c>
      <c r="BS12" s="125">
        <f t="shared" si="22"/>
        <v>0</v>
      </c>
      <c r="BT12" s="41">
        <f>BS12*'Pondération des sujets'!$D17</f>
        <v>0</v>
      </c>
      <c r="BU12" s="28">
        <v>0</v>
      </c>
      <c r="BV12" s="125">
        <f t="shared" si="23"/>
        <v>0</v>
      </c>
      <c r="BW12" s="41">
        <f>BV12*'Pondération des sujets'!$D17</f>
        <v>0</v>
      </c>
      <c r="BX12" s="28">
        <v>1</v>
      </c>
      <c r="BY12" s="125">
        <f t="shared" si="24"/>
        <v>3.2247662044501772E-4</v>
      </c>
      <c r="BZ12" s="41">
        <f>BY12*'Pondération des sujets'!$D17</f>
        <v>3.2247662044501772E-4</v>
      </c>
      <c r="CA12" s="32"/>
    </row>
    <row r="13" spans="1:79" x14ac:dyDescent="0.25">
      <c r="A13" s="77" t="s">
        <v>98</v>
      </c>
      <c r="B13" s="42" t="s">
        <v>99</v>
      </c>
      <c r="C13" s="31">
        <v>0</v>
      </c>
      <c r="D13" s="125">
        <f>C13/C$21</f>
        <v>0</v>
      </c>
      <c r="E13" s="34"/>
      <c r="F13" s="31">
        <v>0</v>
      </c>
      <c r="G13" s="125">
        <f>F13/F$21</f>
        <v>0</v>
      </c>
      <c r="H13" s="34"/>
      <c r="I13" s="31">
        <v>0</v>
      </c>
      <c r="J13" s="125">
        <f>I13/I$21</f>
        <v>0</v>
      </c>
      <c r="K13" s="34"/>
      <c r="L13" s="31">
        <v>0</v>
      </c>
      <c r="M13" s="125">
        <f>L13/L$21</f>
        <v>0</v>
      </c>
      <c r="N13" s="34"/>
      <c r="O13" s="31">
        <v>0</v>
      </c>
      <c r="P13" s="125">
        <f>O13/O$21</f>
        <v>0</v>
      </c>
      <c r="Q13" s="34"/>
      <c r="R13" s="31">
        <v>0</v>
      </c>
      <c r="S13" s="125">
        <f>R13/R$21</f>
        <v>0</v>
      </c>
      <c r="T13" s="34"/>
      <c r="U13" s="31">
        <v>0</v>
      </c>
      <c r="V13" s="125">
        <f>U13/U$21</f>
        <v>0</v>
      </c>
      <c r="W13" s="34"/>
      <c r="X13" s="31">
        <v>0</v>
      </c>
      <c r="Y13" s="125">
        <f>X13/X$21</f>
        <v>0</v>
      </c>
      <c r="Z13" s="34"/>
      <c r="AA13" s="31">
        <v>0</v>
      </c>
      <c r="AB13" s="125">
        <f>AA13/AA$21</f>
        <v>0</v>
      </c>
      <c r="AC13" s="34"/>
      <c r="AD13" s="31">
        <v>0</v>
      </c>
      <c r="AE13" s="125">
        <f>AD13/AD$21</f>
        <v>0</v>
      </c>
      <c r="AF13" s="34"/>
      <c r="AG13" s="31">
        <v>0</v>
      </c>
      <c r="AH13" s="125">
        <f>AG13/AG$21</f>
        <v>0</v>
      </c>
      <c r="AI13" s="34"/>
      <c r="AJ13" s="31">
        <v>0</v>
      </c>
      <c r="AK13" s="125">
        <f>AJ13/AJ$21</f>
        <v>0</v>
      </c>
      <c r="AL13" s="34"/>
      <c r="AM13" s="32"/>
      <c r="AN13" s="31">
        <v>0</v>
      </c>
      <c r="AO13" s="125">
        <f>AN13/AN$21</f>
        <v>0</v>
      </c>
      <c r="AP13" s="34"/>
      <c r="AQ13" s="31">
        <v>0</v>
      </c>
      <c r="AR13" s="125">
        <f>AQ13/AQ$21</f>
        <v>0</v>
      </c>
      <c r="AS13" s="34"/>
      <c r="AT13" s="31">
        <v>0</v>
      </c>
      <c r="AU13" s="125">
        <f>AT13/AT$21</f>
        <v>0</v>
      </c>
      <c r="AV13" s="34"/>
      <c r="AW13" s="31">
        <v>0</v>
      </c>
      <c r="AX13" s="125">
        <f>AW13/AW$21</f>
        <v>0</v>
      </c>
      <c r="AY13" s="34"/>
      <c r="AZ13" s="31">
        <v>0</v>
      </c>
      <c r="BA13" s="125">
        <f>AZ13/AZ$21</f>
        <v>0</v>
      </c>
      <c r="BB13" s="34"/>
      <c r="BC13" s="31">
        <v>0</v>
      </c>
      <c r="BD13" s="125">
        <f>BC13/BC$21</f>
        <v>0</v>
      </c>
      <c r="BE13" s="34"/>
      <c r="BF13" s="31">
        <v>0</v>
      </c>
      <c r="BG13" s="125">
        <f>BF13/BF$21</f>
        <v>0</v>
      </c>
      <c r="BH13" s="34"/>
      <c r="BI13" s="31">
        <v>0</v>
      </c>
      <c r="BJ13" s="125">
        <f>BI13/BI$21</f>
        <v>0</v>
      </c>
      <c r="BK13" s="34"/>
      <c r="BL13" s="31">
        <v>0</v>
      </c>
      <c r="BM13" s="125">
        <f>BL13/BL$21</f>
        <v>0</v>
      </c>
      <c r="BN13" s="34"/>
      <c r="BO13" s="31">
        <v>0</v>
      </c>
      <c r="BP13" s="125">
        <f>BO13/BO$21</f>
        <v>0</v>
      </c>
      <c r="BQ13" s="34"/>
      <c r="BR13" s="31">
        <v>0</v>
      </c>
      <c r="BS13" s="125">
        <f>BR13/BR$21</f>
        <v>0</v>
      </c>
      <c r="BT13" s="34"/>
      <c r="BU13" s="31">
        <v>0</v>
      </c>
      <c r="BV13" s="125">
        <f>BU13/BU$21</f>
        <v>0</v>
      </c>
      <c r="BW13" s="34"/>
      <c r="BX13" s="31">
        <v>0</v>
      </c>
      <c r="BY13" s="125">
        <f>BX13/BX$21</f>
        <v>0</v>
      </c>
      <c r="BZ13" s="34"/>
      <c r="CA13" s="32"/>
    </row>
    <row r="14" spans="1:79" x14ac:dyDescent="0.25">
      <c r="A14" s="84" t="s">
        <v>48</v>
      </c>
      <c r="B14" s="38" t="s">
        <v>47</v>
      </c>
      <c r="C14" s="37"/>
      <c r="D14" s="35"/>
      <c r="E14" s="39">
        <f>SUM(E4:E12)</f>
        <v>0.42288844047275881</v>
      </c>
      <c r="F14" s="37"/>
      <c r="G14" s="35"/>
      <c r="H14" s="39">
        <f>SUM(H4:H12)</f>
        <v>0.29325941056317478</v>
      </c>
      <c r="I14" s="37"/>
      <c r="J14" s="35"/>
      <c r="K14" s="39">
        <f>SUM(K4:K12)</f>
        <v>0.25172018348623854</v>
      </c>
      <c r="L14" s="37"/>
      <c r="M14" s="35"/>
      <c r="N14" s="39">
        <f>SUM(N4:N12)</f>
        <v>0.18466491074041558</v>
      </c>
      <c r="O14" s="37"/>
      <c r="P14" s="35"/>
      <c r="Q14" s="39">
        <f>SUM(Q4:Q12)</f>
        <v>0.20341981132075468</v>
      </c>
      <c r="R14" s="37"/>
      <c r="S14" s="35"/>
      <c r="T14" s="39">
        <f>SUM(T4:T12)</f>
        <v>0.18665868979958122</v>
      </c>
      <c r="U14" s="37"/>
      <c r="V14" s="35"/>
      <c r="W14" s="39">
        <f>SUM(W4:W12)</f>
        <v>0.18793103448275864</v>
      </c>
      <c r="X14" s="37"/>
      <c r="Y14" s="35"/>
      <c r="Z14" s="39">
        <f>SUM(Z4:Z12)</f>
        <v>0.20188733199885617</v>
      </c>
      <c r="AA14" s="37"/>
      <c r="AB14" s="35"/>
      <c r="AC14" s="39">
        <f>SUM(AC4:AC12)</f>
        <v>0.20185078079814919</v>
      </c>
      <c r="AD14" s="37"/>
      <c r="AE14" s="35"/>
      <c r="AF14" s="39">
        <f>SUM(AF4:AF12)</f>
        <v>0.18416523235800344</v>
      </c>
      <c r="AG14" s="37"/>
      <c r="AH14" s="35"/>
      <c r="AI14" s="39">
        <f>SUM(AI4:AI12)</f>
        <v>0.21812181218121812</v>
      </c>
      <c r="AJ14" s="37"/>
      <c r="AK14" s="35"/>
      <c r="AL14" s="39">
        <f>SUM(AL4:AL12)</f>
        <v>0.19191919191919193</v>
      </c>
      <c r="AM14" s="109"/>
      <c r="AN14" s="37"/>
      <c r="AO14" s="35"/>
      <c r="AP14" s="39">
        <f>SUM(AP4:AP12)</f>
        <v>0.38856618771018037</v>
      </c>
      <c r="AQ14" s="37"/>
      <c r="AR14" s="35"/>
      <c r="AS14" s="39">
        <f>SUM(AS4:AS12)</f>
        <v>0.23755026291370246</v>
      </c>
      <c r="AT14" s="37"/>
      <c r="AU14" s="35"/>
      <c r="AV14" s="39">
        <f>SUM(AV4:AV12)</f>
        <v>0.16887928372954611</v>
      </c>
      <c r="AW14" s="37"/>
      <c r="AX14" s="35"/>
      <c r="AY14" s="39">
        <f>SUM(AY4:AY12)</f>
        <v>0.16318252730109203</v>
      </c>
      <c r="AZ14" s="37"/>
      <c r="BA14" s="35"/>
      <c r="BB14" s="39">
        <f>SUM(BB4:BB12)</f>
        <v>0.16839853300733496</v>
      </c>
      <c r="BC14" s="37"/>
      <c r="BD14" s="35"/>
      <c r="BE14" s="39">
        <f>SUM(BE4:BE12)</f>
        <v>0.17689417658108955</v>
      </c>
      <c r="BF14" s="37"/>
      <c r="BG14" s="35"/>
      <c r="BH14" s="39">
        <f>SUM(BH4:BH12)</f>
        <v>0.16083916083916081</v>
      </c>
      <c r="BI14" s="37"/>
      <c r="BJ14" s="35"/>
      <c r="BK14" s="39">
        <f>SUM(BK4:BK12)</f>
        <v>0.20079099482811077</v>
      </c>
      <c r="BL14" s="37"/>
      <c r="BM14" s="35"/>
      <c r="BN14" s="39">
        <f>SUM(BN4:BN12)</f>
        <v>0.2078853046594982</v>
      </c>
      <c r="BO14" s="37"/>
      <c r="BP14" s="35"/>
      <c r="BQ14" s="39">
        <f>SUM(BQ4:BQ12)</f>
        <v>0.18866768759571209</v>
      </c>
      <c r="BR14" s="37"/>
      <c r="BS14" s="35"/>
      <c r="BT14" s="39">
        <f>SUM(BT4:BT12)</f>
        <v>0.18214936247723129</v>
      </c>
      <c r="BU14" s="37"/>
      <c r="BV14" s="35"/>
      <c r="BW14" s="39">
        <f>SUM(BW4:BW12)</f>
        <v>0.19525148391127772</v>
      </c>
      <c r="BX14" s="37"/>
      <c r="BY14" s="35"/>
      <c r="BZ14" s="39">
        <f>SUM(BZ4:BZ12)</f>
        <v>0.21186713963237666</v>
      </c>
      <c r="CA14" s="109"/>
    </row>
    <row r="15" spans="1:79" x14ac:dyDescent="0.25">
      <c r="E15" s="30"/>
      <c r="H15" s="30"/>
      <c r="K15" s="30"/>
      <c r="N15" s="30"/>
      <c r="Q15" s="30"/>
      <c r="T15" s="30"/>
      <c r="W15" s="30"/>
      <c r="Z15" s="30"/>
      <c r="AC15" s="30"/>
      <c r="AF15" s="30"/>
      <c r="AI15" s="30"/>
      <c r="AL15" s="30"/>
      <c r="AM15" s="111"/>
      <c r="AP15" s="30"/>
      <c r="AS15" s="30"/>
      <c r="AV15" s="30"/>
      <c r="AY15" s="30"/>
      <c r="BB15" s="30"/>
      <c r="BE15" s="30"/>
      <c r="BH15" s="30"/>
      <c r="BK15" s="30"/>
      <c r="BN15" s="30"/>
      <c r="BQ15" s="30"/>
      <c r="BT15" s="30"/>
      <c r="BW15" s="30"/>
      <c r="BZ15" s="30"/>
      <c r="CA15" s="111"/>
    </row>
    <row r="16" spans="1:79" x14ac:dyDescent="0.25">
      <c r="C16" s="65" t="s">
        <v>64</v>
      </c>
      <c r="F16" s="65" t="s">
        <v>64</v>
      </c>
      <c r="I16" s="65" t="s">
        <v>64</v>
      </c>
      <c r="L16" s="65" t="s">
        <v>64</v>
      </c>
      <c r="O16" s="65" t="s">
        <v>64</v>
      </c>
      <c r="R16" s="65" t="s">
        <v>64</v>
      </c>
      <c r="U16" s="65" t="s">
        <v>64</v>
      </c>
      <c r="X16" s="65" t="s">
        <v>64</v>
      </c>
      <c r="AA16" s="65" t="s">
        <v>64</v>
      </c>
      <c r="AD16" s="65" t="s">
        <v>64</v>
      </c>
      <c r="AG16" s="65" t="s">
        <v>64</v>
      </c>
      <c r="AJ16" s="65" t="s">
        <v>64</v>
      </c>
      <c r="AM16" s="110"/>
      <c r="AN16" s="65" t="s">
        <v>63</v>
      </c>
      <c r="AP16" s="27"/>
      <c r="AQ16" s="65" t="s">
        <v>63</v>
      </c>
      <c r="AS16" s="27"/>
      <c r="AT16" s="65" t="s">
        <v>63</v>
      </c>
      <c r="AV16" s="27"/>
      <c r="AW16" s="65" t="s">
        <v>63</v>
      </c>
      <c r="AY16" s="27"/>
      <c r="AZ16" s="65" t="s">
        <v>63</v>
      </c>
      <c r="BB16" s="27"/>
      <c r="BC16" s="65" t="s">
        <v>63</v>
      </c>
      <c r="BE16" s="27"/>
      <c r="BF16" s="65" t="s">
        <v>63</v>
      </c>
      <c r="BH16" s="27"/>
      <c r="BI16" s="65" t="s">
        <v>63</v>
      </c>
      <c r="BK16" s="27"/>
      <c r="BL16" s="65" t="s">
        <v>63</v>
      </c>
      <c r="BN16" s="27"/>
      <c r="BO16" s="65" t="s">
        <v>63</v>
      </c>
      <c r="BQ16" s="27"/>
      <c r="BR16" s="65" t="s">
        <v>63</v>
      </c>
      <c r="BT16" s="27"/>
      <c r="BU16" s="65" t="s">
        <v>63</v>
      </c>
      <c r="BW16" s="27"/>
      <c r="BX16" s="65" t="s">
        <v>63</v>
      </c>
      <c r="BZ16" s="27"/>
      <c r="CA16" s="110"/>
    </row>
    <row r="17" spans="3:79" x14ac:dyDescent="0.25">
      <c r="C17" s="64" t="s">
        <v>38</v>
      </c>
      <c r="F17" s="64" t="s">
        <v>37</v>
      </c>
      <c r="I17" s="64" t="s">
        <v>39</v>
      </c>
      <c r="L17" s="64" t="s">
        <v>210</v>
      </c>
      <c r="O17" s="64" t="s">
        <v>216</v>
      </c>
      <c r="R17" s="64" t="s">
        <v>225</v>
      </c>
      <c r="U17" s="64" t="s">
        <v>228</v>
      </c>
      <c r="X17" s="64" t="s">
        <v>235</v>
      </c>
      <c r="AA17" s="64" t="s">
        <v>242</v>
      </c>
      <c r="AD17" s="64" t="s">
        <v>247</v>
      </c>
      <c r="AG17" s="64" t="s">
        <v>251</v>
      </c>
      <c r="AJ17" s="64" t="s">
        <v>257</v>
      </c>
      <c r="AM17" s="110"/>
      <c r="AN17" s="64" t="s">
        <v>38</v>
      </c>
      <c r="AP17" s="27"/>
      <c r="AQ17" s="64" t="s">
        <v>37</v>
      </c>
      <c r="AS17" s="27"/>
      <c r="AT17" s="64" t="s">
        <v>39</v>
      </c>
      <c r="AV17" s="27"/>
      <c r="AW17" s="64" t="s">
        <v>210</v>
      </c>
      <c r="AY17" s="27"/>
      <c r="AZ17" s="64" t="s">
        <v>216</v>
      </c>
      <c r="BB17" s="27"/>
      <c r="BC17" s="64" t="s">
        <v>225</v>
      </c>
      <c r="BE17" s="27"/>
      <c r="BF17" s="64" t="s">
        <v>228</v>
      </c>
      <c r="BH17" s="27"/>
      <c r="BI17" s="64" t="s">
        <v>235</v>
      </c>
      <c r="BK17" s="27"/>
      <c r="BL17" s="64" t="s">
        <v>242</v>
      </c>
      <c r="BN17" s="27"/>
      <c r="BO17" s="64" t="s">
        <v>247</v>
      </c>
      <c r="BQ17" s="27"/>
      <c r="BR17" s="64" t="s">
        <v>251</v>
      </c>
      <c r="BT17" s="27"/>
      <c r="BU17" s="64" t="s">
        <v>257</v>
      </c>
      <c r="BW17" s="27"/>
      <c r="BX17" s="64" t="s">
        <v>262</v>
      </c>
      <c r="BZ17" s="27"/>
      <c r="CA17" s="110"/>
    </row>
    <row r="18" spans="3:79" x14ac:dyDescent="0.25">
      <c r="C18" s="64" t="s">
        <v>95</v>
      </c>
      <c r="F18" s="64" t="s">
        <v>95</v>
      </c>
      <c r="I18" s="64" t="s">
        <v>95</v>
      </c>
      <c r="L18" s="64" t="s">
        <v>95</v>
      </c>
      <c r="O18" s="64" t="s">
        <v>95</v>
      </c>
      <c r="R18" s="64" t="s">
        <v>95</v>
      </c>
      <c r="U18" s="64" t="s">
        <v>95</v>
      </c>
      <c r="X18" s="64" t="s">
        <v>95</v>
      </c>
      <c r="AA18" s="64" t="s">
        <v>95</v>
      </c>
      <c r="AD18" s="64" t="s">
        <v>95</v>
      </c>
      <c r="AG18" s="64" t="s">
        <v>95</v>
      </c>
      <c r="AJ18" s="64" t="s">
        <v>95</v>
      </c>
      <c r="AM18" s="110"/>
      <c r="AN18" s="64" t="s">
        <v>95</v>
      </c>
      <c r="AP18" s="27"/>
      <c r="AQ18" s="64" t="s">
        <v>95</v>
      </c>
      <c r="AS18" s="27"/>
      <c r="AT18" s="64" t="s">
        <v>95</v>
      </c>
      <c r="AV18" s="27"/>
      <c r="AW18" s="64" t="s">
        <v>95</v>
      </c>
      <c r="AY18" s="27"/>
      <c r="AZ18" s="64" t="s">
        <v>95</v>
      </c>
      <c r="BB18" s="27"/>
      <c r="BC18" s="64" t="s">
        <v>95</v>
      </c>
      <c r="BE18" s="27"/>
      <c r="BF18" s="64" t="s">
        <v>95</v>
      </c>
      <c r="BH18" s="27"/>
      <c r="BI18" s="64" t="s">
        <v>95</v>
      </c>
      <c r="BK18" s="27"/>
      <c r="BL18" s="64" t="s">
        <v>95</v>
      </c>
      <c r="BN18" s="27"/>
      <c r="BO18" s="64" t="s">
        <v>95</v>
      </c>
      <c r="BQ18" s="27"/>
      <c r="BR18" s="64" t="s">
        <v>95</v>
      </c>
      <c r="BT18" s="27"/>
      <c r="BU18" s="64" t="s">
        <v>95</v>
      </c>
      <c r="BW18" s="27"/>
      <c r="BX18" s="64" t="s">
        <v>95</v>
      </c>
      <c r="BZ18" s="27"/>
      <c r="CA18" s="110"/>
    </row>
    <row r="19" spans="3:79" x14ac:dyDescent="0.25">
      <c r="C19" s="64">
        <v>3469</v>
      </c>
      <c r="F19" s="64">
        <v>3427</v>
      </c>
      <c r="I19" s="64">
        <v>3488</v>
      </c>
      <c r="L19" s="64">
        <v>3417</v>
      </c>
      <c r="O19" s="64">
        <v>3392</v>
      </c>
      <c r="R19" s="64">
        <v>3343</v>
      </c>
      <c r="U19" s="64">
        <v>3480</v>
      </c>
      <c r="X19" s="64">
        <v>3497</v>
      </c>
      <c r="AA19" s="64">
        <v>3458</v>
      </c>
      <c r="AD19" s="64">
        <v>3486</v>
      </c>
      <c r="AG19" s="64">
        <v>3333</v>
      </c>
      <c r="AJ19" s="64">
        <v>3267</v>
      </c>
      <c r="AM19" s="110"/>
      <c r="AN19" s="64">
        <v>3271</v>
      </c>
      <c r="AP19" s="27"/>
      <c r="AQ19" s="64">
        <v>3233</v>
      </c>
      <c r="AS19" s="27"/>
      <c r="AT19" s="64">
        <v>3239</v>
      </c>
      <c r="AV19" s="27"/>
      <c r="AW19" s="64">
        <v>3205</v>
      </c>
      <c r="AY19" s="27"/>
      <c r="AZ19" s="64">
        <v>3272</v>
      </c>
      <c r="BB19" s="27"/>
      <c r="BC19" s="64">
        <v>3194</v>
      </c>
      <c r="BE19" s="27"/>
      <c r="BF19" s="64">
        <v>3146</v>
      </c>
      <c r="BH19" s="27"/>
      <c r="BI19" s="64">
        <v>3287</v>
      </c>
      <c r="BK19" s="27"/>
      <c r="BL19" s="64">
        <v>3348</v>
      </c>
      <c r="BN19" s="27"/>
      <c r="BO19" s="64">
        <v>3265</v>
      </c>
      <c r="BQ19" s="27"/>
      <c r="BR19" s="64">
        <v>3294</v>
      </c>
      <c r="BT19" s="27"/>
      <c r="BU19" s="64">
        <v>3201</v>
      </c>
      <c r="BW19" s="27"/>
      <c r="BX19" s="64">
        <v>3101</v>
      </c>
      <c r="BZ19" s="27"/>
      <c r="CA19" s="110"/>
    </row>
    <row r="20" spans="3:79" x14ac:dyDescent="0.25">
      <c r="C20" s="64" t="s">
        <v>35</v>
      </c>
      <c r="F20" s="64" t="s">
        <v>35</v>
      </c>
      <c r="I20" s="64" t="s">
        <v>35</v>
      </c>
      <c r="L20" s="64" t="s">
        <v>35</v>
      </c>
      <c r="O20" s="64" t="s">
        <v>35</v>
      </c>
      <c r="R20" s="64" t="s">
        <v>35</v>
      </c>
      <c r="U20" s="64" t="s">
        <v>35</v>
      </c>
      <c r="X20" s="64" t="s">
        <v>35</v>
      </c>
      <c r="AA20" s="64" t="s">
        <v>35</v>
      </c>
      <c r="AD20" s="64" t="s">
        <v>35</v>
      </c>
      <c r="AG20" s="64" t="s">
        <v>35</v>
      </c>
      <c r="AJ20" s="64" t="s">
        <v>35</v>
      </c>
      <c r="AM20" s="110"/>
      <c r="AN20" s="64" t="s">
        <v>35</v>
      </c>
      <c r="AP20" s="27"/>
      <c r="AQ20" s="64" t="s">
        <v>35</v>
      </c>
      <c r="AS20" s="27"/>
      <c r="AT20" s="64" t="s">
        <v>35</v>
      </c>
      <c r="AV20" s="27"/>
      <c r="AW20" s="64" t="s">
        <v>35</v>
      </c>
      <c r="AY20" s="27"/>
      <c r="AZ20" s="64" t="s">
        <v>35</v>
      </c>
      <c r="BB20" s="27"/>
      <c r="BC20" s="64" t="s">
        <v>35</v>
      </c>
      <c r="BE20" s="27"/>
      <c r="BF20" s="64" t="s">
        <v>35</v>
      </c>
      <c r="BH20" s="27"/>
      <c r="BI20" s="64" t="s">
        <v>35</v>
      </c>
      <c r="BK20" s="27"/>
      <c r="BL20" s="64" t="s">
        <v>35</v>
      </c>
      <c r="BN20" s="27"/>
      <c r="BO20" s="64" t="s">
        <v>35</v>
      </c>
      <c r="BQ20" s="27"/>
      <c r="BR20" s="64" t="s">
        <v>35</v>
      </c>
      <c r="BT20" s="27"/>
      <c r="BU20" s="64" t="s">
        <v>35</v>
      </c>
      <c r="BW20" s="27"/>
      <c r="BX20" s="64" t="s">
        <v>35</v>
      </c>
      <c r="BZ20" s="27"/>
      <c r="CA20" s="110"/>
    </row>
    <row r="21" spans="3:79" x14ac:dyDescent="0.25">
      <c r="C21" s="64">
        <v>3634</v>
      </c>
      <c r="F21" s="64">
        <v>3651</v>
      </c>
      <c r="I21" s="64">
        <v>3647</v>
      </c>
      <c r="L21" s="64">
        <v>3622</v>
      </c>
      <c r="O21" s="64">
        <v>3626</v>
      </c>
      <c r="R21" s="64">
        <v>3635</v>
      </c>
      <c r="U21" s="64">
        <v>3605</v>
      </c>
      <c r="X21" s="64">
        <v>3720</v>
      </c>
      <c r="AA21" s="64">
        <v>3735</v>
      </c>
      <c r="AD21" s="64">
        <v>3715</v>
      </c>
      <c r="AG21" s="64">
        <v>3824</v>
      </c>
      <c r="AJ21" s="64">
        <v>3591</v>
      </c>
      <c r="AM21" s="110"/>
      <c r="AN21" s="64">
        <v>3431</v>
      </c>
      <c r="AP21" s="27"/>
      <c r="AQ21" s="64">
        <v>3664</v>
      </c>
      <c r="AS21" s="27"/>
      <c r="AT21" s="64">
        <v>3764</v>
      </c>
      <c r="AV21" s="27"/>
      <c r="AW21" s="64">
        <v>3732</v>
      </c>
      <c r="AY21" s="27"/>
      <c r="AZ21" s="64">
        <v>3637</v>
      </c>
      <c r="BB21" s="27"/>
      <c r="BC21" s="64">
        <v>3646</v>
      </c>
      <c r="BE21" s="27"/>
      <c r="BF21" s="64">
        <v>3638</v>
      </c>
      <c r="BH21" s="27"/>
      <c r="BI21" s="64">
        <v>3639</v>
      </c>
      <c r="BK21" s="27"/>
      <c r="BL21" s="64">
        <v>3674</v>
      </c>
      <c r="BN21" s="27"/>
      <c r="BO21" s="64">
        <v>3675</v>
      </c>
      <c r="BQ21" s="27"/>
      <c r="BR21" s="64">
        <v>3672</v>
      </c>
      <c r="BT21" s="27"/>
      <c r="BU21" s="64">
        <v>3645</v>
      </c>
      <c r="BW21" s="27"/>
      <c r="BX21" s="64">
        <v>3579</v>
      </c>
      <c r="BZ21" s="27"/>
      <c r="CA21" s="110"/>
    </row>
    <row r="22" spans="3:79" x14ac:dyDescent="0.25">
      <c r="E22" s="27"/>
      <c r="H22" s="27"/>
      <c r="K22" s="27"/>
      <c r="N22" s="27"/>
      <c r="Q22" s="27"/>
      <c r="T22" s="27"/>
      <c r="W22" s="27"/>
      <c r="Z22" s="27"/>
      <c r="AC22" s="27"/>
      <c r="AF22" s="27"/>
      <c r="AI22" s="27"/>
      <c r="AL22" s="27"/>
      <c r="AP22" s="27"/>
      <c r="AS22" s="27"/>
      <c r="AV22" s="27"/>
      <c r="AY22" s="27"/>
      <c r="BB22" s="27"/>
      <c r="BE22" s="27"/>
      <c r="BH22" s="27"/>
      <c r="BK22" s="27"/>
      <c r="BN22" s="27"/>
      <c r="BQ22" s="27"/>
      <c r="BT22" s="27"/>
      <c r="BW22" s="27"/>
      <c r="BZ22" s="27"/>
    </row>
    <row r="23" spans="3:79" x14ac:dyDescent="0.25">
      <c r="E23" s="27"/>
      <c r="H23" s="27"/>
      <c r="K23" s="27"/>
      <c r="N23" s="27"/>
      <c r="Q23" s="27"/>
      <c r="T23" s="27"/>
      <c r="W23" s="27"/>
      <c r="Z23" s="27"/>
      <c r="AC23" s="27"/>
      <c r="AF23" s="27"/>
      <c r="AI23" s="27"/>
      <c r="AL23" s="27"/>
      <c r="AP23" s="27"/>
      <c r="AS23" s="27"/>
      <c r="AV23" s="27"/>
      <c r="AY23" s="27"/>
      <c r="BB23" s="27"/>
      <c r="BE23" s="27"/>
      <c r="BH23" s="27"/>
      <c r="BK23" s="27"/>
      <c r="BN23" s="27"/>
      <c r="BQ23" s="27"/>
      <c r="BT23" s="27"/>
      <c r="BW23" s="27"/>
      <c r="BZ23" s="27"/>
    </row>
    <row r="24" spans="3:79" x14ac:dyDescent="0.25">
      <c r="E24" s="27"/>
      <c r="H24" s="27"/>
      <c r="K24" s="27"/>
      <c r="N24" s="27"/>
      <c r="Q24" s="27"/>
      <c r="T24" s="27"/>
      <c r="W24" s="27"/>
      <c r="Z24" s="27"/>
      <c r="AC24" s="27"/>
      <c r="AF24" s="27"/>
      <c r="AI24" s="27"/>
      <c r="AL24" s="27"/>
      <c r="AP24" s="27"/>
      <c r="AS24" s="27"/>
      <c r="AV24" s="27"/>
      <c r="AY24" s="27"/>
      <c r="BB24" s="27"/>
      <c r="BE24" s="27"/>
      <c r="BH24" s="27"/>
      <c r="BK24" s="27"/>
      <c r="BN24" s="27"/>
      <c r="BQ24" s="27"/>
      <c r="BT24" s="27"/>
      <c r="BW24" s="27"/>
      <c r="BZ24" s="27"/>
    </row>
  </sheetData>
  <mergeCells count="27">
    <mergeCell ref="BX2:BZ2"/>
    <mergeCell ref="A1:A3"/>
    <mergeCell ref="AQ2:AS2"/>
    <mergeCell ref="F2:H2"/>
    <mergeCell ref="I2:K2"/>
    <mergeCell ref="AW2:AY2"/>
    <mergeCell ref="AT2:AV2"/>
    <mergeCell ref="AN2:AP2"/>
    <mergeCell ref="B1:B3"/>
    <mergeCell ref="C2:E2"/>
    <mergeCell ref="L2:N2"/>
    <mergeCell ref="O2:Q2"/>
    <mergeCell ref="R2:T2"/>
    <mergeCell ref="AJ2:AL2"/>
    <mergeCell ref="BU2:BW2"/>
    <mergeCell ref="X2:Z2"/>
    <mergeCell ref="U2:W2"/>
    <mergeCell ref="BI2:BK2"/>
    <mergeCell ref="BF2:BH2"/>
    <mergeCell ref="BC2:BE2"/>
    <mergeCell ref="AZ2:BB2"/>
    <mergeCell ref="AD2:AF2"/>
    <mergeCell ref="AG2:AI2"/>
    <mergeCell ref="BR2:BT2"/>
    <mergeCell ref="BO2:BQ2"/>
    <mergeCell ref="AA2:AC2"/>
    <mergeCell ref="BL2:BN2"/>
  </mergeCells>
  <conditionalFormatting sqref="E22:E1048576 E15 AP15:AP1048576">
    <cfRule type="cellIs" dxfId="155" priority="1318" operator="greaterThan">
      <formula>0</formula>
    </cfRule>
    <cfRule type="cellIs" dxfId="154" priority="1319" operator="lessThan">
      <formula>0</formula>
    </cfRule>
    <cfRule type="cellIs" dxfId="153" priority="1320" operator="greaterThan">
      <formula>0</formula>
    </cfRule>
  </conditionalFormatting>
  <conditionalFormatting sqref="AM4:AM14">
    <cfRule type="cellIs" dxfId="152" priority="82" operator="greaterThan">
      <formula>0</formula>
    </cfRule>
    <cfRule type="cellIs" dxfId="151" priority="83" operator="lessThan">
      <formula>0</formula>
    </cfRule>
  </conditionalFormatting>
  <conditionalFormatting sqref="AM4:AM14">
    <cfRule type="colorScale" priority="81">
      <colorScale>
        <cfvo type="num" val="0"/>
        <cfvo type="num" val="0"/>
        <color rgb="FF92D050"/>
        <color rgb="FFFF3300"/>
      </colorScale>
    </cfRule>
  </conditionalFormatting>
  <conditionalFormatting sqref="AM3">
    <cfRule type="colorScale" priority="80">
      <colorScale>
        <cfvo type="num" val="0"/>
        <cfvo type="num" val="0"/>
        <color rgb="FF92D050"/>
        <color rgb="FFFF3300"/>
      </colorScale>
    </cfRule>
  </conditionalFormatting>
  <conditionalFormatting sqref="AM15:AM21">
    <cfRule type="cellIs" dxfId="150" priority="78" operator="greaterThan">
      <formula>0</formula>
    </cfRule>
    <cfRule type="cellIs" dxfId="149" priority="79" operator="lessThan">
      <formula>0</formula>
    </cfRule>
  </conditionalFormatting>
  <conditionalFormatting sqref="AM15:AM21">
    <cfRule type="colorScale" priority="77">
      <colorScale>
        <cfvo type="num" val="0"/>
        <cfvo type="num" val="0"/>
        <color rgb="FF92D050"/>
        <color rgb="FFFF3300"/>
      </colorScale>
    </cfRule>
  </conditionalFormatting>
  <conditionalFormatting sqref="CA4:CA14">
    <cfRule type="cellIs" dxfId="148" priority="75" operator="greaterThan">
      <formula>0</formula>
    </cfRule>
    <cfRule type="cellIs" dxfId="147" priority="76" operator="lessThan">
      <formula>0</formula>
    </cfRule>
  </conditionalFormatting>
  <conditionalFormatting sqref="CA4:CA14">
    <cfRule type="colorScale" priority="74">
      <colorScale>
        <cfvo type="num" val="0"/>
        <cfvo type="num" val="0"/>
        <color rgb="FF92D050"/>
        <color rgb="FFFF3300"/>
      </colorScale>
    </cfRule>
  </conditionalFormatting>
  <conditionalFormatting sqref="CA3">
    <cfRule type="colorScale" priority="73">
      <colorScale>
        <cfvo type="num" val="0"/>
        <cfvo type="num" val="0"/>
        <color rgb="FF92D050"/>
        <color rgb="FFFF3300"/>
      </colorScale>
    </cfRule>
  </conditionalFormatting>
  <conditionalFormatting sqref="CA15:CA21">
    <cfRule type="cellIs" dxfId="146" priority="71" operator="greaterThan">
      <formula>0</formula>
    </cfRule>
    <cfRule type="cellIs" dxfId="145" priority="72" operator="lessThan">
      <formula>0</formula>
    </cfRule>
  </conditionalFormatting>
  <conditionalFormatting sqref="CA15:CA21">
    <cfRule type="colorScale" priority="70">
      <colorScale>
        <cfvo type="num" val="0"/>
        <cfvo type="num" val="0"/>
        <color rgb="FF92D050"/>
        <color rgb="FFFF3300"/>
      </colorScale>
    </cfRule>
  </conditionalFormatting>
  <conditionalFormatting sqref="AS15:AS1048576">
    <cfRule type="cellIs" dxfId="144" priority="67" operator="greaterThan">
      <formula>0</formula>
    </cfRule>
    <cfRule type="cellIs" dxfId="143" priority="68" operator="lessThan">
      <formula>0</formula>
    </cfRule>
    <cfRule type="cellIs" dxfId="142" priority="69" operator="greaterThan">
      <formula>0</formula>
    </cfRule>
  </conditionalFormatting>
  <conditionalFormatting sqref="H22:H1048576 H15">
    <cfRule type="cellIs" dxfId="141" priority="64" operator="greaterThan">
      <formula>0</formula>
    </cfRule>
    <cfRule type="cellIs" dxfId="140" priority="65" operator="lessThan">
      <formula>0</formula>
    </cfRule>
    <cfRule type="cellIs" dxfId="139" priority="66" operator="greaterThan">
      <formula>0</formula>
    </cfRule>
  </conditionalFormatting>
  <conditionalFormatting sqref="AV15:AV1048576">
    <cfRule type="cellIs" dxfId="138" priority="61" operator="greaterThan">
      <formula>0</formula>
    </cfRule>
    <cfRule type="cellIs" dxfId="137" priority="62" operator="lessThan">
      <formula>0</formula>
    </cfRule>
    <cfRule type="cellIs" dxfId="136" priority="63" operator="greaterThan">
      <formula>0</formula>
    </cfRule>
  </conditionalFormatting>
  <conditionalFormatting sqref="AY15:AY1048576">
    <cfRule type="cellIs" dxfId="135" priority="58" operator="greaterThan">
      <formula>0</formula>
    </cfRule>
    <cfRule type="cellIs" dxfId="134" priority="59" operator="lessThan">
      <formula>0</formula>
    </cfRule>
    <cfRule type="cellIs" dxfId="133" priority="60" operator="greaterThan">
      <formula>0</formula>
    </cfRule>
  </conditionalFormatting>
  <conditionalFormatting sqref="K22:K1048576 K15">
    <cfRule type="cellIs" dxfId="132" priority="55" operator="greaterThan">
      <formula>0</formula>
    </cfRule>
    <cfRule type="cellIs" dxfId="131" priority="56" operator="lessThan">
      <formula>0</formula>
    </cfRule>
    <cfRule type="cellIs" dxfId="130" priority="57" operator="greaterThan">
      <formula>0</formula>
    </cfRule>
  </conditionalFormatting>
  <conditionalFormatting sqref="BB15:BB1048576">
    <cfRule type="cellIs" dxfId="129" priority="52" operator="greaterThan">
      <formula>0</formula>
    </cfRule>
    <cfRule type="cellIs" dxfId="128" priority="53" operator="lessThan">
      <formula>0</formula>
    </cfRule>
    <cfRule type="cellIs" dxfId="127" priority="54" operator="greaterThan">
      <formula>0</formula>
    </cfRule>
  </conditionalFormatting>
  <conditionalFormatting sqref="N22:N1048576 N15">
    <cfRule type="cellIs" dxfId="126" priority="49" operator="greaterThan">
      <formula>0</formula>
    </cfRule>
    <cfRule type="cellIs" dxfId="125" priority="50" operator="lessThan">
      <formula>0</formula>
    </cfRule>
    <cfRule type="cellIs" dxfId="124" priority="51" operator="greaterThan">
      <formula>0</formula>
    </cfRule>
  </conditionalFormatting>
  <conditionalFormatting sqref="Q22:Q1048576 Q15">
    <cfRule type="cellIs" dxfId="123" priority="46" operator="greaterThan">
      <formula>0</formula>
    </cfRule>
    <cfRule type="cellIs" dxfId="122" priority="47" operator="lessThan">
      <formula>0</formula>
    </cfRule>
    <cfRule type="cellIs" dxfId="121" priority="48" operator="greaterThan">
      <formula>0</formula>
    </cfRule>
  </conditionalFormatting>
  <conditionalFormatting sqref="BE15:BE1048576">
    <cfRule type="cellIs" dxfId="120" priority="43" operator="greaterThan">
      <formula>0</formula>
    </cfRule>
    <cfRule type="cellIs" dxfId="119" priority="44" operator="lessThan">
      <formula>0</formula>
    </cfRule>
    <cfRule type="cellIs" dxfId="118" priority="45" operator="greaterThan">
      <formula>0</formula>
    </cfRule>
  </conditionalFormatting>
  <conditionalFormatting sqref="T22:T1048576 T15">
    <cfRule type="cellIs" dxfId="117" priority="40" operator="greaterThan">
      <formula>0</formula>
    </cfRule>
    <cfRule type="cellIs" dxfId="116" priority="41" operator="lessThan">
      <formula>0</formula>
    </cfRule>
    <cfRule type="cellIs" dxfId="115" priority="42" operator="greaterThan">
      <formula>0</formula>
    </cfRule>
  </conditionalFormatting>
  <conditionalFormatting sqref="BH15:BH1048576">
    <cfRule type="cellIs" dxfId="114" priority="37" operator="greaterThan">
      <formula>0</formula>
    </cfRule>
    <cfRule type="cellIs" dxfId="113" priority="38" operator="lessThan">
      <formula>0</formula>
    </cfRule>
    <cfRule type="cellIs" dxfId="112" priority="39" operator="greaterThan">
      <formula>0</formula>
    </cfRule>
  </conditionalFormatting>
  <conditionalFormatting sqref="W22:W1048576 W15">
    <cfRule type="cellIs" dxfId="111" priority="34" operator="greaterThan">
      <formula>0</formula>
    </cfRule>
    <cfRule type="cellIs" dxfId="110" priority="35" operator="lessThan">
      <formula>0</formula>
    </cfRule>
    <cfRule type="cellIs" dxfId="109" priority="36" operator="greaterThan">
      <formula>0</formula>
    </cfRule>
  </conditionalFormatting>
  <conditionalFormatting sqref="BK15:BK1048576">
    <cfRule type="cellIs" dxfId="108" priority="31" operator="greaterThan">
      <formula>0</formula>
    </cfRule>
    <cfRule type="cellIs" dxfId="107" priority="32" operator="lessThan">
      <formula>0</formula>
    </cfRule>
    <cfRule type="cellIs" dxfId="106" priority="33" operator="greaterThan">
      <formula>0</formula>
    </cfRule>
  </conditionalFormatting>
  <conditionalFormatting sqref="Z22:Z1048576 Z15">
    <cfRule type="cellIs" dxfId="105" priority="28" operator="greaterThan">
      <formula>0</formula>
    </cfRule>
    <cfRule type="cellIs" dxfId="104" priority="29" operator="lessThan">
      <formula>0</formula>
    </cfRule>
    <cfRule type="cellIs" dxfId="103" priority="30" operator="greaterThan">
      <formula>0</formula>
    </cfRule>
  </conditionalFormatting>
  <conditionalFormatting sqref="BN15:BN1048576">
    <cfRule type="cellIs" dxfId="102" priority="25" operator="greaterThan">
      <formula>0</formula>
    </cfRule>
    <cfRule type="cellIs" dxfId="101" priority="26" operator="lessThan">
      <formula>0</formula>
    </cfRule>
    <cfRule type="cellIs" dxfId="100" priority="27" operator="greaterThan">
      <formula>0</formula>
    </cfRule>
  </conditionalFormatting>
  <conditionalFormatting sqref="BQ15:BQ1048576">
    <cfRule type="cellIs" dxfId="99" priority="22" operator="greaterThan">
      <formula>0</formula>
    </cfRule>
    <cfRule type="cellIs" dxfId="98" priority="23" operator="lessThan">
      <formula>0</formula>
    </cfRule>
    <cfRule type="cellIs" dxfId="97" priority="24" operator="greaterThan">
      <formula>0</formula>
    </cfRule>
  </conditionalFormatting>
  <conditionalFormatting sqref="AC22:AC1048576 AC15">
    <cfRule type="cellIs" dxfId="96" priority="19" operator="greaterThan">
      <formula>0</formula>
    </cfRule>
    <cfRule type="cellIs" dxfId="95" priority="20" operator="lessThan">
      <formula>0</formula>
    </cfRule>
    <cfRule type="cellIs" dxfId="94" priority="21" operator="greaterThan">
      <formula>0</formula>
    </cfRule>
  </conditionalFormatting>
  <conditionalFormatting sqref="AF22:AF1048576 AF15">
    <cfRule type="cellIs" dxfId="93" priority="16" operator="greaterThan">
      <formula>0</formula>
    </cfRule>
    <cfRule type="cellIs" dxfId="92" priority="17" operator="lessThan">
      <formula>0</formula>
    </cfRule>
    <cfRule type="cellIs" dxfId="91" priority="18" operator="greaterThan">
      <formula>0</formula>
    </cfRule>
  </conditionalFormatting>
  <conditionalFormatting sqref="BT15:BT1048576">
    <cfRule type="cellIs" dxfId="90" priority="13" operator="greaterThan">
      <formula>0</formula>
    </cfRule>
    <cfRule type="cellIs" dxfId="89" priority="14" operator="lessThan">
      <formula>0</formula>
    </cfRule>
    <cfRule type="cellIs" dxfId="88" priority="15" operator="greaterThan">
      <formula>0</formula>
    </cfRule>
  </conditionalFormatting>
  <conditionalFormatting sqref="AI22:AI1048576 AI15">
    <cfRule type="cellIs" dxfId="87" priority="10" operator="greaterThan">
      <formula>0</formula>
    </cfRule>
    <cfRule type="cellIs" dxfId="86" priority="11" operator="lessThan">
      <formula>0</formula>
    </cfRule>
    <cfRule type="cellIs" dxfId="85" priority="12" operator="greaterThan">
      <formula>0</formula>
    </cfRule>
  </conditionalFormatting>
  <conditionalFormatting sqref="BW15:BW1048576">
    <cfRule type="cellIs" dxfId="84" priority="7" operator="greaterThan">
      <formula>0</formula>
    </cfRule>
    <cfRule type="cellIs" dxfId="83" priority="8" operator="lessThan">
      <formula>0</formula>
    </cfRule>
    <cfRule type="cellIs" dxfId="82" priority="9" operator="greaterThan">
      <formula>0</formula>
    </cfRule>
  </conditionalFormatting>
  <conditionalFormatting sqref="AL22:AL1048576 AL15">
    <cfRule type="cellIs" dxfId="81" priority="4" operator="greaterThan">
      <formula>0</formula>
    </cfRule>
    <cfRule type="cellIs" dxfId="80" priority="5" operator="lessThan">
      <formula>0</formula>
    </cfRule>
    <cfRule type="cellIs" dxfId="79" priority="6" operator="greaterThan">
      <formula>0</formula>
    </cfRule>
  </conditionalFormatting>
  <conditionalFormatting sqref="BZ15:BZ1048576">
    <cfRule type="cellIs" dxfId="78" priority="1" operator="greaterThan">
      <formula>0</formula>
    </cfRule>
    <cfRule type="cellIs" dxfId="77" priority="2" operator="lessThan">
      <formula>0</formula>
    </cfRule>
    <cfRule type="cellIs" dxfId="76" priority="3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0000"/>
  </sheetPr>
  <dimension ref="A1:BP57"/>
  <sheetViews>
    <sheetView topLeftCell="AS1" zoomScale="70" zoomScaleNormal="70" workbookViewId="0">
      <selection activeCell="BD54" sqref="BD54"/>
    </sheetView>
  </sheetViews>
  <sheetFormatPr baseColWidth="10" defaultRowHeight="15" x14ac:dyDescent="0.25"/>
  <cols>
    <col min="1" max="1" width="24.28515625" bestFit="1" customWidth="1"/>
    <col min="2" max="3" width="14.7109375" customWidth="1"/>
    <col min="6" max="6" width="24.28515625" bestFit="1" customWidth="1"/>
    <col min="7" max="7" width="15.85546875" customWidth="1"/>
    <col min="8" max="8" width="13.5703125" bestFit="1" customWidth="1"/>
    <col min="9" max="9" width="11.5703125" customWidth="1"/>
    <col min="11" max="11" width="24.28515625" bestFit="1" customWidth="1"/>
    <col min="12" max="12" width="15.85546875" customWidth="1"/>
    <col min="13" max="13" width="13.5703125" bestFit="1" customWidth="1"/>
    <col min="16" max="16" width="24.28515625" bestFit="1" customWidth="1"/>
    <col min="17" max="17" width="15.85546875" customWidth="1"/>
    <col min="18" max="18" width="13.5703125" bestFit="1" customWidth="1"/>
    <col min="21" max="21" width="24.28515625" bestFit="1" customWidth="1"/>
    <col min="22" max="22" width="15.85546875" customWidth="1"/>
    <col min="23" max="23" width="13.5703125" bestFit="1" customWidth="1"/>
    <col min="26" max="26" width="24.28515625" bestFit="1" customWidth="1"/>
    <col min="27" max="27" width="15.85546875" customWidth="1"/>
    <col min="28" max="28" width="13.5703125" bestFit="1" customWidth="1"/>
    <col min="31" max="31" width="24.28515625" bestFit="1" customWidth="1"/>
    <col min="32" max="32" width="15.85546875" customWidth="1"/>
    <col min="33" max="33" width="13.5703125" bestFit="1" customWidth="1"/>
    <col min="36" max="36" width="24.28515625" bestFit="1" customWidth="1"/>
    <col min="37" max="37" width="15.85546875" customWidth="1"/>
    <col min="38" max="38" width="13.5703125" bestFit="1" customWidth="1"/>
    <col min="41" max="41" width="24.28515625" bestFit="1" customWidth="1"/>
    <col min="42" max="42" width="15.85546875" customWidth="1"/>
    <col min="43" max="43" width="13.5703125" bestFit="1" customWidth="1"/>
    <col min="46" max="46" width="24.28515625" bestFit="1" customWidth="1"/>
    <col min="47" max="47" width="15.85546875" customWidth="1"/>
    <col min="48" max="48" width="13.5703125" bestFit="1" customWidth="1"/>
    <col min="51" max="51" width="24.28515625" bestFit="1" customWidth="1"/>
    <col min="52" max="52" width="15.85546875" customWidth="1"/>
    <col min="53" max="53" width="13.5703125" bestFit="1" customWidth="1"/>
    <col min="56" max="56" width="24.28515625" bestFit="1" customWidth="1"/>
    <col min="57" max="57" width="15.85546875" customWidth="1"/>
    <col min="58" max="58" width="13.5703125" bestFit="1" customWidth="1"/>
    <col min="61" max="61" width="24.28515625" bestFit="1" customWidth="1"/>
    <col min="62" max="62" width="15.85546875" customWidth="1"/>
    <col min="63" max="63" width="13.5703125" bestFit="1" customWidth="1"/>
    <col min="66" max="66" width="24.28515625" bestFit="1" customWidth="1"/>
    <col min="67" max="67" width="15.85546875" customWidth="1"/>
    <col min="68" max="68" width="13.5703125" bestFit="1" customWidth="1"/>
  </cols>
  <sheetData>
    <row r="1" spans="1:68" x14ac:dyDescent="0.25">
      <c r="A1" s="104" t="s">
        <v>115</v>
      </c>
      <c r="B1" s="91"/>
      <c r="C1" s="91"/>
      <c r="F1" s="104" t="s">
        <v>93</v>
      </c>
      <c r="G1" s="92"/>
      <c r="H1" s="91"/>
      <c r="K1" s="104" t="s">
        <v>138</v>
      </c>
      <c r="L1" s="92"/>
      <c r="M1" s="91"/>
      <c r="P1" s="104" t="s">
        <v>212</v>
      </c>
      <c r="Q1" s="92"/>
      <c r="R1" s="91"/>
      <c r="U1" s="104" t="s">
        <v>218</v>
      </c>
      <c r="V1" s="92"/>
      <c r="W1" s="91"/>
      <c r="Z1" s="104" t="s">
        <v>227</v>
      </c>
      <c r="AA1" s="92"/>
      <c r="AB1" s="91"/>
      <c r="AE1" s="104" t="s">
        <v>230</v>
      </c>
      <c r="AF1" s="92"/>
      <c r="AG1" s="91"/>
      <c r="AJ1" s="104" t="s">
        <v>237</v>
      </c>
      <c r="AK1" s="92"/>
      <c r="AL1" s="91"/>
      <c r="AO1" s="104" t="s">
        <v>244</v>
      </c>
      <c r="AP1" s="92"/>
      <c r="AQ1" s="91"/>
      <c r="AT1" s="104" t="s">
        <v>249</v>
      </c>
      <c r="AU1" s="92"/>
      <c r="AV1" s="91"/>
      <c r="AY1" s="104" t="s">
        <v>253</v>
      </c>
      <c r="AZ1" s="92"/>
      <c r="BA1" s="91"/>
      <c r="BD1" s="104" t="s">
        <v>259</v>
      </c>
      <c r="BE1" s="92"/>
      <c r="BF1" s="91"/>
      <c r="BI1" s="104" t="s">
        <v>264</v>
      </c>
      <c r="BJ1" s="92"/>
      <c r="BK1" s="91"/>
      <c r="BN1" s="104" t="s">
        <v>269</v>
      </c>
      <c r="BO1" s="92"/>
      <c r="BP1" s="91"/>
    </row>
    <row r="2" spans="1:68" x14ac:dyDescent="0.25">
      <c r="A2" s="48" t="s">
        <v>100</v>
      </c>
      <c r="B2" s="90"/>
      <c r="C2" s="62" t="s">
        <v>56</v>
      </c>
      <c r="F2" s="48" t="s">
        <v>100</v>
      </c>
      <c r="G2" s="90"/>
      <c r="H2" s="62" t="s">
        <v>56</v>
      </c>
      <c r="K2" s="48" t="s">
        <v>100</v>
      </c>
      <c r="L2" s="90"/>
      <c r="M2" s="62" t="s">
        <v>56</v>
      </c>
      <c r="P2" s="48" t="s">
        <v>100</v>
      </c>
      <c r="Q2" s="90"/>
      <c r="R2" s="62" t="s">
        <v>56</v>
      </c>
      <c r="U2" s="48" t="s">
        <v>100</v>
      </c>
      <c r="V2" s="90"/>
      <c r="W2" s="62" t="s">
        <v>56</v>
      </c>
      <c r="Z2" s="48" t="s">
        <v>100</v>
      </c>
      <c r="AA2" s="90"/>
      <c r="AB2" s="62" t="s">
        <v>56</v>
      </c>
      <c r="AE2" s="48" t="s">
        <v>100</v>
      </c>
      <c r="AF2" s="90"/>
      <c r="AG2" s="62" t="s">
        <v>56</v>
      </c>
      <c r="AJ2" s="48" t="s">
        <v>100</v>
      </c>
      <c r="AK2" s="90"/>
      <c r="AL2" s="62" t="s">
        <v>56</v>
      </c>
      <c r="AO2" s="48" t="s">
        <v>100</v>
      </c>
      <c r="AP2" s="90"/>
      <c r="AQ2" s="62" t="s">
        <v>56</v>
      </c>
      <c r="AT2" s="48" t="s">
        <v>100</v>
      </c>
      <c r="AU2" s="90"/>
      <c r="AV2" s="62" t="s">
        <v>56</v>
      </c>
      <c r="AY2" s="48" t="s">
        <v>100</v>
      </c>
      <c r="AZ2" s="90"/>
      <c r="BA2" s="62" t="s">
        <v>56</v>
      </c>
      <c r="BD2" s="48" t="s">
        <v>100</v>
      </c>
      <c r="BE2" s="90"/>
      <c r="BF2" s="62" t="s">
        <v>56</v>
      </c>
      <c r="BI2" s="48" t="s">
        <v>100</v>
      </c>
      <c r="BJ2" s="90"/>
      <c r="BK2" s="62" t="s">
        <v>56</v>
      </c>
      <c r="BN2" s="48" t="s">
        <v>100</v>
      </c>
      <c r="BO2" s="90"/>
      <c r="BP2" s="62" t="s">
        <v>56</v>
      </c>
    </row>
    <row r="3" spans="1:68" x14ac:dyDescent="0.25">
      <c r="A3" s="58" t="s">
        <v>90</v>
      </c>
      <c r="B3" s="89">
        <v>2.9257661748013617</v>
      </c>
      <c r="C3" s="56" t="str">
        <f>IF('NEW Indicateur DEX'!B3&lt;='NEW Indicateur DEX'!$B$55,"CONTENT",IF('NEW Indicateur DEX'!B3&gt;='NEW Indicateur DEX'!$B$56,"PAS_CONTENT","NEUTRE"))</f>
        <v>PAS_CONTENT</v>
      </c>
      <c r="E3" t="str">
        <f>IF((B3-G3)/B3&gt;0.05,"baisse",IF((B3-G3)/B3&lt;-0.05,"hausse","égal"))</f>
        <v>baisse</v>
      </c>
      <c r="F3" s="58" t="s">
        <v>90</v>
      </c>
      <c r="G3" s="89">
        <v>2.776327838827839</v>
      </c>
      <c r="H3" s="56" t="str">
        <f>IF('NEW Indicateur DEX'!G3&lt;='NEW Indicateur DEX'!$B$55,"CONTENT",IF('NEW Indicateur DEX'!G3&gt;='NEW Indicateur DEX'!$B$56,"PAS_CONTENT","NEUTRE"))</f>
        <v>PAS_CONTENT</v>
      </c>
      <c r="J3" t="str">
        <f>IF(($B3-$G3)/$B3&gt;0.05,"baisse",IF(($B3-$G3)/$B3&lt;-0.05,"hausse","égal"))</f>
        <v>baisse</v>
      </c>
      <c r="K3" s="58" t="s">
        <v>90</v>
      </c>
      <c r="L3" s="89">
        <v>2.9390722363258712</v>
      </c>
      <c r="M3" s="56" t="str">
        <f>IF('NEW Indicateur DEX'!L3&lt;='NEW Indicateur DEX'!$B$55,"CONTENT",IF('NEW Indicateur DEX'!L3&gt;='NEW Indicateur DEX'!$B$56,"PAS_CONTENT","NEUTRE"))</f>
        <v>PAS_CONTENT</v>
      </c>
      <c r="O3" t="str">
        <f>IF(($B3-$G3)/$B3&gt;0.05,"baisse",IF(($B3-$G3)/$B3&lt;-0.05,"hausse","égal"))</f>
        <v>baisse</v>
      </c>
      <c r="P3" s="58" t="s">
        <v>90</v>
      </c>
      <c r="Q3" s="89">
        <v>3.0136859197401997</v>
      </c>
      <c r="R3" s="56" t="str">
        <f>IF('NEW Indicateur DEX'!Q3&lt;='NEW Indicateur DEX'!$B$55,"CONTENT",IF('NEW Indicateur DEX'!Q3&gt;='NEW Indicateur DEX'!$B$56,"PAS_CONTENT","NEUTRE"))</f>
        <v>PAS_CONTENT</v>
      </c>
      <c r="T3" t="str">
        <f>IF(($B3-$G3)/$B3&gt;0.05,"baisse",IF(($B3-$G3)/$B3&lt;-0.05,"hausse","égal"))</f>
        <v>baisse</v>
      </c>
      <c r="U3" s="58" t="s">
        <v>90</v>
      </c>
      <c r="V3" s="89">
        <v>3.1174971031286214</v>
      </c>
      <c r="W3" s="56" t="str">
        <f>IF('NEW Indicateur DEX'!V3&lt;='NEW Indicateur DEX'!$B$55,"CONTENT",IF('NEW Indicateur DEX'!V3&gt;='NEW Indicateur DEX'!$B$56,"PAS_CONTENT","NEUTRE"))</f>
        <v>PAS_CONTENT</v>
      </c>
      <c r="Y3" t="str">
        <f>IF(($B3-$G3)/$B3&gt;0.05,"baisse",IF(($B3-$G3)/$B3&lt;-0.05,"hausse","égal"))</f>
        <v>baisse</v>
      </c>
      <c r="Z3" s="58" t="s">
        <v>90</v>
      </c>
      <c r="AA3" s="137">
        <v>0.4347624565469293</v>
      </c>
      <c r="AB3" s="138" t="str">
        <f>IF('NEW Indicateur DEX'!AA3&lt;='NEW Indicateur DEX'!$B$55,"CONTENT",IF('NEW Indicateur DEX'!AA3&gt;='NEW Indicateur DEX'!$B$56,"PAS_CONTENT","NEUTRE"))</f>
        <v>PAS_CONTENT</v>
      </c>
      <c r="AD3" t="str">
        <f>IF((AA3-AF3)/AA3&gt;0.02,"baisse",IF((AA3-AF3)/AA3&lt;-0.02,"hausse","égal"))</f>
        <v>hausse</v>
      </c>
      <c r="AE3" s="58" t="s">
        <v>90</v>
      </c>
      <c r="AF3" s="89">
        <v>0.44831486089120109</v>
      </c>
      <c r="AG3" s="56" t="str">
        <f>IF('NEW Indicateur DEX'!AF3&lt;='NEW Indicateur DEX'!$B$55,"CONTENT",IF('NEW Indicateur DEX'!AF3&gt;='NEW Indicateur DEX'!$B$56,"PAS_CONTENT","NEUTRE"))</f>
        <v>PAS_CONTENT</v>
      </c>
      <c r="AI3" t="str">
        <f>IF((AF3-AK3)/AF3&gt;0.02,"baisse",IF((AF3-AK3)/AF3&lt;-0.02,"hausse","égal"))</f>
        <v>baisse</v>
      </c>
      <c r="AJ3" s="58" t="s">
        <v>90</v>
      </c>
      <c r="AK3" s="89"/>
      <c r="AL3" s="56" t="str">
        <f>IF('NEW Indicateur DEX'!AK3&lt;='NEW Indicateur DEX'!$B$55,"CONTENT",IF('NEW Indicateur DEX'!AK3&gt;='NEW Indicateur DEX'!$B$56,"PAS_CONTENT","NEUTRE"))</f>
        <v>CONTENT</v>
      </c>
      <c r="AN3" t="str">
        <f t="shared" ref="AN3:AN4" si="0">IFERROR(IF((AK3-AP3)/AK3&gt;0.02,"baisse",IF((AK3-AP3)/AK3&lt;-0.02,"hausse","égal")),IF((AF3-AP3)/AF3&gt;0.02,"baisse",IF((AF3-AP3)/AF3&lt;-0.02,"hausse","égal")))</f>
        <v>baisse</v>
      </c>
      <c r="AO3" s="58" t="s">
        <v>90</v>
      </c>
      <c r="AP3" s="89">
        <v>0.42960126154539308</v>
      </c>
      <c r="AQ3" s="56" t="str">
        <f>IF('NEW Indicateur DEX'!AP3&lt;='NEW Indicateur DEX'!$B$55,"CONTENT",IF('NEW Indicateur DEX'!AP3&gt;='NEW Indicateur DEX'!$B$56,"PAS_CONTENT","NEUTRE"))</f>
        <v>NEUTRE</v>
      </c>
      <c r="AS3" t="str">
        <f>IF((AP3-AU3)/AP3&gt;0.02,"baisse",IF((AP3-AU3)/AP3&lt;-0.02,"hausse","égal"))</f>
        <v>baisse</v>
      </c>
      <c r="AT3" s="58" t="s">
        <v>90</v>
      </c>
      <c r="AU3" s="89">
        <v>0.39551907719609586</v>
      </c>
      <c r="AV3" s="56" t="str">
        <f>IF('NEW Indicateur DEX'!AU3&lt;='NEW Indicateur DEX'!$B$55,"CONTENT",IF('NEW Indicateur DEX'!AU3&gt;='NEW Indicateur DEX'!$B$56,"PAS_CONTENT","NEUTRE"))</f>
        <v>NEUTRE</v>
      </c>
      <c r="AX3" t="str">
        <f>IF((AU3-AZ3)/AU3&gt;0.02,"baisse",IF((AU3-AZ3)/AU3&lt;-0.02,"hausse","égal"))</f>
        <v>égal</v>
      </c>
      <c r="AY3" s="58" t="s">
        <v>90</v>
      </c>
      <c r="AZ3" s="89">
        <v>0.39551907719609586</v>
      </c>
      <c r="BA3" s="56" t="str">
        <f>IF('NEW Indicateur DEX'!AZ3&lt;='NEW Indicateur DEX'!$B$55,"CONTENT",IF('NEW Indicateur DEX'!AZ3&gt;='NEW Indicateur DEX'!$B$56,"PAS_CONTENT","NEUTRE"))</f>
        <v>NEUTRE</v>
      </c>
      <c r="BC3" t="str">
        <f>IF((AZ3-BE3)/AZ3&gt;0.02,"baisse",IF((AZ3-BE3)/AZ3&lt;-0.02,"hausse","égal"))</f>
        <v>hausse</v>
      </c>
      <c r="BD3" s="58" t="s">
        <v>90</v>
      </c>
      <c r="BE3" s="89">
        <v>0.46203703703703708</v>
      </c>
      <c r="BF3" s="56" t="str">
        <f>IF('NEW Indicateur DEX'!BE3&lt;='NEW Indicateur DEX'!$B$55,"CONTENT",IF('NEW Indicateur DEX'!BE3&gt;='NEW Indicateur DEX'!$B$56,"PAS_CONTENT","NEUTRE"))</f>
        <v>PAS_CONTENT</v>
      </c>
      <c r="BH3" t="str">
        <f>IF((BE3-BJ3)/BE3&gt;0.02,"baisse",IF((BE3-BJ3)/BE3&lt;-0.02,"hausse","égal"))</f>
        <v>baisse</v>
      </c>
      <c r="BI3" s="58" t="s">
        <v>90</v>
      </c>
      <c r="BJ3" s="89"/>
      <c r="BK3" s="56" t="str">
        <f>IF('NEW Indicateur DEX'!BJ3&lt;='NEW Indicateur DEX'!$B$55,"CONTENT",IF('NEW Indicateur DEX'!BJ3&gt;='NEW Indicateur DEX'!$B$56,"PAS_CONTENT","NEUTRE"))</f>
        <v>CONTENT</v>
      </c>
      <c r="BM3" t="e">
        <f>IF((BJ3-BO3)/BJ3&gt;0.02,"baisse",IF((BJ3-BO3)/BJ3&lt;-0.02,"hausse","égal"))</f>
        <v>#DIV/0!</v>
      </c>
      <c r="BN3" s="58" t="s">
        <v>90</v>
      </c>
      <c r="BO3" s="89"/>
      <c r="BP3" s="56" t="str">
        <f>IF('NEW Indicateur DEX'!BO3&lt;='NEW Indicateur DEX'!$B$55,"CONTENT",IF('NEW Indicateur DEX'!BO3&gt;='NEW Indicateur DEX'!$B$56,"PAS_CONTENT","NEUTRE"))</f>
        <v>CONTENT</v>
      </c>
    </row>
    <row r="4" spans="1:68" x14ac:dyDescent="0.25">
      <c r="A4" s="58" t="s">
        <v>74</v>
      </c>
      <c r="B4" s="89">
        <v>2.8394980184940555</v>
      </c>
      <c r="C4" s="56" t="str">
        <f>IF('NEW Indicateur DEX'!B4&lt;='NEW Indicateur DEX'!$B$55,"CONTENT",IF('NEW Indicateur DEX'!B4&gt;='NEW Indicateur DEX'!$B$56,"PAS_CONTENT","NEUTRE"))</f>
        <v>PAS_CONTENT</v>
      </c>
      <c r="E4" t="str">
        <f t="shared" ref="E4:E8" si="1">IF(($B4-$G4)/$B4&gt;0.05,"baisse",IF(($B4-$G4)/$B4&lt;-0.05,"hausse","égal"))</f>
        <v>baisse</v>
      </c>
      <c r="F4" s="58" t="s">
        <v>74</v>
      </c>
      <c r="G4" s="89">
        <v>2.4481409001956944</v>
      </c>
      <c r="H4" s="56" t="str">
        <f>IF('NEW Indicateur DEX'!G4&lt;='NEW Indicateur DEX'!$B$55,"CONTENT",IF('NEW Indicateur DEX'!G4&gt;='NEW Indicateur DEX'!$B$56,"PAS_CONTENT","NEUTRE"))</f>
        <v>PAS_CONTENT</v>
      </c>
      <c r="J4" t="str">
        <f t="shared" ref="J4:J8" si="2">IF(($B4-$G4)/$B4&gt;0.05,"baisse",IF(($B4-$G4)/$B4&lt;-0.05,"hausse","égal"))</f>
        <v>baisse</v>
      </c>
      <c r="K4" s="58" t="s">
        <v>74</v>
      </c>
      <c r="L4" s="89">
        <v>1.9443717277486909</v>
      </c>
      <c r="M4" s="56" t="str">
        <f>IF('NEW Indicateur DEX'!L4&lt;='NEW Indicateur DEX'!$B$55,"CONTENT",IF('NEW Indicateur DEX'!L4&gt;='NEW Indicateur DEX'!$B$56,"PAS_CONTENT","NEUTRE"))</f>
        <v>PAS_CONTENT</v>
      </c>
      <c r="O4" t="str">
        <f t="shared" ref="O4:O8" si="3">IF(($B4-$G4)/$B4&gt;0.05,"baisse",IF(($B4-$G4)/$B4&lt;-0.05,"hausse","égal"))</f>
        <v>baisse</v>
      </c>
      <c r="P4" s="58" t="s">
        <v>74</v>
      </c>
      <c r="Q4" s="89">
        <v>1.82</v>
      </c>
      <c r="R4" s="56" t="str">
        <f>IF('NEW Indicateur DEX'!Q4&lt;='NEW Indicateur DEX'!$B$55,"CONTENT",IF('NEW Indicateur DEX'!Q4&gt;='NEW Indicateur DEX'!$B$56,"PAS_CONTENT","NEUTRE"))</f>
        <v>PAS_CONTENT</v>
      </c>
      <c r="T4" t="str">
        <f t="shared" ref="T4:T8" si="4">IF(($B4-$G4)/$B4&gt;0.05,"baisse",IF(($B4-$G4)/$B4&lt;-0.05,"hausse","égal"))</f>
        <v>baisse</v>
      </c>
      <c r="U4" s="58" t="s">
        <v>74</v>
      </c>
      <c r="V4" s="89">
        <v>1.6186745021221023</v>
      </c>
      <c r="W4" s="56" t="str">
        <f>IF('NEW Indicateur DEX'!V4&lt;='NEW Indicateur DEX'!$B$55,"CONTENT",IF('NEW Indicateur DEX'!V4&gt;='NEW Indicateur DEX'!$B$56,"PAS_CONTENT","NEUTRE"))</f>
        <v>PAS_CONTENT</v>
      </c>
      <c r="Y4" t="str">
        <f t="shared" ref="Y4:Y8" si="5">IF(($B4-$G4)/$B4&gt;0.05,"baisse",IF(($B4-$G4)/$B4&lt;-0.05,"hausse","égal"))</f>
        <v>baisse</v>
      </c>
      <c r="Z4" s="58" t="s">
        <v>74</v>
      </c>
      <c r="AA4" s="89">
        <v>1.75</v>
      </c>
      <c r="AB4" s="56" t="str">
        <f>IF('NEW Indicateur DEX'!AA4&lt;='NEW Indicateur DEX'!$B$55,"CONTENT",IF('NEW Indicateur DEX'!AA4&gt;='NEW Indicateur DEX'!$B$56,"PAS_CONTENT","NEUTRE"))</f>
        <v>PAS_CONTENT</v>
      </c>
      <c r="AD4" t="str">
        <f t="shared" ref="AD4:AD53" si="6">IF((AA4-AF4)/AA4&gt;0.02,"baisse",IF((AA4-AF4)/AA4&lt;-0.02,"hausse","égal"))</f>
        <v>hausse</v>
      </c>
      <c r="AE4" s="58" t="s">
        <v>74</v>
      </c>
      <c r="AF4" s="89">
        <v>1.8547909120842936</v>
      </c>
      <c r="AG4" s="56" t="str">
        <f>IF('NEW Indicateur DEX'!AF4&lt;='NEW Indicateur DEX'!$B$55,"CONTENT",IF('NEW Indicateur DEX'!AF4&gt;='NEW Indicateur DEX'!$B$56,"PAS_CONTENT","NEUTRE"))</f>
        <v>PAS_CONTENT</v>
      </c>
      <c r="AI4" t="str">
        <f t="shared" ref="AI4:AI53" si="7">IF((AF4-AK4)/AF4&gt;0.02,"baisse",IF((AF4-AK4)/AF4&lt;-0.02,"hausse","égal"))</f>
        <v>baisse</v>
      </c>
      <c r="AJ4" s="58" t="s">
        <v>74</v>
      </c>
      <c r="AK4" s="137">
        <v>0.26846965699208447</v>
      </c>
      <c r="AL4" s="138" t="str">
        <f>IF('NEW Indicateur DEX'!AK4&lt;='NEW Indicateur DEX'!$B$55,"CONTENT",IF('NEW Indicateur DEX'!AK4&gt;='NEW Indicateur DEX'!$B$56,"PAS_CONTENT","NEUTRE"))</f>
        <v>NEUTRE</v>
      </c>
      <c r="AN4" t="str">
        <f t="shared" si="0"/>
        <v>égal</v>
      </c>
      <c r="AO4" s="58" t="s">
        <v>74</v>
      </c>
      <c r="AP4" s="137">
        <v>0.26409591704471813</v>
      </c>
      <c r="AQ4" s="138" t="str">
        <f>IF('NEW Indicateur DEX'!AP4&lt;='NEW Indicateur DEX'!$B$55,"CONTENT",IF('NEW Indicateur DEX'!AP4&gt;='NEW Indicateur DEX'!$B$56,"PAS_CONTENT","NEUTRE"))</f>
        <v>NEUTRE</v>
      </c>
      <c r="AS4" t="str">
        <f t="shared" ref="AS4:AS52" si="8">IF((AP4-AU4)/AP4&gt;0.02,"baisse",IF((AP4-AU4)/AP4&lt;-0.02,"hausse","égal"))</f>
        <v>baisse</v>
      </c>
      <c r="AT4" s="58" t="s">
        <v>74</v>
      </c>
      <c r="AU4" s="137">
        <v>0.25280000000000002</v>
      </c>
      <c r="AV4" s="138" t="str">
        <f>IF('NEW Indicateur DEX'!AU4&lt;='NEW Indicateur DEX'!$B$55,"CONTENT",IF('NEW Indicateur DEX'!AU4&gt;='NEW Indicateur DEX'!$B$56,"PAS_CONTENT","NEUTRE"))</f>
        <v>NEUTRE</v>
      </c>
      <c r="AX4" t="str">
        <f t="shared" ref="AX4:AX53" si="9">IF((AU4-AZ4)/AU4&gt;0.02,"baisse",IF((AU4-AZ4)/AU4&lt;-0.02,"hausse","égal"))</f>
        <v>hausse</v>
      </c>
      <c r="AY4" s="58" t="s">
        <v>74</v>
      </c>
      <c r="AZ4" s="137">
        <v>0.26176660219213416</v>
      </c>
      <c r="BA4" s="138" t="str">
        <f>IF('NEW Indicateur DEX'!AZ4&lt;='NEW Indicateur DEX'!$B$55,"CONTENT",IF('NEW Indicateur DEX'!AZ4&gt;='NEW Indicateur DEX'!$B$56,"PAS_CONTENT","NEUTRE"))</f>
        <v>NEUTRE</v>
      </c>
      <c r="BC4" t="str">
        <f t="shared" ref="BC4:BC53" si="10">IF((AZ4-BE4)/AZ4&gt;0.02,"baisse",IF((AZ4-BE4)/AZ4&lt;-0.02,"hausse","égal"))</f>
        <v>égal</v>
      </c>
      <c r="BD4" s="58" t="s">
        <v>74</v>
      </c>
      <c r="BE4" s="137">
        <v>0.26275510204081631</v>
      </c>
      <c r="BF4" s="138" t="str">
        <f>IF('NEW Indicateur DEX'!BE4&lt;='NEW Indicateur DEX'!$B$55,"CONTENT",IF('NEW Indicateur DEX'!BE4&gt;='NEW Indicateur DEX'!$B$56,"PAS_CONTENT","NEUTRE"))</f>
        <v>NEUTRE</v>
      </c>
      <c r="BH4" t="str">
        <f t="shared" ref="BH4:BH53" si="11">IF((BE4-BJ4)/BE4&gt;0.02,"baisse",IF((BE4-BJ4)/BE4&lt;-0.02,"hausse","égal"))</f>
        <v>égal</v>
      </c>
      <c r="BI4" s="58" t="s">
        <v>74</v>
      </c>
      <c r="BJ4" s="137">
        <v>0.26275510204081631</v>
      </c>
      <c r="BK4" s="138" t="str">
        <f>IF('NEW Indicateur DEX'!BJ4&lt;='NEW Indicateur DEX'!$B$55,"CONTENT",IF('NEW Indicateur DEX'!BJ4&gt;='NEW Indicateur DEX'!$B$56,"PAS_CONTENT","NEUTRE"))</f>
        <v>NEUTRE</v>
      </c>
      <c r="BM4" t="str">
        <f t="shared" ref="BM4:BM53" si="12">IF((BJ4-BO4)/BJ4&gt;0.02,"baisse",IF((BJ4-BO4)/BJ4&lt;-0.02,"hausse","égal"))</f>
        <v>hausse</v>
      </c>
      <c r="BN4" s="58" t="s">
        <v>74</v>
      </c>
      <c r="BO4" s="137">
        <v>0.27460106382978722</v>
      </c>
      <c r="BP4" s="138" t="str">
        <f>IF('NEW Indicateur DEX'!BO4&lt;='NEW Indicateur DEX'!$B$55,"CONTENT",IF('NEW Indicateur DEX'!BO4&gt;='NEW Indicateur DEX'!$B$56,"PAS_CONTENT","NEUTRE"))</f>
        <v>NEUTRE</v>
      </c>
    </row>
    <row r="5" spans="1:68" x14ac:dyDescent="0.25">
      <c r="A5" s="58" t="s">
        <v>81</v>
      </c>
      <c r="B5" s="89">
        <v>2.3707826086956518</v>
      </c>
      <c r="C5" s="56" t="str">
        <f>IF('NEW Indicateur DEX'!B5&lt;='NEW Indicateur DEX'!$B$55,"CONTENT",IF('NEW Indicateur DEX'!B5&gt;='NEW Indicateur DEX'!$B$56,"PAS_CONTENT","NEUTRE"))</f>
        <v>PAS_CONTENT</v>
      </c>
      <c r="E5" t="str">
        <f t="shared" si="1"/>
        <v>égal</v>
      </c>
      <c r="F5" s="58" t="s">
        <v>81</v>
      </c>
      <c r="G5" s="89">
        <v>2.4250955856795273</v>
      </c>
      <c r="H5" s="56" t="str">
        <f>IF('NEW Indicateur DEX'!G5&lt;='NEW Indicateur DEX'!$B$55,"CONTENT",IF('NEW Indicateur DEX'!G5&gt;='NEW Indicateur DEX'!$B$56,"PAS_CONTENT","NEUTRE"))</f>
        <v>PAS_CONTENT</v>
      </c>
      <c r="J5" t="str">
        <f t="shared" si="2"/>
        <v>égal</v>
      </c>
      <c r="K5" s="58" t="s">
        <v>81</v>
      </c>
      <c r="L5" s="89">
        <v>2.4313386371497749</v>
      </c>
      <c r="M5" s="56" t="str">
        <f>IF('NEW Indicateur DEX'!L5&lt;='NEW Indicateur DEX'!$B$55,"CONTENT",IF('NEW Indicateur DEX'!L5&gt;='NEW Indicateur DEX'!$B$56,"PAS_CONTENT","NEUTRE"))</f>
        <v>PAS_CONTENT</v>
      </c>
      <c r="O5" t="str">
        <f t="shared" si="3"/>
        <v>égal</v>
      </c>
      <c r="P5" s="58" t="s">
        <v>81</v>
      </c>
      <c r="Q5" s="89">
        <v>2.3614958448753463</v>
      </c>
      <c r="R5" s="56" t="str">
        <f>IF('NEW Indicateur DEX'!Q5&lt;='NEW Indicateur DEX'!$B$55,"CONTENT",IF('NEW Indicateur DEX'!Q5&gt;='NEW Indicateur DEX'!$B$56,"PAS_CONTENT","NEUTRE"))</f>
        <v>PAS_CONTENT</v>
      </c>
      <c r="T5" t="str">
        <f t="shared" si="4"/>
        <v>égal</v>
      </c>
      <c r="U5" s="58" t="s">
        <v>81</v>
      </c>
      <c r="V5" s="89">
        <v>2.5095919079176836</v>
      </c>
      <c r="W5" s="56" t="str">
        <f>IF('NEW Indicateur DEX'!V5&lt;='NEW Indicateur DEX'!$B$55,"CONTENT",IF('NEW Indicateur DEX'!V5&gt;='NEW Indicateur DEX'!$B$56,"PAS_CONTENT","NEUTRE"))</f>
        <v>PAS_CONTENT</v>
      </c>
      <c r="Y5" t="str">
        <f t="shared" si="5"/>
        <v>égal</v>
      </c>
      <c r="Z5" s="58" t="s">
        <v>81</v>
      </c>
      <c r="AA5" s="137">
        <v>0.41231732776617958</v>
      </c>
      <c r="AB5" s="138" t="str">
        <f>IF('NEW Indicateur DEX'!AA5&lt;='NEW Indicateur DEX'!$B$55,"CONTENT",IF('NEW Indicateur DEX'!AA5&gt;='NEW Indicateur DEX'!$B$56,"PAS_CONTENT","NEUTRE"))</f>
        <v>NEUTRE</v>
      </c>
      <c r="AD5" t="str">
        <f t="shared" si="6"/>
        <v>baisse</v>
      </c>
      <c r="AE5" s="58" t="s">
        <v>81</v>
      </c>
      <c r="AF5" s="89">
        <v>0.4026593931128537</v>
      </c>
      <c r="AG5" s="56" t="str">
        <f>IF('NEW Indicateur DEX'!AF5&lt;='NEW Indicateur DEX'!$B$55,"CONTENT",IF('NEW Indicateur DEX'!AF5&gt;='NEW Indicateur DEX'!$B$56,"PAS_CONTENT","NEUTRE"))</f>
        <v>NEUTRE</v>
      </c>
      <c r="AI5" t="str">
        <f t="shared" si="7"/>
        <v>baisse</v>
      </c>
      <c r="AJ5" s="58" t="s">
        <v>81</v>
      </c>
      <c r="AK5" s="89"/>
      <c r="AL5" s="56" t="str">
        <f>IF('NEW Indicateur DEX'!AK5&lt;='NEW Indicateur DEX'!$B$55,"CONTENT",IF('NEW Indicateur DEX'!AK5&gt;='NEW Indicateur DEX'!$B$56,"PAS_CONTENT","NEUTRE"))</f>
        <v>CONTENT</v>
      </c>
      <c r="AN5" t="str">
        <f>IFERROR(IF((AK5-AP5)/AK5&gt;0.02,"baisse",IF((AK5-AP5)/AK5&lt;-0.02,"hausse","égal")),IF((AF5-AP5)/AF5&gt;0.02,"baisse",IF((AF5-AP5)/AF5&lt;-0.02,"hausse","égal")))</f>
        <v>égal</v>
      </c>
      <c r="AO5" s="58" t="s">
        <v>81</v>
      </c>
      <c r="AP5" s="89">
        <v>0.40190088255261369</v>
      </c>
      <c r="AQ5" s="56" t="str">
        <f>IF('NEW Indicateur DEX'!AP5&lt;='NEW Indicateur DEX'!$B$55,"CONTENT",IF('NEW Indicateur DEX'!AP5&gt;='NEW Indicateur DEX'!$B$56,"PAS_CONTENT","NEUTRE"))</f>
        <v>NEUTRE</v>
      </c>
      <c r="AS5" t="str">
        <f>IF((AP5-AU5)/AP5&gt;0.02,"baisse",IF((AP5-AU5)/AP5&lt;-0.02,"hausse","égal"))</f>
        <v>baisse</v>
      </c>
      <c r="AT5" s="58" t="s">
        <v>81</v>
      </c>
      <c r="AU5" s="89">
        <v>0.37802419354838707</v>
      </c>
      <c r="AV5" s="56" t="str">
        <f>IF('NEW Indicateur DEX'!AU5&lt;='NEW Indicateur DEX'!$B$55,"CONTENT",IF('NEW Indicateur DEX'!AU5&gt;='NEW Indicateur DEX'!$B$56,"PAS_CONTENT","NEUTRE"))</f>
        <v>NEUTRE</v>
      </c>
      <c r="AX5" t="str">
        <f t="shared" si="9"/>
        <v>égal</v>
      </c>
      <c r="AY5" s="58" t="s">
        <v>81</v>
      </c>
      <c r="AZ5" s="89">
        <v>0.37802419354838707</v>
      </c>
      <c r="BA5" s="56" t="str">
        <f>IF('NEW Indicateur DEX'!AZ5&lt;='NEW Indicateur DEX'!$B$55,"CONTENT",IF('NEW Indicateur DEX'!AZ5&gt;='NEW Indicateur DEX'!$B$56,"PAS_CONTENT","NEUTRE"))</f>
        <v>NEUTRE</v>
      </c>
      <c r="BC5" t="str">
        <f t="shared" si="10"/>
        <v>hausse</v>
      </c>
      <c r="BD5" s="58" t="s">
        <v>81</v>
      </c>
      <c r="BE5" s="89">
        <v>0.41407355021216402</v>
      </c>
      <c r="BF5" s="56" t="str">
        <f>IF('NEW Indicateur DEX'!BE5&lt;='NEW Indicateur DEX'!$B$55,"CONTENT",IF('NEW Indicateur DEX'!BE5&gt;='NEW Indicateur DEX'!$B$56,"PAS_CONTENT","NEUTRE"))</f>
        <v>NEUTRE</v>
      </c>
      <c r="BH5" t="str">
        <f t="shared" si="11"/>
        <v>baisse</v>
      </c>
      <c r="BI5" s="58" t="s">
        <v>81</v>
      </c>
      <c r="BJ5" s="89"/>
      <c r="BK5" s="56" t="str">
        <f>IF('NEW Indicateur DEX'!BJ5&lt;='NEW Indicateur DEX'!$B$55,"CONTENT",IF('NEW Indicateur DEX'!BJ5&gt;='NEW Indicateur DEX'!$B$56,"PAS_CONTENT","NEUTRE"))</f>
        <v>CONTENT</v>
      </c>
      <c r="BM5" t="e">
        <f t="shared" si="12"/>
        <v>#DIV/0!</v>
      </c>
      <c r="BN5" s="58" t="s">
        <v>81</v>
      </c>
      <c r="BO5" s="89"/>
      <c r="BP5" s="56" t="str">
        <f>IF('NEW Indicateur DEX'!BO5&lt;='NEW Indicateur DEX'!$B$55,"CONTENT",IF('NEW Indicateur DEX'!BO5&gt;='NEW Indicateur DEX'!$B$56,"PAS_CONTENT","NEUTRE"))</f>
        <v>CONTENT</v>
      </c>
    </row>
    <row r="6" spans="1:68" x14ac:dyDescent="0.25">
      <c r="A6" s="58" t="s">
        <v>61</v>
      </c>
      <c r="B6" s="89">
        <v>3.98995983935743</v>
      </c>
      <c r="C6" s="56" t="str">
        <f>IF('NEW Indicateur DEX'!B6&lt;='NEW Indicateur DEX'!$B$55,"CONTENT",IF('NEW Indicateur DEX'!B6&gt;='NEW Indicateur DEX'!$B$56,"PAS_CONTENT","NEUTRE"))</f>
        <v>PAS_CONTENT</v>
      </c>
      <c r="E6" t="str">
        <f t="shared" si="1"/>
        <v>baisse</v>
      </c>
      <c r="F6" s="58" t="s">
        <v>61</v>
      </c>
      <c r="G6" s="89">
        <v>3.1808564231738039</v>
      </c>
      <c r="H6" s="56" t="str">
        <f>IF('NEW Indicateur DEX'!G6&lt;='NEW Indicateur DEX'!$B$55,"CONTENT",IF('NEW Indicateur DEX'!G6&gt;='NEW Indicateur DEX'!$B$56,"PAS_CONTENT","NEUTRE"))</f>
        <v>PAS_CONTENT</v>
      </c>
      <c r="J6" t="str">
        <f t="shared" si="2"/>
        <v>baisse</v>
      </c>
      <c r="K6" s="58" t="s">
        <v>61</v>
      </c>
      <c r="L6" s="89">
        <v>2.0025380710659904</v>
      </c>
      <c r="M6" s="56" t="str">
        <f>IF('NEW Indicateur DEX'!L6&lt;='NEW Indicateur DEX'!$B$55,"CONTENT",IF('NEW Indicateur DEX'!L6&gt;='NEW Indicateur DEX'!$B$56,"PAS_CONTENT","NEUTRE"))</f>
        <v>PAS_CONTENT</v>
      </c>
      <c r="O6" t="str">
        <f t="shared" si="3"/>
        <v>baisse</v>
      </c>
      <c r="P6" s="58" t="s">
        <v>61</v>
      </c>
      <c r="Q6" s="89">
        <v>1.86</v>
      </c>
      <c r="R6" s="56" t="str">
        <f>IF('NEW Indicateur DEX'!Q6&lt;='NEW Indicateur DEX'!$B$55,"CONTENT",IF('NEW Indicateur DEX'!Q6&gt;='NEW Indicateur DEX'!$B$56,"PAS_CONTENT","NEUTRE"))</f>
        <v>PAS_CONTENT</v>
      </c>
      <c r="T6" t="str">
        <f t="shared" si="4"/>
        <v>baisse</v>
      </c>
      <c r="U6" s="58" t="s">
        <v>61</v>
      </c>
      <c r="V6" s="89">
        <v>1.8301838610827377</v>
      </c>
      <c r="W6" s="56" t="str">
        <f>IF('NEW Indicateur DEX'!V6&lt;='NEW Indicateur DEX'!$B$55,"CONTENT",IF('NEW Indicateur DEX'!V6&gt;='NEW Indicateur DEX'!$B$56,"PAS_CONTENT","NEUTRE"))</f>
        <v>PAS_CONTENT</v>
      </c>
      <c r="Y6" t="str">
        <f t="shared" si="5"/>
        <v>baisse</v>
      </c>
      <c r="Z6" s="58" t="s">
        <v>61</v>
      </c>
      <c r="AA6" s="89">
        <v>1.79</v>
      </c>
      <c r="AB6" s="56" t="str">
        <f>IF('NEW Indicateur DEX'!AA6&lt;='NEW Indicateur DEX'!$B$55,"CONTENT",IF('NEW Indicateur DEX'!AA6&gt;='NEW Indicateur DEX'!$B$56,"PAS_CONTENT","NEUTRE"))</f>
        <v>PAS_CONTENT</v>
      </c>
      <c r="AD6" t="str">
        <f t="shared" si="6"/>
        <v>hausse</v>
      </c>
      <c r="AE6" s="58" t="s">
        <v>61</v>
      </c>
      <c r="AF6" s="89">
        <v>2.0367740299264518</v>
      </c>
      <c r="AG6" s="56" t="str">
        <f>IF('NEW Indicateur DEX'!AF6&lt;='NEW Indicateur DEX'!$B$55,"CONTENT",IF('NEW Indicateur DEX'!AF6&gt;='NEW Indicateur DEX'!$B$56,"PAS_CONTENT","NEUTRE"))</f>
        <v>PAS_CONTENT</v>
      </c>
      <c r="AI6" t="str">
        <f t="shared" si="7"/>
        <v>baisse</v>
      </c>
      <c r="AJ6" s="58" t="s">
        <v>61</v>
      </c>
      <c r="AK6" s="137">
        <v>0.31777607753124198</v>
      </c>
      <c r="AL6" s="138" t="str">
        <f>IF('NEW Indicateur DEX'!AK6&lt;='NEW Indicateur DEX'!$B$55,"CONTENT",IF('NEW Indicateur DEX'!AK6&gt;='NEW Indicateur DEX'!$B$56,"PAS_CONTENT","NEUTRE"))</f>
        <v>NEUTRE</v>
      </c>
      <c r="AN6" t="str">
        <f t="shared" ref="AN6:AN53" si="13">IFERROR(IF((AK6-AP6)/AK6&gt;0.02,"baisse",IF((AK6-AP6)/AK6&lt;-0.02,"hausse","égal")),IF((AF6-AP6)/AF6&gt;0.02,"baisse",IF((AF6-AP6)/AF6&lt;-0.02,"hausse","égal")))</f>
        <v>hausse</v>
      </c>
      <c r="AO6" s="58" t="s">
        <v>61</v>
      </c>
      <c r="AP6" s="137">
        <v>0.34292866082603252</v>
      </c>
      <c r="AQ6" s="138" t="str">
        <f>IF('NEW Indicateur DEX'!AP6&lt;='NEW Indicateur DEX'!$B$55,"CONTENT",IF('NEW Indicateur DEX'!AP6&gt;='NEW Indicateur DEX'!$B$56,"PAS_CONTENT","NEUTRE"))</f>
        <v>NEUTRE</v>
      </c>
      <c r="AS6" t="str">
        <f t="shared" si="8"/>
        <v>baisse</v>
      </c>
      <c r="AT6" s="58" t="s">
        <v>61</v>
      </c>
      <c r="AU6" s="137">
        <v>0.3273443268520797</v>
      </c>
      <c r="AV6" s="138" t="str">
        <f>IF('NEW Indicateur DEX'!AU6&lt;='NEW Indicateur DEX'!$B$55,"CONTENT",IF('NEW Indicateur DEX'!AU6&gt;='NEW Indicateur DEX'!$B$56,"PAS_CONTENT","NEUTRE"))</f>
        <v>NEUTRE</v>
      </c>
      <c r="AX6" t="str">
        <f t="shared" si="9"/>
        <v>baisse</v>
      </c>
      <c r="AY6" s="58" t="s">
        <v>61</v>
      </c>
      <c r="AZ6" s="137">
        <v>0.30874657363568397</v>
      </c>
      <c r="BA6" s="138" t="str">
        <f>IF('NEW Indicateur DEX'!AZ6&lt;='NEW Indicateur DEX'!$B$55,"CONTENT",IF('NEW Indicateur DEX'!AZ6&gt;='NEW Indicateur DEX'!$B$56,"PAS_CONTENT","NEUTRE"))</f>
        <v>NEUTRE</v>
      </c>
      <c r="BC6" t="str">
        <f t="shared" si="10"/>
        <v>baisse</v>
      </c>
      <c r="BD6" s="58" t="s">
        <v>61</v>
      </c>
      <c r="BE6" s="137">
        <v>0.29945598417408503</v>
      </c>
      <c r="BF6" s="138" t="str">
        <f>IF('NEW Indicateur DEX'!BE6&lt;='NEW Indicateur DEX'!$B$55,"CONTENT",IF('NEW Indicateur DEX'!BE6&gt;='NEW Indicateur DEX'!$B$56,"PAS_CONTENT","NEUTRE"))</f>
        <v>NEUTRE</v>
      </c>
      <c r="BH6" t="str">
        <f t="shared" si="11"/>
        <v>égal</v>
      </c>
      <c r="BI6" s="58" t="s">
        <v>61</v>
      </c>
      <c r="BJ6" s="137">
        <v>0.29945598417408503</v>
      </c>
      <c r="BK6" s="138" t="str">
        <f>IF('NEW Indicateur DEX'!BJ6&lt;='NEW Indicateur DEX'!$B$55,"CONTENT",IF('NEW Indicateur DEX'!BJ6&gt;='NEW Indicateur DEX'!$B$56,"PAS_CONTENT","NEUTRE"))</f>
        <v>NEUTRE</v>
      </c>
      <c r="BM6" t="str">
        <f t="shared" si="12"/>
        <v>hausse</v>
      </c>
      <c r="BN6" s="58" t="s">
        <v>61</v>
      </c>
      <c r="BO6" s="137">
        <v>0.36107554417413568</v>
      </c>
      <c r="BP6" s="138" t="str">
        <f>IF('NEW Indicateur DEX'!BO6&lt;='NEW Indicateur DEX'!$B$55,"CONTENT",IF('NEW Indicateur DEX'!BO6&gt;='NEW Indicateur DEX'!$B$56,"PAS_CONTENT","NEUTRE"))</f>
        <v>NEUTRE</v>
      </c>
    </row>
    <row r="7" spans="1:68" x14ac:dyDescent="0.25">
      <c r="A7" s="48" t="s">
        <v>101</v>
      </c>
      <c r="B7" s="90"/>
      <c r="C7" s="90"/>
      <c r="F7" s="48" t="s">
        <v>101</v>
      </c>
      <c r="G7" s="90"/>
      <c r="H7" s="90"/>
      <c r="K7" s="48" t="s">
        <v>101</v>
      </c>
      <c r="L7" s="90"/>
      <c r="M7" s="90"/>
      <c r="P7" s="48" t="s">
        <v>101</v>
      </c>
      <c r="Q7" s="90"/>
      <c r="R7" s="90"/>
      <c r="U7" s="48" t="s">
        <v>101</v>
      </c>
      <c r="V7" s="90"/>
      <c r="W7" s="90"/>
      <c r="Z7" s="48" t="s">
        <v>101</v>
      </c>
      <c r="AA7" s="90"/>
      <c r="AB7" s="90"/>
      <c r="AD7" t="e">
        <f t="shared" si="6"/>
        <v>#DIV/0!</v>
      </c>
      <c r="AE7" s="48" t="s">
        <v>101</v>
      </c>
      <c r="AF7" s="90"/>
      <c r="AG7" s="90"/>
      <c r="AI7" t="e">
        <f t="shared" si="7"/>
        <v>#DIV/0!</v>
      </c>
      <c r="AJ7" s="48" t="s">
        <v>101</v>
      </c>
      <c r="AK7" s="90"/>
      <c r="AL7" s="90"/>
      <c r="AN7" t="e">
        <f t="shared" si="13"/>
        <v>#DIV/0!</v>
      </c>
      <c r="AO7" s="48" t="s">
        <v>101</v>
      </c>
      <c r="AP7" s="90"/>
      <c r="AQ7" s="90"/>
      <c r="AS7" t="e">
        <f t="shared" si="8"/>
        <v>#DIV/0!</v>
      </c>
      <c r="AT7" s="48" t="s">
        <v>101</v>
      </c>
      <c r="AU7" s="90"/>
      <c r="AV7" s="90"/>
      <c r="AX7" t="e">
        <f t="shared" si="9"/>
        <v>#DIV/0!</v>
      </c>
      <c r="AY7" s="48" t="s">
        <v>101</v>
      </c>
      <c r="AZ7" s="90"/>
      <c r="BA7" s="90"/>
      <c r="BC7" t="e">
        <f t="shared" si="10"/>
        <v>#DIV/0!</v>
      </c>
      <c r="BD7" s="48" t="s">
        <v>101</v>
      </c>
      <c r="BE7" s="90"/>
      <c r="BF7" s="90"/>
      <c r="BH7" t="e">
        <f t="shared" si="11"/>
        <v>#DIV/0!</v>
      </c>
      <c r="BI7" s="48" t="s">
        <v>101</v>
      </c>
      <c r="BJ7" s="90"/>
      <c r="BK7" s="90"/>
      <c r="BM7" t="e">
        <f t="shared" si="12"/>
        <v>#DIV/0!</v>
      </c>
      <c r="BN7" s="48" t="s">
        <v>101</v>
      </c>
      <c r="BO7" s="90"/>
      <c r="BP7" s="90"/>
    </row>
    <row r="8" spans="1:68" x14ac:dyDescent="0.25">
      <c r="A8" s="58" t="s">
        <v>92</v>
      </c>
      <c r="B8" s="89">
        <v>1.9659367396593672</v>
      </c>
      <c r="C8" s="56" t="str">
        <f>IF('NEW Indicateur DEX'!B8&lt;='NEW Indicateur DEX'!$B$55,"CONTENT",IF('NEW Indicateur DEX'!B8&gt;='NEW Indicateur DEX'!$B$56,"PAS_CONTENT","NEUTRE"))</f>
        <v>PAS_CONTENT</v>
      </c>
      <c r="E8" t="str">
        <f t="shared" si="1"/>
        <v>égal</v>
      </c>
      <c r="F8" s="58" t="s">
        <v>92</v>
      </c>
      <c r="G8" s="89">
        <v>1.9456957729095958</v>
      </c>
      <c r="H8" s="56" t="str">
        <f>IF('NEW Indicateur DEX'!G8&lt;='NEW Indicateur DEX'!$B$55,"CONTENT",IF('NEW Indicateur DEX'!G8&gt;='NEW Indicateur DEX'!$B$56,"PAS_CONTENT","NEUTRE"))</f>
        <v>PAS_CONTENT</v>
      </c>
      <c r="J8" t="str">
        <f t="shared" si="2"/>
        <v>égal</v>
      </c>
      <c r="K8" s="58" t="s">
        <v>92</v>
      </c>
      <c r="L8" s="89">
        <v>2.0991046619326954</v>
      </c>
      <c r="M8" s="56" t="str">
        <f>IF('NEW Indicateur DEX'!L8&lt;='NEW Indicateur DEX'!$B$55,"CONTENT",IF('NEW Indicateur DEX'!L8&gt;='NEW Indicateur DEX'!$B$56,"PAS_CONTENT","NEUTRE"))</f>
        <v>PAS_CONTENT</v>
      </c>
      <c r="O8" t="str">
        <f t="shared" si="3"/>
        <v>égal</v>
      </c>
      <c r="P8" s="58" t="s">
        <v>92</v>
      </c>
      <c r="Q8" s="89">
        <v>2.0040536326785161</v>
      </c>
      <c r="R8" s="56" t="str">
        <f>IF('NEW Indicateur DEX'!Q8&lt;='NEW Indicateur DEX'!$B$55,"CONTENT",IF('NEW Indicateur DEX'!Q8&gt;='NEW Indicateur DEX'!$B$56,"PAS_CONTENT","NEUTRE"))</f>
        <v>PAS_CONTENT</v>
      </c>
      <c r="T8" t="str">
        <f t="shared" si="4"/>
        <v>égal</v>
      </c>
      <c r="U8" s="58" t="s">
        <v>92</v>
      </c>
      <c r="V8" s="89">
        <v>2.0764925373134329</v>
      </c>
      <c r="W8" s="56" t="str">
        <f>IF('NEW Indicateur DEX'!V8&lt;='NEW Indicateur DEX'!$B$55,"CONTENT",IF('NEW Indicateur DEX'!V8&gt;='NEW Indicateur DEX'!$B$56,"PAS_CONTENT","NEUTRE"))</f>
        <v>PAS_CONTENT</v>
      </c>
      <c r="Y8" t="str">
        <f t="shared" si="5"/>
        <v>égal</v>
      </c>
      <c r="Z8" s="58" t="s">
        <v>92</v>
      </c>
      <c r="AA8" s="137">
        <v>0.27637721755368816</v>
      </c>
      <c r="AB8" s="138" t="str">
        <f>IF('NEW Indicateur DEX'!AA8&lt;='NEW Indicateur DEX'!$B$55,"CONTENT",IF('NEW Indicateur DEX'!AA8&gt;='NEW Indicateur DEX'!$B$56,"PAS_CONTENT","NEUTRE"))</f>
        <v>NEUTRE</v>
      </c>
      <c r="AD8" t="str">
        <f t="shared" si="6"/>
        <v>égal</v>
      </c>
      <c r="AE8" s="58" t="s">
        <v>92</v>
      </c>
      <c r="AF8" s="89">
        <v>0.2732575990175008</v>
      </c>
      <c r="AG8" s="56" t="str">
        <f>IF('NEW Indicateur DEX'!AF8&lt;='NEW Indicateur DEX'!$B$55,"CONTENT",IF('NEW Indicateur DEX'!AF8&gt;='NEW Indicateur DEX'!$B$56,"PAS_CONTENT","NEUTRE"))</f>
        <v>NEUTRE</v>
      </c>
      <c r="AI8" t="str">
        <f t="shared" si="7"/>
        <v>baisse</v>
      </c>
      <c r="AJ8" s="58" t="s">
        <v>92</v>
      </c>
      <c r="AK8" s="89"/>
      <c r="AL8" s="56" t="str">
        <f>IF('NEW Indicateur DEX'!AK8&lt;='NEW Indicateur DEX'!$B$55,"CONTENT",IF('NEW Indicateur DEX'!AK8&gt;='NEW Indicateur DEX'!$B$56,"PAS_CONTENT","NEUTRE"))</f>
        <v>CONTENT</v>
      </c>
      <c r="AN8" t="str">
        <f t="shared" si="13"/>
        <v>baisse</v>
      </c>
      <c r="AO8" s="58" t="s">
        <v>92</v>
      </c>
      <c r="AP8" s="89">
        <v>0.26491281737534417</v>
      </c>
      <c r="AQ8" s="56" t="str">
        <f>IF('NEW Indicateur DEX'!AP8&lt;='NEW Indicateur DEX'!$B$55,"CONTENT",IF('NEW Indicateur DEX'!AP8&gt;='NEW Indicateur DEX'!$B$56,"PAS_CONTENT","NEUTRE"))</f>
        <v>NEUTRE</v>
      </c>
      <c r="AS8" t="str">
        <f t="shared" si="8"/>
        <v>hausse</v>
      </c>
      <c r="AT8" s="58" t="s">
        <v>92</v>
      </c>
      <c r="AU8" s="89">
        <v>0.27644740830554715</v>
      </c>
      <c r="AV8" s="56" t="str">
        <f>IF('NEW Indicateur DEX'!AU8&lt;='NEW Indicateur DEX'!$B$55,"CONTENT",IF('NEW Indicateur DEX'!AU8&gt;='NEW Indicateur DEX'!$B$56,"PAS_CONTENT","NEUTRE"))</f>
        <v>NEUTRE</v>
      </c>
      <c r="AX8" t="str">
        <f t="shared" si="9"/>
        <v>égal</v>
      </c>
      <c r="AY8" s="58" t="s">
        <v>92</v>
      </c>
      <c r="AZ8" s="89">
        <v>0.27644740830554715</v>
      </c>
      <c r="BA8" s="56" t="str">
        <f>IF('NEW Indicateur DEX'!AZ8&lt;='NEW Indicateur DEX'!$B$55,"CONTENT",IF('NEW Indicateur DEX'!AZ8&gt;='NEW Indicateur DEX'!$B$56,"PAS_CONTENT","NEUTRE"))</f>
        <v>NEUTRE</v>
      </c>
      <c r="BC8" t="str">
        <f t="shared" si="10"/>
        <v>hausse</v>
      </c>
      <c r="BD8" s="58" t="s">
        <v>92</v>
      </c>
      <c r="BE8" s="89">
        <v>0.30864197530864196</v>
      </c>
      <c r="BF8" s="56" t="str">
        <f>IF('NEW Indicateur DEX'!BE8&lt;='NEW Indicateur DEX'!$B$55,"CONTENT",IF('NEW Indicateur DEX'!BE8&gt;='NEW Indicateur DEX'!$B$56,"PAS_CONTENT","NEUTRE"))</f>
        <v>NEUTRE</v>
      </c>
      <c r="BH8" t="str">
        <f t="shared" si="11"/>
        <v>baisse</v>
      </c>
      <c r="BI8" s="58" t="s">
        <v>92</v>
      </c>
      <c r="BJ8" s="89"/>
      <c r="BK8" s="56" t="str">
        <f>IF('NEW Indicateur DEX'!BJ8&lt;='NEW Indicateur DEX'!$B$55,"CONTENT",IF('NEW Indicateur DEX'!BJ8&gt;='NEW Indicateur DEX'!$B$56,"PAS_CONTENT","NEUTRE"))</f>
        <v>CONTENT</v>
      </c>
      <c r="BM8" t="e">
        <f t="shared" si="12"/>
        <v>#DIV/0!</v>
      </c>
      <c r="BN8" s="58" t="s">
        <v>92</v>
      </c>
      <c r="BO8" s="89"/>
      <c r="BP8" s="56" t="str">
        <f>IF('NEW Indicateur DEX'!BO8&lt;='NEW Indicateur DEX'!$B$55,"CONTENT",IF('NEW Indicateur DEX'!BO8&gt;='NEW Indicateur DEX'!$B$56,"PAS_CONTENT","NEUTRE"))</f>
        <v>CONTENT</v>
      </c>
    </row>
    <row r="9" spans="1:68" x14ac:dyDescent="0.25">
      <c r="A9" s="58" t="s">
        <v>65</v>
      </c>
      <c r="B9" s="89">
        <v>3.0762476894639557</v>
      </c>
      <c r="C9" s="56" t="str">
        <f>IF('NEW Indicateur DEX'!B9&lt;='NEW Indicateur DEX'!$B$55,"CONTENT",IF('NEW Indicateur DEX'!B9&gt;='NEW Indicateur DEX'!$B$56,"PAS_CONTENT","NEUTRE"))</f>
        <v>PAS_CONTENT</v>
      </c>
      <c r="E9" t="str">
        <f>IF(($B9-$G9)/$B9&gt;0.05,"baisse",IF(($B9-$G9)/$B9&lt;-0.05,"hausse","égal"))</f>
        <v>baisse</v>
      </c>
      <c r="F9" s="58" t="s">
        <v>65</v>
      </c>
      <c r="G9" s="89">
        <v>2.4940202391904323</v>
      </c>
      <c r="H9" s="56" t="str">
        <f>IF('NEW Indicateur DEX'!G9&lt;='NEW Indicateur DEX'!$B$55,"CONTENT",IF('NEW Indicateur DEX'!G9&gt;='NEW Indicateur DEX'!$B$56,"PAS_CONTENT","NEUTRE"))</f>
        <v>PAS_CONTENT</v>
      </c>
      <c r="J9" t="str">
        <f>IF(($B9-$G9)/$B9&gt;0.05,"baisse",IF(($B9-$G9)/$B9&lt;-0.05,"hausse","égal"))</f>
        <v>baisse</v>
      </c>
      <c r="K9" s="58" t="s">
        <v>65</v>
      </c>
      <c r="L9" s="89">
        <v>1.8994082840236683</v>
      </c>
      <c r="M9" s="56" t="str">
        <f>IF('NEW Indicateur DEX'!L9&lt;='NEW Indicateur DEX'!$B$55,"CONTENT",IF('NEW Indicateur DEX'!L9&gt;='NEW Indicateur DEX'!$B$56,"PAS_CONTENT","NEUTRE"))</f>
        <v>PAS_CONTENT</v>
      </c>
      <c r="O9" t="str">
        <f>IF(($B9-$G9)/$B9&gt;0.05,"baisse",IF(($B9-$G9)/$B9&lt;-0.05,"hausse","égal"))</f>
        <v>baisse</v>
      </c>
      <c r="P9" s="58" t="s">
        <v>65</v>
      </c>
      <c r="Q9" s="89">
        <v>2.0907432740538074</v>
      </c>
      <c r="R9" s="56" t="str">
        <f>IF('NEW Indicateur DEX'!Q9&lt;='NEW Indicateur DEX'!$B$55,"CONTENT",IF('NEW Indicateur DEX'!Q9&gt;='NEW Indicateur DEX'!$B$56,"PAS_CONTENT","NEUTRE"))</f>
        <v>PAS_CONTENT</v>
      </c>
      <c r="T9" t="str">
        <f>IF(($B9-$G9)/$B9&gt;0.05,"baisse",IF(($B9-$G9)/$B9&lt;-0.05,"hausse","égal"))</f>
        <v>baisse</v>
      </c>
      <c r="U9" s="58" t="s">
        <v>65</v>
      </c>
      <c r="V9" s="89">
        <v>1.9631483166515016</v>
      </c>
      <c r="W9" s="56" t="str">
        <f>IF('NEW Indicateur DEX'!V9&lt;='NEW Indicateur DEX'!$B$55,"CONTENT",IF('NEW Indicateur DEX'!V9&gt;='NEW Indicateur DEX'!$B$56,"PAS_CONTENT","NEUTRE"))</f>
        <v>PAS_CONTENT</v>
      </c>
      <c r="Y9" t="str">
        <f>IF(($B9-$G9)/$B9&gt;0.05,"baisse",IF(($B9-$G9)/$B9&lt;-0.05,"hausse","égal"))</f>
        <v>baisse</v>
      </c>
      <c r="Z9" s="58" t="s">
        <v>65</v>
      </c>
      <c r="AA9" s="89">
        <v>2.09</v>
      </c>
      <c r="AB9" s="56" t="str">
        <f>IF('NEW Indicateur DEX'!AA9&lt;='NEW Indicateur DEX'!$B$55,"CONTENT",IF('NEW Indicateur DEX'!AA9&gt;='NEW Indicateur DEX'!$B$56,"PAS_CONTENT","NEUTRE"))</f>
        <v>PAS_CONTENT</v>
      </c>
      <c r="AD9" t="str">
        <f t="shared" si="6"/>
        <v>hausse</v>
      </c>
      <c r="AE9" s="58" t="s">
        <v>65</v>
      </c>
      <c r="AF9" s="89">
        <v>2.16</v>
      </c>
      <c r="AG9" s="56" t="str">
        <f>IF('NEW Indicateur DEX'!AF9&lt;='NEW Indicateur DEX'!$B$55,"CONTENT",IF('NEW Indicateur DEX'!AF9&gt;='NEW Indicateur DEX'!$B$56,"PAS_CONTENT","NEUTRE"))</f>
        <v>PAS_CONTENT</v>
      </c>
      <c r="AI9" t="str">
        <f t="shared" si="7"/>
        <v>baisse</v>
      </c>
      <c r="AJ9" s="58" t="s">
        <v>65</v>
      </c>
      <c r="AK9" s="137">
        <v>0.30022573363431154</v>
      </c>
      <c r="AL9" s="138" t="str">
        <f>IF('NEW Indicateur DEX'!AK9&lt;='NEW Indicateur DEX'!$B$55,"CONTENT",IF('NEW Indicateur DEX'!AK9&gt;='NEW Indicateur DEX'!$B$56,"PAS_CONTENT","NEUTRE"))</f>
        <v>NEUTRE</v>
      </c>
      <c r="AN9" t="str">
        <f t="shared" si="13"/>
        <v>hausse</v>
      </c>
      <c r="AO9" s="58" t="s">
        <v>65</v>
      </c>
      <c r="AP9" s="137">
        <v>0.35072976559044672</v>
      </c>
      <c r="AQ9" s="138" t="str">
        <f>IF('NEW Indicateur DEX'!AP9&lt;='NEW Indicateur DEX'!$B$55,"CONTENT",IF('NEW Indicateur DEX'!AP9&gt;='NEW Indicateur DEX'!$B$56,"PAS_CONTENT","NEUTRE"))</f>
        <v>NEUTRE</v>
      </c>
      <c r="AS9" t="str">
        <f t="shared" si="8"/>
        <v>baisse</v>
      </c>
      <c r="AT9" s="58" t="s">
        <v>65</v>
      </c>
      <c r="AU9" s="137">
        <v>0.3305676855895196</v>
      </c>
      <c r="AV9" s="138" t="str">
        <f>IF('NEW Indicateur DEX'!AU9&lt;='NEW Indicateur DEX'!$B$55,"CONTENT",IF('NEW Indicateur DEX'!AU9&gt;='NEW Indicateur DEX'!$B$56,"PAS_CONTENT","NEUTRE"))</f>
        <v>NEUTRE</v>
      </c>
      <c r="AX9" t="str">
        <f t="shared" si="9"/>
        <v>hausse</v>
      </c>
      <c r="AY9" s="58" t="s">
        <v>65</v>
      </c>
      <c r="AZ9" s="137">
        <v>0.35286284953395469</v>
      </c>
      <c r="BA9" s="138" t="str">
        <f>IF('NEW Indicateur DEX'!AZ9&lt;='NEW Indicateur DEX'!$B$55,"CONTENT",IF('NEW Indicateur DEX'!AZ9&gt;='NEW Indicateur DEX'!$B$56,"PAS_CONTENT","NEUTRE"))</f>
        <v>NEUTRE</v>
      </c>
      <c r="BC9" t="str">
        <f t="shared" si="10"/>
        <v>baisse</v>
      </c>
      <c r="BD9" s="58" t="s">
        <v>65</v>
      </c>
      <c r="BE9" s="137">
        <v>0.33752166377816289</v>
      </c>
      <c r="BF9" s="138" t="str">
        <f>IF('NEW Indicateur DEX'!BE9&lt;='NEW Indicateur DEX'!$B$55,"CONTENT",IF('NEW Indicateur DEX'!BE9&gt;='NEW Indicateur DEX'!$B$56,"PAS_CONTENT","NEUTRE"))</f>
        <v>NEUTRE</v>
      </c>
      <c r="BH9" t="str">
        <f t="shared" si="11"/>
        <v>égal</v>
      </c>
      <c r="BI9" s="58" t="s">
        <v>65</v>
      </c>
      <c r="BJ9" s="137">
        <v>0.33752166377816289</v>
      </c>
      <c r="BK9" s="138" t="str">
        <f>IF('NEW Indicateur DEX'!BJ9&lt;='NEW Indicateur DEX'!$B$55,"CONTENT",IF('NEW Indicateur DEX'!BJ9&gt;='NEW Indicateur DEX'!$B$56,"PAS_CONTENT","NEUTRE"))</f>
        <v>NEUTRE</v>
      </c>
      <c r="BM9" t="str">
        <f t="shared" si="12"/>
        <v>hausse</v>
      </c>
      <c r="BN9" s="58" t="s">
        <v>65</v>
      </c>
      <c r="BO9" s="137">
        <v>0.36762688614540467</v>
      </c>
      <c r="BP9" s="138" t="str">
        <f>IF('NEW Indicateur DEX'!BO9&lt;='NEW Indicateur DEX'!$B$55,"CONTENT",IF('NEW Indicateur DEX'!BO9&gt;='NEW Indicateur DEX'!$B$56,"PAS_CONTENT","NEUTRE"))</f>
        <v>NEUTRE</v>
      </c>
    </row>
    <row r="10" spans="1:68" x14ac:dyDescent="0.25">
      <c r="A10" s="48" t="s">
        <v>102</v>
      </c>
      <c r="B10" s="90"/>
      <c r="C10" s="90"/>
      <c r="F10" s="48" t="s">
        <v>102</v>
      </c>
      <c r="G10" s="90"/>
      <c r="H10" s="90"/>
      <c r="K10" s="48" t="s">
        <v>102</v>
      </c>
      <c r="L10" s="90"/>
      <c r="M10" s="90"/>
      <c r="P10" s="48" t="s">
        <v>102</v>
      </c>
      <c r="Q10" s="90"/>
      <c r="R10" s="90"/>
      <c r="U10" s="48" t="s">
        <v>102</v>
      </c>
      <c r="V10" s="90"/>
      <c r="W10" s="90"/>
      <c r="Z10" s="48" t="s">
        <v>102</v>
      </c>
      <c r="AA10" s="90"/>
      <c r="AB10" s="90"/>
      <c r="AD10" t="e">
        <f t="shared" si="6"/>
        <v>#DIV/0!</v>
      </c>
      <c r="AE10" s="48" t="s">
        <v>102</v>
      </c>
      <c r="AF10" s="90"/>
      <c r="AG10" s="90"/>
      <c r="AI10" t="e">
        <f t="shared" si="7"/>
        <v>#DIV/0!</v>
      </c>
      <c r="AJ10" s="48" t="s">
        <v>102</v>
      </c>
      <c r="AK10" s="90"/>
      <c r="AL10" s="90"/>
      <c r="AN10" t="e">
        <f t="shared" si="13"/>
        <v>#DIV/0!</v>
      </c>
      <c r="AO10" s="48" t="s">
        <v>102</v>
      </c>
      <c r="AP10" s="90"/>
      <c r="AQ10" s="90"/>
      <c r="AS10" t="e">
        <f t="shared" si="8"/>
        <v>#DIV/0!</v>
      </c>
      <c r="AT10" s="48" t="s">
        <v>102</v>
      </c>
      <c r="AU10" s="90"/>
      <c r="AV10" s="90"/>
      <c r="AX10" t="e">
        <f t="shared" si="9"/>
        <v>#DIV/0!</v>
      </c>
      <c r="AY10" s="48" t="s">
        <v>102</v>
      </c>
      <c r="AZ10" s="90"/>
      <c r="BA10" s="90"/>
      <c r="BC10" t="e">
        <f t="shared" si="10"/>
        <v>#DIV/0!</v>
      </c>
      <c r="BD10" s="48" t="s">
        <v>102</v>
      </c>
      <c r="BE10" s="90"/>
      <c r="BF10" s="90"/>
      <c r="BH10" t="e">
        <f t="shared" si="11"/>
        <v>#DIV/0!</v>
      </c>
      <c r="BI10" s="48" t="s">
        <v>102</v>
      </c>
      <c r="BJ10" s="90"/>
      <c r="BK10" s="90"/>
      <c r="BM10" t="e">
        <f t="shared" si="12"/>
        <v>#DIV/0!</v>
      </c>
      <c r="BN10" s="48" t="s">
        <v>102</v>
      </c>
      <c r="BO10" s="90"/>
      <c r="BP10" s="90"/>
    </row>
    <row r="11" spans="1:68" x14ac:dyDescent="0.25">
      <c r="A11" s="58" t="s">
        <v>82</v>
      </c>
      <c r="B11" s="89">
        <v>2.2072664359861593</v>
      </c>
      <c r="C11" s="56" t="str">
        <f>IF('NEW Indicateur DEX'!B11&lt;='NEW Indicateur DEX'!$B$55,"CONTENT",IF('NEW Indicateur DEX'!B11&gt;='NEW Indicateur DEX'!$B$56,"PAS_CONTENT","NEUTRE"))</f>
        <v>PAS_CONTENT</v>
      </c>
      <c r="E11" t="str">
        <f t="shared" ref="E11:E12" si="14">IF(($B11-$G11)/$B11&gt;0.05,"baisse",IF(($B11-$G11)/$B11&lt;-0.05,"hausse","égal"))</f>
        <v>baisse</v>
      </c>
      <c r="F11" s="58" t="s">
        <v>82</v>
      </c>
      <c r="G11" s="89">
        <v>1.9276816608996543</v>
      </c>
      <c r="H11" s="56" t="str">
        <f>IF('NEW Indicateur DEX'!G11&lt;='NEW Indicateur DEX'!$B$55,"CONTENT",IF('NEW Indicateur DEX'!G11&gt;='NEW Indicateur DEX'!$B$56,"PAS_CONTENT","NEUTRE"))</f>
        <v>PAS_CONTENT</v>
      </c>
      <c r="J11" t="str">
        <f t="shared" ref="J11:J12" si="15">IF(($B11-$G11)/$B11&gt;0.05,"baisse",IF(($B11-$G11)/$B11&lt;-0.05,"hausse","égal"))</f>
        <v>baisse</v>
      </c>
      <c r="K11" s="58" t="s">
        <v>82</v>
      </c>
      <c r="L11" s="89">
        <v>1.4384033035099795</v>
      </c>
      <c r="M11" s="56" t="str">
        <f>IF('NEW Indicateur DEX'!L11&lt;='NEW Indicateur DEX'!$B$55,"CONTENT",IF('NEW Indicateur DEX'!L11&gt;='NEW Indicateur DEX'!$B$56,"PAS_CONTENT","NEUTRE"))</f>
        <v>PAS_CONTENT</v>
      </c>
      <c r="O11" t="str">
        <f t="shared" ref="O11:O12" si="16">IF(($B11-$G11)/$B11&gt;0.05,"baisse",IF(($B11-$G11)/$B11&lt;-0.05,"hausse","égal"))</f>
        <v>baisse</v>
      </c>
      <c r="P11" s="58" t="s">
        <v>82</v>
      </c>
      <c r="Q11" s="89">
        <v>1.4690846286701207</v>
      </c>
      <c r="R11" s="56" t="str">
        <f>IF('NEW Indicateur DEX'!Q11&lt;='NEW Indicateur DEX'!$B$55,"CONTENT",IF('NEW Indicateur DEX'!Q11&gt;='NEW Indicateur DEX'!$B$56,"PAS_CONTENT","NEUTRE"))</f>
        <v>PAS_CONTENT</v>
      </c>
      <c r="T11" t="str">
        <f t="shared" ref="T11:T12" si="17">IF(($B11-$G11)/$B11&gt;0.05,"baisse",IF(($B11-$G11)/$B11&lt;-0.05,"hausse","égal"))</f>
        <v>baisse</v>
      </c>
      <c r="U11" s="58" t="s">
        <v>82</v>
      </c>
      <c r="V11" s="89">
        <v>1.52</v>
      </c>
      <c r="W11" s="56" t="str">
        <f>IF('NEW Indicateur DEX'!V11&lt;='NEW Indicateur DEX'!$B$55,"CONTENT",IF('NEW Indicateur DEX'!V11&gt;='NEW Indicateur DEX'!$B$56,"PAS_CONTENT","NEUTRE"))</f>
        <v>PAS_CONTENT</v>
      </c>
      <c r="Y11" t="str">
        <f t="shared" ref="Y11:Y12" si="18">IF(($B11-$G11)/$B11&gt;0.05,"baisse",IF(($B11-$G11)/$B11&lt;-0.05,"hausse","égal"))</f>
        <v>baisse</v>
      </c>
      <c r="Z11" s="58" t="s">
        <v>82</v>
      </c>
      <c r="AA11" s="89">
        <v>1.1206480523957258</v>
      </c>
      <c r="AB11" s="56" t="str">
        <f>IF('NEW Indicateur DEX'!AA11&lt;='NEW Indicateur DEX'!$B$55,"CONTENT",IF('NEW Indicateur DEX'!AA11&gt;='NEW Indicateur DEX'!$B$56,"PAS_CONTENT","NEUTRE"))</f>
        <v>PAS_CONTENT</v>
      </c>
      <c r="AD11" t="str">
        <f t="shared" si="6"/>
        <v>hausse</v>
      </c>
      <c r="AE11" s="58" t="s">
        <v>82</v>
      </c>
      <c r="AF11" s="89">
        <v>1.3846692334616733</v>
      </c>
      <c r="AG11" s="56" t="str">
        <f>IF('NEW Indicateur DEX'!AF11&lt;='NEW Indicateur DEX'!$B$55,"CONTENT",IF('NEW Indicateur DEX'!AF11&gt;='NEW Indicateur DEX'!$B$56,"PAS_CONTENT","NEUTRE"))</f>
        <v>PAS_CONTENT</v>
      </c>
      <c r="AI11" t="str">
        <f t="shared" si="7"/>
        <v>baisse</v>
      </c>
      <c r="AJ11" s="136" t="s">
        <v>82</v>
      </c>
      <c r="AK11" s="137">
        <v>0.23994354269583629</v>
      </c>
      <c r="AL11" s="138" t="str">
        <f>IF('NEW Indicateur DEX'!AK11&lt;='NEW Indicateur DEX'!$B$55,"CONTENT",IF('NEW Indicateur DEX'!AK11&gt;='NEW Indicateur DEX'!$B$56,"PAS_CONTENT","NEUTRE"))</f>
        <v>NEUTRE</v>
      </c>
      <c r="AN11" t="str">
        <f t="shared" si="13"/>
        <v>baisse</v>
      </c>
      <c r="AO11" s="136" t="s">
        <v>82</v>
      </c>
      <c r="AP11" s="137">
        <v>0.21213148085394784</v>
      </c>
      <c r="AQ11" s="138" t="str">
        <f>IF('NEW Indicateur DEX'!AP11&lt;='NEW Indicateur DEX'!$B$55,"CONTENT",IF('NEW Indicateur DEX'!AP11&gt;='NEW Indicateur DEX'!$B$56,"PAS_CONTENT","NEUTRE"))</f>
        <v>NEUTRE</v>
      </c>
      <c r="AS11" t="str">
        <f t="shared" si="8"/>
        <v>égal</v>
      </c>
      <c r="AT11" s="136" t="s">
        <v>82</v>
      </c>
      <c r="AU11" s="137">
        <v>0.21528704939919896</v>
      </c>
      <c r="AV11" s="138" t="str">
        <f>IF('NEW Indicateur DEX'!AU11&lt;='NEW Indicateur DEX'!$B$55,"CONTENT",IF('NEW Indicateur DEX'!AU11&gt;='NEW Indicateur DEX'!$B$56,"PAS_CONTENT","NEUTRE"))</f>
        <v>NEUTRE</v>
      </c>
      <c r="AX11" t="str">
        <f t="shared" si="9"/>
        <v>baisse</v>
      </c>
      <c r="AY11" s="136" t="s">
        <v>82</v>
      </c>
      <c r="AZ11" s="137">
        <v>0.20379146919431279</v>
      </c>
      <c r="BA11" s="138" t="str">
        <f>IF('NEW Indicateur DEX'!AZ11&lt;='NEW Indicateur DEX'!$B$55,"CONTENT",IF('NEW Indicateur DEX'!AZ11&gt;='NEW Indicateur DEX'!$B$56,"PAS_CONTENT","NEUTRE"))</f>
        <v>NEUTRE</v>
      </c>
      <c r="BC11" t="str">
        <f t="shared" si="10"/>
        <v>baisse</v>
      </c>
      <c r="BD11" s="136" t="s">
        <v>82</v>
      </c>
      <c r="BE11" s="137">
        <v>0.18203230148048455</v>
      </c>
      <c r="BF11" s="138" t="str">
        <f>IF('NEW Indicateur DEX'!BE11&lt;='NEW Indicateur DEX'!$B$55,"CONTENT",IF('NEW Indicateur DEX'!BE11&gt;='NEW Indicateur DEX'!$B$56,"PAS_CONTENT","NEUTRE"))</f>
        <v>NEUTRE</v>
      </c>
      <c r="BH11" t="str">
        <f t="shared" si="11"/>
        <v>égal</v>
      </c>
      <c r="BI11" s="136" t="s">
        <v>82</v>
      </c>
      <c r="BJ11" s="137">
        <v>0.18203230148048455</v>
      </c>
      <c r="BK11" s="138" t="str">
        <f>IF('NEW Indicateur DEX'!BJ11&lt;='NEW Indicateur DEX'!$B$55,"CONTENT",IF('NEW Indicateur DEX'!BJ11&gt;='NEW Indicateur DEX'!$B$56,"PAS_CONTENT","NEUTRE"))</f>
        <v>NEUTRE</v>
      </c>
      <c r="BM11" t="str">
        <f t="shared" si="12"/>
        <v>hausse</v>
      </c>
      <c r="BN11" s="136" t="s">
        <v>82</v>
      </c>
      <c r="BO11" s="137">
        <v>0.20470756062767476</v>
      </c>
      <c r="BP11" s="138" t="str">
        <f>IF('NEW Indicateur DEX'!BO11&lt;='NEW Indicateur DEX'!$B$55,"CONTENT",IF('NEW Indicateur DEX'!BO11&gt;='NEW Indicateur DEX'!$B$56,"PAS_CONTENT","NEUTRE"))</f>
        <v>NEUTRE</v>
      </c>
    </row>
    <row r="12" spans="1:68" x14ac:dyDescent="0.25">
      <c r="A12" s="58" t="s">
        <v>62</v>
      </c>
      <c r="B12" s="89">
        <v>3.4459731543624161</v>
      </c>
      <c r="C12" s="56" t="str">
        <f>IF('NEW Indicateur DEX'!B12&lt;='NEW Indicateur DEX'!$B$55,"CONTENT",IF('NEW Indicateur DEX'!B12&gt;='NEW Indicateur DEX'!$B$56,"PAS_CONTENT","NEUTRE"))</f>
        <v>PAS_CONTENT</v>
      </c>
      <c r="E12" t="str">
        <f t="shared" si="14"/>
        <v>baisse</v>
      </c>
      <c r="F12" s="58" t="s">
        <v>62</v>
      </c>
      <c r="G12" s="89">
        <v>2.4644661502189291</v>
      </c>
      <c r="H12" s="56" t="str">
        <f>IF('NEW Indicateur DEX'!G12&lt;='NEW Indicateur DEX'!$B$55,"CONTENT",IF('NEW Indicateur DEX'!G12&gt;='NEW Indicateur DEX'!$B$56,"PAS_CONTENT","NEUTRE"))</f>
        <v>PAS_CONTENT</v>
      </c>
      <c r="J12" t="str">
        <f t="shared" si="15"/>
        <v>baisse</v>
      </c>
      <c r="K12" s="58" t="s">
        <v>62</v>
      </c>
      <c r="L12" s="89">
        <v>1.9087275149900069</v>
      </c>
      <c r="M12" s="56" t="str">
        <f>IF('NEW Indicateur DEX'!L12&lt;='NEW Indicateur DEX'!$B$55,"CONTENT",IF('NEW Indicateur DEX'!L12&gt;='NEW Indicateur DEX'!$B$56,"PAS_CONTENT","NEUTRE"))</f>
        <v>PAS_CONTENT</v>
      </c>
      <c r="O12" t="str">
        <f t="shared" si="16"/>
        <v>baisse</v>
      </c>
      <c r="P12" s="58" t="s">
        <v>62</v>
      </c>
      <c r="Q12" s="89">
        <v>1.4133016627078385</v>
      </c>
      <c r="R12" s="56" t="str">
        <f>IF('NEW Indicateur DEX'!Q12&lt;='NEW Indicateur DEX'!$B$55,"CONTENT",IF('NEW Indicateur DEX'!Q12&gt;='NEW Indicateur DEX'!$B$56,"PAS_CONTENT","NEUTRE"))</f>
        <v>PAS_CONTENT</v>
      </c>
      <c r="T12" t="str">
        <f t="shared" si="17"/>
        <v>baisse</v>
      </c>
      <c r="U12" s="58" t="s">
        <v>62</v>
      </c>
      <c r="V12" s="89">
        <v>1.4782608695652173</v>
      </c>
      <c r="W12" s="56" t="str">
        <f>IF('NEW Indicateur DEX'!V12&lt;='NEW Indicateur DEX'!$B$55,"CONTENT",IF('NEW Indicateur DEX'!V12&gt;='NEW Indicateur DEX'!$B$56,"PAS_CONTENT","NEUTRE"))</f>
        <v>PAS_CONTENT</v>
      </c>
      <c r="Y12" t="str">
        <f t="shared" si="18"/>
        <v>baisse</v>
      </c>
      <c r="Z12" s="136" t="s">
        <v>62</v>
      </c>
      <c r="AA12" s="137">
        <v>0.16568047337278105</v>
      </c>
      <c r="AB12" s="138" t="str">
        <f>IF('NEW Indicateur DEX'!AA12&lt;='NEW Indicateur DEX'!$B$55,"CONTENT",IF('NEW Indicateur DEX'!AA12&gt;='NEW Indicateur DEX'!$B$56,"PAS_CONTENT","NEUTRE"))</f>
        <v>CONTENT</v>
      </c>
      <c r="AD12" t="str">
        <f t="shared" si="6"/>
        <v>hausse</v>
      </c>
      <c r="AE12" s="58" t="s">
        <v>62</v>
      </c>
      <c r="AF12" s="89">
        <v>0.18356997971602435</v>
      </c>
      <c r="AG12" s="56" t="str">
        <f>IF('NEW Indicateur DEX'!AF12&lt;='NEW Indicateur DEX'!$B$55,"CONTENT",IF('NEW Indicateur DEX'!AF12&gt;='NEW Indicateur DEX'!$B$56,"PAS_CONTENT","NEUTRE"))</f>
        <v>NEUTRE</v>
      </c>
      <c r="AI12" t="str">
        <f t="shared" si="7"/>
        <v>baisse</v>
      </c>
      <c r="AJ12" s="58" t="s">
        <v>62</v>
      </c>
      <c r="AK12" s="89"/>
      <c r="AL12" s="56" t="str">
        <f>IF('NEW Indicateur DEX'!AK12&lt;='NEW Indicateur DEX'!$B$55,"CONTENT",IF('NEW Indicateur DEX'!AK12&gt;='NEW Indicateur DEX'!$B$56,"PAS_CONTENT","NEUTRE"))</f>
        <v>CONTENT</v>
      </c>
      <c r="AN12" t="str">
        <f t="shared" si="13"/>
        <v>hausse</v>
      </c>
      <c r="AO12" s="58" t="s">
        <v>62</v>
      </c>
      <c r="AP12" s="89">
        <v>0.20983496126641968</v>
      </c>
      <c r="AQ12" s="56" t="str">
        <f>IF('NEW Indicateur DEX'!AP12&lt;='NEW Indicateur DEX'!$B$55,"CONTENT",IF('NEW Indicateur DEX'!AP12&gt;='NEW Indicateur DEX'!$B$56,"PAS_CONTENT","NEUTRE"))</f>
        <v>NEUTRE</v>
      </c>
      <c r="AS12" t="str">
        <f t="shared" si="8"/>
        <v>baisse</v>
      </c>
      <c r="AT12" s="58" t="s">
        <v>62</v>
      </c>
      <c r="AU12" s="89">
        <v>0.18463611859838278</v>
      </c>
      <c r="AV12" s="56" t="str">
        <f>IF('NEW Indicateur DEX'!AU12&lt;='NEW Indicateur DEX'!$B$55,"CONTENT",IF('NEW Indicateur DEX'!AU12&gt;='NEW Indicateur DEX'!$B$56,"PAS_CONTENT","NEUTRE"))</f>
        <v>NEUTRE</v>
      </c>
      <c r="AX12" t="str">
        <f t="shared" si="9"/>
        <v>égal</v>
      </c>
      <c r="AY12" s="58" t="s">
        <v>62</v>
      </c>
      <c r="AZ12" s="89">
        <v>0.18463611859838278</v>
      </c>
      <c r="BA12" s="56" t="str">
        <f>IF('NEW Indicateur DEX'!AZ12&lt;='NEW Indicateur DEX'!$B$55,"CONTENT",IF('NEW Indicateur DEX'!AZ12&gt;='NEW Indicateur DEX'!$B$56,"PAS_CONTENT","NEUTRE"))</f>
        <v>NEUTRE</v>
      </c>
      <c r="BC12" t="str">
        <f t="shared" si="10"/>
        <v>hausse</v>
      </c>
      <c r="BD12" s="58" t="s">
        <v>62</v>
      </c>
      <c r="BE12" s="89">
        <v>0.26795162509448223</v>
      </c>
      <c r="BF12" s="56" t="str">
        <f>IF('NEW Indicateur DEX'!BE12&lt;='NEW Indicateur DEX'!$B$55,"CONTENT",IF('NEW Indicateur DEX'!BE12&gt;='NEW Indicateur DEX'!$B$56,"PAS_CONTENT","NEUTRE"))</f>
        <v>NEUTRE</v>
      </c>
      <c r="BH12" t="str">
        <f t="shared" si="11"/>
        <v>baisse</v>
      </c>
      <c r="BI12" s="58" t="s">
        <v>62</v>
      </c>
      <c r="BJ12" s="89"/>
      <c r="BK12" s="56" t="str">
        <f>IF('NEW Indicateur DEX'!BJ12&lt;='NEW Indicateur DEX'!$B$55,"CONTENT",IF('NEW Indicateur DEX'!BJ12&gt;='NEW Indicateur DEX'!$B$56,"PAS_CONTENT","NEUTRE"))</f>
        <v>CONTENT</v>
      </c>
      <c r="BM12" t="e">
        <f t="shared" si="12"/>
        <v>#DIV/0!</v>
      </c>
      <c r="BN12" s="58" t="s">
        <v>62</v>
      </c>
      <c r="BO12" s="89"/>
      <c r="BP12" s="56" t="str">
        <f>IF('NEW Indicateur DEX'!BO12&lt;='NEW Indicateur DEX'!$B$55,"CONTENT",IF('NEW Indicateur DEX'!BO12&gt;='NEW Indicateur DEX'!$B$56,"PAS_CONTENT","NEUTRE"))</f>
        <v>CONTENT</v>
      </c>
    </row>
    <row r="13" spans="1:68" x14ac:dyDescent="0.25">
      <c r="A13" s="59" t="s">
        <v>103</v>
      </c>
      <c r="B13" s="90"/>
      <c r="C13" s="90"/>
      <c r="F13" s="59" t="s">
        <v>103</v>
      </c>
      <c r="G13" s="90"/>
      <c r="H13" s="90"/>
      <c r="K13" s="59" t="s">
        <v>103</v>
      </c>
      <c r="L13" s="90"/>
      <c r="M13" s="90"/>
      <c r="P13" s="59" t="s">
        <v>103</v>
      </c>
      <c r="Q13" s="90"/>
      <c r="R13" s="90"/>
      <c r="U13" s="59" t="s">
        <v>103</v>
      </c>
      <c r="V13" s="90"/>
      <c r="W13" s="90"/>
      <c r="Z13" s="59" t="s">
        <v>103</v>
      </c>
      <c r="AA13" s="90"/>
      <c r="AB13" s="90"/>
      <c r="AD13" t="e">
        <f t="shared" si="6"/>
        <v>#DIV/0!</v>
      </c>
      <c r="AE13" s="59" t="s">
        <v>103</v>
      </c>
      <c r="AF13" s="90"/>
      <c r="AG13" s="90"/>
      <c r="AI13" t="e">
        <f t="shared" si="7"/>
        <v>#DIV/0!</v>
      </c>
      <c r="AJ13" s="59" t="s">
        <v>103</v>
      </c>
      <c r="AK13" s="90"/>
      <c r="AL13" s="90"/>
      <c r="AN13" t="e">
        <f t="shared" si="13"/>
        <v>#DIV/0!</v>
      </c>
      <c r="AO13" s="59" t="s">
        <v>103</v>
      </c>
      <c r="AP13" s="90"/>
      <c r="AQ13" s="90"/>
      <c r="AS13" t="e">
        <f t="shared" si="8"/>
        <v>#DIV/0!</v>
      </c>
      <c r="AT13" s="59" t="s">
        <v>103</v>
      </c>
      <c r="AU13" s="90"/>
      <c r="AV13" s="90"/>
      <c r="AX13" t="e">
        <f t="shared" si="9"/>
        <v>#DIV/0!</v>
      </c>
      <c r="AY13" s="59" t="s">
        <v>103</v>
      </c>
      <c r="AZ13" s="90"/>
      <c r="BA13" s="90"/>
      <c r="BC13" t="e">
        <f t="shared" si="10"/>
        <v>#DIV/0!</v>
      </c>
      <c r="BD13" s="59" t="s">
        <v>103</v>
      </c>
      <c r="BE13" s="90"/>
      <c r="BF13" s="90"/>
      <c r="BH13" t="e">
        <f t="shared" si="11"/>
        <v>#DIV/0!</v>
      </c>
      <c r="BI13" s="59" t="s">
        <v>103</v>
      </c>
      <c r="BJ13" s="90"/>
      <c r="BK13" s="90"/>
      <c r="BM13" t="e">
        <f t="shared" si="12"/>
        <v>#DIV/0!</v>
      </c>
      <c r="BN13" s="59" t="s">
        <v>103</v>
      </c>
      <c r="BO13" s="90"/>
      <c r="BP13" s="90"/>
    </row>
    <row r="14" spans="1:68" x14ac:dyDescent="0.25">
      <c r="A14" s="58" t="s">
        <v>75</v>
      </c>
      <c r="B14" s="89">
        <v>1.82</v>
      </c>
      <c r="C14" s="56" t="str">
        <f>IF('NEW Indicateur DEX'!B14&lt;='NEW Indicateur DEX'!$B$55,"CONTENT",IF('NEW Indicateur DEX'!B14&gt;='NEW Indicateur DEX'!$B$56,"PAS_CONTENT","NEUTRE"))</f>
        <v>PAS_CONTENT</v>
      </c>
      <c r="E14" t="str">
        <f t="shared" ref="E14:E15" si="19">IF(($B14-$G14)/$B14&gt;0.05,"baisse",IF(($B14-$G14)/$B14&lt;-0.05,"hausse","égal"))</f>
        <v>hausse</v>
      </c>
      <c r="F14" s="58" t="s">
        <v>75</v>
      </c>
      <c r="G14" s="89">
        <v>2.0265049415992813</v>
      </c>
      <c r="H14" s="56" t="str">
        <f>IF('NEW Indicateur DEX'!G14&lt;='NEW Indicateur DEX'!$B$55,"CONTENT",IF('NEW Indicateur DEX'!G14&gt;='NEW Indicateur DEX'!$B$56,"PAS_CONTENT","NEUTRE"))</f>
        <v>PAS_CONTENT</v>
      </c>
      <c r="J14" t="str">
        <f t="shared" ref="J14:J15" si="20">IF(($B14-$G14)/$B14&gt;0.05,"baisse",IF(($B14-$G14)/$B14&lt;-0.05,"hausse","égal"))</f>
        <v>hausse</v>
      </c>
      <c r="K14" s="58" t="s">
        <v>75</v>
      </c>
      <c r="L14" s="89">
        <v>2.3117117117117116</v>
      </c>
      <c r="M14" s="56" t="str">
        <f>IF('NEW Indicateur DEX'!L14&lt;='NEW Indicateur DEX'!$B$55,"CONTENT",IF('NEW Indicateur DEX'!L14&gt;='NEW Indicateur DEX'!$B$56,"PAS_CONTENT","NEUTRE"))</f>
        <v>PAS_CONTENT</v>
      </c>
      <c r="O14" t="str">
        <f t="shared" ref="O14:O15" si="21">IF(($B14-$G14)/$B14&gt;0.05,"baisse",IF(($B14-$G14)/$B14&lt;-0.05,"hausse","égal"))</f>
        <v>hausse</v>
      </c>
      <c r="P14" s="58" t="s">
        <v>75</v>
      </c>
      <c r="Q14" s="89">
        <v>2.0884476534296028</v>
      </c>
      <c r="R14" s="56" t="str">
        <f>IF('NEW Indicateur DEX'!Q14&lt;='NEW Indicateur DEX'!$B$55,"CONTENT",IF('NEW Indicateur DEX'!Q14&gt;='NEW Indicateur DEX'!$B$56,"PAS_CONTENT","NEUTRE"))</f>
        <v>PAS_CONTENT</v>
      </c>
      <c r="T14" t="str">
        <f t="shared" ref="T14:T15" si="22">IF(($B14-$G14)/$B14&gt;0.05,"baisse",IF(($B14-$G14)/$B14&lt;-0.05,"hausse","égal"))</f>
        <v>hausse</v>
      </c>
      <c r="U14" s="58" t="s">
        <v>75</v>
      </c>
      <c r="V14" s="89">
        <v>2.5698579935868069</v>
      </c>
      <c r="W14" s="56" t="str">
        <f>IF('NEW Indicateur DEX'!V14&lt;='NEW Indicateur DEX'!$B$55,"CONTENT",IF('NEW Indicateur DEX'!V14&gt;='NEW Indicateur DEX'!$B$56,"PAS_CONTENT","NEUTRE"))</f>
        <v>PAS_CONTENT</v>
      </c>
      <c r="Y14" t="str">
        <f t="shared" ref="Y14:Y15" si="23">IF(($B14-$G14)/$B14&gt;0.05,"baisse",IF(($B14-$G14)/$B14&lt;-0.05,"hausse","égal"))</f>
        <v>hausse</v>
      </c>
      <c r="Z14" s="136" t="s">
        <v>75</v>
      </c>
      <c r="AA14" s="137">
        <v>0.35162790697674418</v>
      </c>
      <c r="AB14" s="138" t="str">
        <f>IF('NEW Indicateur DEX'!AA14&lt;='NEW Indicateur DEX'!$B$55,"CONTENT",IF('NEW Indicateur DEX'!AA14&gt;='NEW Indicateur DEX'!$B$56,"PAS_CONTENT","NEUTRE"))</f>
        <v>NEUTRE</v>
      </c>
      <c r="AD14" t="str">
        <f t="shared" si="6"/>
        <v>hausse</v>
      </c>
      <c r="AE14" s="58" t="s">
        <v>75</v>
      </c>
      <c r="AF14" s="89">
        <v>0.39801638637343689</v>
      </c>
      <c r="AG14" s="56" t="str">
        <f>IF('NEW Indicateur DEX'!AF14&lt;='NEW Indicateur DEX'!$B$55,"CONTENT",IF('NEW Indicateur DEX'!AF14&gt;='NEW Indicateur DEX'!$B$56,"PAS_CONTENT","NEUTRE"))</f>
        <v>NEUTRE</v>
      </c>
      <c r="AI14" t="str">
        <f t="shared" si="7"/>
        <v>baisse</v>
      </c>
      <c r="AJ14" s="58" t="s">
        <v>75</v>
      </c>
      <c r="AK14" s="89"/>
      <c r="AL14" s="56" t="str">
        <f>IF('NEW Indicateur DEX'!AK14&lt;='NEW Indicateur DEX'!$B$55,"CONTENT",IF('NEW Indicateur DEX'!AK14&gt;='NEW Indicateur DEX'!$B$56,"PAS_CONTENT","NEUTRE"))</f>
        <v>CONTENT</v>
      </c>
      <c r="AN14" t="str">
        <f t="shared" si="13"/>
        <v>égal</v>
      </c>
      <c r="AO14" s="58" t="s">
        <v>75</v>
      </c>
      <c r="AP14" s="89">
        <v>0.39299781181619259</v>
      </c>
      <c r="AQ14" s="56" t="str">
        <f>IF('NEW Indicateur DEX'!AP14&lt;='NEW Indicateur DEX'!$B$55,"CONTENT",IF('NEW Indicateur DEX'!AP14&gt;='NEW Indicateur DEX'!$B$56,"PAS_CONTENT","NEUTRE"))</f>
        <v>NEUTRE</v>
      </c>
      <c r="AS14" t="str">
        <f t="shared" si="8"/>
        <v>baisse</v>
      </c>
      <c r="AT14" s="58" t="s">
        <v>75</v>
      </c>
      <c r="AU14" s="89">
        <v>0.3796814464055101</v>
      </c>
      <c r="AV14" s="56" t="str">
        <f>IF('NEW Indicateur DEX'!AU14&lt;='NEW Indicateur DEX'!$B$55,"CONTENT",IF('NEW Indicateur DEX'!AU14&gt;='NEW Indicateur DEX'!$B$56,"PAS_CONTENT","NEUTRE"))</f>
        <v>NEUTRE</v>
      </c>
      <c r="AX14" t="str">
        <f t="shared" si="9"/>
        <v>égal</v>
      </c>
      <c r="AY14" s="58" t="s">
        <v>75</v>
      </c>
      <c r="AZ14" s="89">
        <v>0.3796814464055101</v>
      </c>
      <c r="BA14" s="56" t="str">
        <f>IF('NEW Indicateur DEX'!AZ14&lt;='NEW Indicateur DEX'!$B$55,"CONTENT",IF('NEW Indicateur DEX'!AZ14&gt;='NEW Indicateur DEX'!$B$56,"PAS_CONTENT","NEUTRE"))</f>
        <v>NEUTRE</v>
      </c>
      <c r="BC14" t="str">
        <f t="shared" si="10"/>
        <v>baisse</v>
      </c>
      <c r="BD14" s="58" t="s">
        <v>75</v>
      </c>
      <c r="BE14" s="89">
        <v>0.32429949471750114</v>
      </c>
      <c r="BF14" s="56" t="str">
        <f>IF('NEW Indicateur DEX'!BE14&lt;='NEW Indicateur DEX'!$B$55,"CONTENT",IF('NEW Indicateur DEX'!BE14&gt;='NEW Indicateur DEX'!$B$56,"PAS_CONTENT","NEUTRE"))</f>
        <v>NEUTRE</v>
      </c>
      <c r="BH14" t="str">
        <f t="shared" si="11"/>
        <v>baisse</v>
      </c>
      <c r="BI14" s="58" t="s">
        <v>75</v>
      </c>
      <c r="BJ14" s="89"/>
      <c r="BK14" s="56" t="str">
        <f>IF('NEW Indicateur DEX'!BJ14&lt;='NEW Indicateur DEX'!$B$55,"CONTENT",IF('NEW Indicateur DEX'!BJ14&gt;='NEW Indicateur DEX'!$B$56,"PAS_CONTENT","NEUTRE"))</f>
        <v>CONTENT</v>
      </c>
      <c r="BM14" t="e">
        <f t="shared" si="12"/>
        <v>#DIV/0!</v>
      </c>
      <c r="BN14" s="58" t="s">
        <v>75</v>
      </c>
      <c r="BO14" s="89"/>
      <c r="BP14" s="56" t="str">
        <f>IF('NEW Indicateur DEX'!BO14&lt;='NEW Indicateur DEX'!$B$55,"CONTENT",IF('NEW Indicateur DEX'!BO14&gt;='NEW Indicateur DEX'!$B$56,"PAS_CONTENT","NEUTRE"))</f>
        <v>CONTENT</v>
      </c>
    </row>
    <row r="15" spans="1:68" x14ac:dyDescent="0.25">
      <c r="A15" s="58" t="s">
        <v>96</v>
      </c>
      <c r="B15" s="89">
        <v>2.2803585982070089</v>
      </c>
      <c r="C15" s="56" t="str">
        <f>IF('NEW Indicateur DEX'!B15&lt;='NEW Indicateur DEX'!$B$55,"CONTENT",IF('NEW Indicateur DEX'!B15&gt;='NEW Indicateur DEX'!$B$56,"PAS_CONTENT","NEUTRE"))</f>
        <v>PAS_CONTENT</v>
      </c>
      <c r="E15" t="str">
        <f t="shared" si="19"/>
        <v>hausse</v>
      </c>
      <c r="F15" s="58" t="s">
        <v>96</v>
      </c>
      <c r="G15" s="89">
        <v>2.4744376278118607</v>
      </c>
      <c r="H15" s="56" t="str">
        <f>IF('NEW Indicateur DEX'!G15&lt;='NEW Indicateur DEX'!$B$55,"CONTENT",IF('NEW Indicateur DEX'!G15&gt;='NEW Indicateur DEX'!$B$56,"PAS_CONTENT","NEUTRE"))</f>
        <v>PAS_CONTENT</v>
      </c>
      <c r="J15" t="str">
        <f t="shared" si="20"/>
        <v>hausse</v>
      </c>
      <c r="K15" s="58" t="s">
        <v>96</v>
      </c>
      <c r="L15" s="89">
        <v>2.2508156606851548</v>
      </c>
      <c r="M15" s="56" t="str">
        <f>IF('NEW Indicateur DEX'!L15&lt;='NEW Indicateur DEX'!$B$55,"CONTENT",IF('NEW Indicateur DEX'!L15&gt;='NEW Indicateur DEX'!$B$56,"PAS_CONTENT","NEUTRE"))</f>
        <v>PAS_CONTENT</v>
      </c>
      <c r="O15" t="str">
        <f t="shared" si="21"/>
        <v>hausse</v>
      </c>
      <c r="P15" s="58" t="s">
        <v>96</v>
      </c>
      <c r="Q15" s="89">
        <v>1.8319805194805197</v>
      </c>
      <c r="R15" s="56" t="str">
        <f>IF('NEW Indicateur DEX'!Q15&lt;='NEW Indicateur DEX'!$B$55,"CONTENT",IF('NEW Indicateur DEX'!Q15&gt;='NEW Indicateur DEX'!$B$56,"PAS_CONTENT","NEUTRE"))</f>
        <v>PAS_CONTENT</v>
      </c>
      <c r="T15" t="str">
        <f t="shared" si="22"/>
        <v>hausse</v>
      </c>
      <c r="U15" s="58" t="s">
        <v>96</v>
      </c>
      <c r="V15" s="89">
        <v>2.4263980263157898</v>
      </c>
      <c r="W15" s="56" t="str">
        <f>IF('NEW Indicateur DEX'!V15&lt;='NEW Indicateur DEX'!$B$55,"CONTENT",IF('NEW Indicateur DEX'!V15&gt;='NEW Indicateur DEX'!$B$56,"PAS_CONTENT","NEUTRE"))</f>
        <v>PAS_CONTENT</v>
      </c>
      <c r="Y15" t="str">
        <f t="shared" si="23"/>
        <v>hausse</v>
      </c>
      <c r="Z15" s="136" t="s">
        <v>96</v>
      </c>
      <c r="AA15" s="137">
        <v>0.34087171052631576</v>
      </c>
      <c r="AB15" s="138" t="str">
        <f>IF('NEW Indicateur DEX'!AA15&lt;='NEW Indicateur DEX'!$B$55,"CONTENT",IF('NEW Indicateur DEX'!AA15&gt;='NEW Indicateur DEX'!$B$56,"PAS_CONTENT","NEUTRE"))</f>
        <v>NEUTRE</v>
      </c>
      <c r="AD15" t="str">
        <f t="shared" si="6"/>
        <v>égal</v>
      </c>
      <c r="AE15" s="58" t="s">
        <v>96</v>
      </c>
      <c r="AF15" s="89">
        <v>0.33960000000000001</v>
      </c>
      <c r="AG15" s="56" t="str">
        <f>IF('NEW Indicateur DEX'!AF15&lt;='NEW Indicateur DEX'!$B$55,"CONTENT",IF('NEW Indicateur DEX'!AF15&gt;='NEW Indicateur DEX'!$B$56,"PAS_CONTENT","NEUTRE"))</f>
        <v>NEUTRE</v>
      </c>
      <c r="AI15" t="str">
        <f t="shared" si="7"/>
        <v>baisse</v>
      </c>
      <c r="AJ15" s="58" t="s">
        <v>96</v>
      </c>
      <c r="AK15" s="89"/>
      <c r="AL15" s="56" t="str">
        <f>IF('NEW Indicateur DEX'!AK15&lt;='NEW Indicateur DEX'!$B$55,"CONTENT",IF('NEW Indicateur DEX'!AK15&gt;='NEW Indicateur DEX'!$B$56,"PAS_CONTENT","NEUTRE"))</f>
        <v>CONTENT</v>
      </c>
      <c r="AN15" t="str">
        <f t="shared" si="13"/>
        <v>égal</v>
      </c>
      <c r="AO15" s="58" t="s">
        <v>96</v>
      </c>
      <c r="AP15" s="89">
        <v>0.34606109324758838</v>
      </c>
      <c r="AQ15" s="56" t="str">
        <f>IF('NEW Indicateur DEX'!AP15&lt;='NEW Indicateur DEX'!$B$55,"CONTENT",IF('NEW Indicateur DEX'!AP15&gt;='NEW Indicateur DEX'!$B$56,"PAS_CONTENT","NEUTRE"))</f>
        <v>NEUTRE</v>
      </c>
      <c r="AS15" t="str">
        <f t="shared" si="8"/>
        <v>baisse</v>
      </c>
      <c r="AT15" s="58" t="s">
        <v>96</v>
      </c>
      <c r="AU15" s="89">
        <v>0.33490196078431372</v>
      </c>
      <c r="AV15" s="56" t="str">
        <f>IF('NEW Indicateur DEX'!AU15&lt;='NEW Indicateur DEX'!$B$55,"CONTENT",IF('NEW Indicateur DEX'!AU15&gt;='NEW Indicateur DEX'!$B$56,"PAS_CONTENT","NEUTRE"))</f>
        <v>NEUTRE</v>
      </c>
      <c r="AX15" t="str">
        <f t="shared" si="9"/>
        <v>égal</v>
      </c>
      <c r="AY15" s="58" t="s">
        <v>96</v>
      </c>
      <c r="AZ15" s="89">
        <v>0.33490196078431372</v>
      </c>
      <c r="BA15" s="56" t="str">
        <f>IF('NEW Indicateur DEX'!AZ15&lt;='NEW Indicateur DEX'!$B$55,"CONTENT",IF('NEW Indicateur DEX'!AZ15&gt;='NEW Indicateur DEX'!$B$56,"PAS_CONTENT","NEUTRE"))</f>
        <v>NEUTRE</v>
      </c>
      <c r="BC15" t="str">
        <f t="shared" si="10"/>
        <v>hausse</v>
      </c>
      <c r="BD15" s="58" t="s">
        <v>96</v>
      </c>
      <c r="BE15" s="89">
        <v>0.37945492662473795</v>
      </c>
      <c r="BF15" s="56" t="str">
        <f>IF('NEW Indicateur DEX'!BE15&lt;='NEW Indicateur DEX'!$B$55,"CONTENT",IF('NEW Indicateur DEX'!BE15&gt;='NEW Indicateur DEX'!$B$56,"PAS_CONTENT","NEUTRE"))</f>
        <v>NEUTRE</v>
      </c>
      <c r="BH15" t="str">
        <f t="shared" si="11"/>
        <v>baisse</v>
      </c>
      <c r="BI15" s="58" t="s">
        <v>96</v>
      </c>
      <c r="BJ15" s="89"/>
      <c r="BK15" s="56" t="str">
        <f>IF('NEW Indicateur DEX'!BJ15&lt;='NEW Indicateur DEX'!$B$55,"CONTENT",IF('NEW Indicateur DEX'!BJ15&gt;='NEW Indicateur DEX'!$B$56,"PAS_CONTENT","NEUTRE"))</f>
        <v>CONTENT</v>
      </c>
      <c r="BM15" t="e">
        <f t="shared" si="12"/>
        <v>#DIV/0!</v>
      </c>
      <c r="BN15" s="58" t="s">
        <v>96</v>
      </c>
      <c r="BO15" s="89"/>
      <c r="BP15" s="56" t="str">
        <f>IF('NEW Indicateur DEX'!BO15&lt;='NEW Indicateur DEX'!$B$55,"CONTENT",IF('NEW Indicateur DEX'!BO15&gt;='NEW Indicateur DEX'!$B$56,"PAS_CONTENT","NEUTRE"))</f>
        <v>CONTENT</v>
      </c>
    </row>
    <row r="16" spans="1:68" x14ac:dyDescent="0.25">
      <c r="A16" s="59" t="s">
        <v>105</v>
      </c>
      <c r="B16" s="90"/>
      <c r="C16" s="90"/>
      <c r="F16" s="59" t="s">
        <v>105</v>
      </c>
      <c r="G16" s="90"/>
      <c r="H16" s="90"/>
      <c r="K16" s="59" t="s">
        <v>105</v>
      </c>
      <c r="L16" s="90"/>
      <c r="M16" s="90"/>
      <c r="P16" s="59" t="s">
        <v>105</v>
      </c>
      <c r="Q16" s="90"/>
      <c r="R16" s="90"/>
      <c r="U16" s="59" t="s">
        <v>105</v>
      </c>
      <c r="V16" s="90"/>
      <c r="W16" s="90"/>
      <c r="Z16" s="59" t="s">
        <v>105</v>
      </c>
      <c r="AA16" s="90"/>
      <c r="AB16" s="90"/>
      <c r="AD16" t="e">
        <f t="shared" si="6"/>
        <v>#DIV/0!</v>
      </c>
      <c r="AE16" s="59" t="s">
        <v>105</v>
      </c>
      <c r="AF16" s="90"/>
      <c r="AG16" s="90"/>
      <c r="AI16" t="e">
        <f t="shared" si="7"/>
        <v>#DIV/0!</v>
      </c>
      <c r="AJ16" s="59" t="s">
        <v>105</v>
      </c>
      <c r="AK16" s="90"/>
      <c r="AL16" s="90"/>
      <c r="AN16" t="e">
        <f t="shared" si="13"/>
        <v>#DIV/0!</v>
      </c>
      <c r="AO16" s="59" t="s">
        <v>105</v>
      </c>
      <c r="AP16" s="90"/>
      <c r="AQ16" s="90"/>
      <c r="AS16" t="e">
        <f t="shared" si="8"/>
        <v>#DIV/0!</v>
      </c>
      <c r="AT16" s="59" t="s">
        <v>105</v>
      </c>
      <c r="AU16" s="90"/>
      <c r="AV16" s="90"/>
      <c r="AX16" t="e">
        <f t="shared" si="9"/>
        <v>#DIV/0!</v>
      </c>
      <c r="AY16" s="59" t="s">
        <v>105</v>
      </c>
      <c r="AZ16" s="90"/>
      <c r="BA16" s="90"/>
      <c r="BC16" t="e">
        <f t="shared" si="10"/>
        <v>#DIV/0!</v>
      </c>
      <c r="BD16" s="59" t="s">
        <v>105</v>
      </c>
      <c r="BE16" s="90"/>
      <c r="BF16" s="90"/>
      <c r="BH16" t="e">
        <f t="shared" si="11"/>
        <v>#DIV/0!</v>
      </c>
      <c r="BI16" s="59" t="s">
        <v>105</v>
      </c>
      <c r="BJ16" s="90"/>
      <c r="BK16" s="90"/>
      <c r="BM16" t="e">
        <f t="shared" si="12"/>
        <v>#DIV/0!</v>
      </c>
      <c r="BN16" s="59" t="s">
        <v>105</v>
      </c>
      <c r="BO16" s="90"/>
      <c r="BP16" s="90"/>
    </row>
    <row r="17" spans="1:68" x14ac:dyDescent="0.25">
      <c r="A17" s="58" t="s">
        <v>73</v>
      </c>
      <c r="B17" s="89">
        <v>2.0698689956331875</v>
      </c>
      <c r="C17" s="56" t="str">
        <f>IF('NEW Indicateur DEX'!B17&lt;='NEW Indicateur DEX'!$B$55,"CONTENT",IF('NEW Indicateur DEX'!B17&gt;='NEW Indicateur DEX'!$B$56,"PAS_CONTENT","NEUTRE"))</f>
        <v>PAS_CONTENT</v>
      </c>
      <c r="E17" t="str">
        <f t="shared" ref="E17:E19" si="24">IF(($B17-$G17)/$B17&gt;0.05,"baisse",IF(($B17-$G17)/$B17&lt;-0.05,"hausse","égal"))</f>
        <v>égal</v>
      </c>
      <c r="F17" s="58" t="s">
        <v>73</v>
      </c>
      <c r="G17" s="89">
        <v>2.1577893472166605</v>
      </c>
      <c r="H17" s="56" t="str">
        <f>IF('NEW Indicateur DEX'!G17&lt;='NEW Indicateur DEX'!$B$55,"CONTENT",IF('NEW Indicateur DEX'!G17&gt;='NEW Indicateur DEX'!$B$56,"PAS_CONTENT","NEUTRE"))</f>
        <v>PAS_CONTENT</v>
      </c>
      <c r="J17" t="str">
        <f t="shared" ref="J17:J19" si="25">IF(($B17-$G17)/$B17&gt;0.05,"baisse",IF(($B17-$G17)/$B17&lt;-0.05,"hausse","égal"))</f>
        <v>égal</v>
      </c>
      <c r="K17" s="58" t="s">
        <v>73</v>
      </c>
      <c r="L17" s="89">
        <v>2.5603345280764631</v>
      </c>
      <c r="M17" s="56" t="str">
        <f>IF('NEW Indicateur DEX'!L17&lt;='NEW Indicateur DEX'!$B$55,"CONTENT",IF('NEW Indicateur DEX'!L17&gt;='NEW Indicateur DEX'!$B$56,"PAS_CONTENT","NEUTRE"))</f>
        <v>PAS_CONTENT</v>
      </c>
      <c r="O17" t="str">
        <f t="shared" ref="O17:O19" si="26">IF(($B17-$G17)/$B17&gt;0.05,"baisse",IF(($B17-$G17)/$B17&lt;-0.05,"hausse","égal"))</f>
        <v>égal</v>
      </c>
      <c r="P17" s="58" t="s">
        <v>73</v>
      </c>
      <c r="Q17" s="89">
        <v>2.2686804451510332</v>
      </c>
      <c r="R17" s="56" t="str">
        <f>IF('NEW Indicateur DEX'!Q17&lt;='NEW Indicateur DEX'!$B$55,"CONTENT",IF('NEW Indicateur DEX'!Q17&gt;='NEW Indicateur DEX'!$B$56,"PAS_CONTENT","NEUTRE"))</f>
        <v>PAS_CONTENT</v>
      </c>
      <c r="T17" t="str">
        <f t="shared" ref="T17:T19" si="27">IF(($B17-$G17)/$B17&gt;0.05,"baisse",IF(($B17-$G17)/$B17&lt;-0.05,"hausse","égal"))</f>
        <v>égal</v>
      </c>
      <c r="U17" s="58" t="s">
        <v>73</v>
      </c>
      <c r="V17" s="89">
        <v>2.3889988128215274</v>
      </c>
      <c r="W17" s="56" t="str">
        <f>IF('NEW Indicateur DEX'!V17&lt;='NEW Indicateur DEX'!$B$55,"CONTENT",IF('NEW Indicateur DEX'!V17&gt;='NEW Indicateur DEX'!$B$56,"PAS_CONTENT","NEUTRE"))</f>
        <v>PAS_CONTENT</v>
      </c>
      <c r="Y17" t="str">
        <f t="shared" ref="Y17:Y19" si="28">IF(($B17-$G17)/$B17&gt;0.05,"baisse",IF(($B17-$G17)/$B17&lt;-0.05,"hausse","égal"))</f>
        <v>égal</v>
      </c>
      <c r="Z17" s="58" t="s">
        <v>73</v>
      </c>
      <c r="AA17" s="137">
        <v>0.31560142913854705</v>
      </c>
      <c r="AB17" s="138" t="str">
        <f>IF('NEW Indicateur DEX'!AA17&lt;='NEW Indicateur DEX'!$B$55,"CONTENT",IF('NEW Indicateur DEX'!AA17&gt;='NEW Indicateur DEX'!$B$56,"PAS_CONTENT","NEUTRE"))</f>
        <v>NEUTRE</v>
      </c>
      <c r="AD17" t="str">
        <f t="shared" si="6"/>
        <v>baisse</v>
      </c>
      <c r="AE17" s="58" t="s">
        <v>73</v>
      </c>
      <c r="AF17" s="89">
        <v>0.29760502552021989</v>
      </c>
      <c r="AG17" s="56" t="str">
        <f>IF('NEW Indicateur DEX'!AF17&lt;='NEW Indicateur DEX'!$B$55,"CONTENT",IF('NEW Indicateur DEX'!AF17&gt;='NEW Indicateur DEX'!$B$56,"PAS_CONTENT","NEUTRE"))</f>
        <v>NEUTRE</v>
      </c>
      <c r="AI17" t="str">
        <f t="shared" si="7"/>
        <v>baisse</v>
      </c>
      <c r="AJ17" s="58" t="s">
        <v>73</v>
      </c>
      <c r="AK17" s="89"/>
      <c r="AL17" s="56" t="str">
        <f>IF('NEW Indicateur DEX'!AK17&lt;='NEW Indicateur DEX'!$B$55,"CONTENT",IF('NEW Indicateur DEX'!AK17&gt;='NEW Indicateur DEX'!$B$56,"PAS_CONTENT","NEUTRE"))</f>
        <v>CONTENT</v>
      </c>
      <c r="AN17" t="str">
        <f t="shared" si="13"/>
        <v>baisse</v>
      </c>
      <c r="AO17" s="58" t="s">
        <v>73</v>
      </c>
      <c r="AP17" s="89">
        <v>0.26587301587301593</v>
      </c>
      <c r="AQ17" s="56" t="str">
        <f>IF('NEW Indicateur DEX'!AP17&lt;='NEW Indicateur DEX'!$B$55,"CONTENT",IF('NEW Indicateur DEX'!AP17&gt;='NEW Indicateur DEX'!$B$56,"PAS_CONTENT","NEUTRE"))</f>
        <v>NEUTRE</v>
      </c>
      <c r="AS17" t="str">
        <f t="shared" si="8"/>
        <v>baisse</v>
      </c>
      <c r="AT17" s="58" t="s">
        <v>73</v>
      </c>
      <c r="AU17" s="89">
        <v>0.2376041253470845</v>
      </c>
      <c r="AV17" s="56" t="str">
        <f>IF('NEW Indicateur DEX'!AU17&lt;='NEW Indicateur DEX'!$B$55,"CONTENT",IF('NEW Indicateur DEX'!AU17&gt;='NEW Indicateur DEX'!$B$56,"PAS_CONTENT","NEUTRE"))</f>
        <v>NEUTRE</v>
      </c>
      <c r="AX17" t="str">
        <f t="shared" si="9"/>
        <v>égal</v>
      </c>
      <c r="AY17" s="58" t="s">
        <v>73</v>
      </c>
      <c r="AZ17" s="89">
        <v>0.2376041253470845</v>
      </c>
      <c r="BA17" s="56" t="str">
        <f>IF('NEW Indicateur DEX'!AZ17&lt;='NEW Indicateur DEX'!$B$55,"CONTENT",IF('NEW Indicateur DEX'!AZ17&gt;='NEW Indicateur DEX'!$B$56,"PAS_CONTENT","NEUTRE"))</f>
        <v>NEUTRE</v>
      </c>
      <c r="BC17" t="str">
        <f t="shared" si="10"/>
        <v>hausse</v>
      </c>
      <c r="BD17" s="58" t="s">
        <v>73</v>
      </c>
      <c r="BE17" s="89">
        <v>0.26294333469221365</v>
      </c>
      <c r="BF17" s="56" t="str">
        <f>IF('NEW Indicateur DEX'!BE17&lt;='NEW Indicateur DEX'!$B$55,"CONTENT",IF('NEW Indicateur DEX'!BE17&gt;='NEW Indicateur DEX'!$B$56,"PAS_CONTENT","NEUTRE"))</f>
        <v>NEUTRE</v>
      </c>
      <c r="BH17" t="str">
        <f t="shared" si="11"/>
        <v>baisse</v>
      </c>
      <c r="BI17" s="58" t="s">
        <v>73</v>
      </c>
      <c r="BJ17" s="89"/>
      <c r="BK17" s="56" t="str">
        <f>IF('NEW Indicateur DEX'!BJ17&lt;='NEW Indicateur DEX'!$B$55,"CONTENT",IF('NEW Indicateur DEX'!BJ17&gt;='NEW Indicateur DEX'!$B$56,"PAS_CONTENT","NEUTRE"))</f>
        <v>CONTENT</v>
      </c>
      <c r="BM17" t="e">
        <f t="shared" si="12"/>
        <v>#DIV/0!</v>
      </c>
      <c r="BN17" s="58" t="s">
        <v>73</v>
      </c>
      <c r="BO17" s="89"/>
      <c r="BP17" s="56" t="str">
        <f>IF('NEW Indicateur DEX'!BO17&lt;='NEW Indicateur DEX'!$B$55,"CONTENT",IF('NEW Indicateur DEX'!BO17&gt;='NEW Indicateur DEX'!$B$56,"PAS_CONTENT","NEUTRE"))</f>
        <v>CONTENT</v>
      </c>
    </row>
    <row r="18" spans="1:68" x14ac:dyDescent="0.25">
      <c r="A18" s="58" t="s">
        <v>89</v>
      </c>
      <c r="B18" s="89">
        <v>2.2698553291998822</v>
      </c>
      <c r="C18" s="56" t="str">
        <f>IF('NEW Indicateur DEX'!B18&lt;='NEW Indicateur DEX'!$B$55,"CONTENT",IF('NEW Indicateur DEX'!B18&gt;='NEW Indicateur DEX'!$B$56,"PAS_CONTENT","NEUTRE"))</f>
        <v>PAS_CONTENT</v>
      </c>
      <c r="E18" t="str">
        <f t="shared" si="24"/>
        <v>baisse</v>
      </c>
      <c r="F18" s="58" t="s">
        <v>89</v>
      </c>
      <c r="G18" s="89">
        <v>2.0821714624740433</v>
      </c>
      <c r="H18" s="56" t="str">
        <f>IF('NEW Indicateur DEX'!G18&lt;='NEW Indicateur DEX'!$B$55,"CONTENT",IF('NEW Indicateur DEX'!G18&gt;='NEW Indicateur DEX'!$B$56,"PAS_CONTENT","NEUTRE"))</f>
        <v>PAS_CONTENT</v>
      </c>
      <c r="J18" t="str">
        <f t="shared" si="25"/>
        <v>baisse</v>
      </c>
      <c r="K18" s="58" t="s">
        <v>89</v>
      </c>
      <c r="L18" s="89">
        <v>2.3143447461629281</v>
      </c>
      <c r="M18" s="56" t="str">
        <f>IF('NEW Indicateur DEX'!L18&lt;='NEW Indicateur DEX'!$B$55,"CONTENT",IF('NEW Indicateur DEX'!L18&gt;='NEW Indicateur DEX'!$B$56,"PAS_CONTENT","NEUTRE"))</f>
        <v>PAS_CONTENT</v>
      </c>
      <c r="O18" t="str">
        <f t="shared" si="26"/>
        <v>baisse</v>
      </c>
      <c r="P18" s="58" t="s">
        <v>89</v>
      </c>
      <c r="Q18" s="89">
        <v>2.1882845188284521</v>
      </c>
      <c r="R18" s="56" t="str">
        <f>IF('NEW Indicateur DEX'!Q18&lt;='NEW Indicateur DEX'!$B$55,"CONTENT",IF('NEW Indicateur DEX'!Q18&gt;='NEW Indicateur DEX'!$B$56,"PAS_CONTENT","NEUTRE"))</f>
        <v>PAS_CONTENT</v>
      </c>
      <c r="T18" t="str">
        <f t="shared" si="27"/>
        <v>baisse</v>
      </c>
      <c r="U18" s="58" t="s">
        <v>89</v>
      </c>
      <c r="V18" s="89">
        <v>2.3200824499411072</v>
      </c>
      <c r="W18" s="56" t="str">
        <f>IF('NEW Indicateur DEX'!V18&lt;='NEW Indicateur DEX'!$B$55,"CONTENT",IF('NEW Indicateur DEX'!V18&gt;='NEW Indicateur DEX'!$B$56,"PAS_CONTENT","NEUTRE"))</f>
        <v>PAS_CONTENT</v>
      </c>
      <c r="Y18" t="str">
        <f t="shared" si="28"/>
        <v>baisse</v>
      </c>
      <c r="Z18" s="58" t="s">
        <v>89</v>
      </c>
      <c r="AA18" s="137">
        <v>0.34992592592592597</v>
      </c>
      <c r="AB18" s="138" t="str">
        <f>IF('NEW Indicateur DEX'!AA18&lt;='NEW Indicateur DEX'!$B$55,"CONTENT",IF('NEW Indicateur DEX'!AA18&gt;='NEW Indicateur DEX'!$B$56,"PAS_CONTENT","NEUTRE"))</f>
        <v>NEUTRE</v>
      </c>
      <c r="AD18" t="str">
        <f t="shared" si="6"/>
        <v>baisse</v>
      </c>
      <c r="AE18" s="58" t="s">
        <v>89</v>
      </c>
      <c r="AF18" s="89">
        <v>0.32573099415204676</v>
      </c>
      <c r="AG18" s="56" t="str">
        <f>IF('NEW Indicateur DEX'!AF18&lt;='NEW Indicateur DEX'!$B$55,"CONTENT",IF('NEW Indicateur DEX'!AF18&gt;='NEW Indicateur DEX'!$B$56,"PAS_CONTENT","NEUTRE"))</f>
        <v>NEUTRE</v>
      </c>
      <c r="AI18" t="str">
        <f t="shared" si="7"/>
        <v>baisse</v>
      </c>
      <c r="AJ18" s="58" t="s">
        <v>89</v>
      </c>
      <c r="AK18" s="89"/>
      <c r="AL18" s="56" t="str">
        <f>IF('NEW Indicateur DEX'!AK18&lt;='NEW Indicateur DEX'!$B$55,"CONTENT",IF('NEW Indicateur DEX'!AK18&gt;='NEW Indicateur DEX'!$B$56,"PAS_CONTENT","NEUTRE"))</f>
        <v>CONTENT</v>
      </c>
      <c r="AN18" t="str">
        <f t="shared" si="13"/>
        <v>baisse</v>
      </c>
      <c r="AO18" s="58" t="s">
        <v>89</v>
      </c>
      <c r="AP18" s="89">
        <v>0.27347177537291606</v>
      </c>
      <c r="AQ18" s="56" t="str">
        <f>IF('NEW Indicateur DEX'!AP18&lt;='NEW Indicateur DEX'!$B$55,"CONTENT",IF('NEW Indicateur DEX'!AP18&gt;='NEW Indicateur DEX'!$B$56,"PAS_CONTENT","NEUTRE"))</f>
        <v>NEUTRE</v>
      </c>
      <c r="AS18" t="str">
        <f t="shared" si="8"/>
        <v>hausse</v>
      </c>
      <c r="AT18" s="58" t="s">
        <v>89</v>
      </c>
      <c r="AU18" s="89">
        <v>0.28742690058479531</v>
      </c>
      <c r="AV18" s="56" t="str">
        <f>IF('NEW Indicateur DEX'!AU18&lt;='NEW Indicateur DEX'!$B$55,"CONTENT",IF('NEW Indicateur DEX'!AU18&gt;='NEW Indicateur DEX'!$B$56,"PAS_CONTENT","NEUTRE"))</f>
        <v>NEUTRE</v>
      </c>
      <c r="AX18" t="str">
        <f t="shared" si="9"/>
        <v>égal</v>
      </c>
      <c r="AY18" s="58" t="s">
        <v>89</v>
      </c>
      <c r="AZ18" s="89">
        <v>0.28742690058479531</v>
      </c>
      <c r="BA18" s="56" t="str">
        <f>IF('NEW Indicateur DEX'!AZ18&lt;='NEW Indicateur DEX'!$B$55,"CONTENT",IF('NEW Indicateur DEX'!AZ18&gt;='NEW Indicateur DEX'!$B$56,"PAS_CONTENT","NEUTRE"))</f>
        <v>NEUTRE</v>
      </c>
      <c r="BC18" t="str">
        <f t="shared" si="10"/>
        <v>égal</v>
      </c>
      <c r="BD18" s="58" t="s">
        <v>89</v>
      </c>
      <c r="BE18" s="89">
        <v>0.28907664453832227</v>
      </c>
      <c r="BF18" s="56" t="str">
        <f>IF('NEW Indicateur DEX'!BE18&lt;='NEW Indicateur DEX'!$B$55,"CONTENT",IF('NEW Indicateur DEX'!BE18&gt;='NEW Indicateur DEX'!$B$56,"PAS_CONTENT","NEUTRE"))</f>
        <v>NEUTRE</v>
      </c>
      <c r="BH18" t="str">
        <f t="shared" si="11"/>
        <v>baisse</v>
      </c>
      <c r="BI18" s="58" t="s">
        <v>89</v>
      </c>
      <c r="BJ18" s="89"/>
      <c r="BK18" s="56" t="str">
        <f>IF('NEW Indicateur DEX'!BJ18&lt;='NEW Indicateur DEX'!$B$55,"CONTENT",IF('NEW Indicateur DEX'!BJ18&gt;='NEW Indicateur DEX'!$B$56,"PAS_CONTENT","NEUTRE"))</f>
        <v>CONTENT</v>
      </c>
      <c r="BM18" t="e">
        <f t="shared" si="12"/>
        <v>#DIV/0!</v>
      </c>
      <c r="BN18" s="58" t="s">
        <v>89</v>
      </c>
      <c r="BO18" s="89"/>
      <c r="BP18" s="56" t="str">
        <f>IF('NEW Indicateur DEX'!BO18&lt;='NEW Indicateur DEX'!$B$55,"CONTENT",IF('NEW Indicateur DEX'!BO18&gt;='NEW Indicateur DEX'!$B$56,"PAS_CONTENT","NEUTRE"))</f>
        <v>CONTENT</v>
      </c>
    </row>
    <row r="19" spans="1:68" x14ac:dyDescent="0.25">
      <c r="A19" s="58" t="s">
        <v>71</v>
      </c>
      <c r="B19" s="89">
        <v>2.8432295438088344</v>
      </c>
      <c r="C19" s="56" t="str">
        <f>IF('NEW Indicateur DEX'!B19&lt;='NEW Indicateur DEX'!$B$55,"CONTENT",IF('NEW Indicateur DEX'!B19&gt;='NEW Indicateur DEX'!$B$56,"PAS_CONTENT","NEUTRE"))</f>
        <v>PAS_CONTENT</v>
      </c>
      <c r="E19" t="str">
        <f t="shared" si="24"/>
        <v>baisse</v>
      </c>
      <c r="F19" s="58" t="s">
        <v>71</v>
      </c>
      <c r="G19" s="89">
        <v>2.6102675343456259</v>
      </c>
      <c r="H19" s="56" t="str">
        <f>IF('NEW Indicateur DEX'!G19&lt;='NEW Indicateur DEX'!$B$55,"CONTENT",IF('NEW Indicateur DEX'!G19&gt;='NEW Indicateur DEX'!$B$56,"PAS_CONTENT","NEUTRE"))</f>
        <v>PAS_CONTENT</v>
      </c>
      <c r="J19" t="str">
        <f t="shared" si="25"/>
        <v>baisse</v>
      </c>
      <c r="K19" s="58" t="s">
        <v>71</v>
      </c>
      <c r="L19" s="89">
        <v>2.973598553345389</v>
      </c>
      <c r="M19" s="56" t="str">
        <f>IF('NEW Indicateur DEX'!L19&lt;='NEW Indicateur DEX'!$B$55,"CONTENT",IF('NEW Indicateur DEX'!L19&gt;='NEW Indicateur DEX'!$B$56,"PAS_CONTENT","NEUTRE"))</f>
        <v>PAS_CONTENT</v>
      </c>
      <c r="O19" t="str">
        <f t="shared" si="26"/>
        <v>baisse</v>
      </c>
      <c r="P19" s="58" t="s">
        <v>71</v>
      </c>
      <c r="Q19" s="89">
        <v>2.6975821003247922</v>
      </c>
      <c r="R19" s="56" t="str">
        <f>IF('NEW Indicateur DEX'!Q19&lt;='NEW Indicateur DEX'!$B$55,"CONTENT",IF('NEW Indicateur DEX'!Q19&gt;='NEW Indicateur DEX'!$B$56,"PAS_CONTENT","NEUTRE"))</f>
        <v>PAS_CONTENT</v>
      </c>
      <c r="T19" t="str">
        <f t="shared" si="27"/>
        <v>baisse</v>
      </c>
      <c r="U19" s="58" t="s">
        <v>71</v>
      </c>
      <c r="V19" s="89">
        <v>2.9699355762347892</v>
      </c>
      <c r="W19" s="56" t="str">
        <f>IF('NEW Indicateur DEX'!V19&lt;='NEW Indicateur DEX'!$B$55,"CONTENT",IF('NEW Indicateur DEX'!V19&gt;='NEW Indicateur DEX'!$B$56,"PAS_CONTENT","NEUTRE"))</f>
        <v>PAS_CONTENT</v>
      </c>
      <c r="Y19" t="str">
        <f t="shared" si="28"/>
        <v>baisse</v>
      </c>
      <c r="Z19" s="58" t="s">
        <v>71</v>
      </c>
      <c r="AA19" s="137">
        <v>0.41263006817366349</v>
      </c>
      <c r="AB19" s="138" t="str">
        <f>IF('NEW Indicateur DEX'!AA19&lt;='NEW Indicateur DEX'!$B$55,"CONTENT",IF('NEW Indicateur DEX'!AA19&gt;='NEW Indicateur DEX'!$B$56,"PAS_CONTENT","NEUTRE"))</f>
        <v>NEUTRE</v>
      </c>
      <c r="AD19" t="str">
        <f t="shared" si="6"/>
        <v>égal</v>
      </c>
      <c r="AE19" s="58" t="s">
        <v>71</v>
      </c>
      <c r="AF19" s="89">
        <v>0.41829832680669277</v>
      </c>
      <c r="AG19" s="56" t="str">
        <f>IF('NEW Indicateur DEX'!AF19&lt;='NEW Indicateur DEX'!$B$55,"CONTENT",IF('NEW Indicateur DEX'!AF19&gt;='NEW Indicateur DEX'!$B$56,"PAS_CONTENT","NEUTRE"))</f>
        <v>NEUTRE</v>
      </c>
      <c r="AI19" t="str">
        <f t="shared" si="7"/>
        <v>baisse</v>
      </c>
      <c r="AJ19" s="58" t="s">
        <v>71</v>
      </c>
      <c r="AK19" s="89"/>
      <c r="AL19" s="56" t="str">
        <f>IF('NEW Indicateur DEX'!AK19&lt;='NEW Indicateur DEX'!$B$55,"CONTENT",IF('NEW Indicateur DEX'!AK19&gt;='NEW Indicateur DEX'!$B$56,"PAS_CONTENT","NEUTRE"))</f>
        <v>CONTENT</v>
      </c>
      <c r="AN19" t="str">
        <f t="shared" si="13"/>
        <v>hausse</v>
      </c>
      <c r="AO19" s="58" t="s">
        <v>71</v>
      </c>
      <c r="AP19" s="89">
        <v>0.44786814761734151</v>
      </c>
      <c r="AQ19" s="56" t="str">
        <f>IF('NEW Indicateur DEX'!AP19&lt;='NEW Indicateur DEX'!$B$55,"CONTENT",IF('NEW Indicateur DEX'!AP19&gt;='NEW Indicateur DEX'!$B$56,"PAS_CONTENT","NEUTRE"))</f>
        <v>PAS_CONTENT</v>
      </c>
      <c r="AS19" t="str">
        <f t="shared" si="8"/>
        <v>baisse</v>
      </c>
      <c r="AT19" s="58" t="s">
        <v>71</v>
      </c>
      <c r="AU19" s="89">
        <v>0.39534883720930231</v>
      </c>
      <c r="AV19" s="56" t="str">
        <f>IF('NEW Indicateur DEX'!AU19&lt;='NEW Indicateur DEX'!$B$55,"CONTENT",IF('NEW Indicateur DEX'!AU19&gt;='NEW Indicateur DEX'!$B$56,"PAS_CONTENT","NEUTRE"))</f>
        <v>NEUTRE</v>
      </c>
      <c r="AX19" t="str">
        <f t="shared" si="9"/>
        <v>égal</v>
      </c>
      <c r="AY19" s="58" t="s">
        <v>71</v>
      </c>
      <c r="AZ19" s="89">
        <v>0.39534883720930231</v>
      </c>
      <c r="BA19" s="56" t="str">
        <f>IF('NEW Indicateur DEX'!AZ19&lt;='NEW Indicateur DEX'!$B$55,"CONTENT",IF('NEW Indicateur DEX'!AZ19&gt;='NEW Indicateur DEX'!$B$56,"PAS_CONTENT","NEUTRE"))</f>
        <v>NEUTRE</v>
      </c>
      <c r="BC19" t="str">
        <f t="shared" si="10"/>
        <v>hausse</v>
      </c>
      <c r="BD19" s="58" t="s">
        <v>71</v>
      </c>
      <c r="BE19" s="89">
        <v>0.40664499819429395</v>
      </c>
      <c r="BF19" s="56" t="str">
        <f>IF('NEW Indicateur DEX'!BE19&lt;='NEW Indicateur DEX'!$B$55,"CONTENT",IF('NEW Indicateur DEX'!BE19&gt;='NEW Indicateur DEX'!$B$56,"PAS_CONTENT","NEUTRE"))</f>
        <v>NEUTRE</v>
      </c>
      <c r="BH19" t="str">
        <f t="shared" si="11"/>
        <v>baisse</v>
      </c>
      <c r="BI19" s="58" t="s">
        <v>71</v>
      </c>
      <c r="BJ19" s="89"/>
      <c r="BK19" s="56" t="str">
        <f>IF('NEW Indicateur DEX'!BJ19&lt;='NEW Indicateur DEX'!$B$55,"CONTENT",IF('NEW Indicateur DEX'!BJ19&gt;='NEW Indicateur DEX'!$B$56,"PAS_CONTENT","NEUTRE"))</f>
        <v>CONTENT</v>
      </c>
      <c r="BM19" t="e">
        <f t="shared" si="12"/>
        <v>#DIV/0!</v>
      </c>
      <c r="BN19" s="58" t="s">
        <v>71</v>
      </c>
      <c r="BO19" s="89"/>
      <c r="BP19" s="56" t="str">
        <f>IF('NEW Indicateur DEX'!BO19&lt;='NEW Indicateur DEX'!$B$55,"CONTENT",IF('NEW Indicateur DEX'!BO19&gt;='NEW Indicateur DEX'!$B$56,"PAS_CONTENT","NEUTRE"))</f>
        <v>CONTENT</v>
      </c>
    </row>
    <row r="20" spans="1:68" x14ac:dyDescent="0.25">
      <c r="A20" s="59" t="s">
        <v>106</v>
      </c>
      <c r="B20" s="90"/>
      <c r="C20" s="90"/>
      <c r="F20" s="59" t="s">
        <v>106</v>
      </c>
      <c r="G20" s="90"/>
      <c r="H20" s="90"/>
      <c r="K20" s="59" t="s">
        <v>106</v>
      </c>
      <c r="L20" s="90"/>
      <c r="M20" s="90"/>
      <c r="P20" s="59" t="s">
        <v>106</v>
      </c>
      <c r="Q20" s="90"/>
      <c r="R20" s="90"/>
      <c r="U20" s="59" t="s">
        <v>106</v>
      </c>
      <c r="V20" s="90"/>
      <c r="W20" s="90"/>
      <c r="Z20" s="59" t="s">
        <v>106</v>
      </c>
      <c r="AA20" s="90"/>
      <c r="AB20" s="90"/>
      <c r="AD20" t="e">
        <f t="shared" si="6"/>
        <v>#DIV/0!</v>
      </c>
      <c r="AE20" s="59" t="s">
        <v>106</v>
      </c>
      <c r="AF20" s="90"/>
      <c r="AG20" s="90"/>
      <c r="AI20" t="e">
        <f t="shared" si="7"/>
        <v>#DIV/0!</v>
      </c>
      <c r="AJ20" s="59" t="s">
        <v>106</v>
      </c>
      <c r="AK20" s="90"/>
      <c r="AL20" s="90"/>
      <c r="AN20" t="e">
        <f t="shared" si="13"/>
        <v>#DIV/0!</v>
      </c>
      <c r="AO20" s="59" t="s">
        <v>106</v>
      </c>
      <c r="AP20" s="90"/>
      <c r="AQ20" s="90"/>
      <c r="AS20" t="e">
        <f t="shared" si="8"/>
        <v>#DIV/0!</v>
      </c>
      <c r="AT20" s="59" t="s">
        <v>106</v>
      </c>
      <c r="AU20" s="90"/>
      <c r="AV20" s="90"/>
      <c r="AX20" t="e">
        <f t="shared" si="9"/>
        <v>#DIV/0!</v>
      </c>
      <c r="AY20" s="59" t="s">
        <v>106</v>
      </c>
      <c r="AZ20" s="90"/>
      <c r="BA20" s="90"/>
      <c r="BC20" t="e">
        <f t="shared" si="10"/>
        <v>#DIV/0!</v>
      </c>
      <c r="BD20" s="59" t="s">
        <v>106</v>
      </c>
      <c r="BE20" s="90"/>
      <c r="BF20" s="90"/>
      <c r="BH20" t="e">
        <f t="shared" si="11"/>
        <v>#DIV/0!</v>
      </c>
      <c r="BI20" s="59" t="s">
        <v>106</v>
      </c>
      <c r="BJ20" s="90"/>
      <c r="BK20" s="90"/>
      <c r="BM20" t="e">
        <f t="shared" si="12"/>
        <v>#DIV/0!</v>
      </c>
      <c r="BN20" s="59" t="s">
        <v>106</v>
      </c>
      <c r="BO20" s="90"/>
      <c r="BP20" s="90"/>
    </row>
    <row r="21" spans="1:68" x14ac:dyDescent="0.25">
      <c r="A21" s="58" t="s">
        <v>88</v>
      </c>
      <c r="B21" s="89">
        <v>1.2702949224688354</v>
      </c>
      <c r="C21" s="56" t="str">
        <f>IF('NEW Indicateur DEX'!B21&lt;='NEW Indicateur DEX'!$B$55,"CONTENT",IF('NEW Indicateur DEX'!B21&gt;='NEW Indicateur DEX'!$B$56,"PAS_CONTENT","NEUTRE"))</f>
        <v>PAS_CONTENT</v>
      </c>
      <c r="E21" t="str">
        <f t="shared" ref="E21:E23" si="29">IF(($B21-$G21)/$B21&gt;0.05,"baisse",IF(($B21-$G21)/$B21&lt;-0.05,"hausse","égal"))</f>
        <v>égal</v>
      </c>
      <c r="F21" s="58" t="s">
        <v>88</v>
      </c>
      <c r="G21" s="89">
        <v>1.2795069337442218</v>
      </c>
      <c r="H21" s="56" t="str">
        <f>IF('NEW Indicateur DEX'!G21&lt;='NEW Indicateur DEX'!$B$55,"CONTENT",IF('NEW Indicateur DEX'!G21&gt;='NEW Indicateur DEX'!$B$56,"PAS_CONTENT","NEUTRE"))</f>
        <v>PAS_CONTENT</v>
      </c>
      <c r="J21" t="str">
        <f t="shared" ref="J21:J23" si="30">IF(($B21-$G21)/$B21&gt;0.05,"baisse",IF(($B21-$G21)/$B21&lt;-0.05,"hausse","égal"))</f>
        <v>égal</v>
      </c>
      <c r="K21" s="58" t="s">
        <v>88</v>
      </c>
      <c r="L21" s="89">
        <v>1.2614622057001239</v>
      </c>
      <c r="M21" s="56" t="str">
        <f>IF('NEW Indicateur DEX'!L21&lt;='NEW Indicateur DEX'!$B$55,"CONTENT",IF('NEW Indicateur DEX'!L21&gt;='NEW Indicateur DEX'!$B$56,"PAS_CONTENT","NEUTRE"))</f>
        <v>PAS_CONTENT</v>
      </c>
      <c r="O21" t="str">
        <f t="shared" ref="O21:O23" si="31">IF(($B21-$G21)/$B21&gt;0.05,"baisse",IF(($B21-$G21)/$B21&lt;-0.05,"hausse","égal"))</f>
        <v>égal</v>
      </c>
      <c r="P21" s="58" t="s">
        <v>88</v>
      </c>
      <c r="Q21" s="89">
        <v>1.0061106018942869</v>
      </c>
      <c r="R21" s="56" t="str">
        <f>IF('NEW Indicateur DEX'!Q21&lt;='NEW Indicateur DEX'!$B$55,"CONTENT",IF('NEW Indicateur DEX'!Q21&gt;='NEW Indicateur DEX'!$B$56,"PAS_CONTENT","NEUTRE"))</f>
        <v>PAS_CONTENT</v>
      </c>
      <c r="T21" t="str">
        <f t="shared" ref="T21:T23" si="32">IF(($B21-$G21)/$B21&gt;0.05,"baisse",IF(($B21-$G21)/$B21&lt;-0.05,"hausse","égal"))</f>
        <v>égal</v>
      </c>
      <c r="U21" s="58" t="s">
        <v>88</v>
      </c>
      <c r="V21" s="89">
        <v>1.5029330040135844</v>
      </c>
      <c r="W21" s="56" t="str">
        <f>IF('NEW Indicateur DEX'!V21&lt;='NEW Indicateur DEX'!$B$55,"CONTENT",IF('NEW Indicateur DEX'!V21&gt;='NEW Indicateur DEX'!$B$56,"PAS_CONTENT","NEUTRE"))</f>
        <v>PAS_CONTENT</v>
      </c>
      <c r="Y21" t="str">
        <f t="shared" ref="Y21:Y23" si="33">IF(($B21-$G21)/$B21&gt;0.05,"baisse",IF(($B21-$G21)/$B21&lt;-0.05,"hausse","égal"))</f>
        <v>égal</v>
      </c>
      <c r="Z21" s="136" t="s">
        <v>88</v>
      </c>
      <c r="AA21" s="137">
        <v>0.22363523573200991</v>
      </c>
      <c r="AB21" s="138" t="str">
        <f>IF('NEW Indicateur DEX'!AA21&lt;='NEW Indicateur DEX'!$B$55,"CONTENT",IF('NEW Indicateur DEX'!AA21&gt;='NEW Indicateur DEX'!$B$56,"PAS_CONTENT","NEUTRE"))</f>
        <v>NEUTRE</v>
      </c>
      <c r="AD21" t="str">
        <f t="shared" si="6"/>
        <v>hausse</v>
      </c>
      <c r="AE21" s="58" t="s">
        <v>88</v>
      </c>
      <c r="AF21" s="89">
        <v>0.24092409240924093</v>
      </c>
      <c r="AG21" s="56" t="str">
        <f>IF('NEW Indicateur DEX'!AF21&lt;='NEW Indicateur DEX'!$B$55,"CONTENT",IF('NEW Indicateur DEX'!AF21&gt;='NEW Indicateur DEX'!$B$56,"PAS_CONTENT","NEUTRE"))</f>
        <v>NEUTRE</v>
      </c>
      <c r="AI21" t="str">
        <f t="shared" si="7"/>
        <v>baisse</v>
      </c>
      <c r="AJ21" s="58" t="s">
        <v>88</v>
      </c>
      <c r="AK21" s="89"/>
      <c r="AL21" s="56" t="str">
        <f>IF('NEW Indicateur DEX'!AK21&lt;='NEW Indicateur DEX'!$B$55,"CONTENT",IF('NEW Indicateur DEX'!AK21&gt;='NEW Indicateur DEX'!$B$56,"PAS_CONTENT","NEUTRE"))</f>
        <v>CONTENT</v>
      </c>
      <c r="AN21" t="str">
        <f t="shared" si="13"/>
        <v>hausse</v>
      </c>
      <c r="AO21" s="58" t="s">
        <v>88</v>
      </c>
      <c r="AP21" s="89">
        <v>0.29464822609741426</v>
      </c>
      <c r="AQ21" s="56" t="str">
        <f>IF('NEW Indicateur DEX'!AP21&lt;='NEW Indicateur DEX'!$B$55,"CONTENT",IF('NEW Indicateur DEX'!AP21&gt;='NEW Indicateur DEX'!$B$56,"PAS_CONTENT","NEUTRE"))</f>
        <v>NEUTRE</v>
      </c>
      <c r="AS21" t="str">
        <f t="shared" si="8"/>
        <v>baisse</v>
      </c>
      <c r="AT21" s="58" t="s">
        <v>88</v>
      </c>
      <c r="AU21" s="89">
        <v>0.28833433553818399</v>
      </c>
      <c r="AV21" s="56" t="str">
        <f>IF('NEW Indicateur DEX'!AU21&lt;='NEW Indicateur DEX'!$B$55,"CONTENT",IF('NEW Indicateur DEX'!AU21&gt;='NEW Indicateur DEX'!$B$56,"PAS_CONTENT","NEUTRE"))</f>
        <v>NEUTRE</v>
      </c>
      <c r="AX21" t="str">
        <f t="shared" si="9"/>
        <v>égal</v>
      </c>
      <c r="AY21" s="58" t="s">
        <v>88</v>
      </c>
      <c r="AZ21" s="89">
        <v>0.28833433553818399</v>
      </c>
      <c r="BA21" s="56" t="str">
        <f>IF('NEW Indicateur DEX'!AZ21&lt;='NEW Indicateur DEX'!$B$55,"CONTENT",IF('NEW Indicateur DEX'!AZ21&gt;='NEW Indicateur DEX'!$B$56,"PAS_CONTENT","NEUTRE"))</f>
        <v>NEUTRE</v>
      </c>
      <c r="BC21" t="str">
        <f t="shared" si="10"/>
        <v>baisse</v>
      </c>
      <c r="BD21" s="58" t="s">
        <v>88</v>
      </c>
      <c r="BE21" s="89">
        <v>0.26317430620517618</v>
      </c>
      <c r="BF21" s="56" t="str">
        <f>IF('NEW Indicateur DEX'!BE21&lt;='NEW Indicateur DEX'!$B$55,"CONTENT",IF('NEW Indicateur DEX'!BE21&gt;='NEW Indicateur DEX'!$B$56,"PAS_CONTENT","NEUTRE"))</f>
        <v>NEUTRE</v>
      </c>
      <c r="BH21" t="str">
        <f t="shared" si="11"/>
        <v>baisse</v>
      </c>
      <c r="BI21" s="58" t="s">
        <v>88</v>
      </c>
      <c r="BJ21" s="89"/>
      <c r="BK21" s="56" t="str">
        <f>IF('NEW Indicateur DEX'!BJ21&lt;='NEW Indicateur DEX'!$B$55,"CONTENT",IF('NEW Indicateur DEX'!BJ21&gt;='NEW Indicateur DEX'!$B$56,"PAS_CONTENT","NEUTRE"))</f>
        <v>CONTENT</v>
      </c>
      <c r="BM21" t="e">
        <f t="shared" si="12"/>
        <v>#DIV/0!</v>
      </c>
      <c r="BN21" s="58" t="s">
        <v>88</v>
      </c>
      <c r="BO21" s="89"/>
      <c r="BP21" s="56" t="str">
        <f>IF('NEW Indicateur DEX'!BO21&lt;='NEW Indicateur DEX'!$B$55,"CONTENT",IF('NEW Indicateur DEX'!BO21&gt;='NEW Indicateur DEX'!$B$56,"PAS_CONTENT","NEUTRE"))</f>
        <v>CONTENT</v>
      </c>
    </row>
    <row r="22" spans="1:68" x14ac:dyDescent="0.25">
      <c r="A22" s="58" t="s">
        <v>72</v>
      </c>
      <c r="B22" s="89">
        <v>2.8348986653484922</v>
      </c>
      <c r="C22" s="56" t="str">
        <f>IF('NEW Indicateur DEX'!B22&lt;='NEW Indicateur DEX'!$B$55,"CONTENT",IF('NEW Indicateur DEX'!B22&gt;='NEW Indicateur DEX'!$B$56,"PAS_CONTENT","NEUTRE"))</f>
        <v>PAS_CONTENT</v>
      </c>
      <c r="E22" t="str">
        <f t="shared" si="29"/>
        <v>baisse</v>
      </c>
      <c r="F22" s="58" t="s">
        <v>72</v>
      </c>
      <c r="G22" s="89">
        <v>2.3623540856031133</v>
      </c>
      <c r="H22" s="56" t="str">
        <f>IF('NEW Indicateur DEX'!G22&lt;='NEW Indicateur DEX'!$B$55,"CONTENT",IF('NEW Indicateur DEX'!G22&gt;='NEW Indicateur DEX'!$B$56,"PAS_CONTENT","NEUTRE"))</f>
        <v>PAS_CONTENT</v>
      </c>
      <c r="J22" t="str">
        <f t="shared" si="30"/>
        <v>baisse</v>
      </c>
      <c r="K22" s="58" t="s">
        <v>72</v>
      </c>
      <c r="L22" s="89">
        <v>1.4798445847498787</v>
      </c>
      <c r="M22" s="56" t="str">
        <f>IF('NEW Indicateur DEX'!L22&lt;='NEW Indicateur DEX'!$B$55,"CONTENT",IF('NEW Indicateur DEX'!L22&gt;='NEW Indicateur DEX'!$B$56,"PAS_CONTENT","NEUTRE"))</f>
        <v>PAS_CONTENT</v>
      </c>
      <c r="O22" t="str">
        <f t="shared" si="31"/>
        <v>baisse</v>
      </c>
      <c r="P22" s="58" t="s">
        <v>72</v>
      </c>
      <c r="Q22" s="89">
        <v>1.3522837706511173</v>
      </c>
      <c r="R22" s="56" t="str">
        <f>IF('NEW Indicateur DEX'!Q22&lt;='NEW Indicateur DEX'!$B$55,"CONTENT",IF('NEW Indicateur DEX'!Q22&gt;='NEW Indicateur DEX'!$B$56,"PAS_CONTENT","NEUTRE"))</f>
        <v>PAS_CONTENT</v>
      </c>
      <c r="T22" t="str">
        <f t="shared" si="32"/>
        <v>baisse</v>
      </c>
      <c r="U22" s="58" t="s">
        <v>72</v>
      </c>
      <c r="V22" s="89">
        <v>1.37</v>
      </c>
      <c r="W22" s="56" t="str">
        <f>IF('NEW Indicateur DEX'!V22&lt;='NEW Indicateur DEX'!$B$55,"CONTENT",IF('NEW Indicateur DEX'!V22&gt;='NEW Indicateur DEX'!$B$56,"PAS_CONTENT","NEUTRE"))</f>
        <v>PAS_CONTENT</v>
      </c>
      <c r="Y22" t="str">
        <f t="shared" si="33"/>
        <v>baisse</v>
      </c>
      <c r="Z22" s="58" t="s">
        <v>72</v>
      </c>
      <c r="AA22" s="89">
        <v>1.2534805568891021</v>
      </c>
      <c r="AB22" s="56" t="str">
        <f>IF('NEW Indicateur DEX'!AA22&lt;='NEW Indicateur DEX'!$B$55,"CONTENT",IF('NEW Indicateur DEX'!AA22&gt;='NEW Indicateur DEX'!$B$56,"PAS_CONTENT","NEUTRE"))</f>
        <v>PAS_CONTENT</v>
      </c>
      <c r="AD22" t="str">
        <f t="shared" si="6"/>
        <v>hausse</v>
      </c>
      <c r="AE22" s="58" t="s">
        <v>72</v>
      </c>
      <c r="AF22" s="89">
        <v>1.538083538083538</v>
      </c>
      <c r="AG22" s="56" t="str">
        <f>IF('NEW Indicateur DEX'!AF22&lt;='NEW Indicateur DEX'!$B$55,"CONTENT",IF('NEW Indicateur DEX'!AF22&gt;='NEW Indicateur DEX'!$B$56,"PAS_CONTENT","NEUTRE"))</f>
        <v>PAS_CONTENT</v>
      </c>
      <c r="AI22" t="str">
        <f t="shared" si="7"/>
        <v>baisse</v>
      </c>
      <c r="AJ22" s="136" t="s">
        <v>72</v>
      </c>
      <c r="AK22" s="137">
        <v>0.22172619047619049</v>
      </c>
      <c r="AL22" s="138" t="str">
        <f>IF('NEW Indicateur DEX'!AK22&lt;='NEW Indicateur DEX'!$B$55,"CONTENT",IF('NEW Indicateur DEX'!AK22&gt;='NEW Indicateur DEX'!$B$56,"PAS_CONTENT","NEUTRE"))</f>
        <v>NEUTRE</v>
      </c>
      <c r="AN22" t="str">
        <f t="shared" si="13"/>
        <v>hausse</v>
      </c>
      <c r="AO22" s="136" t="s">
        <v>72</v>
      </c>
      <c r="AP22" s="137">
        <v>0.23852772466539199</v>
      </c>
      <c r="AQ22" s="138" t="str">
        <f>IF('NEW Indicateur DEX'!AP22&lt;='NEW Indicateur DEX'!$B$55,"CONTENT",IF('NEW Indicateur DEX'!AP22&gt;='NEW Indicateur DEX'!$B$56,"PAS_CONTENT","NEUTRE"))</f>
        <v>NEUTRE</v>
      </c>
      <c r="AS22" t="str">
        <f t="shared" si="8"/>
        <v>hausse</v>
      </c>
      <c r="AT22" s="136" t="s">
        <v>72</v>
      </c>
      <c r="AU22" s="137">
        <v>0.36111111111111116</v>
      </c>
      <c r="AV22" s="138" t="str">
        <f>IF('NEW Indicateur DEX'!AU22&lt;='NEW Indicateur DEX'!$B$55,"CONTENT",IF('NEW Indicateur DEX'!AU22&gt;='NEW Indicateur DEX'!$B$56,"PAS_CONTENT","NEUTRE"))</f>
        <v>NEUTRE</v>
      </c>
      <c r="AX22" t="str">
        <f t="shared" si="9"/>
        <v>baisse</v>
      </c>
      <c r="AY22" s="136" t="s">
        <v>72</v>
      </c>
      <c r="AZ22" s="137">
        <v>0.23593898951382269</v>
      </c>
      <c r="BA22" s="138" t="str">
        <f>IF('NEW Indicateur DEX'!AZ22&lt;='NEW Indicateur DEX'!$B$55,"CONTENT",IF('NEW Indicateur DEX'!AZ22&gt;='NEW Indicateur DEX'!$B$56,"PAS_CONTENT","NEUTRE"))</f>
        <v>NEUTRE</v>
      </c>
      <c r="BC22" t="str">
        <f t="shared" si="10"/>
        <v>hausse</v>
      </c>
      <c r="BD22" s="136" t="s">
        <v>72</v>
      </c>
      <c r="BE22" s="137">
        <v>0.24669811320754717</v>
      </c>
      <c r="BF22" s="138" t="str">
        <f>IF('NEW Indicateur DEX'!BE22&lt;='NEW Indicateur DEX'!$B$55,"CONTENT",IF('NEW Indicateur DEX'!BE22&gt;='NEW Indicateur DEX'!$B$56,"PAS_CONTENT","NEUTRE"))</f>
        <v>NEUTRE</v>
      </c>
      <c r="BH22" t="str">
        <f t="shared" si="11"/>
        <v>égal</v>
      </c>
      <c r="BI22" s="136" t="s">
        <v>72</v>
      </c>
      <c r="BJ22" s="137">
        <v>0.24669811320754717</v>
      </c>
      <c r="BK22" s="138" t="str">
        <f>IF('NEW Indicateur DEX'!BJ22&lt;='NEW Indicateur DEX'!$B$55,"CONTENT",IF('NEW Indicateur DEX'!BJ22&gt;='NEW Indicateur DEX'!$B$56,"PAS_CONTENT","NEUTRE"))</f>
        <v>NEUTRE</v>
      </c>
      <c r="BM22" t="str">
        <f t="shared" si="12"/>
        <v>hausse</v>
      </c>
      <c r="BN22" s="136" t="s">
        <v>72</v>
      </c>
      <c r="BO22" s="137">
        <v>0.25536159600997504</v>
      </c>
      <c r="BP22" s="138" t="str">
        <f>IF('NEW Indicateur DEX'!BO22&lt;='NEW Indicateur DEX'!$B$55,"CONTENT",IF('NEW Indicateur DEX'!BO22&gt;='NEW Indicateur DEX'!$B$56,"PAS_CONTENT","NEUTRE"))</f>
        <v>NEUTRE</v>
      </c>
    </row>
    <row r="23" spans="1:68" x14ac:dyDescent="0.25">
      <c r="A23" s="58" t="s">
        <v>70</v>
      </c>
      <c r="B23" s="89">
        <v>1.7812089356110381</v>
      </c>
      <c r="C23" s="56" t="str">
        <f>IF('NEW Indicateur DEX'!B23&lt;='NEW Indicateur DEX'!$B$55,"CONTENT",IF('NEW Indicateur DEX'!B23&gt;='NEW Indicateur DEX'!$B$56,"PAS_CONTENT","NEUTRE"))</f>
        <v>PAS_CONTENT</v>
      </c>
      <c r="E23" t="str">
        <f t="shared" si="29"/>
        <v>hausse</v>
      </c>
      <c r="F23" s="58" t="s">
        <v>70</v>
      </c>
      <c r="G23" s="89">
        <v>1.9476666666666667</v>
      </c>
      <c r="H23" s="56" t="str">
        <f>IF('NEW Indicateur DEX'!G23&lt;='NEW Indicateur DEX'!$B$55,"CONTENT",IF('NEW Indicateur DEX'!G23&gt;='NEW Indicateur DEX'!$B$56,"PAS_CONTENT","NEUTRE"))</f>
        <v>PAS_CONTENT</v>
      </c>
      <c r="J23" t="str">
        <f t="shared" si="30"/>
        <v>hausse</v>
      </c>
      <c r="K23" s="58" t="s">
        <v>70</v>
      </c>
      <c r="L23" s="89">
        <v>1.8002658690594882</v>
      </c>
      <c r="M23" s="56" t="str">
        <f>IF('NEW Indicateur DEX'!L23&lt;='NEW Indicateur DEX'!$B$55,"CONTENT",IF('NEW Indicateur DEX'!L23&gt;='NEW Indicateur DEX'!$B$56,"PAS_CONTENT","NEUTRE"))</f>
        <v>PAS_CONTENT</v>
      </c>
      <c r="O23" t="str">
        <f t="shared" si="31"/>
        <v>hausse</v>
      </c>
      <c r="P23" s="58" t="s">
        <v>70</v>
      </c>
      <c r="Q23" s="89">
        <v>1.5835509138381199</v>
      </c>
      <c r="R23" s="56" t="str">
        <f>IF('NEW Indicateur DEX'!Q23&lt;='NEW Indicateur DEX'!$B$55,"CONTENT",IF('NEW Indicateur DEX'!Q23&gt;='NEW Indicateur DEX'!$B$56,"PAS_CONTENT","NEUTRE"))</f>
        <v>PAS_CONTENT</v>
      </c>
      <c r="T23" t="str">
        <f t="shared" si="32"/>
        <v>hausse</v>
      </c>
      <c r="U23" s="58" t="s">
        <v>70</v>
      </c>
      <c r="V23" s="89">
        <v>1.9886097152428812</v>
      </c>
      <c r="W23" s="56" t="str">
        <f>IF('NEW Indicateur DEX'!V23&lt;='NEW Indicateur DEX'!$B$55,"CONTENT",IF('NEW Indicateur DEX'!V23&gt;='NEW Indicateur DEX'!$B$56,"PAS_CONTENT","NEUTRE"))</f>
        <v>PAS_CONTENT</v>
      </c>
      <c r="Y23" t="str">
        <f t="shared" si="33"/>
        <v>hausse</v>
      </c>
      <c r="Z23" s="136" t="s">
        <v>70</v>
      </c>
      <c r="AA23" s="137">
        <v>0.31211916046039268</v>
      </c>
      <c r="AB23" s="138" t="str">
        <f>IF('NEW Indicateur DEX'!AA23&lt;='NEW Indicateur DEX'!$B$55,"CONTENT",IF('NEW Indicateur DEX'!AA23&gt;='NEW Indicateur DEX'!$B$56,"PAS_CONTENT","NEUTRE"))</f>
        <v>NEUTRE</v>
      </c>
      <c r="AD23" t="str">
        <f t="shared" si="6"/>
        <v>hausse</v>
      </c>
      <c r="AE23" s="58" t="s">
        <v>70</v>
      </c>
      <c r="AF23" s="89">
        <v>0.35471204188481675</v>
      </c>
      <c r="AG23" s="56" t="str">
        <f>IF('NEW Indicateur DEX'!AF23&lt;='NEW Indicateur DEX'!$B$55,"CONTENT",IF('NEW Indicateur DEX'!AF23&gt;='NEW Indicateur DEX'!$B$56,"PAS_CONTENT","NEUTRE"))</f>
        <v>NEUTRE</v>
      </c>
      <c r="AI23" t="str">
        <f t="shared" si="7"/>
        <v>baisse</v>
      </c>
      <c r="AJ23" s="58" t="s">
        <v>70</v>
      </c>
      <c r="AK23" s="89"/>
      <c r="AL23" s="56" t="str">
        <f>IF('NEW Indicateur DEX'!AK23&lt;='NEW Indicateur DEX'!$B$55,"CONTENT",IF('NEW Indicateur DEX'!AK23&gt;='NEW Indicateur DEX'!$B$56,"PAS_CONTENT","NEUTRE"))</f>
        <v>CONTENT</v>
      </c>
      <c r="AN23" t="str">
        <f t="shared" si="13"/>
        <v>baisse</v>
      </c>
      <c r="AO23" s="58" t="s">
        <v>70</v>
      </c>
      <c r="AP23" s="89">
        <v>0.30504065040650408</v>
      </c>
      <c r="AQ23" s="56" t="str">
        <f>IF('NEW Indicateur DEX'!AP23&lt;='NEW Indicateur DEX'!$B$55,"CONTENT",IF('NEW Indicateur DEX'!AP23&gt;='NEW Indicateur DEX'!$B$56,"PAS_CONTENT","NEUTRE"))</f>
        <v>NEUTRE</v>
      </c>
      <c r="AS23" t="str">
        <f t="shared" si="8"/>
        <v>égal</v>
      </c>
      <c r="AT23" s="58" t="s">
        <v>70</v>
      </c>
      <c r="AU23" s="89">
        <v>0.30933161123668063</v>
      </c>
      <c r="AV23" s="56" t="str">
        <f>IF('NEW Indicateur DEX'!AU23&lt;='NEW Indicateur DEX'!$B$55,"CONTENT",IF('NEW Indicateur DEX'!AU23&gt;='NEW Indicateur DEX'!$B$56,"PAS_CONTENT","NEUTRE"))</f>
        <v>NEUTRE</v>
      </c>
      <c r="AX23" t="str">
        <f t="shared" si="9"/>
        <v>égal</v>
      </c>
      <c r="AY23" s="58" t="s">
        <v>70</v>
      </c>
      <c r="AZ23" s="89">
        <v>0.30933161123668063</v>
      </c>
      <c r="BA23" s="56" t="str">
        <f>IF('NEW Indicateur DEX'!AZ23&lt;='NEW Indicateur DEX'!$B$55,"CONTENT",IF('NEW Indicateur DEX'!AZ23&gt;='NEW Indicateur DEX'!$B$56,"PAS_CONTENT","NEUTRE"))</f>
        <v>NEUTRE</v>
      </c>
      <c r="BC23" t="str">
        <f t="shared" si="10"/>
        <v>égal</v>
      </c>
      <c r="BD23" s="58" t="s">
        <v>70</v>
      </c>
      <c r="BE23" s="89">
        <v>0.31298745337402506</v>
      </c>
      <c r="BF23" s="56" t="str">
        <f>IF('NEW Indicateur DEX'!BE23&lt;='NEW Indicateur DEX'!$B$55,"CONTENT",IF('NEW Indicateur DEX'!BE23&gt;='NEW Indicateur DEX'!$B$56,"PAS_CONTENT","NEUTRE"))</f>
        <v>NEUTRE</v>
      </c>
      <c r="BH23" t="str">
        <f t="shared" si="11"/>
        <v>baisse</v>
      </c>
      <c r="BI23" s="58" t="s">
        <v>70</v>
      </c>
      <c r="BJ23" s="89"/>
      <c r="BK23" s="56" t="str">
        <f>IF('NEW Indicateur DEX'!BJ23&lt;='NEW Indicateur DEX'!$B$55,"CONTENT",IF('NEW Indicateur DEX'!BJ23&gt;='NEW Indicateur DEX'!$B$56,"PAS_CONTENT","NEUTRE"))</f>
        <v>CONTENT</v>
      </c>
      <c r="BM23" t="e">
        <f t="shared" si="12"/>
        <v>#DIV/0!</v>
      </c>
      <c r="BN23" s="58" t="s">
        <v>70</v>
      </c>
      <c r="BO23" s="89"/>
      <c r="BP23" s="56" t="str">
        <f>IF('NEW Indicateur DEX'!BO23&lt;='NEW Indicateur DEX'!$B$55,"CONTENT",IF('NEW Indicateur DEX'!BO23&gt;='NEW Indicateur DEX'!$B$56,"PAS_CONTENT","NEUTRE"))</f>
        <v>CONTENT</v>
      </c>
    </row>
    <row r="24" spans="1:68" x14ac:dyDescent="0.25">
      <c r="A24" s="59" t="s">
        <v>107</v>
      </c>
      <c r="B24" s="90"/>
      <c r="C24" s="90"/>
      <c r="F24" s="59" t="s">
        <v>107</v>
      </c>
      <c r="G24" s="90"/>
      <c r="H24" s="90"/>
      <c r="K24" s="59" t="s">
        <v>107</v>
      </c>
      <c r="L24" s="90"/>
      <c r="M24" s="90"/>
      <c r="P24" s="59" t="s">
        <v>107</v>
      </c>
      <c r="Q24" s="90"/>
      <c r="R24" s="90"/>
      <c r="U24" s="59" t="s">
        <v>107</v>
      </c>
      <c r="V24" s="90"/>
      <c r="W24" s="90"/>
      <c r="Z24" s="59" t="s">
        <v>107</v>
      </c>
      <c r="AA24" s="90"/>
      <c r="AB24" s="90"/>
      <c r="AD24" t="e">
        <f t="shared" si="6"/>
        <v>#DIV/0!</v>
      </c>
      <c r="AE24" s="59" t="s">
        <v>107</v>
      </c>
      <c r="AF24" s="90"/>
      <c r="AG24" s="90"/>
      <c r="AI24" t="e">
        <f t="shared" si="7"/>
        <v>#DIV/0!</v>
      </c>
      <c r="AJ24" s="59" t="s">
        <v>107</v>
      </c>
      <c r="AK24" s="90"/>
      <c r="AL24" s="90"/>
      <c r="AN24" t="e">
        <f t="shared" si="13"/>
        <v>#DIV/0!</v>
      </c>
      <c r="AO24" s="59" t="s">
        <v>107</v>
      </c>
      <c r="AP24" s="90"/>
      <c r="AQ24" s="90"/>
      <c r="AS24" t="e">
        <f t="shared" si="8"/>
        <v>#DIV/0!</v>
      </c>
      <c r="AT24" s="59" t="s">
        <v>107</v>
      </c>
      <c r="AU24" s="90"/>
      <c r="AV24" s="90"/>
      <c r="AX24" t="e">
        <f t="shared" si="9"/>
        <v>#DIV/0!</v>
      </c>
      <c r="AY24" s="59" t="s">
        <v>107</v>
      </c>
      <c r="AZ24" s="90"/>
      <c r="BA24" s="90"/>
      <c r="BC24" t="e">
        <f t="shared" si="10"/>
        <v>#DIV/0!</v>
      </c>
      <c r="BD24" s="59" t="s">
        <v>107</v>
      </c>
      <c r="BE24" s="90"/>
      <c r="BF24" s="90"/>
      <c r="BH24" t="e">
        <f t="shared" si="11"/>
        <v>#DIV/0!</v>
      </c>
      <c r="BI24" s="59" t="s">
        <v>107</v>
      </c>
      <c r="BJ24" s="90"/>
      <c r="BK24" s="90"/>
      <c r="BM24" t="e">
        <f t="shared" si="12"/>
        <v>#DIV/0!</v>
      </c>
      <c r="BN24" s="59" t="s">
        <v>107</v>
      </c>
      <c r="BO24" s="90"/>
      <c r="BP24" s="90"/>
    </row>
    <row r="25" spans="1:68" x14ac:dyDescent="0.25">
      <c r="A25" s="58" t="s">
        <v>79</v>
      </c>
      <c r="B25" s="89">
        <v>2.7215789473684211</v>
      </c>
      <c r="C25" s="56" t="str">
        <f>IF('NEW Indicateur DEX'!B25&lt;='NEW Indicateur DEX'!$B$55,"CONTENT",IF('NEW Indicateur DEX'!B25&gt;='NEW Indicateur DEX'!$B$56,"PAS_CONTENT","NEUTRE"))</f>
        <v>PAS_CONTENT</v>
      </c>
      <c r="E25" t="str">
        <f t="shared" ref="E25:E26" si="34">IF(($B25-$G25)/$B25&gt;0.05,"baisse",IF(($B25-$G25)/$B25&lt;-0.05,"hausse","égal"))</f>
        <v>égal</v>
      </c>
      <c r="F25" s="58" t="s">
        <v>79</v>
      </c>
      <c r="G25" s="89">
        <v>2.6558682952734998</v>
      </c>
      <c r="H25" s="56" t="str">
        <f>IF('NEW Indicateur DEX'!G25&lt;='NEW Indicateur DEX'!$B$55,"CONTENT",IF('NEW Indicateur DEX'!G25&gt;='NEW Indicateur DEX'!$B$56,"PAS_CONTENT","NEUTRE"))</f>
        <v>PAS_CONTENT</v>
      </c>
      <c r="J25" t="str">
        <f t="shared" ref="J25:J26" si="35">IF(($B25-$G25)/$B25&gt;0.05,"baisse",IF(($B25-$G25)/$B25&lt;-0.05,"hausse","égal"))</f>
        <v>égal</v>
      </c>
      <c r="K25" s="58" t="s">
        <v>79</v>
      </c>
      <c r="L25" s="89">
        <v>2.8971061093247594</v>
      </c>
      <c r="M25" s="56" t="str">
        <f>IF('NEW Indicateur DEX'!L25&lt;='NEW Indicateur DEX'!$B$55,"CONTENT",IF('NEW Indicateur DEX'!L25&gt;='NEW Indicateur DEX'!$B$56,"PAS_CONTENT","NEUTRE"))</f>
        <v>PAS_CONTENT</v>
      </c>
      <c r="O25" t="str">
        <f t="shared" ref="O25:O26" si="36">IF(($B25-$G25)/$B25&gt;0.05,"baisse",IF(($B25-$G25)/$B25&lt;-0.05,"hausse","égal"))</f>
        <v>égal</v>
      </c>
      <c r="P25" s="58" t="s">
        <v>79</v>
      </c>
      <c r="Q25" s="89">
        <v>2.7140566541956179</v>
      </c>
      <c r="R25" s="56" t="str">
        <f>IF('NEW Indicateur DEX'!Q25&lt;='NEW Indicateur DEX'!$B$55,"CONTENT",IF('NEW Indicateur DEX'!Q25&gt;='NEW Indicateur DEX'!$B$56,"PAS_CONTENT","NEUTRE"))</f>
        <v>PAS_CONTENT</v>
      </c>
      <c r="T25" t="str">
        <f t="shared" ref="T25:T26" si="37">IF(($B25-$G25)/$B25&gt;0.05,"baisse",IF(($B25-$G25)/$B25&lt;-0.05,"hausse","égal"))</f>
        <v>égal</v>
      </c>
      <c r="U25" s="58" t="s">
        <v>79</v>
      </c>
      <c r="V25" s="89">
        <v>2.8456159225389994</v>
      </c>
      <c r="W25" s="56" t="str">
        <f>IF('NEW Indicateur DEX'!V25&lt;='NEW Indicateur DEX'!$B$55,"CONTENT",IF('NEW Indicateur DEX'!V25&gt;='NEW Indicateur DEX'!$B$56,"PAS_CONTENT","NEUTRE"))</f>
        <v>PAS_CONTENT</v>
      </c>
      <c r="Y25" t="str">
        <f t="shared" ref="Y25:Y26" si="38">IF(($B25-$G25)/$B25&gt;0.05,"baisse",IF(($B25-$G25)/$B25&lt;-0.05,"hausse","égal"))</f>
        <v>égal</v>
      </c>
      <c r="Z25" s="136" t="s">
        <v>79</v>
      </c>
      <c r="AA25" s="137">
        <v>0.36512261580381472</v>
      </c>
      <c r="AB25" s="138" t="str">
        <f>IF('NEW Indicateur DEX'!AA25&lt;='NEW Indicateur DEX'!$B$55,"CONTENT",IF('NEW Indicateur DEX'!AA25&gt;='NEW Indicateur DEX'!$B$56,"PAS_CONTENT","NEUTRE"))</f>
        <v>NEUTRE</v>
      </c>
      <c r="AD25" t="str">
        <f t="shared" si="6"/>
        <v>hausse</v>
      </c>
      <c r="AE25" s="58" t="s">
        <v>79</v>
      </c>
      <c r="AF25" s="89">
        <v>0.38269639065817412</v>
      </c>
      <c r="AG25" s="56" t="str">
        <f>IF('NEW Indicateur DEX'!AF25&lt;='NEW Indicateur DEX'!$B$55,"CONTENT",IF('NEW Indicateur DEX'!AF25&gt;='NEW Indicateur DEX'!$B$56,"PAS_CONTENT","NEUTRE"))</f>
        <v>NEUTRE</v>
      </c>
      <c r="AI25" t="str">
        <f t="shared" si="7"/>
        <v>baisse</v>
      </c>
      <c r="AJ25" s="58" t="s">
        <v>79</v>
      </c>
      <c r="AK25" s="89"/>
      <c r="AL25" s="56" t="str">
        <f>IF('NEW Indicateur DEX'!AK25&lt;='NEW Indicateur DEX'!$B$55,"CONTENT",IF('NEW Indicateur DEX'!AK25&gt;='NEW Indicateur DEX'!$B$56,"PAS_CONTENT","NEUTRE"))</f>
        <v>CONTENT</v>
      </c>
      <c r="AN25" t="str">
        <f t="shared" si="13"/>
        <v>baisse</v>
      </c>
      <c r="AO25" s="58" t="s">
        <v>79</v>
      </c>
      <c r="AP25" s="89">
        <v>0.36923901393354769</v>
      </c>
      <c r="AQ25" s="56" t="str">
        <f>IF('NEW Indicateur DEX'!AP25&lt;='NEW Indicateur DEX'!$B$55,"CONTENT",IF('NEW Indicateur DEX'!AP25&gt;='NEW Indicateur DEX'!$B$56,"PAS_CONTENT","NEUTRE"))</f>
        <v>NEUTRE</v>
      </c>
      <c r="AS25" t="str">
        <f t="shared" si="8"/>
        <v>égal</v>
      </c>
      <c r="AT25" s="58" t="s">
        <v>79</v>
      </c>
      <c r="AU25" s="89">
        <v>0.36548767416934619</v>
      </c>
      <c r="AV25" s="56" t="str">
        <f>IF('NEW Indicateur DEX'!AU25&lt;='NEW Indicateur DEX'!$B$55,"CONTENT",IF('NEW Indicateur DEX'!AU25&gt;='NEW Indicateur DEX'!$B$56,"PAS_CONTENT","NEUTRE"))</f>
        <v>NEUTRE</v>
      </c>
      <c r="AX25" t="str">
        <f t="shared" si="9"/>
        <v>égal</v>
      </c>
      <c r="AY25" s="58" t="s">
        <v>79</v>
      </c>
      <c r="AZ25" s="89">
        <v>0.36548767416934619</v>
      </c>
      <c r="BA25" s="56" t="str">
        <f>IF('NEW Indicateur DEX'!AZ25&lt;='NEW Indicateur DEX'!$B$55,"CONTENT",IF('NEW Indicateur DEX'!AZ25&gt;='NEW Indicateur DEX'!$B$56,"PAS_CONTENT","NEUTRE"))</f>
        <v>NEUTRE</v>
      </c>
      <c r="BC25" t="str">
        <f t="shared" si="10"/>
        <v>hausse</v>
      </c>
      <c r="BD25" s="58" t="s">
        <v>79</v>
      </c>
      <c r="BE25" s="89">
        <v>0.41066364152013612</v>
      </c>
      <c r="BF25" s="56" t="str">
        <f>IF('NEW Indicateur DEX'!BE25&lt;='NEW Indicateur DEX'!$B$55,"CONTENT",IF('NEW Indicateur DEX'!BE25&gt;='NEW Indicateur DEX'!$B$56,"PAS_CONTENT","NEUTRE"))</f>
        <v>NEUTRE</v>
      </c>
      <c r="BH25" t="str">
        <f t="shared" si="11"/>
        <v>baisse</v>
      </c>
      <c r="BI25" s="58" t="s">
        <v>79</v>
      </c>
      <c r="BJ25" s="89"/>
      <c r="BK25" s="56" t="str">
        <f>IF('NEW Indicateur DEX'!BJ25&lt;='NEW Indicateur DEX'!$B$55,"CONTENT",IF('NEW Indicateur DEX'!BJ25&gt;='NEW Indicateur DEX'!$B$56,"PAS_CONTENT","NEUTRE"))</f>
        <v>CONTENT</v>
      </c>
      <c r="BM25" t="e">
        <f t="shared" si="12"/>
        <v>#DIV/0!</v>
      </c>
      <c r="BN25" s="58" t="s">
        <v>79</v>
      </c>
      <c r="BO25" s="89"/>
      <c r="BP25" s="56" t="str">
        <f>IF('NEW Indicateur DEX'!BO25&lt;='NEW Indicateur DEX'!$B$55,"CONTENT",IF('NEW Indicateur DEX'!BO25&gt;='NEW Indicateur DEX'!$B$56,"PAS_CONTENT","NEUTRE"))</f>
        <v>CONTENT</v>
      </c>
    </row>
    <row r="26" spans="1:68" x14ac:dyDescent="0.25">
      <c r="A26" s="58" t="s">
        <v>77</v>
      </c>
      <c r="B26" s="89">
        <v>2.7702620353443024</v>
      </c>
      <c r="C26" s="56" t="str">
        <f>IF('NEW Indicateur DEX'!B26&lt;='NEW Indicateur DEX'!$B$55,"CONTENT",IF('NEW Indicateur DEX'!B26&gt;='NEW Indicateur DEX'!$B$56,"PAS_CONTENT","NEUTRE"))</f>
        <v>PAS_CONTENT</v>
      </c>
      <c r="E26" t="str">
        <f t="shared" si="34"/>
        <v>baisse</v>
      </c>
      <c r="F26" s="58" t="s">
        <v>77</v>
      </c>
      <c r="G26" s="89">
        <v>2.4911097486204778</v>
      </c>
      <c r="H26" s="56" t="str">
        <f>IF('NEW Indicateur DEX'!G26&lt;='NEW Indicateur DEX'!$B$55,"CONTENT",IF('NEW Indicateur DEX'!G26&gt;='NEW Indicateur DEX'!$B$56,"PAS_CONTENT","NEUTRE"))</f>
        <v>PAS_CONTENT</v>
      </c>
      <c r="J26" t="str">
        <f t="shared" si="35"/>
        <v>baisse</v>
      </c>
      <c r="K26" s="58" t="s">
        <v>77</v>
      </c>
      <c r="L26" s="89">
        <v>2.4761314321140735</v>
      </c>
      <c r="M26" s="56" t="str">
        <f>IF('NEW Indicateur DEX'!L26&lt;='NEW Indicateur DEX'!$B$55,"CONTENT",IF('NEW Indicateur DEX'!L26&gt;='NEW Indicateur DEX'!$B$56,"PAS_CONTENT","NEUTRE"))</f>
        <v>PAS_CONTENT</v>
      </c>
      <c r="O26" t="str">
        <f t="shared" si="36"/>
        <v>baisse</v>
      </c>
      <c r="P26" s="58" t="s">
        <v>77</v>
      </c>
      <c r="Q26" s="89">
        <v>2.1992597162245531</v>
      </c>
      <c r="R26" s="56" t="str">
        <f>IF('NEW Indicateur DEX'!Q26&lt;='NEW Indicateur DEX'!$B$55,"CONTENT",IF('NEW Indicateur DEX'!Q26&gt;='NEW Indicateur DEX'!$B$56,"PAS_CONTENT","NEUTRE"))</f>
        <v>PAS_CONTENT</v>
      </c>
      <c r="T26" t="str">
        <f t="shared" si="37"/>
        <v>baisse</v>
      </c>
      <c r="U26" s="58" t="s">
        <v>77</v>
      </c>
      <c r="V26" s="89">
        <v>2.7254780999383099</v>
      </c>
      <c r="W26" s="56" t="str">
        <f>IF('NEW Indicateur DEX'!V26&lt;='NEW Indicateur DEX'!$B$55,"CONTENT",IF('NEW Indicateur DEX'!V26&gt;='NEW Indicateur DEX'!$B$56,"PAS_CONTENT","NEUTRE"))</f>
        <v>PAS_CONTENT</v>
      </c>
      <c r="Y26" t="str">
        <f t="shared" si="38"/>
        <v>baisse</v>
      </c>
      <c r="Z26" s="136" t="s">
        <v>77</v>
      </c>
      <c r="AA26" s="137">
        <v>0.37593052109181141</v>
      </c>
      <c r="AB26" s="138" t="str">
        <f>IF('NEW Indicateur DEX'!AA26&lt;='NEW Indicateur DEX'!$B$55,"CONTENT",IF('NEW Indicateur DEX'!AA26&gt;='NEW Indicateur DEX'!$B$56,"PAS_CONTENT","NEUTRE"))</f>
        <v>NEUTRE</v>
      </c>
      <c r="AD26" t="str">
        <f t="shared" si="6"/>
        <v>égal</v>
      </c>
      <c r="AE26" s="58" t="s">
        <v>77</v>
      </c>
      <c r="AF26" s="89">
        <v>0.3692307692307692</v>
      </c>
      <c r="AG26" s="56" t="str">
        <f>IF('NEW Indicateur DEX'!AF26&lt;='NEW Indicateur DEX'!$B$55,"CONTENT",IF('NEW Indicateur DEX'!AF26&gt;='NEW Indicateur DEX'!$B$56,"PAS_CONTENT","NEUTRE"))</f>
        <v>NEUTRE</v>
      </c>
      <c r="AI26" t="str">
        <f t="shared" si="7"/>
        <v>baisse</v>
      </c>
      <c r="AJ26" s="58" t="s">
        <v>77</v>
      </c>
      <c r="AK26" s="89"/>
      <c r="AL26" s="56" t="str">
        <f>IF('NEW Indicateur DEX'!AK26&lt;='NEW Indicateur DEX'!$B$55,"CONTENT",IF('NEW Indicateur DEX'!AK26&gt;='NEW Indicateur DEX'!$B$56,"PAS_CONTENT","NEUTRE"))</f>
        <v>CONTENT</v>
      </c>
      <c r="AN26" t="str">
        <f t="shared" si="13"/>
        <v>hausse</v>
      </c>
      <c r="AO26" s="58" t="s">
        <v>77</v>
      </c>
      <c r="AP26" s="89">
        <v>0.40588595953402817</v>
      </c>
      <c r="AQ26" s="56" t="str">
        <f>IF('NEW Indicateur DEX'!AP26&lt;='NEW Indicateur DEX'!$B$55,"CONTENT",IF('NEW Indicateur DEX'!AP26&gt;='NEW Indicateur DEX'!$B$56,"PAS_CONTENT","NEUTRE"))</f>
        <v>NEUTRE</v>
      </c>
      <c r="AS26" t="str">
        <f t="shared" si="8"/>
        <v>baisse</v>
      </c>
      <c r="AT26" s="58" t="s">
        <v>77</v>
      </c>
      <c r="AU26" s="89">
        <v>0.38442521631644005</v>
      </c>
      <c r="AV26" s="56" t="str">
        <f>IF('NEW Indicateur DEX'!AU26&lt;='NEW Indicateur DEX'!$B$55,"CONTENT",IF('NEW Indicateur DEX'!AU26&gt;='NEW Indicateur DEX'!$B$56,"PAS_CONTENT","NEUTRE"))</f>
        <v>NEUTRE</v>
      </c>
      <c r="AX26" t="str">
        <f t="shared" si="9"/>
        <v>égal</v>
      </c>
      <c r="AY26" s="58" t="s">
        <v>77</v>
      </c>
      <c r="AZ26" s="89">
        <v>0.38442521631644005</v>
      </c>
      <c r="BA26" s="56" t="str">
        <f>IF('NEW Indicateur DEX'!AZ26&lt;='NEW Indicateur DEX'!$B$55,"CONTENT",IF('NEW Indicateur DEX'!AZ26&gt;='NEW Indicateur DEX'!$B$56,"PAS_CONTENT","NEUTRE"))</f>
        <v>NEUTRE</v>
      </c>
      <c r="BC26" t="str">
        <f t="shared" si="10"/>
        <v>hausse</v>
      </c>
      <c r="BD26" s="58" t="s">
        <v>77</v>
      </c>
      <c r="BE26" s="89">
        <v>0.42678923177938283</v>
      </c>
      <c r="BF26" s="56" t="str">
        <f>IF('NEW Indicateur DEX'!BE26&lt;='NEW Indicateur DEX'!$B$55,"CONTENT",IF('NEW Indicateur DEX'!BE26&gt;='NEW Indicateur DEX'!$B$56,"PAS_CONTENT","NEUTRE"))</f>
        <v>NEUTRE</v>
      </c>
      <c r="BH26" t="str">
        <f t="shared" si="11"/>
        <v>baisse</v>
      </c>
      <c r="BI26" s="58" t="s">
        <v>77</v>
      </c>
      <c r="BJ26" s="89"/>
      <c r="BK26" s="56" t="str">
        <f>IF('NEW Indicateur DEX'!BJ26&lt;='NEW Indicateur DEX'!$B$55,"CONTENT",IF('NEW Indicateur DEX'!BJ26&gt;='NEW Indicateur DEX'!$B$56,"PAS_CONTENT","NEUTRE"))</f>
        <v>CONTENT</v>
      </c>
      <c r="BM26" t="e">
        <f t="shared" si="12"/>
        <v>#DIV/0!</v>
      </c>
      <c r="BN26" s="58" t="s">
        <v>77</v>
      </c>
      <c r="BO26" s="89"/>
      <c r="BP26" s="56" t="str">
        <f>IF('NEW Indicateur DEX'!BO26&lt;='NEW Indicateur DEX'!$B$55,"CONTENT",IF('NEW Indicateur DEX'!BO26&gt;='NEW Indicateur DEX'!$B$56,"PAS_CONTENT","NEUTRE"))</f>
        <v>CONTENT</v>
      </c>
    </row>
    <row r="27" spans="1:68" x14ac:dyDescent="0.25">
      <c r="A27" s="88" t="s">
        <v>67</v>
      </c>
      <c r="B27" s="89">
        <v>1.4099009900990098</v>
      </c>
      <c r="C27" s="56" t="str">
        <f>IF('NEW Indicateur DEX'!B27&lt;='NEW Indicateur DEX'!$B$55,"CONTENT",IF('NEW Indicateur DEX'!B27&gt;='NEW Indicateur DEX'!$B$56,"PAS_CONTENT","NEUTRE"))</f>
        <v>PAS_CONTENT</v>
      </c>
      <c r="E27" t="str">
        <f>IF(($B27-$G27)/$B27&gt;0.05,"baisse",IF(($B27-$G27)/$B27&lt;-0.05,"hausse","égal"))</f>
        <v>égal</v>
      </c>
      <c r="F27" s="88" t="s">
        <v>67</v>
      </c>
      <c r="G27" s="89">
        <v>1.4632352941176467</v>
      </c>
      <c r="H27" s="56" t="str">
        <f>IF('NEW Indicateur DEX'!G27&lt;='NEW Indicateur DEX'!$B$55,"CONTENT",IF('NEW Indicateur DEX'!G27&gt;='NEW Indicateur DEX'!$B$56,"PAS_CONTENT","NEUTRE"))</f>
        <v>PAS_CONTENT</v>
      </c>
      <c r="J27" t="str">
        <f>IF(($B27-$G27)/$B27&gt;0.05,"baisse",IF(($B27-$G27)/$B27&lt;-0.05,"hausse","égal"))</f>
        <v>égal</v>
      </c>
      <c r="K27" s="88" t="s">
        <v>67</v>
      </c>
      <c r="L27" s="89">
        <v>1.4400812457684495</v>
      </c>
      <c r="M27" s="56" t="str">
        <f>IF('NEW Indicateur DEX'!L27&lt;='NEW Indicateur DEX'!$B$55,"CONTENT",IF('NEW Indicateur DEX'!L27&gt;='NEW Indicateur DEX'!$B$56,"PAS_CONTENT","NEUTRE"))</f>
        <v>PAS_CONTENT</v>
      </c>
      <c r="O27" t="str">
        <f>IF(($B27-$G27)/$B27&gt;0.05,"baisse",IF(($B27-$G27)/$B27&lt;-0.05,"hausse","égal"))</f>
        <v>égal</v>
      </c>
      <c r="P27" s="88" t="s">
        <v>67</v>
      </c>
      <c r="Q27" s="89">
        <v>1.1335593220338984</v>
      </c>
      <c r="R27" s="56" t="str">
        <f>IF('NEW Indicateur DEX'!Q27&lt;='NEW Indicateur DEX'!$B$55,"CONTENT",IF('NEW Indicateur DEX'!Q27&gt;='NEW Indicateur DEX'!$B$56,"PAS_CONTENT","NEUTRE"))</f>
        <v>PAS_CONTENT</v>
      </c>
      <c r="T27" t="str">
        <f>IF(($B27-$G27)/$B27&gt;0.05,"baisse",IF(($B27-$G27)/$B27&lt;-0.05,"hausse","égal"))</f>
        <v>égal</v>
      </c>
      <c r="U27" s="88" t="s">
        <v>67</v>
      </c>
      <c r="V27" s="89">
        <v>1.5237113402061855</v>
      </c>
      <c r="W27" s="56" t="str">
        <f>IF('NEW Indicateur DEX'!V27&lt;='NEW Indicateur DEX'!$B$55,"CONTENT",IF('NEW Indicateur DEX'!V27&gt;='NEW Indicateur DEX'!$B$56,"PAS_CONTENT","NEUTRE"))</f>
        <v>PAS_CONTENT</v>
      </c>
      <c r="Y27" t="str">
        <f>IF(($B27-$G27)/$B27&gt;0.05,"baisse",IF(($B27-$G27)/$B27&lt;-0.05,"hausse","égal"))</f>
        <v>égal</v>
      </c>
      <c r="Z27" s="139" t="s">
        <v>67</v>
      </c>
      <c r="AA27" s="137">
        <v>0.22477383437717471</v>
      </c>
      <c r="AB27" s="138" t="str">
        <f>IF('NEW Indicateur DEX'!AA27&lt;='NEW Indicateur DEX'!$B$55,"CONTENT",IF('NEW Indicateur DEX'!AA27&gt;='NEW Indicateur DEX'!$B$56,"PAS_CONTENT","NEUTRE"))</f>
        <v>NEUTRE</v>
      </c>
      <c r="AD27" t="str">
        <f t="shared" si="6"/>
        <v>hausse</v>
      </c>
      <c r="AE27" s="88" t="s">
        <v>67</v>
      </c>
      <c r="AF27" s="89">
        <v>0.24180327868852461</v>
      </c>
      <c r="AG27" s="56" t="str">
        <f>IF('NEW Indicateur DEX'!AF27&lt;='NEW Indicateur DEX'!$B$55,"CONTENT",IF('NEW Indicateur DEX'!AF27&gt;='NEW Indicateur DEX'!$B$56,"PAS_CONTENT","NEUTRE"))</f>
        <v>NEUTRE</v>
      </c>
      <c r="AI27" t="str">
        <f t="shared" si="7"/>
        <v>baisse</v>
      </c>
      <c r="AJ27" s="88" t="s">
        <v>67</v>
      </c>
      <c r="AK27" s="89"/>
      <c r="AL27" s="56" t="str">
        <f>IF('NEW Indicateur DEX'!AK27&lt;='NEW Indicateur DEX'!$B$55,"CONTENT",IF('NEW Indicateur DEX'!AK27&gt;='NEW Indicateur DEX'!$B$56,"PAS_CONTENT","NEUTRE"))</f>
        <v>CONTENT</v>
      </c>
      <c r="AN27" t="str">
        <f t="shared" si="13"/>
        <v>hausse</v>
      </c>
      <c r="AO27" s="88" t="s">
        <v>67</v>
      </c>
      <c r="AP27" s="89">
        <v>0.26605504587155965</v>
      </c>
      <c r="AQ27" s="56" t="str">
        <f>IF('NEW Indicateur DEX'!AP27&lt;='NEW Indicateur DEX'!$B$55,"CONTENT",IF('NEW Indicateur DEX'!AP27&gt;='NEW Indicateur DEX'!$B$56,"PAS_CONTENT","NEUTRE"))</f>
        <v>NEUTRE</v>
      </c>
      <c r="AS27" t="str">
        <f t="shared" si="8"/>
        <v>baisse</v>
      </c>
      <c r="AT27" s="88" t="s">
        <v>67</v>
      </c>
      <c r="AU27" s="89">
        <v>0.25512367491166077</v>
      </c>
      <c r="AV27" s="56" t="str">
        <f>IF('NEW Indicateur DEX'!AU27&lt;='NEW Indicateur DEX'!$B$55,"CONTENT",IF('NEW Indicateur DEX'!AU27&gt;='NEW Indicateur DEX'!$B$56,"PAS_CONTENT","NEUTRE"))</f>
        <v>NEUTRE</v>
      </c>
      <c r="AX27" t="str">
        <f t="shared" si="9"/>
        <v>égal</v>
      </c>
      <c r="AY27" s="88" t="s">
        <v>67</v>
      </c>
      <c r="AZ27" s="89">
        <v>0.25512367491166077</v>
      </c>
      <c r="BA27" s="56" t="str">
        <f>IF('NEW Indicateur DEX'!AZ27&lt;='NEW Indicateur DEX'!$B$55,"CONTENT",IF('NEW Indicateur DEX'!AZ27&gt;='NEW Indicateur DEX'!$B$56,"PAS_CONTENT","NEUTRE"))</f>
        <v>NEUTRE</v>
      </c>
      <c r="BC27" t="str">
        <f t="shared" si="10"/>
        <v>baisse</v>
      </c>
      <c r="BD27" s="88" t="s">
        <v>67</v>
      </c>
      <c r="BE27" s="89">
        <v>0.24868123587038435</v>
      </c>
      <c r="BF27" s="56" t="str">
        <f>IF('NEW Indicateur DEX'!BE27&lt;='NEW Indicateur DEX'!$B$55,"CONTENT",IF('NEW Indicateur DEX'!BE27&gt;='NEW Indicateur DEX'!$B$56,"PAS_CONTENT","NEUTRE"))</f>
        <v>NEUTRE</v>
      </c>
      <c r="BH27" t="str">
        <f t="shared" si="11"/>
        <v>baisse</v>
      </c>
      <c r="BI27" s="88" t="s">
        <v>67</v>
      </c>
      <c r="BJ27" s="89"/>
      <c r="BK27" s="56" t="str">
        <f>IF('NEW Indicateur DEX'!BJ27&lt;='NEW Indicateur DEX'!$B$55,"CONTENT",IF('NEW Indicateur DEX'!BJ27&gt;='NEW Indicateur DEX'!$B$56,"PAS_CONTENT","NEUTRE"))</f>
        <v>CONTENT</v>
      </c>
      <c r="BM27" t="e">
        <f t="shared" si="12"/>
        <v>#DIV/0!</v>
      </c>
      <c r="BN27" s="88" t="s">
        <v>67</v>
      </c>
      <c r="BO27" s="89"/>
      <c r="BP27" s="56" t="str">
        <f>IF('NEW Indicateur DEX'!BO27&lt;='NEW Indicateur DEX'!$B$55,"CONTENT",IF('NEW Indicateur DEX'!BO27&gt;='NEW Indicateur DEX'!$B$56,"PAS_CONTENT","NEUTRE"))</f>
        <v>CONTENT</v>
      </c>
    </row>
    <row r="28" spans="1:68" x14ac:dyDescent="0.25">
      <c r="A28" s="88" t="s">
        <v>57</v>
      </c>
      <c r="B28" s="89">
        <v>4.5494987468671679</v>
      </c>
      <c r="C28" s="56" t="str">
        <f>IF('NEW Indicateur DEX'!B28&lt;='NEW Indicateur DEX'!$B$55,"CONTENT",IF('NEW Indicateur DEX'!B28&gt;='NEW Indicateur DEX'!$B$56,"PAS_CONTENT","NEUTRE"))</f>
        <v>PAS_CONTENT</v>
      </c>
      <c r="E28" t="str">
        <f>IF(($B28-$G28)/$B28&gt;0.05,"baisse",IF(($B28-$G28)/$B28&lt;-0.05,"hausse","égal"))</f>
        <v>baisse</v>
      </c>
      <c r="F28" s="88" t="s">
        <v>57</v>
      </c>
      <c r="G28" s="89">
        <v>3.1957205789804908</v>
      </c>
      <c r="H28" s="56" t="str">
        <f>IF('NEW Indicateur DEX'!G28&lt;='NEW Indicateur DEX'!$B$55,"CONTENT",IF('NEW Indicateur DEX'!G28&gt;='NEW Indicateur DEX'!$B$56,"PAS_CONTENT","NEUTRE"))</f>
        <v>PAS_CONTENT</v>
      </c>
      <c r="J28" t="str">
        <f>IF(($B28-$G28)/$B28&gt;0.05,"baisse",IF(($B28-$G28)/$B28&lt;-0.05,"hausse","égal"))</f>
        <v>baisse</v>
      </c>
      <c r="K28" s="88" t="s">
        <v>57</v>
      </c>
      <c r="L28" s="89">
        <v>2.666457680250784</v>
      </c>
      <c r="M28" s="56" t="str">
        <f>IF('NEW Indicateur DEX'!L28&lt;='NEW Indicateur DEX'!$B$55,"CONTENT",IF('NEW Indicateur DEX'!L28&gt;='NEW Indicateur DEX'!$B$56,"PAS_CONTENT","NEUTRE"))</f>
        <v>PAS_CONTENT</v>
      </c>
      <c r="O28" t="str">
        <f>IF(($B28-$G28)/$B28&gt;0.05,"baisse",IF(($B28-$G28)/$B28&lt;-0.05,"hausse","égal"))</f>
        <v>baisse</v>
      </c>
      <c r="P28" s="88" t="s">
        <v>57</v>
      </c>
      <c r="Q28" s="89">
        <v>1.021276595744681</v>
      </c>
      <c r="R28" s="56" t="str">
        <f>IF('NEW Indicateur DEX'!Q28&lt;='NEW Indicateur DEX'!$B$55,"CONTENT",IF('NEW Indicateur DEX'!Q28&gt;='NEW Indicateur DEX'!$B$56,"PAS_CONTENT","NEUTRE"))</f>
        <v>PAS_CONTENT</v>
      </c>
      <c r="T28" t="str">
        <f>IF(($B28-$G28)/$B28&gt;0.05,"baisse",IF(($B28-$G28)/$B28&lt;-0.05,"hausse","égal"))</f>
        <v>baisse</v>
      </c>
      <c r="U28" s="88" t="s">
        <v>57</v>
      </c>
      <c r="V28" s="89">
        <v>0.96471329552614982</v>
      </c>
      <c r="W28" s="56" t="str">
        <f>IF('NEW Indicateur DEX'!V28&lt;='NEW Indicateur DEX'!$B$55,"CONTENT",IF('NEW Indicateur DEX'!V28&gt;='NEW Indicateur DEX'!$B$56,"PAS_CONTENT","NEUTRE"))</f>
        <v>PAS_CONTENT</v>
      </c>
      <c r="Y28" t="str">
        <f>IF(($B28-$G28)/$B28&gt;0.05,"baisse",IF(($B28-$G28)/$B28&lt;-0.05,"hausse","égal"))</f>
        <v>baisse</v>
      </c>
      <c r="Z28" s="139" t="s">
        <v>57</v>
      </c>
      <c r="AA28" s="137">
        <v>0.12156110044785669</v>
      </c>
      <c r="AB28" s="138" t="str">
        <f>IF('NEW Indicateur DEX'!AA28&lt;='NEW Indicateur DEX'!$B$55,"CONTENT",IF('NEW Indicateur DEX'!AA28&gt;='NEW Indicateur DEX'!$B$56,"PAS_CONTENT","NEUTRE"))</f>
        <v>CONTENT</v>
      </c>
      <c r="AD28" t="str">
        <f t="shared" si="6"/>
        <v>égal</v>
      </c>
      <c r="AE28" s="88" t="s">
        <v>57</v>
      </c>
      <c r="AF28" s="89">
        <v>0.11949685534591195</v>
      </c>
      <c r="AG28" s="56" t="str">
        <f>IF('NEW Indicateur DEX'!AF28&lt;='NEW Indicateur DEX'!$B$55,"CONTENT",IF('NEW Indicateur DEX'!AF28&gt;='NEW Indicateur DEX'!$B$56,"PAS_CONTENT","NEUTRE"))</f>
        <v>CONTENT</v>
      </c>
      <c r="AI28" t="str">
        <f t="shared" si="7"/>
        <v>baisse</v>
      </c>
      <c r="AJ28" s="88" t="s">
        <v>57</v>
      </c>
      <c r="AK28" s="89"/>
      <c r="AL28" s="56" t="str">
        <f>IF('NEW Indicateur DEX'!AK28&lt;='NEW Indicateur DEX'!$B$55,"CONTENT",IF('NEW Indicateur DEX'!AK28&gt;='NEW Indicateur DEX'!$B$56,"PAS_CONTENT","NEUTRE"))</f>
        <v>CONTENT</v>
      </c>
      <c r="AN28" t="str">
        <f t="shared" si="13"/>
        <v>égal</v>
      </c>
      <c r="AO28" s="88" t="s">
        <v>57</v>
      </c>
      <c r="AP28" s="89">
        <v>0.12132822477650064</v>
      </c>
      <c r="AQ28" s="56" t="str">
        <f>IF('NEW Indicateur DEX'!AP28&lt;='NEW Indicateur DEX'!$B$55,"CONTENT",IF('NEW Indicateur DEX'!AP28&gt;='NEW Indicateur DEX'!$B$56,"PAS_CONTENT","NEUTRE"))</f>
        <v>CONTENT</v>
      </c>
      <c r="AS28" t="str">
        <f t="shared" si="8"/>
        <v>égal</v>
      </c>
      <c r="AT28" s="88" t="s">
        <v>57</v>
      </c>
      <c r="AU28" s="89">
        <v>0.12086513994910941</v>
      </c>
      <c r="AV28" s="56" t="str">
        <f>IF('NEW Indicateur DEX'!AU28&lt;='NEW Indicateur DEX'!$B$55,"CONTENT",IF('NEW Indicateur DEX'!AU28&gt;='NEW Indicateur DEX'!$B$56,"PAS_CONTENT","NEUTRE"))</f>
        <v>CONTENT</v>
      </c>
      <c r="AX28" t="str">
        <f t="shared" si="9"/>
        <v>égal</v>
      </c>
      <c r="AY28" s="88" t="s">
        <v>57</v>
      </c>
      <c r="AZ28" s="89">
        <v>0.12086513994910941</v>
      </c>
      <c r="BA28" s="56" t="str">
        <f>IF('NEW Indicateur DEX'!AZ28&lt;='NEW Indicateur DEX'!$B$55,"CONTENT",IF('NEW Indicateur DEX'!AZ28&gt;='NEW Indicateur DEX'!$B$56,"PAS_CONTENT","NEUTRE"))</f>
        <v>CONTENT</v>
      </c>
      <c r="BC28" t="str">
        <f t="shared" si="10"/>
        <v>hausse</v>
      </c>
      <c r="BD28" s="88" t="s">
        <v>57</v>
      </c>
      <c r="BE28" s="89">
        <v>0.13289036544850499</v>
      </c>
      <c r="BF28" s="56" t="str">
        <f>IF('NEW Indicateur DEX'!BE28&lt;='NEW Indicateur DEX'!$B$55,"CONTENT",IF('NEW Indicateur DEX'!BE28&gt;='NEW Indicateur DEX'!$B$56,"PAS_CONTENT","NEUTRE"))</f>
        <v>CONTENT</v>
      </c>
      <c r="BH28" t="str">
        <f t="shared" si="11"/>
        <v>baisse</v>
      </c>
      <c r="BI28" s="88" t="s">
        <v>57</v>
      </c>
      <c r="BJ28" s="89"/>
      <c r="BK28" s="56" t="str">
        <f>IF('NEW Indicateur DEX'!BJ28&lt;='NEW Indicateur DEX'!$B$55,"CONTENT",IF('NEW Indicateur DEX'!BJ28&gt;='NEW Indicateur DEX'!$B$56,"PAS_CONTENT","NEUTRE"))</f>
        <v>CONTENT</v>
      </c>
      <c r="BM28" t="e">
        <f t="shared" si="12"/>
        <v>#DIV/0!</v>
      </c>
      <c r="BN28" s="88" t="s">
        <v>57</v>
      </c>
      <c r="BO28" s="89"/>
      <c r="BP28" s="56" t="str">
        <f>IF('NEW Indicateur DEX'!BO28&lt;='NEW Indicateur DEX'!$B$55,"CONTENT",IF('NEW Indicateur DEX'!BO28&gt;='NEW Indicateur DEX'!$B$56,"PAS_CONTENT","NEUTRE"))</f>
        <v>CONTENT</v>
      </c>
    </row>
    <row r="29" spans="1:68" x14ac:dyDescent="0.25">
      <c r="A29" s="59" t="s">
        <v>108</v>
      </c>
      <c r="B29" s="90"/>
      <c r="C29" s="90"/>
      <c r="F29" s="59" t="s">
        <v>108</v>
      </c>
      <c r="G29" s="90"/>
      <c r="H29" s="90"/>
      <c r="K29" s="59" t="s">
        <v>108</v>
      </c>
      <c r="L29" s="90"/>
      <c r="M29" s="90"/>
      <c r="P29" s="59" t="s">
        <v>108</v>
      </c>
      <c r="Q29" s="90"/>
      <c r="R29" s="90"/>
      <c r="U29" s="59" t="s">
        <v>108</v>
      </c>
      <c r="V29" s="90"/>
      <c r="W29" s="90"/>
      <c r="Z29" s="59" t="s">
        <v>108</v>
      </c>
      <c r="AA29" s="90"/>
      <c r="AB29" s="90"/>
      <c r="AD29" t="e">
        <f t="shared" si="6"/>
        <v>#DIV/0!</v>
      </c>
      <c r="AE29" s="59" t="s">
        <v>108</v>
      </c>
      <c r="AF29" s="90"/>
      <c r="AG29" s="90"/>
      <c r="AI29" t="e">
        <f t="shared" si="7"/>
        <v>#DIV/0!</v>
      </c>
      <c r="AJ29" s="59" t="s">
        <v>108</v>
      </c>
      <c r="AK29" s="90"/>
      <c r="AL29" s="90"/>
      <c r="AN29" t="e">
        <f t="shared" si="13"/>
        <v>#DIV/0!</v>
      </c>
      <c r="AO29" s="59" t="s">
        <v>108</v>
      </c>
      <c r="AP29" s="90"/>
      <c r="AQ29" s="90"/>
      <c r="AS29" t="e">
        <f t="shared" si="8"/>
        <v>#DIV/0!</v>
      </c>
      <c r="AT29" s="59" t="s">
        <v>108</v>
      </c>
      <c r="AU29" s="90"/>
      <c r="AV29" s="90"/>
      <c r="AX29" t="e">
        <f t="shared" si="9"/>
        <v>#DIV/0!</v>
      </c>
      <c r="AY29" s="59" t="s">
        <v>108</v>
      </c>
      <c r="AZ29" s="90"/>
      <c r="BA29" s="90"/>
      <c r="BC29" t="e">
        <f t="shared" si="10"/>
        <v>#DIV/0!</v>
      </c>
      <c r="BD29" s="59" t="s">
        <v>108</v>
      </c>
      <c r="BE29" s="90"/>
      <c r="BF29" s="90"/>
      <c r="BH29" t="e">
        <f t="shared" si="11"/>
        <v>#DIV/0!</v>
      </c>
      <c r="BI29" s="59" t="s">
        <v>108</v>
      </c>
      <c r="BJ29" s="90"/>
      <c r="BK29" s="90"/>
      <c r="BM29" t="e">
        <f t="shared" si="12"/>
        <v>#DIV/0!</v>
      </c>
      <c r="BN29" s="59" t="s">
        <v>108</v>
      </c>
      <c r="BO29" s="90"/>
      <c r="BP29" s="90"/>
    </row>
    <row r="30" spans="1:68" x14ac:dyDescent="0.25">
      <c r="A30" s="58" t="s">
        <v>86</v>
      </c>
      <c r="B30" s="89">
        <v>1.6629086809470124</v>
      </c>
      <c r="C30" s="56" t="str">
        <f>IF('NEW Indicateur DEX'!B30&lt;='NEW Indicateur DEX'!$B$55,"CONTENT",IF('NEW Indicateur DEX'!B30&gt;='NEW Indicateur DEX'!$B$56,"PAS_CONTENT","NEUTRE"))</f>
        <v>PAS_CONTENT</v>
      </c>
      <c r="E30" t="str">
        <f t="shared" ref="E30:E32" si="39">IF(($B30-$G30)/$B30&gt;0.05,"baisse",IF(($B30-$G30)/$B30&lt;-0.05,"hausse","égal"))</f>
        <v>égal</v>
      </c>
      <c r="F30" s="58" t="s">
        <v>86</v>
      </c>
      <c r="G30" s="89">
        <v>1.6805239179954441</v>
      </c>
      <c r="H30" s="56" t="str">
        <f>IF('NEW Indicateur DEX'!G30&lt;='NEW Indicateur DEX'!$B$55,"CONTENT",IF('NEW Indicateur DEX'!G30&gt;='NEW Indicateur DEX'!$B$56,"PAS_CONTENT","NEUTRE"))</f>
        <v>PAS_CONTENT</v>
      </c>
      <c r="J30" t="str">
        <f t="shared" ref="J30:J32" si="40">IF(($B30-$G30)/$B30&gt;0.05,"baisse",IF(($B30-$G30)/$B30&lt;-0.05,"hausse","égal"))</f>
        <v>égal</v>
      </c>
      <c r="K30" s="58" t="s">
        <v>86</v>
      </c>
      <c r="L30" s="89">
        <v>1.6436046511627906</v>
      </c>
      <c r="M30" s="56" t="str">
        <f>IF('NEW Indicateur DEX'!L30&lt;='NEW Indicateur DEX'!$B$55,"CONTENT",IF('NEW Indicateur DEX'!L30&gt;='NEW Indicateur DEX'!$B$56,"PAS_CONTENT","NEUTRE"))</f>
        <v>PAS_CONTENT</v>
      </c>
      <c r="O30" t="str">
        <f t="shared" ref="O30:O32" si="41">IF(($B30-$G30)/$B30&gt;0.05,"baisse",IF(($B30-$G30)/$B30&lt;-0.05,"hausse","égal"))</f>
        <v>égal</v>
      </c>
      <c r="P30" s="58" t="s">
        <v>86</v>
      </c>
      <c r="Q30" s="89">
        <v>1.3522727272727271</v>
      </c>
      <c r="R30" s="56" t="str">
        <f>IF('NEW Indicateur DEX'!Q30&lt;='NEW Indicateur DEX'!$B$55,"CONTENT",IF('NEW Indicateur DEX'!Q30&gt;='NEW Indicateur DEX'!$B$56,"PAS_CONTENT","NEUTRE"))</f>
        <v>PAS_CONTENT</v>
      </c>
      <c r="T30" t="str">
        <f t="shared" ref="T30:T32" si="42">IF(($B30-$G30)/$B30&gt;0.05,"baisse",IF(($B30-$G30)/$B30&lt;-0.05,"hausse","égal"))</f>
        <v>égal</v>
      </c>
      <c r="U30" s="58" t="s">
        <v>86</v>
      </c>
      <c r="V30" s="89">
        <v>1.8402501421262079</v>
      </c>
      <c r="W30" s="56" t="str">
        <f>IF('NEW Indicateur DEX'!V30&lt;='NEW Indicateur DEX'!$B$55,"CONTENT",IF('NEW Indicateur DEX'!V30&gt;='NEW Indicateur DEX'!$B$56,"PAS_CONTENT","NEUTRE"))</f>
        <v>PAS_CONTENT</v>
      </c>
      <c r="Y30" t="str">
        <f t="shared" ref="Y30:Y32" si="43">IF(($B30-$G30)/$B30&gt;0.05,"baisse",IF(($B30-$G30)/$B30&lt;-0.05,"hausse","égal"))</f>
        <v>égal</v>
      </c>
      <c r="Z30" s="136" t="s">
        <v>86</v>
      </c>
      <c r="AA30" s="137">
        <v>0.2305458768873403</v>
      </c>
      <c r="AB30" s="138" t="str">
        <f>IF('NEW Indicateur DEX'!AA30&lt;='NEW Indicateur DEX'!$B$55,"CONTENT",IF('NEW Indicateur DEX'!AA30&gt;='NEW Indicateur DEX'!$B$56,"PAS_CONTENT","NEUTRE"))</f>
        <v>NEUTRE</v>
      </c>
      <c r="AD30" t="str">
        <f t="shared" si="6"/>
        <v>hausse</v>
      </c>
      <c r="AE30" s="58" t="s">
        <v>86</v>
      </c>
      <c r="AF30" s="89">
        <v>0.23562570462232243</v>
      </c>
      <c r="AG30" s="56" t="str">
        <f>IF('NEW Indicateur DEX'!AF30&lt;='NEW Indicateur DEX'!$B$55,"CONTENT",IF('NEW Indicateur DEX'!AF30&gt;='NEW Indicateur DEX'!$B$56,"PAS_CONTENT","NEUTRE"))</f>
        <v>NEUTRE</v>
      </c>
      <c r="AI30" t="str">
        <f t="shared" si="7"/>
        <v>baisse</v>
      </c>
      <c r="AJ30" s="58" t="s">
        <v>86</v>
      </c>
      <c r="AK30" s="89"/>
      <c r="AL30" s="56" t="str">
        <f>IF('NEW Indicateur DEX'!AK30&lt;='NEW Indicateur DEX'!$B$55,"CONTENT",IF('NEW Indicateur DEX'!AK30&gt;='NEW Indicateur DEX'!$B$56,"PAS_CONTENT","NEUTRE"))</f>
        <v>CONTENT</v>
      </c>
      <c r="AN30" t="str">
        <f t="shared" si="13"/>
        <v>baisse</v>
      </c>
      <c r="AO30" s="58" t="s">
        <v>86</v>
      </c>
      <c r="AP30" s="89">
        <v>0.20795964125560537</v>
      </c>
      <c r="AQ30" s="56" t="str">
        <f>IF('NEW Indicateur DEX'!AP30&lt;='NEW Indicateur DEX'!$B$55,"CONTENT",IF('NEW Indicateur DEX'!AP30&gt;='NEW Indicateur DEX'!$B$56,"PAS_CONTENT","NEUTRE"))</f>
        <v>NEUTRE</v>
      </c>
      <c r="AS30" t="str">
        <f t="shared" si="8"/>
        <v>hausse</v>
      </c>
      <c r="AT30" s="58" t="s">
        <v>86</v>
      </c>
      <c r="AU30" s="89">
        <v>0.22327923894795748</v>
      </c>
      <c r="AV30" s="56" t="str">
        <f>IF('NEW Indicateur DEX'!AU30&lt;='NEW Indicateur DEX'!$B$55,"CONTENT",IF('NEW Indicateur DEX'!AU30&gt;='NEW Indicateur DEX'!$B$56,"PAS_CONTENT","NEUTRE"))</f>
        <v>NEUTRE</v>
      </c>
      <c r="AX30" t="str">
        <f t="shared" si="9"/>
        <v>égal</v>
      </c>
      <c r="AY30" s="58" t="s">
        <v>86</v>
      </c>
      <c r="AZ30" s="89">
        <v>0.22327923894795748</v>
      </c>
      <c r="BA30" s="56" t="str">
        <f>IF('NEW Indicateur DEX'!AZ30&lt;='NEW Indicateur DEX'!$B$55,"CONTENT",IF('NEW Indicateur DEX'!AZ30&gt;='NEW Indicateur DEX'!$B$56,"PAS_CONTENT","NEUTRE"))</f>
        <v>NEUTRE</v>
      </c>
      <c r="BC30" t="str">
        <f t="shared" si="10"/>
        <v>hausse</v>
      </c>
      <c r="BD30" s="58" t="s">
        <v>86</v>
      </c>
      <c r="BE30" s="89">
        <v>0.23249138920780713</v>
      </c>
      <c r="BF30" s="56" t="str">
        <f>IF('NEW Indicateur DEX'!BE30&lt;='NEW Indicateur DEX'!$B$55,"CONTENT",IF('NEW Indicateur DEX'!BE30&gt;='NEW Indicateur DEX'!$B$56,"PAS_CONTENT","NEUTRE"))</f>
        <v>NEUTRE</v>
      </c>
      <c r="BH30" t="str">
        <f t="shared" si="11"/>
        <v>baisse</v>
      </c>
      <c r="BI30" s="58" t="s">
        <v>86</v>
      </c>
      <c r="BJ30" s="89"/>
      <c r="BK30" s="56" t="str">
        <f>IF('NEW Indicateur DEX'!BJ30&lt;='NEW Indicateur DEX'!$B$55,"CONTENT",IF('NEW Indicateur DEX'!BJ30&gt;='NEW Indicateur DEX'!$B$56,"PAS_CONTENT","NEUTRE"))</f>
        <v>CONTENT</v>
      </c>
      <c r="BM30" t="e">
        <f t="shared" si="12"/>
        <v>#DIV/0!</v>
      </c>
      <c r="BN30" s="58" t="s">
        <v>86</v>
      </c>
      <c r="BO30" s="89"/>
      <c r="BP30" s="56" t="str">
        <f>IF('NEW Indicateur DEX'!BO30&lt;='NEW Indicateur DEX'!$B$55,"CONTENT",IF('NEW Indicateur DEX'!BO30&gt;='NEW Indicateur DEX'!$B$56,"PAS_CONTENT","NEUTRE"))</f>
        <v>CONTENT</v>
      </c>
    </row>
    <row r="31" spans="1:68" x14ac:dyDescent="0.25">
      <c r="A31" s="58" t="s">
        <v>58</v>
      </c>
      <c r="B31" s="89">
        <v>2.5962815405046484</v>
      </c>
      <c r="C31" s="56" t="str">
        <f>IF('NEW Indicateur DEX'!B31&lt;='NEW Indicateur DEX'!$B$55,"CONTENT",IF('NEW Indicateur DEX'!B31&gt;='NEW Indicateur DEX'!$B$56,"PAS_CONTENT","NEUTRE"))</f>
        <v>PAS_CONTENT</v>
      </c>
      <c r="E31" t="str">
        <f>IF(($B31-$G31)/$B31&gt;0.05,"baisse",IF(($B31-$G31)/$B31&lt;-0.05,"hausse","égal"))</f>
        <v>baisse</v>
      </c>
      <c r="F31" s="58" t="s">
        <v>58</v>
      </c>
      <c r="G31" s="89">
        <v>1.9827050997782707</v>
      </c>
      <c r="H31" s="56" t="str">
        <f>IF('NEW Indicateur DEX'!G31&lt;='NEW Indicateur DEX'!$B$55,"CONTENT",IF('NEW Indicateur DEX'!G31&gt;='NEW Indicateur DEX'!$B$56,"PAS_CONTENT","NEUTRE"))</f>
        <v>PAS_CONTENT</v>
      </c>
      <c r="J31" t="str">
        <f>IF(($B31-$G31)/$B31&gt;0.05,"baisse",IF(($B31-$G31)/$B31&lt;-0.05,"hausse","égal"))</f>
        <v>baisse</v>
      </c>
      <c r="K31" s="58" t="s">
        <v>58</v>
      </c>
      <c r="L31" s="89">
        <v>1.6160071942446046</v>
      </c>
      <c r="M31" s="56" t="str">
        <f>IF('NEW Indicateur DEX'!L31&lt;='NEW Indicateur DEX'!$B$55,"CONTENT",IF('NEW Indicateur DEX'!L31&gt;='NEW Indicateur DEX'!$B$56,"PAS_CONTENT","NEUTRE"))</f>
        <v>PAS_CONTENT</v>
      </c>
      <c r="O31" t="str">
        <f>IF(($B31-$G31)/$B31&gt;0.05,"baisse",IF(($B31-$G31)/$B31&lt;-0.05,"hausse","égal"))</f>
        <v>baisse</v>
      </c>
      <c r="P31" s="58" t="s">
        <v>58</v>
      </c>
      <c r="Q31" s="89">
        <v>1.308139534883721</v>
      </c>
      <c r="R31" s="56" t="str">
        <f>IF('NEW Indicateur DEX'!Q31&lt;='NEW Indicateur DEX'!$B$55,"CONTENT",IF('NEW Indicateur DEX'!Q31&gt;='NEW Indicateur DEX'!$B$56,"PAS_CONTENT","NEUTRE"))</f>
        <v>PAS_CONTENT</v>
      </c>
      <c r="T31" t="str">
        <f>IF(($B31-$G31)/$B31&gt;0.05,"baisse",IF(($B31-$G31)/$B31&lt;-0.05,"hausse","égal"))</f>
        <v>baisse</v>
      </c>
      <c r="U31" s="58" t="s">
        <v>58</v>
      </c>
      <c r="V31" s="89">
        <v>1.376779359430605</v>
      </c>
      <c r="W31" s="56" t="str">
        <f>IF('NEW Indicateur DEX'!V31&lt;='NEW Indicateur DEX'!$B$55,"CONTENT",IF('NEW Indicateur DEX'!V31&gt;='NEW Indicateur DEX'!$B$56,"PAS_CONTENT","NEUTRE"))</f>
        <v>PAS_CONTENT</v>
      </c>
      <c r="Y31" t="str">
        <f>IF(($B31-$G31)/$B31&gt;0.05,"baisse",IF(($B31-$G31)/$B31&lt;-0.05,"hausse","égal"))</f>
        <v>baisse</v>
      </c>
      <c r="Z31" s="136" t="s">
        <v>58</v>
      </c>
      <c r="AA31" s="137">
        <v>0.19253001333926192</v>
      </c>
      <c r="AB31" s="138" t="str">
        <f>IF('NEW Indicateur DEX'!AA31&lt;='NEW Indicateur DEX'!$B$55,"CONTENT",IF('NEW Indicateur DEX'!AA31&gt;='NEW Indicateur DEX'!$B$56,"PAS_CONTENT","NEUTRE"))</f>
        <v>NEUTRE</v>
      </c>
      <c r="AD31" t="str">
        <f t="shared" si="6"/>
        <v>hausse</v>
      </c>
      <c r="AE31" s="58" t="s">
        <v>58</v>
      </c>
      <c r="AF31" s="89">
        <v>0.2077294685990338</v>
      </c>
      <c r="AG31" s="56" t="str">
        <f>IF('NEW Indicateur DEX'!AF31&lt;='NEW Indicateur DEX'!$B$55,"CONTENT",IF('NEW Indicateur DEX'!AF31&gt;='NEW Indicateur DEX'!$B$56,"PAS_CONTENT","NEUTRE"))</f>
        <v>NEUTRE</v>
      </c>
      <c r="AI31" t="str">
        <f t="shared" si="7"/>
        <v>baisse</v>
      </c>
      <c r="AJ31" s="58" t="s">
        <v>58</v>
      </c>
      <c r="AK31" s="89"/>
      <c r="AL31" s="56" t="str">
        <f>IF('NEW Indicateur DEX'!AK31&lt;='NEW Indicateur DEX'!$B$55,"CONTENT",IF('NEW Indicateur DEX'!AK31&gt;='NEW Indicateur DEX'!$B$56,"PAS_CONTENT","NEUTRE"))</f>
        <v>CONTENT</v>
      </c>
      <c r="AN31" t="str">
        <f t="shared" si="13"/>
        <v>hausse</v>
      </c>
      <c r="AO31" s="58" t="s">
        <v>58</v>
      </c>
      <c r="AP31" s="89">
        <v>0.21453138435081687</v>
      </c>
      <c r="AQ31" s="56" t="str">
        <f>IF('NEW Indicateur DEX'!AP31&lt;='NEW Indicateur DEX'!$B$55,"CONTENT",IF('NEW Indicateur DEX'!AP31&gt;='NEW Indicateur DEX'!$B$56,"PAS_CONTENT","NEUTRE"))</f>
        <v>NEUTRE</v>
      </c>
      <c r="AS31" t="str">
        <f t="shared" si="8"/>
        <v>égal</v>
      </c>
      <c r="AT31" s="58" t="s">
        <v>58</v>
      </c>
      <c r="AU31" s="89">
        <v>0.2111692844677138</v>
      </c>
      <c r="AV31" s="56" t="str">
        <f>IF('NEW Indicateur DEX'!AU31&lt;='NEW Indicateur DEX'!$B$55,"CONTENT",IF('NEW Indicateur DEX'!AU31&gt;='NEW Indicateur DEX'!$B$56,"PAS_CONTENT","NEUTRE"))</f>
        <v>NEUTRE</v>
      </c>
      <c r="AX31" t="str">
        <f t="shared" si="9"/>
        <v>égal</v>
      </c>
      <c r="AY31" s="58" t="s">
        <v>58</v>
      </c>
      <c r="AZ31" s="89">
        <v>0.2111692844677138</v>
      </c>
      <c r="BA31" s="56" t="str">
        <f>IF('NEW Indicateur DEX'!AZ31&lt;='NEW Indicateur DEX'!$B$55,"CONTENT",IF('NEW Indicateur DEX'!AZ31&gt;='NEW Indicateur DEX'!$B$56,"PAS_CONTENT","NEUTRE"))</f>
        <v>NEUTRE</v>
      </c>
      <c r="BC31" t="str">
        <f t="shared" si="10"/>
        <v>baisse</v>
      </c>
      <c r="BD31" s="58" t="s">
        <v>58</v>
      </c>
      <c r="BE31" s="89">
        <v>0.1857849752586595</v>
      </c>
      <c r="BF31" s="56" t="str">
        <f>IF('NEW Indicateur DEX'!BE31&lt;='NEW Indicateur DEX'!$B$55,"CONTENT",IF('NEW Indicateur DEX'!BE31&gt;='NEW Indicateur DEX'!$B$56,"PAS_CONTENT","NEUTRE"))</f>
        <v>NEUTRE</v>
      </c>
      <c r="BH31" t="str">
        <f t="shared" si="11"/>
        <v>baisse</v>
      </c>
      <c r="BI31" s="58" t="s">
        <v>58</v>
      </c>
      <c r="BJ31" s="89"/>
      <c r="BK31" s="56" t="str">
        <f>IF('NEW Indicateur DEX'!BJ31&lt;='NEW Indicateur DEX'!$B$55,"CONTENT",IF('NEW Indicateur DEX'!BJ31&gt;='NEW Indicateur DEX'!$B$56,"PAS_CONTENT","NEUTRE"))</f>
        <v>CONTENT</v>
      </c>
      <c r="BM31" t="e">
        <f t="shared" si="12"/>
        <v>#DIV/0!</v>
      </c>
      <c r="BN31" s="58" t="s">
        <v>58</v>
      </c>
      <c r="BO31" s="89"/>
      <c r="BP31" s="56" t="str">
        <f>IF('NEW Indicateur DEX'!BO31&lt;='NEW Indicateur DEX'!$B$55,"CONTENT",IF('NEW Indicateur DEX'!BO31&gt;='NEW Indicateur DEX'!$B$56,"PAS_CONTENT","NEUTRE"))</f>
        <v>CONTENT</v>
      </c>
    </row>
    <row r="32" spans="1:68" x14ac:dyDescent="0.25">
      <c r="A32" s="58" t="s">
        <v>66</v>
      </c>
      <c r="B32" s="89">
        <v>1.9155019059720457</v>
      </c>
      <c r="C32" s="56" t="str">
        <f>IF('NEW Indicateur DEX'!B32&lt;='NEW Indicateur DEX'!$B$55,"CONTENT",IF('NEW Indicateur DEX'!B32&gt;='NEW Indicateur DEX'!$B$56,"PAS_CONTENT","NEUTRE"))</f>
        <v>PAS_CONTENT</v>
      </c>
      <c r="E32" t="str">
        <f t="shared" si="39"/>
        <v>égal</v>
      </c>
      <c r="F32" s="58" t="s">
        <v>66</v>
      </c>
      <c r="G32" s="89">
        <v>1.8915816326530615</v>
      </c>
      <c r="H32" s="56" t="str">
        <f>IF('NEW Indicateur DEX'!G32&lt;='NEW Indicateur DEX'!$B$55,"CONTENT",IF('NEW Indicateur DEX'!G32&gt;='NEW Indicateur DEX'!$B$56,"PAS_CONTENT","NEUTRE"))</f>
        <v>PAS_CONTENT</v>
      </c>
      <c r="J32" t="str">
        <f t="shared" si="40"/>
        <v>égal</v>
      </c>
      <c r="K32" s="58" t="s">
        <v>66</v>
      </c>
      <c r="L32" s="89">
        <v>1.98780487804878</v>
      </c>
      <c r="M32" s="56" t="str">
        <f>IF('NEW Indicateur DEX'!L32&lt;='NEW Indicateur DEX'!$B$55,"CONTENT",IF('NEW Indicateur DEX'!L32&gt;='NEW Indicateur DEX'!$B$56,"PAS_CONTENT","NEUTRE"))</f>
        <v>PAS_CONTENT</v>
      </c>
      <c r="O32" t="str">
        <f t="shared" si="41"/>
        <v>égal</v>
      </c>
      <c r="P32" s="58" t="s">
        <v>66</v>
      </c>
      <c r="Q32" s="89">
        <v>1.9732484076433123</v>
      </c>
      <c r="R32" s="56" t="str">
        <f>IF('NEW Indicateur DEX'!Q32&lt;='NEW Indicateur DEX'!$B$55,"CONTENT",IF('NEW Indicateur DEX'!Q32&gt;='NEW Indicateur DEX'!$B$56,"PAS_CONTENT","NEUTRE"))</f>
        <v>PAS_CONTENT</v>
      </c>
      <c r="T32" t="str">
        <f t="shared" si="42"/>
        <v>égal</v>
      </c>
      <c r="U32" s="58" t="s">
        <v>66</v>
      </c>
      <c r="V32" s="89">
        <v>2.1743886743886747</v>
      </c>
      <c r="W32" s="56" t="str">
        <f>IF('NEW Indicateur DEX'!V32&lt;='NEW Indicateur DEX'!$B$55,"CONTENT",IF('NEW Indicateur DEX'!V32&gt;='NEW Indicateur DEX'!$B$56,"PAS_CONTENT","NEUTRE"))</f>
        <v>PAS_CONTENT</v>
      </c>
      <c r="Y32" t="str">
        <f t="shared" si="43"/>
        <v>égal</v>
      </c>
      <c r="Z32" s="136" t="s">
        <v>66</v>
      </c>
      <c r="AA32" s="137">
        <v>0.28813559322033899</v>
      </c>
      <c r="AB32" s="138" t="str">
        <f>IF('NEW Indicateur DEX'!AA32&lt;='NEW Indicateur DEX'!$B$55,"CONTENT",IF('NEW Indicateur DEX'!AA32&gt;='NEW Indicateur DEX'!$B$56,"PAS_CONTENT","NEUTRE"))</f>
        <v>NEUTRE</v>
      </c>
      <c r="AD32" t="str">
        <f t="shared" si="6"/>
        <v>hausse</v>
      </c>
      <c r="AE32" s="58" t="s">
        <v>66</v>
      </c>
      <c r="AF32" s="89">
        <v>0.33783783783783788</v>
      </c>
      <c r="AG32" s="56" t="str">
        <f>IF('NEW Indicateur DEX'!AF32&lt;='NEW Indicateur DEX'!$B$55,"CONTENT",IF('NEW Indicateur DEX'!AF32&gt;='NEW Indicateur DEX'!$B$56,"PAS_CONTENT","NEUTRE"))</f>
        <v>NEUTRE</v>
      </c>
      <c r="AI32" t="str">
        <f t="shared" si="7"/>
        <v>baisse</v>
      </c>
      <c r="AJ32" s="58" t="s">
        <v>66</v>
      </c>
      <c r="AK32" s="89"/>
      <c r="AL32" s="56" t="str">
        <f>IF('NEW Indicateur DEX'!AK32&lt;='NEW Indicateur DEX'!$B$55,"CONTENT",IF('NEW Indicateur DEX'!AK32&gt;='NEW Indicateur DEX'!$B$56,"PAS_CONTENT","NEUTRE"))</f>
        <v>CONTENT</v>
      </c>
      <c r="AN32" t="str">
        <f t="shared" si="13"/>
        <v>baisse</v>
      </c>
      <c r="AO32" s="58" t="s">
        <v>66</v>
      </c>
      <c r="AP32" s="89">
        <v>0.22257450856055802</v>
      </c>
      <c r="AQ32" s="56" t="str">
        <f>IF('NEW Indicateur DEX'!AP32&lt;='NEW Indicateur DEX'!$B$55,"CONTENT",IF('NEW Indicateur DEX'!AP32&gt;='NEW Indicateur DEX'!$B$56,"PAS_CONTENT","NEUTRE"))</f>
        <v>NEUTRE</v>
      </c>
      <c r="AS32" t="str">
        <f t="shared" si="8"/>
        <v>baisse</v>
      </c>
      <c r="AT32" s="58" t="s">
        <v>66</v>
      </c>
      <c r="AU32" s="89">
        <v>0.20952380952380953</v>
      </c>
      <c r="AV32" s="56" t="str">
        <f>IF('NEW Indicateur DEX'!AU32&lt;='NEW Indicateur DEX'!$B$55,"CONTENT",IF('NEW Indicateur DEX'!AU32&gt;='NEW Indicateur DEX'!$B$56,"PAS_CONTENT","NEUTRE"))</f>
        <v>NEUTRE</v>
      </c>
      <c r="AX32" t="str">
        <f t="shared" si="9"/>
        <v>égal</v>
      </c>
      <c r="AY32" s="58" t="s">
        <v>66</v>
      </c>
      <c r="AZ32" s="89">
        <v>0.20952380952380953</v>
      </c>
      <c r="BA32" s="56" t="str">
        <f>IF('NEW Indicateur DEX'!AZ32&lt;='NEW Indicateur DEX'!$B$55,"CONTENT",IF('NEW Indicateur DEX'!AZ32&gt;='NEW Indicateur DEX'!$B$56,"PAS_CONTENT","NEUTRE"))</f>
        <v>NEUTRE</v>
      </c>
      <c r="BC32" t="str">
        <f t="shared" si="10"/>
        <v>hausse</v>
      </c>
      <c r="BD32" s="58" t="s">
        <v>66</v>
      </c>
      <c r="BE32" s="89">
        <v>0.24800000000000005</v>
      </c>
      <c r="BF32" s="56" t="str">
        <f>IF('NEW Indicateur DEX'!BE32&lt;='NEW Indicateur DEX'!$B$55,"CONTENT",IF('NEW Indicateur DEX'!BE32&gt;='NEW Indicateur DEX'!$B$56,"PAS_CONTENT","NEUTRE"))</f>
        <v>NEUTRE</v>
      </c>
      <c r="BH32" t="str">
        <f t="shared" si="11"/>
        <v>baisse</v>
      </c>
      <c r="BI32" s="58" t="s">
        <v>66</v>
      </c>
      <c r="BJ32" s="89"/>
      <c r="BK32" s="56" t="str">
        <f>IF('NEW Indicateur DEX'!BJ32&lt;='NEW Indicateur DEX'!$B$55,"CONTENT",IF('NEW Indicateur DEX'!BJ32&gt;='NEW Indicateur DEX'!$B$56,"PAS_CONTENT","NEUTRE"))</f>
        <v>CONTENT</v>
      </c>
      <c r="BM32" t="e">
        <f t="shared" si="12"/>
        <v>#DIV/0!</v>
      </c>
      <c r="BN32" s="58" t="s">
        <v>66</v>
      </c>
      <c r="BO32" s="89"/>
      <c r="BP32" s="56" t="str">
        <f>IF('NEW Indicateur DEX'!BO32&lt;='NEW Indicateur DEX'!$B$55,"CONTENT",IF('NEW Indicateur DEX'!BO32&gt;='NEW Indicateur DEX'!$B$56,"PAS_CONTENT","NEUTRE"))</f>
        <v>CONTENT</v>
      </c>
    </row>
    <row r="33" spans="1:68" x14ac:dyDescent="0.25">
      <c r="A33" s="59" t="s">
        <v>109</v>
      </c>
      <c r="B33" s="90"/>
      <c r="C33" s="90"/>
      <c r="F33" s="59" t="s">
        <v>109</v>
      </c>
      <c r="G33" s="90"/>
      <c r="H33" s="90"/>
      <c r="K33" s="59" t="s">
        <v>109</v>
      </c>
      <c r="L33" s="90"/>
      <c r="M33" s="90"/>
      <c r="P33" s="59" t="s">
        <v>109</v>
      </c>
      <c r="Q33" s="90"/>
      <c r="R33" s="90"/>
      <c r="U33" s="59" t="s">
        <v>109</v>
      </c>
      <c r="V33" s="90"/>
      <c r="W33" s="90"/>
      <c r="Z33" s="59" t="s">
        <v>109</v>
      </c>
      <c r="AA33" s="90"/>
      <c r="AB33" s="90"/>
      <c r="AD33" t="e">
        <f t="shared" si="6"/>
        <v>#DIV/0!</v>
      </c>
      <c r="AE33" s="59" t="s">
        <v>109</v>
      </c>
      <c r="AF33" s="90"/>
      <c r="AG33" s="90"/>
      <c r="AI33" t="e">
        <f t="shared" si="7"/>
        <v>#DIV/0!</v>
      </c>
      <c r="AJ33" s="59" t="s">
        <v>109</v>
      </c>
      <c r="AK33" s="90"/>
      <c r="AL33" s="90"/>
      <c r="AN33" t="e">
        <f t="shared" si="13"/>
        <v>#DIV/0!</v>
      </c>
      <c r="AO33" s="59" t="s">
        <v>109</v>
      </c>
      <c r="AP33" s="90"/>
      <c r="AQ33" s="90"/>
      <c r="AS33" t="e">
        <f t="shared" si="8"/>
        <v>#DIV/0!</v>
      </c>
      <c r="AT33" s="59" t="s">
        <v>109</v>
      </c>
      <c r="AU33" s="90"/>
      <c r="AV33" s="90"/>
      <c r="AX33" t="e">
        <f t="shared" si="9"/>
        <v>#DIV/0!</v>
      </c>
      <c r="AY33" s="59" t="s">
        <v>109</v>
      </c>
      <c r="AZ33" s="90"/>
      <c r="BA33" s="90"/>
      <c r="BC33" t="e">
        <f t="shared" si="10"/>
        <v>#DIV/0!</v>
      </c>
      <c r="BD33" s="59" t="s">
        <v>109</v>
      </c>
      <c r="BE33" s="90"/>
      <c r="BF33" s="90"/>
      <c r="BH33" t="e">
        <f t="shared" si="11"/>
        <v>#DIV/0!</v>
      </c>
      <c r="BI33" s="59" t="s">
        <v>109</v>
      </c>
      <c r="BJ33" s="90"/>
      <c r="BK33" s="90"/>
      <c r="BM33" t="e">
        <f t="shared" si="12"/>
        <v>#DIV/0!</v>
      </c>
      <c r="BN33" s="59" t="s">
        <v>109</v>
      </c>
      <c r="BO33" s="90"/>
      <c r="BP33" s="90"/>
    </row>
    <row r="34" spans="1:68" x14ac:dyDescent="0.25">
      <c r="A34" s="58" t="s">
        <v>97</v>
      </c>
      <c r="B34" s="89">
        <v>2.0233215547703183</v>
      </c>
      <c r="C34" s="56" t="str">
        <f>IF('NEW Indicateur DEX'!B34&lt;='NEW Indicateur DEX'!$B$55,"CONTENT",IF('NEW Indicateur DEX'!B34&gt;='NEW Indicateur DEX'!$B$56,"PAS_CONTENT","NEUTRE"))</f>
        <v>PAS_CONTENT</v>
      </c>
      <c r="E34" t="str">
        <f t="shared" ref="E34:E35" si="44">IF(($B34-$G34)/$B34&gt;0.05,"baisse",IF(($B34-$G34)/$B34&lt;-0.05,"hausse","égal"))</f>
        <v>hausse</v>
      </c>
      <c r="F34" s="58" t="s">
        <v>97</v>
      </c>
      <c r="G34" s="89">
        <v>2.1790035587188612</v>
      </c>
      <c r="H34" s="56" t="str">
        <f>IF('NEW Indicateur DEX'!G34&lt;='NEW Indicateur DEX'!$B$55,"CONTENT",IF('NEW Indicateur DEX'!G34&gt;='NEW Indicateur DEX'!$B$56,"PAS_CONTENT","NEUTRE"))</f>
        <v>PAS_CONTENT</v>
      </c>
      <c r="J34" t="str">
        <f t="shared" ref="J34:J35" si="45">IF(($B34-$G34)/$B34&gt;0.05,"baisse",IF(($B34-$G34)/$B34&lt;-0.05,"hausse","égal"))</f>
        <v>hausse</v>
      </c>
      <c r="K34" s="58" t="s">
        <v>97</v>
      </c>
      <c r="L34" s="89">
        <v>2.0586770981507825</v>
      </c>
      <c r="M34" s="56" t="str">
        <f>IF('NEW Indicateur DEX'!L34&lt;='NEW Indicateur DEX'!$B$55,"CONTENT",IF('NEW Indicateur DEX'!L34&gt;='NEW Indicateur DEX'!$B$56,"PAS_CONTENT","NEUTRE"))</f>
        <v>PAS_CONTENT</v>
      </c>
      <c r="O34" t="str">
        <f t="shared" ref="O34:O35" si="46">IF(($B34-$G34)/$B34&gt;0.05,"baisse",IF(($B34-$G34)/$B34&lt;-0.05,"hausse","égal"))</f>
        <v>hausse</v>
      </c>
      <c r="P34" s="58" t="s">
        <v>97</v>
      </c>
      <c r="Q34" s="89">
        <v>1.7057374164026751</v>
      </c>
      <c r="R34" s="56" t="str">
        <f>IF('NEW Indicateur DEX'!Q34&lt;='NEW Indicateur DEX'!$B$55,"CONTENT",IF('NEW Indicateur DEX'!Q34&gt;='NEW Indicateur DEX'!$B$56,"PAS_CONTENT","NEUTRE"))</f>
        <v>PAS_CONTENT</v>
      </c>
      <c r="T34" t="str">
        <f t="shared" ref="T34:T35" si="47">IF(($B34-$G34)/$B34&gt;0.05,"baisse",IF(($B34-$G34)/$B34&lt;-0.05,"hausse","égal"))</f>
        <v>hausse</v>
      </c>
      <c r="U34" s="58" t="s">
        <v>97</v>
      </c>
      <c r="V34" s="89">
        <v>2.1458857348185409</v>
      </c>
      <c r="W34" s="56" t="str">
        <f>IF('NEW Indicateur DEX'!V34&lt;='NEW Indicateur DEX'!$B$55,"CONTENT",IF('NEW Indicateur DEX'!V34&gt;='NEW Indicateur DEX'!$B$56,"PAS_CONTENT","NEUTRE"))</f>
        <v>PAS_CONTENT</v>
      </c>
      <c r="Y34" t="str">
        <f t="shared" ref="Y34:Y35" si="48">IF(($B34-$G34)/$B34&gt;0.05,"baisse",IF(($B34-$G34)/$B34&lt;-0.05,"hausse","égal"))</f>
        <v>hausse</v>
      </c>
      <c r="Z34" s="136" t="s">
        <v>97</v>
      </c>
      <c r="AA34" s="137">
        <v>0.31360519667989895</v>
      </c>
      <c r="AB34" s="138" t="str">
        <f>IF('NEW Indicateur DEX'!AA34&lt;='NEW Indicateur DEX'!$B$55,"CONTENT",IF('NEW Indicateur DEX'!AA34&gt;='NEW Indicateur DEX'!$B$56,"PAS_CONTENT","NEUTRE"))</f>
        <v>NEUTRE</v>
      </c>
      <c r="AD34" t="str">
        <f t="shared" si="6"/>
        <v>hausse</v>
      </c>
      <c r="AE34" s="58" t="s">
        <v>97</v>
      </c>
      <c r="AF34" s="89">
        <v>0.34782608695652173</v>
      </c>
      <c r="AG34" s="56" t="str">
        <f>IF('NEW Indicateur DEX'!AF34&lt;='NEW Indicateur DEX'!$B$55,"CONTENT",IF('NEW Indicateur DEX'!AF34&gt;='NEW Indicateur DEX'!$B$56,"PAS_CONTENT","NEUTRE"))</f>
        <v>NEUTRE</v>
      </c>
      <c r="AI34" t="str">
        <f t="shared" si="7"/>
        <v>baisse</v>
      </c>
      <c r="AJ34" s="58" t="s">
        <v>97</v>
      </c>
      <c r="AK34" s="89"/>
      <c r="AL34" s="56" t="str">
        <f>IF('NEW Indicateur DEX'!AK34&lt;='NEW Indicateur DEX'!$B$55,"CONTENT",IF('NEW Indicateur DEX'!AK34&gt;='NEW Indicateur DEX'!$B$56,"PAS_CONTENT","NEUTRE"))</f>
        <v>CONTENT</v>
      </c>
      <c r="AN34" t="str">
        <f t="shared" si="13"/>
        <v>baisse</v>
      </c>
      <c r="AO34" s="58" t="s">
        <v>97</v>
      </c>
      <c r="AP34" s="89">
        <v>0.31956597829891498</v>
      </c>
      <c r="AQ34" s="56" t="str">
        <f>IF('NEW Indicateur DEX'!AP34&lt;='NEW Indicateur DEX'!$B$55,"CONTENT",IF('NEW Indicateur DEX'!AP34&gt;='NEW Indicateur DEX'!$B$56,"PAS_CONTENT","NEUTRE"))</f>
        <v>NEUTRE</v>
      </c>
      <c r="AS34" t="str">
        <f t="shared" si="8"/>
        <v>baisse</v>
      </c>
      <c r="AT34" s="58" t="s">
        <v>97</v>
      </c>
      <c r="AU34" s="89">
        <v>0.30583362098722816</v>
      </c>
      <c r="AV34" s="56" t="str">
        <f>IF('NEW Indicateur DEX'!AU34&lt;='NEW Indicateur DEX'!$B$55,"CONTENT",IF('NEW Indicateur DEX'!AU34&gt;='NEW Indicateur DEX'!$B$56,"PAS_CONTENT","NEUTRE"))</f>
        <v>NEUTRE</v>
      </c>
      <c r="AX34" t="str">
        <f t="shared" si="9"/>
        <v>égal</v>
      </c>
      <c r="AY34" s="58" t="s">
        <v>97</v>
      </c>
      <c r="AZ34" s="89">
        <v>0.30583362098722816</v>
      </c>
      <c r="BA34" s="56" t="str">
        <f>IF('NEW Indicateur DEX'!AZ34&lt;='NEW Indicateur DEX'!$B$55,"CONTENT",IF('NEW Indicateur DEX'!AZ34&gt;='NEW Indicateur DEX'!$B$56,"PAS_CONTENT","NEUTRE"))</f>
        <v>NEUTRE</v>
      </c>
      <c r="BC34" t="str">
        <f t="shared" si="10"/>
        <v>hausse</v>
      </c>
      <c r="BD34" s="58" t="s">
        <v>97</v>
      </c>
      <c r="BE34" s="89">
        <v>0.3177196804647785</v>
      </c>
      <c r="BF34" s="56" t="str">
        <f>IF('NEW Indicateur DEX'!BE34&lt;='NEW Indicateur DEX'!$B$55,"CONTENT",IF('NEW Indicateur DEX'!BE34&gt;='NEW Indicateur DEX'!$B$56,"PAS_CONTENT","NEUTRE"))</f>
        <v>NEUTRE</v>
      </c>
      <c r="BH34" t="str">
        <f t="shared" si="11"/>
        <v>baisse</v>
      </c>
      <c r="BI34" s="58" t="s">
        <v>97</v>
      </c>
      <c r="BJ34" s="89"/>
      <c r="BK34" s="56" t="str">
        <f>IF('NEW Indicateur DEX'!BJ34&lt;='NEW Indicateur DEX'!$B$55,"CONTENT",IF('NEW Indicateur DEX'!BJ34&gt;='NEW Indicateur DEX'!$B$56,"PAS_CONTENT","NEUTRE"))</f>
        <v>CONTENT</v>
      </c>
      <c r="BM34" t="e">
        <f t="shared" si="12"/>
        <v>#DIV/0!</v>
      </c>
      <c r="BN34" s="58" t="s">
        <v>97</v>
      </c>
      <c r="BO34" s="89"/>
      <c r="BP34" s="56" t="str">
        <f>IF('NEW Indicateur DEX'!BO34&lt;='NEW Indicateur DEX'!$B$55,"CONTENT",IF('NEW Indicateur DEX'!BO34&gt;='NEW Indicateur DEX'!$B$56,"PAS_CONTENT","NEUTRE"))</f>
        <v>CONTENT</v>
      </c>
    </row>
    <row r="35" spans="1:68" x14ac:dyDescent="0.25">
      <c r="A35" s="58" t="s">
        <v>80</v>
      </c>
      <c r="B35" s="89">
        <v>2.3666899930020993</v>
      </c>
      <c r="C35" s="56" t="str">
        <f>IF('NEW Indicateur DEX'!B35&lt;='NEW Indicateur DEX'!$B$55,"CONTENT",IF('NEW Indicateur DEX'!B35&gt;='NEW Indicateur DEX'!$B$56,"PAS_CONTENT","NEUTRE"))</f>
        <v>PAS_CONTENT</v>
      </c>
      <c r="E35" t="str">
        <f t="shared" si="44"/>
        <v>égal</v>
      </c>
      <c r="F35" s="58" t="s">
        <v>80</v>
      </c>
      <c r="G35" s="89">
        <v>2.340410474168436</v>
      </c>
      <c r="H35" s="56" t="str">
        <f>IF('NEW Indicateur DEX'!G35&lt;='NEW Indicateur DEX'!$B$55,"CONTENT",IF('NEW Indicateur DEX'!G35&gt;='NEW Indicateur DEX'!$B$56,"PAS_CONTENT","NEUTRE"))</f>
        <v>PAS_CONTENT</v>
      </c>
      <c r="J35" t="str">
        <f t="shared" si="45"/>
        <v>égal</v>
      </c>
      <c r="K35" s="58" t="s">
        <v>80</v>
      </c>
      <c r="L35" s="89">
        <v>2.2705503931379556</v>
      </c>
      <c r="M35" s="56" t="str">
        <f>IF('NEW Indicateur DEX'!L35&lt;='NEW Indicateur DEX'!$B$55,"CONTENT",IF('NEW Indicateur DEX'!L35&gt;='NEW Indicateur DEX'!$B$56,"PAS_CONTENT","NEUTRE"))</f>
        <v>PAS_CONTENT</v>
      </c>
      <c r="O35" t="str">
        <f t="shared" si="46"/>
        <v>égal</v>
      </c>
      <c r="P35" s="58" t="s">
        <v>80</v>
      </c>
      <c r="Q35" s="89">
        <v>2.1399580125962214</v>
      </c>
      <c r="R35" s="56" t="str">
        <f>IF('NEW Indicateur DEX'!Q35&lt;='NEW Indicateur DEX'!$B$55,"CONTENT",IF('NEW Indicateur DEX'!Q35&gt;='NEW Indicateur DEX'!$B$56,"PAS_CONTENT","NEUTRE"))</f>
        <v>PAS_CONTENT</v>
      </c>
      <c r="T35" t="str">
        <f t="shared" si="47"/>
        <v>égal</v>
      </c>
      <c r="U35" s="58" t="s">
        <v>80</v>
      </c>
      <c r="V35" s="89">
        <v>2.583452211126962</v>
      </c>
      <c r="W35" s="56" t="str">
        <f>IF('NEW Indicateur DEX'!V35&lt;='NEW Indicateur DEX'!$B$55,"CONTENT",IF('NEW Indicateur DEX'!V35&gt;='NEW Indicateur DEX'!$B$56,"PAS_CONTENT","NEUTRE"))</f>
        <v>PAS_CONTENT</v>
      </c>
      <c r="Y35" t="str">
        <f t="shared" si="48"/>
        <v>égal</v>
      </c>
      <c r="Z35" s="136" t="s">
        <v>80</v>
      </c>
      <c r="AA35" s="137">
        <v>0.37242359630419331</v>
      </c>
      <c r="AB35" s="138" t="str">
        <f>IF('NEW Indicateur DEX'!AA35&lt;='NEW Indicateur DEX'!$B$55,"CONTENT",IF('NEW Indicateur DEX'!AA35&gt;='NEW Indicateur DEX'!$B$56,"PAS_CONTENT","NEUTRE"))</f>
        <v>NEUTRE</v>
      </c>
      <c r="AD35" t="str">
        <f t="shared" si="6"/>
        <v>hausse</v>
      </c>
      <c r="AE35" s="58" t="s">
        <v>80</v>
      </c>
      <c r="AF35" s="89">
        <v>0.3833333333333333</v>
      </c>
      <c r="AG35" s="56" t="str">
        <f>IF('NEW Indicateur DEX'!AF35&lt;='NEW Indicateur DEX'!$B$55,"CONTENT",IF('NEW Indicateur DEX'!AF35&gt;='NEW Indicateur DEX'!$B$56,"PAS_CONTENT","NEUTRE"))</f>
        <v>NEUTRE</v>
      </c>
      <c r="AI35" t="str">
        <f t="shared" si="7"/>
        <v>baisse</v>
      </c>
      <c r="AJ35" s="58" t="s">
        <v>80</v>
      </c>
      <c r="AK35" s="89"/>
      <c r="AL35" s="56" t="str">
        <f>IF('NEW Indicateur DEX'!AK35&lt;='NEW Indicateur DEX'!$B$55,"CONTENT",IF('NEW Indicateur DEX'!AK35&gt;='NEW Indicateur DEX'!$B$56,"PAS_CONTENT","NEUTRE"))</f>
        <v>CONTENT</v>
      </c>
      <c r="AN35" t="str">
        <f t="shared" si="13"/>
        <v>baisse</v>
      </c>
      <c r="AO35" s="58" t="s">
        <v>80</v>
      </c>
      <c r="AP35" s="89">
        <v>0.37189793778399161</v>
      </c>
      <c r="AQ35" s="56" t="str">
        <f>IF('NEW Indicateur DEX'!AP35&lt;='NEW Indicateur DEX'!$B$55,"CONTENT",IF('NEW Indicateur DEX'!AP35&gt;='NEW Indicateur DEX'!$B$56,"PAS_CONTENT","NEUTRE"))</f>
        <v>NEUTRE</v>
      </c>
      <c r="AS35" t="str">
        <f t="shared" si="8"/>
        <v>égal</v>
      </c>
      <c r="AT35" s="58" t="s">
        <v>80</v>
      </c>
      <c r="AU35" s="89">
        <v>0.37057408044001372</v>
      </c>
      <c r="AV35" s="56" t="str">
        <f>IF('NEW Indicateur DEX'!AU35&lt;='NEW Indicateur DEX'!$B$55,"CONTENT",IF('NEW Indicateur DEX'!AU35&gt;='NEW Indicateur DEX'!$B$56,"PAS_CONTENT","NEUTRE"))</f>
        <v>NEUTRE</v>
      </c>
      <c r="AX35" t="str">
        <f t="shared" si="9"/>
        <v>égal</v>
      </c>
      <c r="AY35" s="58" t="s">
        <v>80</v>
      </c>
      <c r="AZ35" s="89">
        <v>0.37057408044001372</v>
      </c>
      <c r="BA35" s="56" t="str">
        <f>IF('NEW Indicateur DEX'!AZ35&lt;='NEW Indicateur DEX'!$B$55,"CONTENT",IF('NEW Indicateur DEX'!AZ35&gt;='NEW Indicateur DEX'!$B$56,"PAS_CONTENT","NEUTRE"))</f>
        <v>NEUTRE</v>
      </c>
      <c r="BC35" t="str">
        <f t="shared" si="10"/>
        <v>hausse</v>
      </c>
      <c r="BD35" s="58" t="s">
        <v>80</v>
      </c>
      <c r="BE35" s="89">
        <v>0.40743440233236156</v>
      </c>
      <c r="BF35" s="56" t="str">
        <f>IF('NEW Indicateur DEX'!BE35&lt;='NEW Indicateur DEX'!$B$55,"CONTENT",IF('NEW Indicateur DEX'!BE35&gt;='NEW Indicateur DEX'!$B$56,"PAS_CONTENT","NEUTRE"))</f>
        <v>NEUTRE</v>
      </c>
      <c r="BH35" t="str">
        <f t="shared" si="11"/>
        <v>baisse</v>
      </c>
      <c r="BI35" s="58" t="s">
        <v>80</v>
      </c>
      <c r="BJ35" s="89"/>
      <c r="BK35" s="56" t="str">
        <f>IF('NEW Indicateur DEX'!BJ35&lt;='NEW Indicateur DEX'!$B$55,"CONTENT",IF('NEW Indicateur DEX'!BJ35&gt;='NEW Indicateur DEX'!$B$56,"PAS_CONTENT","NEUTRE"))</f>
        <v>CONTENT</v>
      </c>
      <c r="BM35" t="e">
        <f t="shared" si="12"/>
        <v>#DIV/0!</v>
      </c>
      <c r="BN35" s="58" t="s">
        <v>80</v>
      </c>
      <c r="BO35" s="89"/>
      <c r="BP35" s="56" t="str">
        <f>IF('NEW Indicateur DEX'!BO35&lt;='NEW Indicateur DEX'!$B$55,"CONTENT",IF('NEW Indicateur DEX'!BO35&gt;='NEW Indicateur DEX'!$B$56,"PAS_CONTENT","NEUTRE"))</f>
        <v>CONTENT</v>
      </c>
    </row>
    <row r="36" spans="1:68" x14ac:dyDescent="0.25">
      <c r="A36" s="59" t="s">
        <v>110</v>
      </c>
      <c r="B36" s="90"/>
      <c r="C36" s="90"/>
      <c r="F36" s="59" t="s">
        <v>110</v>
      </c>
      <c r="G36" s="90"/>
      <c r="H36" s="90"/>
      <c r="K36" s="59" t="s">
        <v>110</v>
      </c>
      <c r="L36" s="90"/>
      <c r="M36" s="90"/>
      <c r="P36" s="59" t="s">
        <v>110</v>
      </c>
      <c r="Q36" s="90"/>
      <c r="R36" s="90"/>
      <c r="U36" s="59" t="s">
        <v>110</v>
      </c>
      <c r="V36" s="90"/>
      <c r="W36" s="90"/>
      <c r="Z36" s="59" t="s">
        <v>110</v>
      </c>
      <c r="AA36" s="90"/>
      <c r="AB36" s="90"/>
      <c r="AD36" t="e">
        <f t="shared" si="6"/>
        <v>#DIV/0!</v>
      </c>
      <c r="AE36" s="59" t="s">
        <v>110</v>
      </c>
      <c r="AF36" s="90"/>
      <c r="AG36" s="90"/>
      <c r="AI36" t="e">
        <f t="shared" si="7"/>
        <v>#DIV/0!</v>
      </c>
      <c r="AJ36" s="59" t="s">
        <v>110</v>
      </c>
      <c r="AK36" s="90"/>
      <c r="AL36" s="90"/>
      <c r="AN36" t="e">
        <f t="shared" si="13"/>
        <v>#DIV/0!</v>
      </c>
      <c r="AO36" s="59" t="s">
        <v>110</v>
      </c>
      <c r="AP36" s="90"/>
      <c r="AQ36" s="90"/>
      <c r="AS36" t="e">
        <f t="shared" si="8"/>
        <v>#DIV/0!</v>
      </c>
      <c r="AT36" s="59" t="s">
        <v>110</v>
      </c>
      <c r="AU36" s="90"/>
      <c r="AV36" s="90"/>
      <c r="AX36" t="e">
        <f t="shared" si="9"/>
        <v>#DIV/0!</v>
      </c>
      <c r="AY36" s="59" t="s">
        <v>110</v>
      </c>
      <c r="AZ36" s="90"/>
      <c r="BA36" s="90"/>
      <c r="BC36" t="e">
        <f t="shared" si="10"/>
        <v>#DIV/0!</v>
      </c>
      <c r="BD36" s="59" t="s">
        <v>110</v>
      </c>
      <c r="BE36" s="90"/>
      <c r="BF36" s="90"/>
      <c r="BH36" t="e">
        <f t="shared" si="11"/>
        <v>#DIV/0!</v>
      </c>
      <c r="BI36" s="59" t="s">
        <v>110</v>
      </c>
      <c r="BJ36" s="90"/>
      <c r="BK36" s="90"/>
      <c r="BM36" t="e">
        <f t="shared" si="12"/>
        <v>#DIV/0!</v>
      </c>
      <c r="BN36" s="59" t="s">
        <v>110</v>
      </c>
      <c r="BO36" s="90"/>
      <c r="BP36" s="90"/>
    </row>
    <row r="37" spans="1:68" x14ac:dyDescent="0.25">
      <c r="A37" s="58" t="s">
        <v>84</v>
      </c>
      <c r="B37" s="89">
        <v>2.4144434222631097</v>
      </c>
      <c r="C37" s="56" t="str">
        <f>IF('NEW Indicateur DEX'!B37&lt;='NEW Indicateur DEX'!$B$55,"CONTENT",IF('NEW Indicateur DEX'!B37&gt;='NEW Indicateur DEX'!$B$56,"PAS_CONTENT","NEUTRE"))</f>
        <v>PAS_CONTENT</v>
      </c>
      <c r="E37" t="str">
        <f t="shared" ref="E37:E40" si="49">IF(($B37-$G37)/$B37&gt;0.05,"baisse",IF(($B37-$G37)/$B37&lt;-0.05,"hausse","égal"))</f>
        <v>baisse</v>
      </c>
      <c r="F37" s="58" t="s">
        <v>84</v>
      </c>
      <c r="G37" s="89">
        <v>2.2847222222222223</v>
      </c>
      <c r="H37" s="56" t="str">
        <f>IF('NEW Indicateur DEX'!G37&lt;='NEW Indicateur DEX'!$B$55,"CONTENT",IF('NEW Indicateur DEX'!G37&gt;='NEW Indicateur DEX'!$B$56,"PAS_CONTENT","NEUTRE"))</f>
        <v>PAS_CONTENT</v>
      </c>
      <c r="J37" t="str">
        <f t="shared" ref="J37:J40" si="50">IF(($B37-$G37)/$B37&gt;0.05,"baisse",IF(($B37-$G37)/$B37&lt;-0.05,"hausse","égal"))</f>
        <v>baisse</v>
      </c>
      <c r="K37" s="58" t="s">
        <v>84</v>
      </c>
      <c r="L37" s="89">
        <v>2.2278801843317981</v>
      </c>
      <c r="M37" s="56" t="str">
        <f>IF('NEW Indicateur DEX'!L37&lt;='NEW Indicateur DEX'!$B$55,"CONTENT",IF('NEW Indicateur DEX'!L37&gt;='NEW Indicateur DEX'!$B$56,"PAS_CONTENT","NEUTRE"))</f>
        <v>PAS_CONTENT</v>
      </c>
      <c r="O37" t="str">
        <f t="shared" ref="O37:O40" si="51">IF(($B37-$G37)/$B37&gt;0.05,"baisse",IF(($B37-$G37)/$B37&lt;-0.05,"hausse","égal"))</f>
        <v>baisse</v>
      </c>
      <c r="P37" s="58" t="s">
        <v>84</v>
      </c>
      <c r="Q37" s="89">
        <v>2.1340253748558244</v>
      </c>
      <c r="R37" s="56" t="str">
        <f>IF('NEW Indicateur DEX'!Q37&lt;='NEW Indicateur DEX'!$B$55,"CONTENT",IF('NEW Indicateur DEX'!Q37&gt;='NEW Indicateur DEX'!$B$56,"PAS_CONTENT","NEUTRE"))</f>
        <v>PAS_CONTENT</v>
      </c>
      <c r="T37" t="str">
        <f t="shared" ref="T37:T40" si="52">IF(($B37-$G37)/$B37&gt;0.05,"baisse",IF(($B37-$G37)/$B37&lt;-0.05,"hausse","égal"))</f>
        <v>baisse</v>
      </c>
      <c r="U37" s="58" t="s">
        <v>84</v>
      </c>
      <c r="V37" s="89">
        <v>2.063506672802577</v>
      </c>
      <c r="W37" s="56" t="str">
        <f>IF('NEW Indicateur DEX'!V37&lt;='NEW Indicateur DEX'!$B$55,"CONTENT",IF('NEW Indicateur DEX'!V37&gt;='NEW Indicateur DEX'!$B$56,"PAS_CONTENT","NEUTRE"))</f>
        <v>PAS_CONTENT</v>
      </c>
      <c r="Y37" t="str">
        <f t="shared" ref="Y37:Y40" si="53">IF(($B37-$G37)/$B37&gt;0.05,"baisse",IF(($B37-$G37)/$B37&lt;-0.05,"hausse","égal"))</f>
        <v>baisse</v>
      </c>
      <c r="Z37" s="58" t="s">
        <v>84</v>
      </c>
      <c r="AA37" s="137">
        <v>0.30123796423658872</v>
      </c>
      <c r="AB37" s="138" t="str">
        <f>IF('NEW Indicateur DEX'!AA37&lt;='NEW Indicateur DEX'!$B$55,"CONTENT",IF('NEW Indicateur DEX'!AA37&gt;='NEW Indicateur DEX'!$B$56,"PAS_CONTENT","NEUTRE"))</f>
        <v>NEUTRE</v>
      </c>
      <c r="AD37" t="str">
        <f t="shared" si="6"/>
        <v>égal</v>
      </c>
      <c r="AE37" s="58" t="s">
        <v>84</v>
      </c>
      <c r="AF37" s="89">
        <v>0.30599225336067437</v>
      </c>
      <c r="AG37" s="56" t="str">
        <f>IF('NEW Indicateur DEX'!AF37&lt;='NEW Indicateur DEX'!$B$55,"CONTENT",IF('NEW Indicateur DEX'!AF37&gt;='NEW Indicateur DEX'!$B$56,"PAS_CONTENT","NEUTRE"))</f>
        <v>NEUTRE</v>
      </c>
      <c r="AI37" t="str">
        <f t="shared" si="7"/>
        <v>baisse</v>
      </c>
      <c r="AJ37" s="58" t="s">
        <v>84</v>
      </c>
      <c r="AK37" s="89"/>
      <c r="AL37" s="56" t="str">
        <f>IF('NEW Indicateur DEX'!AK37&lt;='NEW Indicateur DEX'!$B$55,"CONTENT",IF('NEW Indicateur DEX'!AK37&gt;='NEW Indicateur DEX'!$B$56,"PAS_CONTENT","NEUTRE"))</f>
        <v>CONTENT</v>
      </c>
      <c r="AN37" t="str">
        <f t="shared" si="13"/>
        <v>baisse</v>
      </c>
      <c r="AO37" s="58" t="s">
        <v>84</v>
      </c>
      <c r="AP37" s="89">
        <v>0.27244305493523896</v>
      </c>
      <c r="AQ37" s="56" t="str">
        <f>IF('NEW Indicateur DEX'!AP37&lt;='NEW Indicateur DEX'!$B$55,"CONTENT",IF('NEW Indicateur DEX'!AP37&gt;='NEW Indicateur DEX'!$B$56,"PAS_CONTENT","NEUTRE"))</f>
        <v>NEUTRE</v>
      </c>
      <c r="AS37" t="str">
        <f t="shared" si="8"/>
        <v>baisse</v>
      </c>
      <c r="AT37" s="58" t="s">
        <v>84</v>
      </c>
      <c r="AU37" s="89">
        <v>0.26251390433815353</v>
      </c>
      <c r="AV37" s="56" t="str">
        <f>IF('NEW Indicateur DEX'!AU37&lt;='NEW Indicateur DEX'!$B$55,"CONTENT",IF('NEW Indicateur DEX'!AU37&gt;='NEW Indicateur DEX'!$B$56,"PAS_CONTENT","NEUTRE"))</f>
        <v>NEUTRE</v>
      </c>
      <c r="AX37" t="str">
        <f t="shared" si="9"/>
        <v>égal</v>
      </c>
      <c r="AY37" s="58" t="s">
        <v>84</v>
      </c>
      <c r="AZ37" s="89">
        <v>0.26251390433815353</v>
      </c>
      <c r="BA37" s="56" t="str">
        <f>IF('NEW Indicateur DEX'!AZ37&lt;='NEW Indicateur DEX'!$B$55,"CONTENT",IF('NEW Indicateur DEX'!AZ37&gt;='NEW Indicateur DEX'!$B$56,"PAS_CONTENT","NEUTRE"))</f>
        <v>NEUTRE</v>
      </c>
      <c r="BC37" t="str">
        <f t="shared" si="10"/>
        <v>hausse</v>
      </c>
      <c r="BD37" s="58" t="s">
        <v>84</v>
      </c>
      <c r="BE37" s="89">
        <v>0.27686532144533083</v>
      </c>
      <c r="BF37" s="56" t="str">
        <f>IF('NEW Indicateur DEX'!BE37&lt;='NEW Indicateur DEX'!$B$55,"CONTENT",IF('NEW Indicateur DEX'!BE37&gt;='NEW Indicateur DEX'!$B$56,"PAS_CONTENT","NEUTRE"))</f>
        <v>NEUTRE</v>
      </c>
      <c r="BH37" t="str">
        <f t="shared" si="11"/>
        <v>baisse</v>
      </c>
      <c r="BI37" s="58" t="s">
        <v>84</v>
      </c>
      <c r="BJ37" s="89"/>
      <c r="BK37" s="56" t="str">
        <f>IF('NEW Indicateur DEX'!BJ37&lt;='NEW Indicateur DEX'!$B$55,"CONTENT",IF('NEW Indicateur DEX'!BJ37&gt;='NEW Indicateur DEX'!$B$56,"PAS_CONTENT","NEUTRE"))</f>
        <v>CONTENT</v>
      </c>
      <c r="BM37" t="e">
        <f t="shared" si="12"/>
        <v>#DIV/0!</v>
      </c>
      <c r="BN37" s="58" t="s">
        <v>84</v>
      </c>
      <c r="BO37" s="89"/>
      <c r="BP37" s="56" t="str">
        <f>IF('NEW Indicateur DEX'!BO37&lt;='NEW Indicateur DEX'!$B$55,"CONTENT",IF('NEW Indicateur DEX'!BO37&gt;='NEW Indicateur DEX'!$B$56,"PAS_CONTENT","NEUTRE"))</f>
        <v>CONTENT</v>
      </c>
    </row>
    <row r="38" spans="1:68" x14ac:dyDescent="0.25">
      <c r="A38" s="58" t="s">
        <v>87</v>
      </c>
      <c r="B38" s="89">
        <v>2.0561953017042836</v>
      </c>
      <c r="C38" s="56" t="str">
        <f>IF('NEW Indicateur DEX'!B38&lt;='NEW Indicateur DEX'!$B$55,"CONTENT",IF('NEW Indicateur DEX'!B38&gt;='NEW Indicateur DEX'!$B$56,"PAS_CONTENT","NEUTRE"))</f>
        <v>PAS_CONTENT</v>
      </c>
      <c r="E38" t="str">
        <f t="shared" si="49"/>
        <v>baisse</v>
      </c>
      <c r="F38" s="58" t="s">
        <v>87</v>
      </c>
      <c r="G38" s="89">
        <v>1.8872912801484227</v>
      </c>
      <c r="H38" s="56" t="str">
        <f>IF('NEW Indicateur DEX'!G38&lt;='NEW Indicateur DEX'!$B$55,"CONTENT",IF('NEW Indicateur DEX'!G38&gt;='NEW Indicateur DEX'!$B$56,"PAS_CONTENT","NEUTRE"))</f>
        <v>PAS_CONTENT</v>
      </c>
      <c r="J38" t="str">
        <f t="shared" si="50"/>
        <v>baisse</v>
      </c>
      <c r="K38" s="58" t="s">
        <v>87</v>
      </c>
      <c r="L38" s="89">
        <v>1.5027675276752768</v>
      </c>
      <c r="M38" s="56" t="str">
        <f>IF('NEW Indicateur DEX'!L38&lt;='NEW Indicateur DEX'!$B$55,"CONTENT",IF('NEW Indicateur DEX'!L38&gt;='NEW Indicateur DEX'!$B$56,"PAS_CONTENT","NEUTRE"))</f>
        <v>PAS_CONTENT</v>
      </c>
      <c r="O38" t="str">
        <f t="shared" si="51"/>
        <v>baisse</v>
      </c>
      <c r="P38" s="58" t="s">
        <v>87</v>
      </c>
      <c r="Q38" s="89">
        <v>1.7447405329593269</v>
      </c>
      <c r="R38" s="56" t="str">
        <f>IF('NEW Indicateur DEX'!Q38&lt;='NEW Indicateur DEX'!$B$55,"CONTENT",IF('NEW Indicateur DEX'!Q38&gt;='NEW Indicateur DEX'!$B$56,"PAS_CONTENT","NEUTRE"))</f>
        <v>PAS_CONTENT</v>
      </c>
      <c r="T38" t="str">
        <f t="shared" si="52"/>
        <v>baisse</v>
      </c>
      <c r="U38" s="58" t="s">
        <v>87</v>
      </c>
      <c r="V38" s="89">
        <v>1.7070093457943925</v>
      </c>
      <c r="W38" s="56" t="str">
        <f>IF('NEW Indicateur DEX'!V38&lt;='NEW Indicateur DEX'!$B$55,"CONTENT",IF('NEW Indicateur DEX'!V38&gt;='NEW Indicateur DEX'!$B$56,"PAS_CONTENT","NEUTRE"))</f>
        <v>PAS_CONTENT</v>
      </c>
      <c r="Y38" t="str">
        <f t="shared" si="53"/>
        <v>baisse</v>
      </c>
      <c r="Z38" s="58" t="s">
        <v>87</v>
      </c>
      <c r="AA38" s="137">
        <v>0.26860841423948223</v>
      </c>
      <c r="AB38" s="138" t="str">
        <f>IF('NEW Indicateur DEX'!AA38&lt;='NEW Indicateur DEX'!$B$55,"CONTENT",IF('NEW Indicateur DEX'!AA38&gt;='NEW Indicateur DEX'!$B$56,"PAS_CONTENT","NEUTRE"))</f>
        <v>NEUTRE</v>
      </c>
      <c r="AD38" t="str">
        <f t="shared" si="6"/>
        <v>égal</v>
      </c>
      <c r="AE38" s="58" t="s">
        <v>87</v>
      </c>
      <c r="AF38" s="89">
        <v>0.26856095325389551</v>
      </c>
      <c r="AG38" s="56" t="str">
        <f>IF('NEW Indicateur DEX'!AF38&lt;='NEW Indicateur DEX'!$B$55,"CONTENT",IF('NEW Indicateur DEX'!AF38&gt;='NEW Indicateur DEX'!$B$56,"PAS_CONTENT","NEUTRE"))</f>
        <v>NEUTRE</v>
      </c>
      <c r="AI38" t="str">
        <f t="shared" si="7"/>
        <v>baisse</v>
      </c>
      <c r="AJ38" s="58" t="s">
        <v>87</v>
      </c>
      <c r="AK38" s="89"/>
      <c r="AL38" s="56" t="str">
        <f>IF('NEW Indicateur DEX'!AK38&lt;='NEW Indicateur DEX'!$B$55,"CONTENT",IF('NEW Indicateur DEX'!AK38&gt;='NEW Indicateur DEX'!$B$56,"PAS_CONTENT","NEUTRE"))</f>
        <v>CONTENT</v>
      </c>
      <c r="AN38" t="str">
        <f t="shared" si="13"/>
        <v>hausse</v>
      </c>
      <c r="AO38" s="58" t="s">
        <v>87</v>
      </c>
      <c r="AP38" s="89">
        <v>0.28760859625057161</v>
      </c>
      <c r="AQ38" s="56" t="str">
        <f>IF('NEW Indicateur DEX'!AP38&lt;='NEW Indicateur DEX'!$B$55,"CONTENT",IF('NEW Indicateur DEX'!AP38&gt;='NEW Indicateur DEX'!$B$56,"PAS_CONTENT","NEUTRE"))</f>
        <v>NEUTRE</v>
      </c>
      <c r="AS38" t="str">
        <f t="shared" si="8"/>
        <v>hausse</v>
      </c>
      <c r="AT38" s="58" t="s">
        <v>87</v>
      </c>
      <c r="AU38" s="89">
        <v>0.2988713318284425</v>
      </c>
      <c r="AV38" s="56" t="str">
        <f>IF('NEW Indicateur DEX'!AU38&lt;='NEW Indicateur DEX'!$B$55,"CONTENT",IF('NEW Indicateur DEX'!AU38&gt;='NEW Indicateur DEX'!$B$56,"PAS_CONTENT","NEUTRE"))</f>
        <v>NEUTRE</v>
      </c>
      <c r="AX38" t="str">
        <f t="shared" si="9"/>
        <v>égal</v>
      </c>
      <c r="AY38" s="58" t="s">
        <v>87</v>
      </c>
      <c r="AZ38" s="89">
        <v>0.2988713318284425</v>
      </c>
      <c r="BA38" s="56" t="str">
        <f>IF('NEW Indicateur DEX'!AZ38&lt;='NEW Indicateur DEX'!$B$55,"CONTENT",IF('NEW Indicateur DEX'!AZ38&gt;='NEW Indicateur DEX'!$B$56,"PAS_CONTENT","NEUTRE"))</f>
        <v>NEUTRE</v>
      </c>
      <c r="BC38" t="str">
        <f t="shared" si="10"/>
        <v>hausse</v>
      </c>
      <c r="BD38" s="58" t="s">
        <v>87</v>
      </c>
      <c r="BE38" s="89">
        <v>0.32852489530013962</v>
      </c>
      <c r="BF38" s="56" t="str">
        <f>IF('NEW Indicateur DEX'!BE38&lt;='NEW Indicateur DEX'!$B$55,"CONTENT",IF('NEW Indicateur DEX'!BE38&gt;='NEW Indicateur DEX'!$B$56,"PAS_CONTENT","NEUTRE"))</f>
        <v>NEUTRE</v>
      </c>
      <c r="BH38" t="str">
        <f t="shared" si="11"/>
        <v>baisse</v>
      </c>
      <c r="BI38" s="58" t="s">
        <v>87</v>
      </c>
      <c r="BJ38" s="89"/>
      <c r="BK38" s="56" t="str">
        <f>IF('NEW Indicateur DEX'!BJ38&lt;='NEW Indicateur DEX'!$B$55,"CONTENT",IF('NEW Indicateur DEX'!BJ38&gt;='NEW Indicateur DEX'!$B$56,"PAS_CONTENT","NEUTRE"))</f>
        <v>CONTENT</v>
      </c>
      <c r="BM38" t="e">
        <f t="shared" si="12"/>
        <v>#DIV/0!</v>
      </c>
      <c r="BN38" s="58" t="s">
        <v>87</v>
      </c>
      <c r="BO38" s="89"/>
      <c r="BP38" s="56" t="str">
        <f>IF('NEW Indicateur DEX'!BO38&lt;='NEW Indicateur DEX'!$B$55,"CONTENT",IF('NEW Indicateur DEX'!BO38&gt;='NEW Indicateur DEX'!$B$56,"PAS_CONTENT","NEUTRE"))</f>
        <v>CONTENT</v>
      </c>
    </row>
    <row r="39" spans="1:68" x14ac:dyDescent="0.25">
      <c r="A39" s="58" t="s">
        <v>69</v>
      </c>
      <c r="B39" s="89">
        <v>1.4497397973158037</v>
      </c>
      <c r="C39" s="56" t="str">
        <f>IF('NEW Indicateur DEX'!B39&lt;='NEW Indicateur DEX'!$B$55,"CONTENT",IF('NEW Indicateur DEX'!B39&gt;='NEW Indicateur DEX'!$B$56,"PAS_CONTENT","NEUTRE"))</f>
        <v>PAS_CONTENT</v>
      </c>
      <c r="E39" t="str">
        <f t="shared" si="49"/>
        <v>baisse</v>
      </c>
      <c r="F39" s="58" t="s">
        <v>69</v>
      </c>
      <c r="G39" s="89">
        <v>1.23303916161059</v>
      </c>
      <c r="H39" s="56" t="str">
        <f>IF('NEW Indicateur DEX'!G39&lt;='NEW Indicateur DEX'!$B$55,"CONTENT",IF('NEW Indicateur DEX'!G39&gt;='NEW Indicateur DEX'!$B$56,"PAS_CONTENT","NEUTRE"))</f>
        <v>PAS_CONTENT</v>
      </c>
      <c r="J39" t="str">
        <f t="shared" si="50"/>
        <v>baisse</v>
      </c>
      <c r="K39" s="58" t="s">
        <v>69</v>
      </c>
      <c r="L39" s="89">
        <v>1.2059389606818807</v>
      </c>
      <c r="M39" s="56" t="str">
        <f>IF('NEW Indicateur DEX'!L39&lt;='NEW Indicateur DEX'!$B$55,"CONTENT",IF('NEW Indicateur DEX'!L39&gt;='NEW Indicateur DEX'!$B$56,"PAS_CONTENT","NEUTRE"))</f>
        <v>PAS_CONTENT</v>
      </c>
      <c r="O39" t="str">
        <f t="shared" si="51"/>
        <v>baisse</v>
      </c>
      <c r="P39" s="58" t="s">
        <v>69</v>
      </c>
      <c r="Q39" s="89">
        <v>1.1225611431712008</v>
      </c>
      <c r="R39" s="56" t="str">
        <f>IF('NEW Indicateur DEX'!Q39&lt;='NEW Indicateur DEX'!$B$55,"CONTENT",IF('NEW Indicateur DEX'!Q39&gt;='NEW Indicateur DEX'!$B$56,"PAS_CONTENT","NEUTRE"))</f>
        <v>PAS_CONTENT</v>
      </c>
      <c r="T39" t="str">
        <f t="shared" si="52"/>
        <v>baisse</v>
      </c>
      <c r="U39" s="58" t="s">
        <v>69</v>
      </c>
      <c r="V39" s="89">
        <v>1.1673108779679735</v>
      </c>
      <c r="W39" s="56" t="str">
        <f>IF('NEW Indicateur DEX'!V39&lt;='NEW Indicateur DEX'!$B$55,"CONTENT",IF('NEW Indicateur DEX'!V39&gt;='NEW Indicateur DEX'!$B$56,"PAS_CONTENT","NEUTRE"))</f>
        <v>PAS_CONTENT</v>
      </c>
      <c r="Y39" t="str">
        <f t="shared" si="53"/>
        <v>baisse</v>
      </c>
      <c r="Z39" s="58" t="s">
        <v>69</v>
      </c>
      <c r="AA39" s="137">
        <v>0.17451523545706371</v>
      </c>
      <c r="AB39" s="138" t="str">
        <f>IF('NEW Indicateur DEX'!AA39&lt;='NEW Indicateur DEX'!$B$55,"CONTENT",IF('NEW Indicateur DEX'!AA39&gt;='NEW Indicateur DEX'!$B$56,"PAS_CONTENT","NEUTRE"))</f>
        <v>CONTENT</v>
      </c>
      <c r="AD39" t="str">
        <f t="shared" si="6"/>
        <v>baisse</v>
      </c>
      <c r="AE39" s="58" t="s">
        <v>69</v>
      </c>
      <c r="AF39" s="89">
        <v>0.16793893129770995</v>
      </c>
      <c r="AG39" s="56" t="str">
        <f>IF('NEW Indicateur DEX'!AF39&lt;='NEW Indicateur DEX'!$B$55,"CONTENT",IF('NEW Indicateur DEX'!AF39&gt;='NEW Indicateur DEX'!$B$56,"PAS_CONTENT","NEUTRE"))</f>
        <v>CONTENT</v>
      </c>
      <c r="AI39" t="str">
        <f t="shared" si="7"/>
        <v>baisse</v>
      </c>
      <c r="AJ39" s="58" t="s">
        <v>69</v>
      </c>
      <c r="AK39" s="89"/>
      <c r="AL39" s="56" t="str">
        <f>IF('NEW Indicateur DEX'!AK39&lt;='NEW Indicateur DEX'!$B$55,"CONTENT",IF('NEW Indicateur DEX'!AK39&gt;='NEW Indicateur DEX'!$B$56,"PAS_CONTENT","NEUTRE"))</f>
        <v>CONTENT</v>
      </c>
      <c r="AN39" t="str">
        <f t="shared" si="13"/>
        <v>baisse</v>
      </c>
      <c r="AO39" s="58" t="s">
        <v>69</v>
      </c>
      <c r="AP39" s="89">
        <v>0.1483939474382798</v>
      </c>
      <c r="AQ39" s="56" t="str">
        <f>IF('NEW Indicateur DEX'!AP39&lt;='NEW Indicateur DEX'!$B$55,"CONTENT",IF('NEW Indicateur DEX'!AP39&gt;='NEW Indicateur DEX'!$B$56,"PAS_CONTENT","NEUTRE"))</f>
        <v>CONTENT</v>
      </c>
      <c r="AS39" t="str">
        <f t="shared" si="8"/>
        <v>baisse</v>
      </c>
      <c r="AT39" s="58" t="s">
        <v>69</v>
      </c>
      <c r="AU39" s="89">
        <v>0.13560666137985725</v>
      </c>
      <c r="AV39" s="56" t="str">
        <f>IF('NEW Indicateur DEX'!AU39&lt;='NEW Indicateur DEX'!$B$55,"CONTENT",IF('NEW Indicateur DEX'!AU39&gt;='NEW Indicateur DEX'!$B$56,"PAS_CONTENT","NEUTRE"))</f>
        <v>CONTENT</v>
      </c>
      <c r="AX39" t="str">
        <f t="shared" si="9"/>
        <v>égal</v>
      </c>
      <c r="AY39" s="58" t="s">
        <v>69</v>
      </c>
      <c r="AZ39" s="89">
        <v>0.13560666137985725</v>
      </c>
      <c r="BA39" s="56" t="str">
        <f>IF('NEW Indicateur DEX'!AZ39&lt;='NEW Indicateur DEX'!$B$55,"CONTENT",IF('NEW Indicateur DEX'!AZ39&gt;='NEW Indicateur DEX'!$B$56,"PAS_CONTENT","NEUTRE"))</f>
        <v>CONTENT</v>
      </c>
      <c r="BC39" t="str">
        <f t="shared" si="10"/>
        <v>hausse</v>
      </c>
      <c r="BD39" s="58" t="s">
        <v>69</v>
      </c>
      <c r="BE39" s="89">
        <v>0.17328825021132713</v>
      </c>
      <c r="BF39" s="56" t="str">
        <f>IF('NEW Indicateur DEX'!BE39&lt;='NEW Indicateur DEX'!$B$55,"CONTENT",IF('NEW Indicateur DEX'!BE39&gt;='NEW Indicateur DEX'!$B$56,"PAS_CONTENT","NEUTRE"))</f>
        <v>CONTENT</v>
      </c>
      <c r="BH39" t="str">
        <f t="shared" si="11"/>
        <v>baisse</v>
      </c>
      <c r="BI39" s="58" t="s">
        <v>69</v>
      </c>
      <c r="BJ39" s="89"/>
      <c r="BK39" s="56" t="str">
        <f>IF('NEW Indicateur DEX'!BJ39&lt;='NEW Indicateur DEX'!$B$55,"CONTENT",IF('NEW Indicateur DEX'!BJ39&gt;='NEW Indicateur DEX'!$B$56,"PAS_CONTENT","NEUTRE"))</f>
        <v>CONTENT</v>
      </c>
      <c r="BM39" t="e">
        <f t="shared" si="12"/>
        <v>#DIV/0!</v>
      </c>
      <c r="BN39" s="58" t="s">
        <v>69</v>
      </c>
      <c r="BO39" s="89"/>
      <c r="BP39" s="56" t="str">
        <f>IF('NEW Indicateur DEX'!BO39&lt;='NEW Indicateur DEX'!$B$55,"CONTENT",IF('NEW Indicateur DEX'!BO39&gt;='NEW Indicateur DEX'!$B$56,"PAS_CONTENT","NEUTRE"))</f>
        <v>CONTENT</v>
      </c>
    </row>
    <row r="40" spans="1:68" x14ac:dyDescent="0.25">
      <c r="A40" s="58" t="s">
        <v>68</v>
      </c>
      <c r="B40" s="89">
        <v>1.7388355002826454</v>
      </c>
      <c r="C40" s="56" t="str">
        <f>IF('NEW Indicateur DEX'!B40&lt;='NEW Indicateur DEX'!$B$55,"CONTENT",IF('NEW Indicateur DEX'!B40&gt;='NEW Indicateur DEX'!$B$56,"PAS_CONTENT","NEUTRE"))</f>
        <v>PAS_CONTENT</v>
      </c>
      <c r="E40" t="str">
        <f t="shared" si="49"/>
        <v>baisse</v>
      </c>
      <c r="F40" s="58" t="s">
        <v>68</v>
      </c>
      <c r="G40" s="89">
        <v>1.6460126219162363</v>
      </c>
      <c r="H40" s="56" t="str">
        <f>IF('NEW Indicateur DEX'!G40&lt;='NEW Indicateur DEX'!$B$55,"CONTENT",IF('NEW Indicateur DEX'!G40&gt;='NEW Indicateur DEX'!$B$56,"PAS_CONTENT","NEUTRE"))</f>
        <v>PAS_CONTENT</v>
      </c>
      <c r="J40" t="str">
        <f t="shared" si="50"/>
        <v>baisse</v>
      </c>
      <c r="K40" s="58" t="s">
        <v>68</v>
      </c>
      <c r="L40" s="89">
        <v>1.9017704169046259</v>
      </c>
      <c r="M40" s="56" t="str">
        <f>IF('NEW Indicateur DEX'!L40&lt;='NEW Indicateur DEX'!$B$55,"CONTENT",IF('NEW Indicateur DEX'!L40&gt;='NEW Indicateur DEX'!$B$56,"PAS_CONTENT","NEUTRE"))</f>
        <v>PAS_CONTENT</v>
      </c>
      <c r="O40" t="str">
        <f t="shared" si="51"/>
        <v>baisse</v>
      </c>
      <c r="P40" s="58" t="s">
        <v>68</v>
      </c>
      <c r="Q40" s="89">
        <v>1.8467788740568774</v>
      </c>
      <c r="R40" s="56" t="str">
        <f>IF('NEW Indicateur DEX'!Q40&lt;='NEW Indicateur DEX'!$B$55,"CONTENT",IF('NEW Indicateur DEX'!Q40&gt;='NEW Indicateur DEX'!$B$56,"PAS_CONTENT","NEUTRE"))</f>
        <v>PAS_CONTENT</v>
      </c>
      <c r="T40" t="str">
        <f t="shared" si="52"/>
        <v>baisse</v>
      </c>
      <c r="U40" s="58" t="s">
        <v>68</v>
      </c>
      <c r="V40" s="89">
        <v>2.0615563298490129</v>
      </c>
      <c r="W40" s="56" t="str">
        <f>IF('NEW Indicateur DEX'!V40&lt;='NEW Indicateur DEX'!$B$55,"CONTENT",IF('NEW Indicateur DEX'!V40&gt;='NEW Indicateur DEX'!$B$56,"PAS_CONTENT","NEUTRE"))</f>
        <v>PAS_CONTENT</v>
      </c>
      <c r="Y40" t="str">
        <f t="shared" si="53"/>
        <v>baisse</v>
      </c>
      <c r="Z40" s="58" t="s">
        <v>68</v>
      </c>
      <c r="AA40" s="137">
        <v>0.26497695852534559</v>
      </c>
      <c r="AB40" s="138" t="str">
        <f>IF('NEW Indicateur DEX'!AA40&lt;='NEW Indicateur DEX'!$B$55,"CONTENT",IF('NEW Indicateur DEX'!AA40&gt;='NEW Indicateur DEX'!$B$56,"PAS_CONTENT","NEUTRE"))</f>
        <v>NEUTRE</v>
      </c>
      <c r="AD40" t="str">
        <f t="shared" si="6"/>
        <v>égal</v>
      </c>
      <c r="AE40" s="58" t="s">
        <v>68</v>
      </c>
      <c r="AF40" s="89">
        <v>0.26277372262773724</v>
      </c>
      <c r="AG40" s="56" t="str">
        <f>IF('NEW Indicateur DEX'!AF40&lt;='NEW Indicateur DEX'!$B$55,"CONTENT",IF('NEW Indicateur DEX'!AF40&gt;='NEW Indicateur DEX'!$B$56,"PAS_CONTENT","NEUTRE"))</f>
        <v>NEUTRE</v>
      </c>
      <c r="AI40" t="str">
        <f t="shared" si="7"/>
        <v>baisse</v>
      </c>
      <c r="AJ40" s="58" t="s">
        <v>68</v>
      </c>
      <c r="AK40" s="89"/>
      <c r="AL40" s="56" t="str">
        <f>IF('NEW Indicateur DEX'!AK40&lt;='NEW Indicateur DEX'!$B$55,"CONTENT",IF('NEW Indicateur DEX'!AK40&gt;='NEW Indicateur DEX'!$B$56,"PAS_CONTENT","NEUTRE"))</f>
        <v>CONTENT</v>
      </c>
      <c r="AN40" t="str">
        <f t="shared" si="13"/>
        <v>égal</v>
      </c>
      <c r="AO40" s="58" t="s">
        <v>68</v>
      </c>
      <c r="AP40" s="89">
        <v>0.26210350584307179</v>
      </c>
      <c r="AQ40" s="56" t="str">
        <f>IF('NEW Indicateur DEX'!AP40&lt;='NEW Indicateur DEX'!$B$55,"CONTENT",IF('NEW Indicateur DEX'!AP40&gt;='NEW Indicateur DEX'!$B$56,"PAS_CONTENT","NEUTRE"))</f>
        <v>NEUTRE</v>
      </c>
      <c r="AS40" t="str">
        <f t="shared" si="8"/>
        <v>égal</v>
      </c>
      <c r="AT40" s="58" t="s">
        <v>68</v>
      </c>
      <c r="AU40" s="89">
        <v>0.26223199560197907</v>
      </c>
      <c r="AV40" s="56" t="str">
        <f>IF('NEW Indicateur DEX'!AU40&lt;='NEW Indicateur DEX'!$B$55,"CONTENT",IF('NEW Indicateur DEX'!AU40&gt;='NEW Indicateur DEX'!$B$56,"PAS_CONTENT","NEUTRE"))</f>
        <v>NEUTRE</v>
      </c>
      <c r="AX40" t="str">
        <f t="shared" si="9"/>
        <v>égal</v>
      </c>
      <c r="AY40" s="58" t="s">
        <v>68</v>
      </c>
      <c r="AZ40" s="89">
        <v>0.26223199560197907</v>
      </c>
      <c r="BA40" s="56" t="str">
        <f>IF('NEW Indicateur DEX'!AZ40&lt;='NEW Indicateur DEX'!$B$55,"CONTENT",IF('NEW Indicateur DEX'!AZ40&gt;='NEW Indicateur DEX'!$B$56,"PAS_CONTENT","NEUTRE"))</f>
        <v>NEUTRE</v>
      </c>
      <c r="BC40" t="str">
        <f t="shared" si="10"/>
        <v>hausse</v>
      </c>
      <c r="BD40" s="58" t="s">
        <v>68</v>
      </c>
      <c r="BE40" s="89">
        <v>0.28988895382817065</v>
      </c>
      <c r="BF40" s="56" t="str">
        <f>IF('NEW Indicateur DEX'!BE40&lt;='NEW Indicateur DEX'!$B$55,"CONTENT",IF('NEW Indicateur DEX'!BE40&gt;='NEW Indicateur DEX'!$B$56,"PAS_CONTENT","NEUTRE"))</f>
        <v>NEUTRE</v>
      </c>
      <c r="BH40" t="str">
        <f t="shared" si="11"/>
        <v>baisse</v>
      </c>
      <c r="BI40" s="58" t="s">
        <v>68</v>
      </c>
      <c r="BJ40" s="89"/>
      <c r="BK40" s="56" t="str">
        <f>IF('NEW Indicateur DEX'!BJ40&lt;='NEW Indicateur DEX'!$B$55,"CONTENT",IF('NEW Indicateur DEX'!BJ40&gt;='NEW Indicateur DEX'!$B$56,"PAS_CONTENT","NEUTRE"))</f>
        <v>CONTENT</v>
      </c>
      <c r="BM40" t="e">
        <f t="shared" si="12"/>
        <v>#DIV/0!</v>
      </c>
      <c r="BN40" s="58" t="s">
        <v>68</v>
      </c>
      <c r="BO40" s="89"/>
      <c r="BP40" s="56" t="str">
        <f>IF('NEW Indicateur DEX'!BO40&lt;='NEW Indicateur DEX'!$B$55,"CONTENT",IF('NEW Indicateur DEX'!BO40&gt;='NEW Indicateur DEX'!$B$56,"PAS_CONTENT","NEUTRE"))</f>
        <v>CONTENT</v>
      </c>
    </row>
    <row r="41" spans="1:68" x14ac:dyDescent="0.25">
      <c r="A41" s="59" t="s">
        <v>111</v>
      </c>
      <c r="B41" s="90"/>
      <c r="C41" s="90"/>
      <c r="F41" s="59" t="s">
        <v>111</v>
      </c>
      <c r="G41" s="90"/>
      <c r="H41" s="90"/>
      <c r="K41" s="59" t="s">
        <v>111</v>
      </c>
      <c r="L41" s="90"/>
      <c r="M41" s="90"/>
      <c r="P41" s="59" t="s">
        <v>111</v>
      </c>
      <c r="Q41" s="90"/>
      <c r="R41" s="90"/>
      <c r="U41" s="59" t="s">
        <v>111</v>
      </c>
      <c r="V41" s="90"/>
      <c r="W41" s="90"/>
      <c r="Z41" s="59" t="s">
        <v>111</v>
      </c>
      <c r="AA41" s="90"/>
      <c r="AB41" s="90"/>
      <c r="AD41" t="e">
        <f t="shared" si="6"/>
        <v>#DIV/0!</v>
      </c>
      <c r="AE41" s="59" t="s">
        <v>111</v>
      </c>
      <c r="AF41" s="90"/>
      <c r="AG41" s="90"/>
      <c r="AI41" t="e">
        <f t="shared" si="7"/>
        <v>#DIV/0!</v>
      </c>
      <c r="AJ41" s="59" t="s">
        <v>111</v>
      </c>
      <c r="AK41" s="90"/>
      <c r="AL41" s="90"/>
      <c r="AN41" t="e">
        <f t="shared" si="13"/>
        <v>#DIV/0!</v>
      </c>
      <c r="AO41" s="59" t="s">
        <v>111</v>
      </c>
      <c r="AP41" s="90"/>
      <c r="AQ41" s="90"/>
      <c r="AS41" t="e">
        <f t="shared" si="8"/>
        <v>#DIV/0!</v>
      </c>
      <c r="AT41" s="59" t="s">
        <v>111</v>
      </c>
      <c r="AU41" s="90"/>
      <c r="AV41" s="90"/>
      <c r="AX41" t="e">
        <f t="shared" si="9"/>
        <v>#DIV/0!</v>
      </c>
      <c r="AY41" s="59" t="s">
        <v>111</v>
      </c>
      <c r="AZ41" s="90"/>
      <c r="BA41" s="90"/>
      <c r="BC41" t="e">
        <f t="shared" si="10"/>
        <v>#DIV/0!</v>
      </c>
      <c r="BD41" s="59" t="s">
        <v>111</v>
      </c>
      <c r="BE41" s="90"/>
      <c r="BF41" s="90"/>
      <c r="BH41" t="e">
        <f t="shared" si="11"/>
        <v>#DIV/0!</v>
      </c>
      <c r="BI41" s="59" t="s">
        <v>111</v>
      </c>
      <c r="BJ41" s="90"/>
      <c r="BK41" s="90"/>
      <c r="BM41" t="e">
        <f t="shared" si="12"/>
        <v>#DIV/0!</v>
      </c>
      <c r="BN41" s="59" t="s">
        <v>111</v>
      </c>
      <c r="BO41" s="90"/>
      <c r="BP41" s="90"/>
    </row>
    <row r="42" spans="1:68" x14ac:dyDescent="0.25">
      <c r="A42" s="58" t="s">
        <v>91</v>
      </c>
      <c r="B42" s="89">
        <v>3.2976501305483019</v>
      </c>
      <c r="C42" s="56" t="str">
        <f>IF('NEW Indicateur DEX'!B42&lt;='NEW Indicateur DEX'!$B$55,"CONTENT",IF('NEW Indicateur DEX'!B42&gt;='NEW Indicateur DEX'!$B$56,"PAS_CONTENT","NEUTRE"))</f>
        <v>PAS_CONTENT</v>
      </c>
      <c r="E42" t="str">
        <f t="shared" ref="E42:E44" si="54">IF(($B42-$G42)/$B42&gt;0.05,"baisse",IF(($B42-$G42)/$B42&lt;-0.05,"hausse","égal"))</f>
        <v>hausse</v>
      </c>
      <c r="F42" s="58" t="s">
        <v>91</v>
      </c>
      <c r="G42" s="89">
        <v>3.7036067481093657</v>
      </c>
      <c r="H42" s="56" t="str">
        <f>IF('NEW Indicateur DEX'!G42&lt;='NEW Indicateur DEX'!$B$55,"CONTENT",IF('NEW Indicateur DEX'!G42&gt;='NEW Indicateur DEX'!$B$56,"PAS_CONTENT","NEUTRE"))</f>
        <v>PAS_CONTENT</v>
      </c>
      <c r="J42" t="str">
        <f t="shared" ref="J42:J44" si="55">IF(($B42-$G42)/$B42&gt;0.05,"baisse",IF(($B42-$G42)/$B42&lt;-0.05,"hausse","égal"))</f>
        <v>hausse</v>
      </c>
      <c r="K42" s="58" t="s">
        <v>91</v>
      </c>
      <c r="L42" s="89">
        <v>3.5625181317087318</v>
      </c>
      <c r="M42" s="56" t="str">
        <f>IF('NEW Indicateur DEX'!L42&lt;='NEW Indicateur DEX'!$B$55,"CONTENT",IF('NEW Indicateur DEX'!L42&gt;='NEW Indicateur DEX'!$B$56,"PAS_CONTENT","NEUTRE"))</f>
        <v>PAS_CONTENT</v>
      </c>
      <c r="O42" t="str">
        <f t="shared" ref="O42:O44" si="56">IF(($B42-$G42)/$B42&gt;0.05,"baisse",IF(($B42-$G42)/$B42&lt;-0.05,"hausse","égal"))</f>
        <v>hausse</v>
      </c>
      <c r="P42" s="58" t="s">
        <v>91</v>
      </c>
      <c r="Q42" s="89">
        <v>3.7094693638229264</v>
      </c>
      <c r="R42" s="56" t="str">
        <f>IF('NEW Indicateur DEX'!Q42&lt;='NEW Indicateur DEX'!$B$55,"CONTENT",IF('NEW Indicateur DEX'!Q42&gt;='NEW Indicateur DEX'!$B$56,"PAS_CONTENT","NEUTRE"))</f>
        <v>PAS_CONTENT</v>
      </c>
      <c r="T42" t="str">
        <f t="shared" ref="T42:T44" si="57">IF(($B42-$G42)/$B42&gt;0.05,"baisse",IF(($B42-$G42)/$B42&lt;-0.05,"hausse","égal"))</f>
        <v>hausse</v>
      </c>
      <c r="U42" s="58" t="s">
        <v>91</v>
      </c>
      <c r="V42" s="89">
        <v>3.8004660646664719</v>
      </c>
      <c r="W42" s="56" t="str">
        <f>IF('NEW Indicateur DEX'!V42&lt;='NEW Indicateur DEX'!$B$55,"CONTENT",IF('NEW Indicateur DEX'!V42&gt;='NEW Indicateur DEX'!$B$56,"PAS_CONTENT","NEUTRE"))</f>
        <v>PAS_CONTENT</v>
      </c>
      <c r="Y42" t="str">
        <f t="shared" ref="Y42:Y44" si="58">IF(($B42-$G42)/$B42&gt;0.05,"baisse",IF(($B42-$G42)/$B42&lt;-0.05,"hausse","égal"))</f>
        <v>hausse</v>
      </c>
      <c r="Z42" s="58" t="s">
        <v>91</v>
      </c>
      <c r="AA42" s="137">
        <v>0.52780996523754342</v>
      </c>
      <c r="AB42" s="138" t="str">
        <f>IF('NEW Indicateur DEX'!AA42&lt;='NEW Indicateur DEX'!$B$55,"CONTENT",IF('NEW Indicateur DEX'!AA42&gt;='NEW Indicateur DEX'!$B$56,"PAS_CONTENT","NEUTRE"))</f>
        <v>PAS_CONTENT</v>
      </c>
      <c r="AD42" t="str">
        <f t="shared" si="6"/>
        <v>égal</v>
      </c>
      <c r="AE42" s="58" t="s">
        <v>91</v>
      </c>
      <c r="AF42" s="89">
        <v>0.53783939919121893</v>
      </c>
      <c r="AG42" s="56" t="str">
        <f>IF('NEW Indicateur DEX'!AF42&lt;='NEW Indicateur DEX'!$B$55,"CONTENT",IF('NEW Indicateur DEX'!AF42&gt;='NEW Indicateur DEX'!$B$56,"PAS_CONTENT","NEUTRE"))</f>
        <v>PAS_CONTENT</v>
      </c>
      <c r="AI42" t="str">
        <f t="shared" si="7"/>
        <v>baisse</v>
      </c>
      <c r="AJ42" s="58" t="s">
        <v>91</v>
      </c>
      <c r="AK42" s="89"/>
      <c r="AL42" s="56" t="str">
        <f>IF('NEW Indicateur DEX'!AK42&lt;='NEW Indicateur DEX'!$B$55,"CONTENT",IF('NEW Indicateur DEX'!AK42&gt;='NEW Indicateur DEX'!$B$56,"PAS_CONTENT","NEUTRE"))</f>
        <v>CONTENT</v>
      </c>
      <c r="AN42" t="str">
        <f t="shared" si="13"/>
        <v>baisse</v>
      </c>
      <c r="AO42" s="58" t="s">
        <v>91</v>
      </c>
      <c r="AP42" s="89">
        <v>0.4253367727142448</v>
      </c>
      <c r="AQ42" s="56" t="str">
        <f>IF('NEW Indicateur DEX'!AP42&lt;='NEW Indicateur DEX'!$B$55,"CONTENT",IF('NEW Indicateur DEX'!AP42&gt;='NEW Indicateur DEX'!$B$56,"PAS_CONTENT","NEUTRE"))</f>
        <v>NEUTRE</v>
      </c>
      <c r="AS42" t="str">
        <f t="shared" si="8"/>
        <v>hausse</v>
      </c>
      <c r="AT42" s="58" t="s">
        <v>91</v>
      </c>
      <c r="AU42" s="89">
        <v>0.43921015514809592</v>
      </c>
      <c r="AV42" s="56" t="str">
        <f>IF('NEW Indicateur DEX'!AU42&lt;='NEW Indicateur DEX'!$B$55,"CONTENT",IF('NEW Indicateur DEX'!AU42&gt;='NEW Indicateur DEX'!$B$56,"PAS_CONTENT","NEUTRE"))</f>
        <v>PAS_CONTENT</v>
      </c>
      <c r="AX42" t="str">
        <f t="shared" si="9"/>
        <v>égal</v>
      </c>
      <c r="AY42" s="58" t="s">
        <v>91</v>
      </c>
      <c r="AZ42" s="89">
        <v>0.43921015514809592</v>
      </c>
      <c r="BA42" s="56" t="str">
        <f>IF('NEW Indicateur DEX'!AZ42&lt;='NEW Indicateur DEX'!$B$55,"CONTENT",IF('NEW Indicateur DEX'!AZ42&gt;='NEW Indicateur DEX'!$B$56,"PAS_CONTENT","NEUTRE"))</f>
        <v>PAS_CONTENT</v>
      </c>
      <c r="BC42" t="str">
        <f t="shared" si="10"/>
        <v>hausse</v>
      </c>
      <c r="BD42" s="58" t="s">
        <v>91</v>
      </c>
      <c r="BE42" s="89">
        <v>0.45676077265973247</v>
      </c>
      <c r="BF42" s="56" t="str">
        <f>IF('NEW Indicateur DEX'!BE42&lt;='NEW Indicateur DEX'!$B$55,"CONTENT",IF('NEW Indicateur DEX'!BE42&gt;='NEW Indicateur DEX'!$B$56,"PAS_CONTENT","NEUTRE"))</f>
        <v>PAS_CONTENT</v>
      </c>
      <c r="BH42" t="str">
        <f t="shared" si="11"/>
        <v>baisse</v>
      </c>
      <c r="BI42" s="58" t="s">
        <v>91</v>
      </c>
      <c r="BJ42" s="89"/>
      <c r="BK42" s="56" t="str">
        <f>IF('NEW Indicateur DEX'!BJ42&lt;='NEW Indicateur DEX'!$B$55,"CONTENT",IF('NEW Indicateur DEX'!BJ42&gt;='NEW Indicateur DEX'!$B$56,"PAS_CONTENT","NEUTRE"))</f>
        <v>CONTENT</v>
      </c>
      <c r="BM42" t="e">
        <f t="shared" si="12"/>
        <v>#DIV/0!</v>
      </c>
      <c r="BN42" s="58" t="s">
        <v>91</v>
      </c>
      <c r="BO42" s="89"/>
      <c r="BP42" s="56" t="str">
        <f>IF('NEW Indicateur DEX'!BO42&lt;='NEW Indicateur DEX'!$B$55,"CONTENT",IF('NEW Indicateur DEX'!BO42&gt;='NEW Indicateur DEX'!$B$56,"PAS_CONTENT","NEUTRE"))</f>
        <v>CONTENT</v>
      </c>
    </row>
    <row r="43" spans="1:68" x14ac:dyDescent="0.25">
      <c r="A43" s="58" t="s">
        <v>83</v>
      </c>
      <c r="B43" s="89">
        <v>2.9851926977687633</v>
      </c>
      <c r="C43" s="56" t="str">
        <f>IF('NEW Indicateur DEX'!B43&lt;='NEW Indicateur DEX'!$B$55,"CONTENT",IF('NEW Indicateur DEX'!B43&gt;='NEW Indicateur DEX'!$B$56,"PAS_CONTENT","NEUTRE"))</f>
        <v>PAS_CONTENT</v>
      </c>
      <c r="E43" t="str">
        <f t="shared" si="54"/>
        <v>égal</v>
      </c>
      <c r="F43" s="58" t="s">
        <v>83</v>
      </c>
      <c r="G43" s="89">
        <v>2.8636921817437577</v>
      </c>
      <c r="H43" s="56" t="str">
        <f>IF('NEW Indicateur DEX'!G43&lt;='NEW Indicateur DEX'!$B$55,"CONTENT",IF('NEW Indicateur DEX'!G43&gt;='NEW Indicateur DEX'!$B$56,"PAS_CONTENT","NEUTRE"))</f>
        <v>PAS_CONTENT</v>
      </c>
      <c r="J43" t="str">
        <f t="shared" si="55"/>
        <v>égal</v>
      </c>
      <c r="K43" s="58" t="s">
        <v>83</v>
      </c>
      <c r="L43" s="89">
        <v>3.0258655804480652</v>
      </c>
      <c r="M43" s="56" t="str">
        <f>IF('NEW Indicateur DEX'!L43&lt;='NEW Indicateur DEX'!$B$55,"CONTENT",IF('NEW Indicateur DEX'!L43&gt;='NEW Indicateur DEX'!$B$56,"PAS_CONTENT","NEUTRE"))</f>
        <v>PAS_CONTENT</v>
      </c>
      <c r="O43" t="str">
        <f t="shared" si="56"/>
        <v>égal</v>
      </c>
      <c r="P43" s="58" t="s">
        <v>83</v>
      </c>
      <c r="Q43" s="89">
        <v>2.9943147208121821</v>
      </c>
      <c r="R43" s="56" t="str">
        <f>IF('NEW Indicateur DEX'!Q43&lt;='NEW Indicateur DEX'!$B$55,"CONTENT",IF('NEW Indicateur DEX'!Q43&gt;='NEW Indicateur DEX'!$B$56,"PAS_CONTENT","NEUTRE"))</f>
        <v>PAS_CONTENT</v>
      </c>
      <c r="T43" t="str">
        <f t="shared" si="57"/>
        <v>égal</v>
      </c>
      <c r="U43" s="58" t="s">
        <v>83</v>
      </c>
      <c r="V43" s="89">
        <v>3.0369312385227496</v>
      </c>
      <c r="W43" s="56" t="str">
        <f>IF('NEW Indicateur DEX'!V43&lt;='NEW Indicateur DEX'!$B$55,"CONTENT",IF('NEW Indicateur DEX'!V43&gt;='NEW Indicateur DEX'!$B$56,"PAS_CONTENT","NEUTRE"))</f>
        <v>PAS_CONTENT</v>
      </c>
      <c r="Y43" t="str">
        <f t="shared" si="58"/>
        <v>égal</v>
      </c>
      <c r="Z43" s="58" t="s">
        <v>83</v>
      </c>
      <c r="AA43" s="137">
        <v>0.42533197139938722</v>
      </c>
      <c r="AB43" s="138" t="str">
        <f>IF('NEW Indicateur DEX'!AA43&lt;='NEW Indicateur DEX'!$B$55,"CONTENT",IF('NEW Indicateur DEX'!AA43&gt;='NEW Indicateur DEX'!$B$56,"PAS_CONTENT","NEUTRE"))</f>
        <v>NEUTRE</v>
      </c>
      <c r="AD43" t="str">
        <f t="shared" si="6"/>
        <v>égal</v>
      </c>
      <c r="AE43" s="58" t="s">
        <v>83</v>
      </c>
      <c r="AF43" s="89">
        <v>0.42335329341317368</v>
      </c>
      <c r="AG43" s="56" t="str">
        <f>IF('NEW Indicateur DEX'!AF43&lt;='NEW Indicateur DEX'!$B$55,"CONTENT",IF('NEW Indicateur DEX'!AF43&gt;='NEW Indicateur DEX'!$B$56,"PAS_CONTENT","NEUTRE"))</f>
        <v>NEUTRE</v>
      </c>
      <c r="AI43" t="str">
        <f t="shared" si="7"/>
        <v>baisse</v>
      </c>
      <c r="AJ43" s="58" t="s">
        <v>83</v>
      </c>
      <c r="AK43" s="89"/>
      <c r="AL43" s="56" t="str">
        <f>IF('NEW Indicateur DEX'!AK43&lt;='NEW Indicateur DEX'!$B$55,"CONTENT",IF('NEW Indicateur DEX'!AK43&gt;='NEW Indicateur DEX'!$B$56,"PAS_CONTENT","NEUTRE"))</f>
        <v>CONTENT</v>
      </c>
      <c r="AN43" t="str">
        <f t="shared" si="13"/>
        <v>hausse</v>
      </c>
      <c r="AO43" s="58" t="s">
        <v>83</v>
      </c>
      <c r="AP43" s="89">
        <v>0.44948494453248811</v>
      </c>
      <c r="AQ43" s="56" t="str">
        <f>IF('NEW Indicateur DEX'!AP43&lt;='NEW Indicateur DEX'!$B$55,"CONTENT",IF('NEW Indicateur DEX'!AP43&gt;='NEW Indicateur DEX'!$B$56,"PAS_CONTENT","NEUTRE"))</f>
        <v>PAS_CONTENT</v>
      </c>
      <c r="AS43" t="str">
        <f t="shared" si="8"/>
        <v>baisse</v>
      </c>
      <c r="AT43" s="58" t="s">
        <v>83</v>
      </c>
      <c r="AU43" s="89">
        <v>0.43477406679764247</v>
      </c>
      <c r="AV43" s="56" t="str">
        <f>IF('NEW Indicateur DEX'!AU43&lt;='NEW Indicateur DEX'!$B$55,"CONTENT",IF('NEW Indicateur DEX'!AU43&gt;='NEW Indicateur DEX'!$B$56,"PAS_CONTENT","NEUTRE"))</f>
        <v>PAS_CONTENT</v>
      </c>
      <c r="AX43" t="str">
        <f t="shared" si="9"/>
        <v>égal</v>
      </c>
      <c r="AY43" s="58" t="s">
        <v>83</v>
      </c>
      <c r="AZ43" s="89">
        <v>0.43477406679764247</v>
      </c>
      <c r="BA43" s="56" t="str">
        <f>IF('NEW Indicateur DEX'!AZ43&lt;='NEW Indicateur DEX'!$B$55,"CONTENT",IF('NEW Indicateur DEX'!AZ43&gt;='NEW Indicateur DEX'!$B$56,"PAS_CONTENT","NEUTRE"))</f>
        <v>PAS_CONTENT</v>
      </c>
      <c r="BC43" t="str">
        <f t="shared" si="10"/>
        <v>baisse</v>
      </c>
      <c r="BD43" s="58" t="s">
        <v>83</v>
      </c>
      <c r="BE43" s="89">
        <v>0.36986301369863012</v>
      </c>
      <c r="BF43" s="56" t="str">
        <f>IF('NEW Indicateur DEX'!BE43&lt;='NEW Indicateur DEX'!$B$55,"CONTENT",IF('NEW Indicateur DEX'!BE43&gt;='NEW Indicateur DEX'!$B$56,"PAS_CONTENT","NEUTRE"))</f>
        <v>NEUTRE</v>
      </c>
      <c r="BH43" t="str">
        <f t="shared" si="11"/>
        <v>baisse</v>
      </c>
      <c r="BI43" s="58" t="s">
        <v>83</v>
      </c>
      <c r="BJ43" s="89"/>
      <c r="BK43" s="56" t="str">
        <f>IF('NEW Indicateur DEX'!BJ43&lt;='NEW Indicateur DEX'!$B$55,"CONTENT",IF('NEW Indicateur DEX'!BJ43&gt;='NEW Indicateur DEX'!$B$56,"PAS_CONTENT","NEUTRE"))</f>
        <v>CONTENT</v>
      </c>
      <c r="BM43" t="e">
        <f t="shared" si="12"/>
        <v>#DIV/0!</v>
      </c>
      <c r="BN43" s="58" t="s">
        <v>83</v>
      </c>
      <c r="BO43" s="89"/>
      <c r="BP43" s="56" t="str">
        <f>IF('NEW Indicateur DEX'!BO43&lt;='NEW Indicateur DEX'!$B$55,"CONTENT",IF('NEW Indicateur DEX'!BO43&gt;='NEW Indicateur DEX'!$B$56,"PAS_CONTENT","NEUTRE"))</f>
        <v>CONTENT</v>
      </c>
    </row>
    <row r="44" spans="1:68" x14ac:dyDescent="0.25">
      <c r="A44" s="58" t="s">
        <v>78</v>
      </c>
      <c r="B44" s="89">
        <v>2.5110081112398608</v>
      </c>
      <c r="C44" s="56" t="str">
        <f>IF('NEW Indicateur DEX'!B44&lt;='NEW Indicateur DEX'!$B$55,"CONTENT",IF('NEW Indicateur DEX'!B44&gt;='NEW Indicateur DEX'!$B$56,"PAS_CONTENT","NEUTRE"))</f>
        <v>PAS_CONTENT</v>
      </c>
      <c r="E44" t="str">
        <f t="shared" si="54"/>
        <v>baisse</v>
      </c>
      <c r="F44" s="58" t="s">
        <v>78</v>
      </c>
      <c r="G44" s="89">
        <v>2.3515198752922837</v>
      </c>
      <c r="H44" s="56" t="str">
        <f>IF('NEW Indicateur DEX'!G44&lt;='NEW Indicateur DEX'!$B$55,"CONTENT",IF('NEW Indicateur DEX'!G44&gt;='NEW Indicateur DEX'!$B$56,"PAS_CONTENT","NEUTRE"))</f>
        <v>PAS_CONTENT</v>
      </c>
      <c r="J44" t="str">
        <f t="shared" si="55"/>
        <v>baisse</v>
      </c>
      <c r="K44" s="58" t="s">
        <v>78</v>
      </c>
      <c r="L44" s="89">
        <v>2.705019305019305</v>
      </c>
      <c r="M44" s="56" t="str">
        <f>IF('NEW Indicateur DEX'!L44&lt;='NEW Indicateur DEX'!$B$55,"CONTENT",IF('NEW Indicateur DEX'!L44&gt;='NEW Indicateur DEX'!$B$56,"PAS_CONTENT","NEUTRE"))</f>
        <v>PAS_CONTENT</v>
      </c>
      <c r="O44" t="str">
        <f t="shared" si="56"/>
        <v>baisse</v>
      </c>
      <c r="P44" s="58" t="s">
        <v>78</v>
      </c>
      <c r="Q44" s="89">
        <v>2.7205712080277884</v>
      </c>
      <c r="R44" s="56" t="str">
        <f>IF('NEW Indicateur DEX'!Q44&lt;='NEW Indicateur DEX'!$B$55,"CONTENT",IF('NEW Indicateur DEX'!Q44&gt;='NEW Indicateur DEX'!$B$56,"PAS_CONTENT","NEUTRE"))</f>
        <v>PAS_CONTENT</v>
      </c>
      <c r="T44" t="str">
        <f t="shared" si="57"/>
        <v>baisse</v>
      </c>
      <c r="U44" s="58" t="s">
        <v>78</v>
      </c>
      <c r="V44" s="89">
        <v>2.6322730799069043</v>
      </c>
      <c r="W44" s="56" t="str">
        <f>IF('NEW Indicateur DEX'!V44&lt;='NEW Indicateur DEX'!$B$55,"CONTENT",IF('NEW Indicateur DEX'!V44&gt;='NEW Indicateur DEX'!$B$56,"PAS_CONTENT","NEUTRE"))</f>
        <v>PAS_CONTENT</v>
      </c>
      <c r="Y44" t="str">
        <f t="shared" si="58"/>
        <v>baisse</v>
      </c>
      <c r="Z44" s="58" t="s">
        <v>78</v>
      </c>
      <c r="AA44" s="137">
        <v>0.35885537509667442</v>
      </c>
      <c r="AB44" s="138" t="str">
        <f>IF('NEW Indicateur DEX'!AA44&lt;='NEW Indicateur DEX'!$B$55,"CONTENT",IF('NEW Indicateur DEX'!AA44&gt;='NEW Indicateur DEX'!$B$56,"PAS_CONTENT","NEUTRE"))</f>
        <v>NEUTRE</v>
      </c>
      <c r="AD44" t="str">
        <f t="shared" si="6"/>
        <v>hausse</v>
      </c>
      <c r="AE44" s="58" t="s">
        <v>78</v>
      </c>
      <c r="AF44" s="89">
        <v>0.36660341555977233</v>
      </c>
      <c r="AG44" s="56" t="str">
        <f>IF('NEW Indicateur DEX'!AF44&lt;='NEW Indicateur DEX'!$B$55,"CONTENT",IF('NEW Indicateur DEX'!AF44&gt;='NEW Indicateur DEX'!$B$56,"PAS_CONTENT","NEUTRE"))</f>
        <v>NEUTRE</v>
      </c>
      <c r="AI44" t="str">
        <f t="shared" si="7"/>
        <v>baisse</v>
      </c>
      <c r="AJ44" s="58" t="s">
        <v>78</v>
      </c>
      <c r="AK44" s="89"/>
      <c r="AL44" s="56" t="str">
        <f>IF('NEW Indicateur DEX'!AK44&lt;='NEW Indicateur DEX'!$B$55,"CONTENT",IF('NEW Indicateur DEX'!AK44&gt;='NEW Indicateur DEX'!$B$56,"PAS_CONTENT","NEUTRE"))</f>
        <v>CONTENT</v>
      </c>
      <c r="AN44" t="str">
        <f t="shared" si="13"/>
        <v>baisse</v>
      </c>
      <c r="AO44" s="58" t="s">
        <v>78</v>
      </c>
      <c r="AP44" s="89">
        <v>0.35666167664670656</v>
      </c>
      <c r="AQ44" s="56" t="str">
        <f>IF('NEW Indicateur DEX'!AP44&lt;='NEW Indicateur DEX'!$B$55,"CONTENT",IF('NEW Indicateur DEX'!AP44&gt;='NEW Indicateur DEX'!$B$56,"PAS_CONTENT","NEUTRE"))</f>
        <v>NEUTRE</v>
      </c>
      <c r="AS44" t="str">
        <f t="shared" si="8"/>
        <v>baisse</v>
      </c>
      <c r="AT44" s="58" t="s">
        <v>78</v>
      </c>
      <c r="AU44" s="89">
        <v>0.333086876155268</v>
      </c>
      <c r="AV44" s="56" t="str">
        <f>IF('NEW Indicateur DEX'!AU44&lt;='NEW Indicateur DEX'!$B$55,"CONTENT",IF('NEW Indicateur DEX'!AU44&gt;='NEW Indicateur DEX'!$B$56,"PAS_CONTENT","NEUTRE"))</f>
        <v>NEUTRE</v>
      </c>
      <c r="AX44" t="str">
        <f t="shared" si="9"/>
        <v>égal</v>
      </c>
      <c r="AY44" s="58" t="s">
        <v>78</v>
      </c>
      <c r="AZ44" s="89">
        <v>0.333086876155268</v>
      </c>
      <c r="BA44" s="56" t="str">
        <f>IF('NEW Indicateur DEX'!AZ44&lt;='NEW Indicateur DEX'!$B$55,"CONTENT",IF('NEW Indicateur DEX'!AZ44&gt;='NEW Indicateur DEX'!$B$56,"PAS_CONTENT","NEUTRE"))</f>
        <v>NEUTRE</v>
      </c>
      <c r="BC44" t="str">
        <f t="shared" si="10"/>
        <v>hausse</v>
      </c>
      <c r="BD44" s="58" t="s">
        <v>78</v>
      </c>
      <c r="BE44" s="89">
        <v>0.34052569635151042</v>
      </c>
      <c r="BF44" s="56" t="str">
        <f>IF('NEW Indicateur DEX'!BE44&lt;='NEW Indicateur DEX'!$B$55,"CONTENT",IF('NEW Indicateur DEX'!BE44&gt;='NEW Indicateur DEX'!$B$56,"PAS_CONTENT","NEUTRE"))</f>
        <v>NEUTRE</v>
      </c>
      <c r="BH44" t="str">
        <f t="shared" si="11"/>
        <v>baisse</v>
      </c>
      <c r="BI44" s="58" t="s">
        <v>78</v>
      </c>
      <c r="BJ44" s="89"/>
      <c r="BK44" s="56" t="str">
        <f>IF('NEW Indicateur DEX'!BJ44&lt;='NEW Indicateur DEX'!$B$55,"CONTENT",IF('NEW Indicateur DEX'!BJ44&gt;='NEW Indicateur DEX'!$B$56,"PAS_CONTENT","NEUTRE"))</f>
        <v>CONTENT</v>
      </c>
      <c r="BM44" t="e">
        <f t="shared" si="12"/>
        <v>#DIV/0!</v>
      </c>
      <c r="BN44" s="58" t="s">
        <v>78</v>
      </c>
      <c r="BO44" s="89"/>
      <c r="BP44" s="56" t="str">
        <f>IF('NEW Indicateur DEX'!BO44&lt;='NEW Indicateur DEX'!$B$55,"CONTENT",IF('NEW Indicateur DEX'!BO44&gt;='NEW Indicateur DEX'!$B$56,"PAS_CONTENT","NEUTRE"))</f>
        <v>CONTENT</v>
      </c>
    </row>
    <row r="45" spans="1:68" x14ac:dyDescent="0.25">
      <c r="A45" s="59" t="s">
        <v>112</v>
      </c>
      <c r="B45" s="90"/>
      <c r="C45" s="90"/>
      <c r="F45" s="59" t="s">
        <v>112</v>
      </c>
      <c r="G45" s="90"/>
      <c r="H45" s="90"/>
      <c r="K45" s="59" t="s">
        <v>112</v>
      </c>
      <c r="L45" s="90"/>
      <c r="M45" s="90"/>
      <c r="P45" s="59" t="s">
        <v>112</v>
      </c>
      <c r="Q45" s="90"/>
      <c r="R45" s="90"/>
      <c r="U45" s="59" t="s">
        <v>112</v>
      </c>
      <c r="V45" s="90"/>
      <c r="W45" s="90"/>
      <c r="Z45" s="59" t="s">
        <v>112</v>
      </c>
      <c r="AA45" s="90"/>
      <c r="AB45" s="90"/>
      <c r="AD45" t="e">
        <f t="shared" si="6"/>
        <v>#DIV/0!</v>
      </c>
      <c r="AE45" s="59" t="s">
        <v>112</v>
      </c>
      <c r="AF45" s="90"/>
      <c r="AG45" s="90"/>
      <c r="AI45" t="e">
        <f t="shared" si="7"/>
        <v>#DIV/0!</v>
      </c>
      <c r="AJ45" s="59" t="s">
        <v>112</v>
      </c>
      <c r="AK45" s="90"/>
      <c r="AL45" s="90"/>
      <c r="AN45" t="e">
        <f t="shared" si="13"/>
        <v>#DIV/0!</v>
      </c>
      <c r="AO45" s="59" t="s">
        <v>112</v>
      </c>
      <c r="AP45" s="90"/>
      <c r="AQ45" s="90"/>
      <c r="AS45" t="e">
        <f t="shared" si="8"/>
        <v>#DIV/0!</v>
      </c>
      <c r="AT45" s="59" t="s">
        <v>112</v>
      </c>
      <c r="AU45" s="90"/>
      <c r="AV45" s="90"/>
      <c r="AX45" t="e">
        <f t="shared" si="9"/>
        <v>#DIV/0!</v>
      </c>
      <c r="AY45" s="59" t="s">
        <v>112</v>
      </c>
      <c r="AZ45" s="90"/>
      <c r="BA45" s="90"/>
      <c r="BC45" t="e">
        <f t="shared" si="10"/>
        <v>#DIV/0!</v>
      </c>
      <c r="BD45" s="59" t="s">
        <v>112</v>
      </c>
      <c r="BE45" s="90"/>
      <c r="BF45" s="90"/>
      <c r="BH45" t="e">
        <f t="shared" si="11"/>
        <v>#DIV/0!</v>
      </c>
      <c r="BI45" s="59" t="s">
        <v>112</v>
      </c>
      <c r="BJ45" s="90"/>
      <c r="BK45" s="90"/>
      <c r="BM45" t="e">
        <f t="shared" si="12"/>
        <v>#DIV/0!</v>
      </c>
      <c r="BN45" s="59" t="s">
        <v>112</v>
      </c>
      <c r="BO45" s="90"/>
      <c r="BP45" s="90"/>
    </row>
    <row r="46" spans="1:68" x14ac:dyDescent="0.25">
      <c r="A46" s="58" t="s">
        <v>85</v>
      </c>
      <c r="B46" s="89">
        <v>4.4667323804829966</v>
      </c>
      <c r="C46" s="56" t="str">
        <f>IF('NEW Indicateur DEX'!B46&lt;='NEW Indicateur DEX'!$B$55,"CONTENT",IF('NEW Indicateur DEX'!B46&gt;='NEW Indicateur DEX'!$B$56,"PAS_CONTENT","NEUTRE"))</f>
        <v>PAS_CONTENT</v>
      </c>
      <c r="E46" t="str">
        <f t="shared" ref="E46:E48" si="59">IF(($B46-$G46)/$B46&gt;0.05,"baisse",IF(($B46-$G46)/$B46&lt;-0.05,"hausse","égal"))</f>
        <v>hausse</v>
      </c>
      <c r="F46" s="58" t="s">
        <v>85</v>
      </c>
      <c r="G46" s="89">
        <v>4.6984949420182582</v>
      </c>
      <c r="H46" s="56" t="str">
        <f>IF('NEW Indicateur DEX'!G46&lt;='NEW Indicateur DEX'!$B$55,"CONTENT",IF('NEW Indicateur DEX'!G46&gt;='NEW Indicateur DEX'!$B$56,"PAS_CONTENT","NEUTRE"))</f>
        <v>PAS_CONTENT</v>
      </c>
      <c r="J46" t="str">
        <f t="shared" ref="J46:J48" si="60">IF(($B46-$G46)/$B46&gt;0.05,"baisse",IF(($B46-$G46)/$B46&lt;-0.05,"hausse","égal"))</f>
        <v>hausse</v>
      </c>
      <c r="K46" s="58" t="s">
        <v>85</v>
      </c>
      <c r="L46" s="89">
        <v>4.7153483758988344</v>
      </c>
      <c r="M46" s="56" t="str">
        <f>IF('NEW Indicateur DEX'!L46&lt;='NEW Indicateur DEX'!$B$55,"CONTENT",IF('NEW Indicateur DEX'!L46&gt;='NEW Indicateur DEX'!$B$56,"PAS_CONTENT","NEUTRE"))</f>
        <v>PAS_CONTENT</v>
      </c>
      <c r="O46" t="str">
        <f t="shared" ref="O46:O48" si="61">IF(($B46-$G46)/$B46&gt;0.05,"baisse",IF(($B46-$G46)/$B46&lt;-0.05,"hausse","égal"))</f>
        <v>hausse</v>
      </c>
      <c r="P46" s="58" t="s">
        <v>85</v>
      </c>
      <c r="Q46" s="89">
        <v>4.6550261910700925</v>
      </c>
      <c r="R46" s="56" t="str">
        <f>IF('NEW Indicateur DEX'!Q46&lt;='NEW Indicateur DEX'!$B$55,"CONTENT",IF('NEW Indicateur DEX'!Q46&gt;='NEW Indicateur DEX'!$B$56,"PAS_CONTENT","NEUTRE"))</f>
        <v>PAS_CONTENT</v>
      </c>
      <c r="T46" t="str">
        <f t="shared" ref="T46:T48" si="62">IF(($B46-$G46)/$B46&gt;0.05,"baisse",IF(($B46-$G46)/$B46&lt;-0.05,"hausse","égal"))</f>
        <v>hausse</v>
      </c>
      <c r="U46" s="58" t="s">
        <v>85</v>
      </c>
      <c r="V46" s="89">
        <v>4.9281987577639752</v>
      </c>
      <c r="W46" s="56" t="str">
        <f>IF('NEW Indicateur DEX'!V46&lt;='NEW Indicateur DEX'!$B$55,"CONTENT",IF('NEW Indicateur DEX'!V46&gt;='NEW Indicateur DEX'!$B$56,"PAS_CONTENT","NEUTRE"))</f>
        <v>PAS_CONTENT</v>
      </c>
      <c r="Y46" t="str">
        <f t="shared" ref="Y46:Y48" si="63">IF(($B46-$G46)/$B46&gt;0.05,"baisse",IF(($B46-$G46)/$B46&lt;-0.05,"hausse","égal"))</f>
        <v>hausse</v>
      </c>
      <c r="Z46" s="58" t="s">
        <v>85</v>
      </c>
      <c r="AA46" s="137">
        <v>0.66559405940594063</v>
      </c>
      <c r="AB46" s="138" t="str">
        <f>IF('NEW Indicateur DEX'!AA46&lt;='NEW Indicateur DEX'!$B$55,"CONTENT",IF('NEW Indicateur DEX'!AA46&gt;='NEW Indicateur DEX'!$B$56,"PAS_CONTENT","NEUTRE"))</f>
        <v>PAS_CONTENT</v>
      </c>
      <c r="AD46" t="str">
        <f t="shared" si="6"/>
        <v>baisse</v>
      </c>
      <c r="AE46" s="58" t="s">
        <v>85</v>
      </c>
      <c r="AF46" s="89">
        <v>0.62827097089752992</v>
      </c>
      <c r="AG46" s="56" t="str">
        <f>IF('NEW Indicateur DEX'!AF46&lt;='NEW Indicateur DEX'!$B$55,"CONTENT",IF('NEW Indicateur DEX'!AF46&gt;='NEW Indicateur DEX'!$B$56,"PAS_CONTENT","NEUTRE"))</f>
        <v>PAS_CONTENT</v>
      </c>
      <c r="AI46" t="str">
        <f t="shared" si="7"/>
        <v>baisse</v>
      </c>
      <c r="AJ46" s="58" t="s">
        <v>85</v>
      </c>
      <c r="AK46" s="89"/>
      <c r="AL46" s="56" t="str">
        <f>IF('NEW Indicateur DEX'!AK46&lt;='NEW Indicateur DEX'!$B$55,"CONTENT",IF('NEW Indicateur DEX'!AK46&gt;='NEW Indicateur DEX'!$B$56,"PAS_CONTENT","NEUTRE"))</f>
        <v>CONTENT</v>
      </c>
      <c r="AN46" t="str">
        <f t="shared" si="13"/>
        <v>baisse</v>
      </c>
      <c r="AO46" s="58" t="s">
        <v>85</v>
      </c>
      <c r="AP46" s="89">
        <v>0.56597735105859193</v>
      </c>
      <c r="AQ46" s="56" t="str">
        <f>IF('NEW Indicateur DEX'!AP46&lt;='NEW Indicateur DEX'!$B$55,"CONTENT",IF('NEW Indicateur DEX'!AP46&gt;='NEW Indicateur DEX'!$B$56,"PAS_CONTENT","NEUTRE"))</f>
        <v>PAS_CONTENT</v>
      </c>
      <c r="AS46" t="str">
        <f t="shared" si="8"/>
        <v>baisse</v>
      </c>
      <c r="AT46" s="58" t="s">
        <v>85</v>
      </c>
      <c r="AU46" s="89">
        <v>0.537506088650755</v>
      </c>
      <c r="AV46" s="56" t="str">
        <f>IF('NEW Indicateur DEX'!AU46&lt;='NEW Indicateur DEX'!$B$55,"CONTENT",IF('NEW Indicateur DEX'!AU46&gt;='NEW Indicateur DEX'!$B$56,"PAS_CONTENT","NEUTRE"))</f>
        <v>PAS_CONTENT</v>
      </c>
      <c r="AX46" t="str">
        <f t="shared" si="9"/>
        <v>égal</v>
      </c>
      <c r="AY46" s="58" t="s">
        <v>85</v>
      </c>
      <c r="AZ46" s="89">
        <v>0.537506088650755</v>
      </c>
      <c r="BA46" s="56" t="str">
        <f>IF('NEW Indicateur DEX'!AZ46&lt;='NEW Indicateur DEX'!$B$55,"CONTENT",IF('NEW Indicateur DEX'!AZ46&gt;='NEW Indicateur DEX'!$B$56,"PAS_CONTENT","NEUTRE"))</f>
        <v>PAS_CONTENT</v>
      </c>
      <c r="BC46" t="str">
        <f t="shared" si="10"/>
        <v>hausse</v>
      </c>
      <c r="BD46" s="58" t="s">
        <v>85</v>
      </c>
      <c r="BE46" s="89">
        <v>0.60115752390538502</v>
      </c>
      <c r="BF46" s="56" t="str">
        <f>IF('NEW Indicateur DEX'!BE46&lt;='NEW Indicateur DEX'!$B$55,"CONTENT",IF('NEW Indicateur DEX'!BE46&gt;='NEW Indicateur DEX'!$B$56,"PAS_CONTENT","NEUTRE"))</f>
        <v>PAS_CONTENT</v>
      </c>
      <c r="BH46" t="str">
        <f t="shared" si="11"/>
        <v>baisse</v>
      </c>
      <c r="BI46" s="58" t="s">
        <v>85</v>
      </c>
      <c r="BJ46" s="89"/>
      <c r="BK46" s="56" t="str">
        <f>IF('NEW Indicateur DEX'!BJ46&lt;='NEW Indicateur DEX'!$B$55,"CONTENT",IF('NEW Indicateur DEX'!BJ46&gt;='NEW Indicateur DEX'!$B$56,"PAS_CONTENT","NEUTRE"))</f>
        <v>CONTENT</v>
      </c>
      <c r="BM46" t="e">
        <f t="shared" si="12"/>
        <v>#DIV/0!</v>
      </c>
      <c r="BN46" s="58" t="s">
        <v>85</v>
      </c>
      <c r="BO46" s="89"/>
      <c r="BP46" s="56" t="str">
        <f>IF('NEW Indicateur DEX'!BO46&lt;='NEW Indicateur DEX'!$B$55,"CONTENT",IF('NEW Indicateur DEX'!BO46&gt;='NEW Indicateur DEX'!$B$56,"PAS_CONTENT","NEUTRE"))</f>
        <v>CONTENT</v>
      </c>
    </row>
    <row r="47" spans="1:68" x14ac:dyDescent="0.25">
      <c r="A47" s="58" t="s">
        <v>76</v>
      </c>
      <c r="B47" s="89">
        <v>3.4659892746260232</v>
      </c>
      <c r="C47" s="56" t="str">
        <f>IF('NEW Indicateur DEX'!B47&lt;='NEW Indicateur DEX'!$B$55,"CONTENT",IF('NEW Indicateur DEX'!B47&gt;='NEW Indicateur DEX'!$B$56,"PAS_CONTENT","NEUTRE"))</f>
        <v>PAS_CONTENT</v>
      </c>
      <c r="E47" t="str">
        <f t="shared" si="59"/>
        <v>égal</v>
      </c>
      <c r="F47" s="58" t="s">
        <v>76</v>
      </c>
      <c r="G47" s="89">
        <v>3.5305539691604797</v>
      </c>
      <c r="H47" s="56" t="str">
        <f>IF('NEW Indicateur DEX'!G47&lt;='NEW Indicateur DEX'!$B$55,"CONTENT",IF('NEW Indicateur DEX'!G47&gt;='NEW Indicateur DEX'!$B$56,"PAS_CONTENT","NEUTRE"))</f>
        <v>PAS_CONTENT</v>
      </c>
      <c r="J47" t="str">
        <f t="shared" si="60"/>
        <v>égal</v>
      </c>
      <c r="K47" s="58" t="s">
        <v>76</v>
      </c>
      <c r="L47" s="89">
        <v>3.533772180881511</v>
      </c>
      <c r="M47" s="56" t="str">
        <f>IF('NEW Indicateur DEX'!L47&lt;='NEW Indicateur DEX'!$B$55,"CONTENT",IF('NEW Indicateur DEX'!L47&gt;='NEW Indicateur DEX'!$B$56,"PAS_CONTENT","NEUTRE"))</f>
        <v>PAS_CONTENT</v>
      </c>
      <c r="O47" t="str">
        <f t="shared" si="61"/>
        <v>égal</v>
      </c>
      <c r="P47" s="58" t="s">
        <v>76</v>
      </c>
      <c r="Q47" s="89">
        <v>3.5536542923433876</v>
      </c>
      <c r="R47" s="56" t="str">
        <f>IF('NEW Indicateur DEX'!Q47&lt;='NEW Indicateur DEX'!$B$55,"CONTENT",IF('NEW Indicateur DEX'!Q47&gt;='NEW Indicateur DEX'!$B$56,"PAS_CONTENT","NEUTRE"))</f>
        <v>PAS_CONTENT</v>
      </c>
      <c r="T47" t="str">
        <f t="shared" si="62"/>
        <v>égal</v>
      </c>
      <c r="U47" s="58" t="s">
        <v>76</v>
      </c>
      <c r="V47" s="89">
        <v>3.7288863441168054</v>
      </c>
      <c r="W47" s="56" t="str">
        <f>IF('NEW Indicateur DEX'!V47&lt;='NEW Indicateur DEX'!$B$55,"CONTENT",IF('NEW Indicateur DEX'!V47&gt;='NEW Indicateur DEX'!$B$56,"PAS_CONTENT","NEUTRE"))</f>
        <v>PAS_CONTENT</v>
      </c>
      <c r="Y47" t="str">
        <f t="shared" si="63"/>
        <v>égal</v>
      </c>
      <c r="Z47" s="58" t="s">
        <v>76</v>
      </c>
      <c r="AA47" s="137">
        <v>0.52187589362310549</v>
      </c>
      <c r="AB47" s="138" t="str">
        <f>IF('NEW Indicateur DEX'!AA47&lt;='NEW Indicateur DEX'!$B$55,"CONTENT",IF('NEW Indicateur DEX'!AA47&gt;='NEW Indicateur DEX'!$B$56,"PAS_CONTENT","NEUTRE"))</f>
        <v>PAS_CONTENT</v>
      </c>
      <c r="AD47" t="str">
        <f t="shared" si="6"/>
        <v>égal</v>
      </c>
      <c r="AE47" s="58" t="s">
        <v>76</v>
      </c>
      <c r="AF47" s="89">
        <v>0.52871621621621634</v>
      </c>
      <c r="AG47" s="56" t="str">
        <f>IF('NEW Indicateur DEX'!AF47&lt;='NEW Indicateur DEX'!$B$55,"CONTENT",IF('NEW Indicateur DEX'!AF47&gt;='NEW Indicateur DEX'!$B$56,"PAS_CONTENT","NEUTRE"))</f>
        <v>PAS_CONTENT</v>
      </c>
      <c r="AI47" t="str">
        <f t="shared" si="7"/>
        <v>baisse</v>
      </c>
      <c r="AJ47" s="58" t="s">
        <v>76</v>
      </c>
      <c r="AK47" s="89"/>
      <c r="AL47" s="56" t="str">
        <f>IF('NEW Indicateur DEX'!AK47&lt;='NEW Indicateur DEX'!$B$55,"CONTENT",IF('NEW Indicateur DEX'!AK47&gt;='NEW Indicateur DEX'!$B$56,"PAS_CONTENT","NEUTRE"))</f>
        <v>CONTENT</v>
      </c>
      <c r="AN47" t="str">
        <f t="shared" si="13"/>
        <v>baisse</v>
      </c>
      <c r="AO47" s="58" t="s">
        <v>76</v>
      </c>
      <c r="AP47" s="89">
        <v>0.5125558035714286</v>
      </c>
      <c r="AQ47" s="56" t="str">
        <f>IF('NEW Indicateur DEX'!AP47&lt;='NEW Indicateur DEX'!$B$55,"CONTENT",IF('NEW Indicateur DEX'!AP47&gt;='NEW Indicateur DEX'!$B$56,"PAS_CONTENT","NEUTRE"))</f>
        <v>PAS_CONTENT</v>
      </c>
      <c r="AS47" t="str">
        <f t="shared" si="8"/>
        <v>baisse</v>
      </c>
      <c r="AT47" s="58" t="s">
        <v>76</v>
      </c>
      <c r="AU47" s="89">
        <v>0.47741582261155213</v>
      </c>
      <c r="AV47" s="56" t="str">
        <f>IF('NEW Indicateur DEX'!AU47&lt;='NEW Indicateur DEX'!$B$55,"CONTENT",IF('NEW Indicateur DEX'!AU47&gt;='NEW Indicateur DEX'!$B$56,"PAS_CONTENT","NEUTRE"))</f>
        <v>PAS_CONTENT</v>
      </c>
      <c r="AX47" t="str">
        <f t="shared" si="9"/>
        <v>égal</v>
      </c>
      <c r="AY47" s="58" t="s">
        <v>76</v>
      </c>
      <c r="AZ47" s="89">
        <v>0.47741582261155213</v>
      </c>
      <c r="BA47" s="56" t="str">
        <f>IF('NEW Indicateur DEX'!AZ47&lt;='NEW Indicateur DEX'!$B$55,"CONTENT",IF('NEW Indicateur DEX'!AZ47&gt;='NEW Indicateur DEX'!$B$56,"PAS_CONTENT","NEUTRE"))</f>
        <v>PAS_CONTENT</v>
      </c>
      <c r="BC47" t="str">
        <f t="shared" si="10"/>
        <v>égal</v>
      </c>
      <c r="BD47" s="58" t="s">
        <v>76</v>
      </c>
      <c r="BE47" s="89">
        <v>0.48196248196248193</v>
      </c>
      <c r="BF47" s="56" t="str">
        <f>IF('NEW Indicateur DEX'!BE47&lt;='NEW Indicateur DEX'!$B$55,"CONTENT",IF('NEW Indicateur DEX'!BE47&gt;='NEW Indicateur DEX'!$B$56,"PAS_CONTENT","NEUTRE"))</f>
        <v>PAS_CONTENT</v>
      </c>
      <c r="BH47" t="str">
        <f t="shared" si="11"/>
        <v>baisse</v>
      </c>
      <c r="BI47" s="58" t="s">
        <v>76</v>
      </c>
      <c r="BJ47" s="89"/>
      <c r="BK47" s="56" t="str">
        <f>IF('NEW Indicateur DEX'!BJ47&lt;='NEW Indicateur DEX'!$B$55,"CONTENT",IF('NEW Indicateur DEX'!BJ47&gt;='NEW Indicateur DEX'!$B$56,"PAS_CONTENT","NEUTRE"))</f>
        <v>CONTENT</v>
      </c>
      <c r="BM47" t="e">
        <f t="shared" si="12"/>
        <v>#DIV/0!</v>
      </c>
      <c r="BN47" s="58" t="s">
        <v>76</v>
      </c>
      <c r="BO47" s="89"/>
      <c r="BP47" s="56" t="str">
        <f>IF('NEW Indicateur DEX'!BO47&lt;='NEW Indicateur DEX'!$B$55,"CONTENT",IF('NEW Indicateur DEX'!BO47&gt;='NEW Indicateur DEX'!$B$56,"PAS_CONTENT","NEUTRE"))</f>
        <v>CONTENT</v>
      </c>
    </row>
    <row r="48" spans="1:68" x14ac:dyDescent="0.25">
      <c r="A48" s="87" t="s">
        <v>59</v>
      </c>
      <c r="B48" s="89">
        <v>3.6672060409924487</v>
      </c>
      <c r="C48" s="56" t="str">
        <f>IF('NEW Indicateur DEX'!B48&lt;='NEW Indicateur DEX'!$B$55,"CONTENT",IF('NEW Indicateur DEX'!B48&gt;='NEW Indicateur DEX'!$B$56,"PAS_CONTENT","NEUTRE"))</f>
        <v>PAS_CONTENT</v>
      </c>
      <c r="E48" t="str">
        <f t="shared" si="59"/>
        <v>égal</v>
      </c>
      <c r="F48" s="87" t="s">
        <v>59</v>
      </c>
      <c r="G48" s="89">
        <v>3.6369015599784835</v>
      </c>
      <c r="H48" s="56" t="str">
        <f>IF('NEW Indicateur DEX'!G48&lt;='NEW Indicateur DEX'!$B$55,"CONTENT",IF('NEW Indicateur DEX'!G48&gt;='NEW Indicateur DEX'!$B$56,"PAS_CONTENT","NEUTRE"))</f>
        <v>PAS_CONTENT</v>
      </c>
      <c r="J48" t="str">
        <f t="shared" si="60"/>
        <v>égal</v>
      </c>
      <c r="K48" s="87" t="s">
        <v>59</v>
      </c>
      <c r="L48" s="89">
        <v>3.5000000000000009</v>
      </c>
      <c r="M48" s="56" t="str">
        <f>IF('NEW Indicateur DEX'!L48&lt;='NEW Indicateur DEX'!$B$55,"CONTENT",IF('NEW Indicateur DEX'!L48&gt;='NEW Indicateur DEX'!$B$56,"PAS_CONTENT","NEUTRE"))</f>
        <v>PAS_CONTENT</v>
      </c>
      <c r="O48" t="str">
        <f t="shared" si="61"/>
        <v>égal</v>
      </c>
      <c r="P48" s="87" t="s">
        <v>59</v>
      </c>
      <c r="Q48" s="89">
        <v>3.4003267973856213</v>
      </c>
      <c r="R48" s="56" t="str">
        <f>IF('NEW Indicateur DEX'!Q48&lt;='NEW Indicateur DEX'!$B$55,"CONTENT",IF('NEW Indicateur DEX'!Q48&gt;='NEW Indicateur DEX'!$B$56,"PAS_CONTENT","NEUTRE"))</f>
        <v>PAS_CONTENT</v>
      </c>
      <c r="T48" t="str">
        <f t="shared" si="62"/>
        <v>égal</v>
      </c>
      <c r="U48" s="87" t="s">
        <v>59</v>
      </c>
      <c r="V48" s="89">
        <v>3.6334792122538291</v>
      </c>
      <c r="W48" s="56" t="str">
        <f>IF('NEW Indicateur DEX'!V48&lt;='NEW Indicateur DEX'!$B$55,"CONTENT",IF('NEW Indicateur DEX'!V48&gt;='NEW Indicateur DEX'!$B$56,"PAS_CONTENT","NEUTRE"))</f>
        <v>PAS_CONTENT</v>
      </c>
      <c r="Y48" t="str">
        <f t="shared" si="63"/>
        <v>égal</v>
      </c>
      <c r="Z48" s="87" t="s">
        <v>59</v>
      </c>
      <c r="AA48" s="137">
        <v>0.46880086814975591</v>
      </c>
      <c r="AB48" s="138" t="str">
        <f>IF('NEW Indicateur DEX'!AA48&lt;='NEW Indicateur DEX'!$B$55,"CONTENT",IF('NEW Indicateur DEX'!AA48&gt;='NEW Indicateur DEX'!$B$56,"PAS_CONTENT","NEUTRE"))</f>
        <v>PAS_CONTENT</v>
      </c>
      <c r="AD48" t="str">
        <f t="shared" si="6"/>
        <v>baisse</v>
      </c>
      <c r="AE48" s="87" t="s">
        <v>59</v>
      </c>
      <c r="AF48" s="89">
        <v>0.42074153680816767</v>
      </c>
      <c r="AG48" s="56" t="str">
        <f>IF('NEW Indicateur DEX'!AF48&lt;='NEW Indicateur DEX'!$B$55,"CONTENT",IF('NEW Indicateur DEX'!AF48&gt;='NEW Indicateur DEX'!$B$56,"PAS_CONTENT","NEUTRE"))</f>
        <v>NEUTRE</v>
      </c>
      <c r="AI48" t="str">
        <f t="shared" si="7"/>
        <v>baisse</v>
      </c>
      <c r="AJ48" s="87" t="s">
        <v>59</v>
      </c>
      <c r="AK48" s="89"/>
      <c r="AL48" s="56" t="str">
        <f>IF('NEW Indicateur DEX'!AK48&lt;='NEW Indicateur DEX'!$B$55,"CONTENT",IF('NEW Indicateur DEX'!AK48&gt;='NEW Indicateur DEX'!$B$56,"PAS_CONTENT","NEUTRE"))</f>
        <v>CONTENT</v>
      </c>
      <c r="AN48" t="str">
        <f t="shared" si="13"/>
        <v>baisse</v>
      </c>
      <c r="AO48" s="87" t="s">
        <v>59</v>
      </c>
      <c r="AP48" s="89">
        <v>0.35849056603773582</v>
      </c>
      <c r="AQ48" s="56" t="str">
        <f>IF('NEW Indicateur DEX'!AP48&lt;='NEW Indicateur DEX'!$B$55,"CONTENT",IF('NEW Indicateur DEX'!AP48&gt;='NEW Indicateur DEX'!$B$56,"PAS_CONTENT","NEUTRE"))</f>
        <v>NEUTRE</v>
      </c>
      <c r="AS48" t="str">
        <f t="shared" si="8"/>
        <v>égal</v>
      </c>
      <c r="AT48" s="87" t="s">
        <v>59</v>
      </c>
      <c r="AU48" s="89">
        <v>0.35965848452508009</v>
      </c>
      <c r="AV48" s="56" t="str">
        <f>IF('NEW Indicateur DEX'!AU48&lt;='NEW Indicateur DEX'!$B$55,"CONTENT",IF('NEW Indicateur DEX'!AU48&gt;='NEW Indicateur DEX'!$B$56,"PAS_CONTENT","NEUTRE"))</f>
        <v>NEUTRE</v>
      </c>
      <c r="AX48" t="str">
        <f t="shared" si="9"/>
        <v>égal</v>
      </c>
      <c r="AY48" s="87" t="s">
        <v>59</v>
      </c>
      <c r="AZ48" s="89">
        <v>0.35965848452508009</v>
      </c>
      <c r="BA48" s="56" t="str">
        <f>IF('NEW Indicateur DEX'!AZ48&lt;='NEW Indicateur DEX'!$B$55,"CONTENT",IF('NEW Indicateur DEX'!AZ48&gt;='NEW Indicateur DEX'!$B$56,"PAS_CONTENT","NEUTRE"))</f>
        <v>NEUTRE</v>
      </c>
      <c r="BC48" t="str">
        <f t="shared" si="10"/>
        <v>baisse</v>
      </c>
      <c r="BD48" s="87" t="s">
        <v>59</v>
      </c>
      <c r="BE48" s="89">
        <v>0.33919736118746568</v>
      </c>
      <c r="BF48" s="56" t="str">
        <f>IF('NEW Indicateur DEX'!BE48&lt;='NEW Indicateur DEX'!$B$55,"CONTENT",IF('NEW Indicateur DEX'!BE48&gt;='NEW Indicateur DEX'!$B$56,"PAS_CONTENT","NEUTRE"))</f>
        <v>NEUTRE</v>
      </c>
      <c r="BH48" t="str">
        <f t="shared" si="11"/>
        <v>baisse</v>
      </c>
      <c r="BI48" s="87" t="s">
        <v>59</v>
      </c>
      <c r="BJ48" s="89"/>
      <c r="BK48" s="56" t="str">
        <f>IF('NEW Indicateur DEX'!BJ48&lt;='NEW Indicateur DEX'!$B$55,"CONTENT",IF('NEW Indicateur DEX'!BJ48&gt;='NEW Indicateur DEX'!$B$56,"PAS_CONTENT","NEUTRE"))</f>
        <v>CONTENT</v>
      </c>
      <c r="BM48" t="e">
        <f t="shared" si="12"/>
        <v>#DIV/0!</v>
      </c>
      <c r="BN48" s="87" t="s">
        <v>59</v>
      </c>
      <c r="BO48" s="89"/>
      <c r="BP48" s="56" t="str">
        <f>IF('NEW Indicateur DEX'!BO48&lt;='NEW Indicateur DEX'!$B$55,"CONTENT",IF('NEW Indicateur DEX'!BO48&gt;='NEW Indicateur DEX'!$B$56,"PAS_CONTENT","NEUTRE"))</f>
        <v>CONTENT</v>
      </c>
    </row>
    <row r="49" spans="1:68" x14ac:dyDescent="0.25">
      <c r="A49" s="59" t="s">
        <v>113</v>
      </c>
      <c r="B49" s="90"/>
      <c r="C49" s="90"/>
      <c r="F49" s="59" t="s">
        <v>113</v>
      </c>
      <c r="G49" s="90"/>
      <c r="H49" s="90"/>
      <c r="K49" s="59" t="s">
        <v>113</v>
      </c>
      <c r="L49" s="90"/>
      <c r="M49" s="90"/>
      <c r="P49" s="59" t="s">
        <v>113</v>
      </c>
      <c r="Q49" s="90"/>
      <c r="R49" s="90"/>
      <c r="U49" s="59" t="s">
        <v>113</v>
      </c>
      <c r="V49" s="90"/>
      <c r="W49" s="90"/>
      <c r="Z49" s="59" t="s">
        <v>113</v>
      </c>
      <c r="AA49" s="90"/>
      <c r="AB49" s="90"/>
      <c r="AD49" t="e">
        <f t="shared" si="6"/>
        <v>#DIV/0!</v>
      </c>
      <c r="AE49" s="59" t="s">
        <v>113</v>
      </c>
      <c r="AF49" s="90"/>
      <c r="AG49" s="90"/>
      <c r="AI49" t="e">
        <f t="shared" si="7"/>
        <v>#DIV/0!</v>
      </c>
      <c r="AJ49" s="59" t="s">
        <v>113</v>
      </c>
      <c r="AK49" s="90"/>
      <c r="AL49" s="90"/>
      <c r="AN49" t="e">
        <f t="shared" si="13"/>
        <v>#DIV/0!</v>
      </c>
      <c r="AO49" s="59" t="s">
        <v>113</v>
      </c>
      <c r="AP49" s="90"/>
      <c r="AQ49" s="90"/>
      <c r="AS49" t="e">
        <f t="shared" si="8"/>
        <v>#DIV/0!</v>
      </c>
      <c r="AT49" s="59" t="s">
        <v>113</v>
      </c>
      <c r="AU49" s="90"/>
      <c r="AV49" s="90"/>
      <c r="AX49" t="e">
        <f t="shared" si="9"/>
        <v>#DIV/0!</v>
      </c>
      <c r="AY49" s="59" t="s">
        <v>113</v>
      </c>
      <c r="AZ49" s="90"/>
      <c r="BA49" s="90"/>
      <c r="BC49" t="e">
        <f t="shared" si="10"/>
        <v>#DIV/0!</v>
      </c>
      <c r="BD49" s="59" t="s">
        <v>113</v>
      </c>
      <c r="BE49" s="90"/>
      <c r="BF49" s="90"/>
      <c r="BH49" t="e">
        <f t="shared" si="11"/>
        <v>#DIV/0!</v>
      </c>
      <c r="BI49" s="59" t="s">
        <v>113</v>
      </c>
      <c r="BJ49" s="90"/>
      <c r="BK49" s="90"/>
      <c r="BM49" t="e">
        <f t="shared" si="12"/>
        <v>#DIV/0!</v>
      </c>
      <c r="BN49" s="59" t="s">
        <v>113</v>
      </c>
      <c r="BO49" s="90"/>
      <c r="BP49" s="90"/>
    </row>
    <row r="50" spans="1:68" x14ac:dyDescent="0.25">
      <c r="A50" s="58" t="s">
        <v>60</v>
      </c>
      <c r="B50" s="89">
        <v>0.9311814859926919</v>
      </c>
      <c r="C50" s="56" t="str">
        <f>IF('NEW Indicateur DEX'!B50&lt;='NEW Indicateur DEX'!$B$55,"CONTENT",IF('NEW Indicateur DEX'!B50&gt;='NEW Indicateur DEX'!$B$56,"PAS_CONTENT","NEUTRE"))</f>
        <v>PAS_CONTENT</v>
      </c>
      <c r="E50" t="str">
        <f t="shared" ref="E50" si="64">IF(($B50-$G50)/$B50&gt;0.05,"baisse",IF(($B50-$G50)/$B50&lt;-0.05,"hausse","égal"))</f>
        <v>baisse</v>
      </c>
      <c r="F50" s="58" t="s">
        <v>60</v>
      </c>
      <c r="G50" s="89">
        <v>0.85434516523867809</v>
      </c>
      <c r="H50" s="56" t="str">
        <f>IF('NEW Indicateur DEX'!G50&lt;='NEW Indicateur DEX'!$B$55,"CONTENT",IF('NEW Indicateur DEX'!G50&gt;='NEW Indicateur DEX'!$B$56,"PAS_CONTENT","NEUTRE"))</f>
        <v>PAS_CONTENT</v>
      </c>
      <c r="J50" t="str">
        <f t="shared" ref="J50" si="65">IF(($B50-$G50)/$B50&gt;0.05,"baisse",IF(($B50-$G50)/$B50&lt;-0.05,"hausse","égal"))</f>
        <v>baisse</v>
      </c>
      <c r="K50" s="58" t="s">
        <v>60</v>
      </c>
      <c r="L50" s="89">
        <v>0.90022490288284607</v>
      </c>
      <c r="M50" s="56" t="str">
        <f>IF('NEW Indicateur DEX'!L50&lt;='NEW Indicateur DEX'!$B$55,"CONTENT",IF('NEW Indicateur DEX'!L50&gt;='NEW Indicateur DEX'!$B$56,"PAS_CONTENT","NEUTRE"))</f>
        <v>PAS_CONTENT</v>
      </c>
      <c r="O50" t="str">
        <f t="shared" ref="O50" si="66">IF(($B50-$G50)/$B50&gt;0.05,"baisse",IF(($B50-$G50)/$B50&lt;-0.05,"hausse","égal"))</f>
        <v>baisse</v>
      </c>
      <c r="P50" s="58" t="s">
        <v>60</v>
      </c>
      <c r="Q50" s="89">
        <v>0.84561834561834537</v>
      </c>
      <c r="R50" s="56" t="str">
        <f>IF('NEW Indicateur DEX'!Q50&lt;='NEW Indicateur DEX'!$B$55,"CONTENT",IF('NEW Indicateur DEX'!Q50&gt;='NEW Indicateur DEX'!$B$56,"PAS_CONTENT","NEUTRE"))</f>
        <v>PAS_CONTENT</v>
      </c>
      <c r="T50" t="str">
        <f t="shared" ref="T50" si="67">IF(($B50-$G50)/$B50&gt;0.05,"baisse",IF(($B50-$G50)/$B50&lt;-0.05,"hausse","égal"))</f>
        <v>baisse</v>
      </c>
      <c r="U50" s="58" t="s">
        <v>60</v>
      </c>
      <c r="V50" s="89">
        <v>0.97931599426582028</v>
      </c>
      <c r="W50" s="56" t="str">
        <f>IF('NEW Indicateur DEX'!V50&lt;='NEW Indicateur DEX'!$B$55,"CONTENT",IF('NEW Indicateur DEX'!V50&gt;='NEW Indicateur DEX'!$B$56,"PAS_CONTENT","NEUTRE"))</f>
        <v>PAS_CONTENT</v>
      </c>
      <c r="Y50" t="str">
        <f t="shared" ref="Y50" si="68">IF(($B50-$G50)/$B50&gt;0.05,"baisse",IF(($B50-$G50)/$B50&lt;-0.05,"hausse","égal"))</f>
        <v>baisse</v>
      </c>
      <c r="Z50" s="136" t="s">
        <v>60</v>
      </c>
      <c r="AA50" s="137">
        <v>0.14968218166905883</v>
      </c>
      <c r="AB50" s="138" t="str">
        <f>IF('NEW Indicateur DEX'!AA50&lt;='NEW Indicateur DEX'!$B$55,"CONTENT",IF('NEW Indicateur DEX'!AA50&gt;='NEW Indicateur DEX'!$B$56,"PAS_CONTENT","NEUTRE"))</f>
        <v>CONTENT</v>
      </c>
      <c r="AD50" t="str">
        <f t="shared" si="6"/>
        <v>hausse</v>
      </c>
      <c r="AE50" s="58" t="s">
        <v>60</v>
      </c>
      <c r="AF50" s="89">
        <v>0.17662548106137327</v>
      </c>
      <c r="AG50" s="56" t="str">
        <f>IF('NEW Indicateur DEX'!AF50&lt;='NEW Indicateur DEX'!$B$55,"CONTENT",IF('NEW Indicateur DEX'!AF50&gt;='NEW Indicateur DEX'!$B$56,"PAS_CONTENT","NEUTRE"))</f>
        <v>CONTENT</v>
      </c>
      <c r="AI50" t="str">
        <f t="shared" si="7"/>
        <v>baisse</v>
      </c>
      <c r="AJ50" s="58" t="s">
        <v>60</v>
      </c>
      <c r="AK50" s="89"/>
      <c r="AL50" s="56" t="str">
        <f>IF('NEW Indicateur DEX'!AK50&lt;='NEW Indicateur DEX'!$B$55,"CONTENT",IF('NEW Indicateur DEX'!AK50&gt;='NEW Indicateur DEX'!$B$56,"PAS_CONTENT","NEUTRE"))</f>
        <v>CONTENT</v>
      </c>
      <c r="AN50" t="str">
        <f t="shared" si="13"/>
        <v>égal</v>
      </c>
      <c r="AO50" s="58" t="s">
        <v>60</v>
      </c>
      <c r="AP50" s="89">
        <v>0.17609046849757673</v>
      </c>
      <c r="AQ50" s="56" t="str">
        <f>IF('NEW Indicateur DEX'!AP50&lt;='NEW Indicateur DEX'!$B$55,"CONTENT",IF('NEW Indicateur DEX'!AP50&gt;='NEW Indicateur DEX'!$B$56,"PAS_CONTENT","NEUTRE"))</f>
        <v>CONTENT</v>
      </c>
      <c r="AS50" t="str">
        <f t="shared" si="8"/>
        <v>égal</v>
      </c>
      <c r="AT50" s="58" t="s">
        <v>60</v>
      </c>
      <c r="AU50" s="89">
        <v>0.17329545454545453</v>
      </c>
      <c r="AV50" s="56" t="str">
        <f>IF('NEW Indicateur DEX'!AU50&lt;='NEW Indicateur DEX'!$B$55,"CONTENT",IF('NEW Indicateur DEX'!AU50&gt;='NEW Indicateur DEX'!$B$56,"PAS_CONTENT","NEUTRE"))</f>
        <v>CONTENT</v>
      </c>
      <c r="AX50" t="str">
        <f t="shared" si="9"/>
        <v>égal</v>
      </c>
      <c r="AY50" s="58" t="s">
        <v>60</v>
      </c>
      <c r="AZ50" s="89">
        <v>0.17329545454545453</v>
      </c>
      <c r="BA50" s="56" t="str">
        <f>IF('NEW Indicateur DEX'!AZ50&lt;='NEW Indicateur DEX'!$B$55,"CONTENT",IF('NEW Indicateur DEX'!AZ50&gt;='NEW Indicateur DEX'!$B$56,"PAS_CONTENT","NEUTRE"))</f>
        <v>CONTENT</v>
      </c>
      <c r="BC50" t="str">
        <f t="shared" si="10"/>
        <v>baisse</v>
      </c>
      <c r="BD50" s="58" t="s">
        <v>60</v>
      </c>
      <c r="BE50" s="89">
        <v>0.15889830508474578</v>
      </c>
      <c r="BF50" s="56" t="str">
        <f>IF('NEW Indicateur DEX'!BE50&lt;='NEW Indicateur DEX'!$B$55,"CONTENT",IF('NEW Indicateur DEX'!BE50&gt;='NEW Indicateur DEX'!$B$56,"PAS_CONTENT","NEUTRE"))</f>
        <v>CONTENT</v>
      </c>
      <c r="BH50" t="str">
        <f t="shared" si="11"/>
        <v>baisse</v>
      </c>
      <c r="BI50" s="58" t="s">
        <v>60</v>
      </c>
      <c r="BJ50" s="89"/>
      <c r="BK50" s="56" t="str">
        <f>IF('NEW Indicateur DEX'!BJ50&lt;='NEW Indicateur DEX'!$B$55,"CONTENT",IF('NEW Indicateur DEX'!BJ50&gt;='NEW Indicateur DEX'!$B$56,"PAS_CONTENT","NEUTRE"))</f>
        <v>CONTENT</v>
      </c>
      <c r="BM50" t="e">
        <f t="shared" si="12"/>
        <v>#DIV/0!</v>
      </c>
      <c r="BN50" s="58" t="s">
        <v>60</v>
      </c>
      <c r="BO50" s="89"/>
      <c r="BP50" s="56" t="str">
        <f>IF('NEW Indicateur DEX'!BO50&lt;='NEW Indicateur DEX'!$B$55,"CONTENT",IF('NEW Indicateur DEX'!BO50&gt;='NEW Indicateur DEX'!$B$56,"PAS_CONTENT","NEUTRE"))</f>
        <v>CONTENT</v>
      </c>
    </row>
    <row r="51" spans="1:68" x14ac:dyDescent="0.25">
      <c r="A51" s="59" t="s">
        <v>114</v>
      </c>
      <c r="B51" s="90"/>
      <c r="C51" s="90"/>
      <c r="F51" s="59" t="s">
        <v>114</v>
      </c>
      <c r="G51" s="90"/>
      <c r="H51" s="90"/>
      <c r="K51" s="59" t="s">
        <v>114</v>
      </c>
      <c r="L51" s="90"/>
      <c r="M51" s="90"/>
      <c r="P51" s="59" t="s">
        <v>114</v>
      </c>
      <c r="Q51" s="90"/>
      <c r="R51" s="90"/>
      <c r="U51" s="59" t="s">
        <v>114</v>
      </c>
      <c r="V51" s="90"/>
      <c r="W51" s="90"/>
      <c r="Z51" s="59" t="s">
        <v>114</v>
      </c>
      <c r="AA51" s="90"/>
      <c r="AB51" s="90"/>
      <c r="AD51" t="e">
        <f t="shared" si="6"/>
        <v>#DIV/0!</v>
      </c>
      <c r="AE51" s="59" t="s">
        <v>114</v>
      </c>
      <c r="AF51" s="90"/>
      <c r="AG51" s="90"/>
      <c r="AI51" t="e">
        <f t="shared" si="7"/>
        <v>#DIV/0!</v>
      </c>
      <c r="AJ51" s="59" t="s">
        <v>114</v>
      </c>
      <c r="AK51" s="90"/>
      <c r="AL51" s="90"/>
      <c r="AN51" t="e">
        <f t="shared" si="13"/>
        <v>#DIV/0!</v>
      </c>
      <c r="AO51" s="59" t="s">
        <v>114</v>
      </c>
      <c r="AP51" s="90"/>
      <c r="AQ51" s="90"/>
      <c r="AS51" t="e">
        <f t="shared" si="8"/>
        <v>#DIV/0!</v>
      </c>
      <c r="AT51" s="59" t="s">
        <v>114</v>
      </c>
      <c r="AU51" s="90"/>
      <c r="AV51" s="90"/>
      <c r="AX51" t="e">
        <f t="shared" si="9"/>
        <v>#DIV/0!</v>
      </c>
      <c r="AY51" s="59" t="s">
        <v>114</v>
      </c>
      <c r="AZ51" s="90"/>
      <c r="BA51" s="90"/>
      <c r="BC51" t="e">
        <f t="shared" si="10"/>
        <v>#DIV/0!</v>
      </c>
      <c r="BD51" s="59" t="s">
        <v>114</v>
      </c>
      <c r="BE51" s="90"/>
      <c r="BF51" s="90"/>
      <c r="BH51" t="e">
        <f t="shared" si="11"/>
        <v>#DIV/0!</v>
      </c>
      <c r="BI51" s="59" t="s">
        <v>114</v>
      </c>
      <c r="BJ51" s="90"/>
      <c r="BK51" s="90"/>
      <c r="BM51" t="e">
        <f t="shared" si="12"/>
        <v>#DIV/0!</v>
      </c>
      <c r="BN51" s="59" t="s">
        <v>114</v>
      </c>
      <c r="BO51" s="90"/>
      <c r="BP51" s="90"/>
    </row>
    <row r="52" spans="1:68" x14ac:dyDescent="0.25">
      <c r="A52" s="58" t="s">
        <v>64</v>
      </c>
      <c r="B52" s="89">
        <v>2.9155376189103492</v>
      </c>
      <c r="C52" s="56" t="str">
        <f>IF('NEW Indicateur DEX'!B52&lt;='NEW Indicateur DEX'!$B$55,"CONTENT",IF('NEW Indicateur DEX'!B52&gt;='NEW Indicateur DEX'!$B$56,"PAS_CONTENT","NEUTRE"))</f>
        <v>PAS_CONTENT</v>
      </c>
      <c r="E52" t="str">
        <f t="shared" ref="E52" si="69">IF(($B52-$G52)/$B52&gt;0.05,"baisse",IF(($B52-$G52)/$B52&lt;-0.05,"hausse","égal"))</f>
        <v>baisse</v>
      </c>
      <c r="F52" s="58" t="s">
        <v>64</v>
      </c>
      <c r="G52" s="89">
        <v>1.9924131893784653</v>
      </c>
      <c r="H52" s="56" t="str">
        <f>IF('NEW Indicateur DEX'!G52&lt;='NEW Indicateur DEX'!$B$55,"CONTENT",IF('NEW Indicateur DEX'!G52&gt;='NEW Indicateur DEX'!$B$56,"PAS_CONTENT","NEUTRE"))</f>
        <v>PAS_CONTENT</v>
      </c>
      <c r="J52" t="str">
        <f t="shared" ref="J52:J53" si="70">IF(($B52-$G52)/$B52&gt;0.05,"baisse",IF(($B52-$G52)/$B52&lt;-0.05,"hausse","égal"))</f>
        <v>baisse</v>
      </c>
      <c r="K52" s="58" t="s">
        <v>64</v>
      </c>
      <c r="L52" s="89">
        <v>1.5733944954128443</v>
      </c>
      <c r="M52" s="56" t="str">
        <f>IF('NEW Indicateur DEX'!L52&lt;='NEW Indicateur DEX'!$B$55,"CONTENT",IF('NEW Indicateur DEX'!L52&gt;='NEW Indicateur DEX'!$B$56,"PAS_CONTENT","NEUTRE"))</f>
        <v>PAS_CONTENT</v>
      </c>
      <c r="O52" t="str">
        <f t="shared" ref="O52:O53" si="71">IF(($B52-$G52)/$B52&gt;0.05,"baisse",IF(($B52-$G52)/$B52&lt;-0.05,"hausse","égal"))</f>
        <v>baisse</v>
      </c>
      <c r="P52" s="58" t="s">
        <v>64</v>
      </c>
      <c r="Q52" s="89">
        <v>1.2344161545215102</v>
      </c>
      <c r="R52" s="56" t="str">
        <f>IF('NEW Indicateur DEX'!Q52&lt;='NEW Indicateur DEX'!$B$55,"CONTENT",IF('NEW Indicateur DEX'!Q52&gt;='NEW Indicateur DEX'!$B$56,"PAS_CONTENT","NEUTRE"))</f>
        <v>PAS_CONTENT</v>
      </c>
      <c r="T52" t="str">
        <f t="shared" ref="T52:T53" si="72">IF(($B52-$G52)/$B52&gt;0.05,"baisse",IF(($B52-$G52)/$B52&lt;-0.05,"hausse","égal"))</f>
        <v>baisse</v>
      </c>
      <c r="U52" s="58" t="s">
        <v>64</v>
      </c>
      <c r="V52" s="89">
        <v>1.3755896226415092</v>
      </c>
      <c r="W52" s="56" t="str">
        <f>IF('NEW Indicateur DEX'!V52&lt;='NEW Indicateur DEX'!$B$55,"CONTENT",IF('NEW Indicateur DEX'!V52&gt;='NEW Indicateur DEX'!$B$56,"PAS_CONTENT","NEUTRE"))</f>
        <v>PAS_CONTENT</v>
      </c>
      <c r="Y52" t="str">
        <f t="shared" ref="Y52:Y53" si="73">IF(($B52-$G52)/$B52&gt;0.05,"baisse",IF(($B52-$G52)/$B52&lt;-0.05,"hausse","égal"))</f>
        <v>baisse</v>
      </c>
      <c r="Z52" s="136" t="s">
        <v>64</v>
      </c>
      <c r="AA52" s="137">
        <v>0.18665868979958122</v>
      </c>
      <c r="AB52" s="138" t="str">
        <f>IF('NEW Indicateur DEX'!AA52&lt;='NEW Indicateur DEX'!$B$55,"CONTENT",IF('NEW Indicateur DEX'!AA52&gt;='NEW Indicateur DEX'!$B$56,"PAS_CONTENT","NEUTRE"))</f>
        <v>NEUTRE</v>
      </c>
      <c r="AD52" t="str">
        <f t="shared" si="6"/>
        <v>égal</v>
      </c>
      <c r="AE52" s="58" t="s">
        <v>64</v>
      </c>
      <c r="AF52" s="89">
        <v>0.18793103448275864</v>
      </c>
      <c r="AG52" s="56" t="str">
        <f>IF('NEW Indicateur DEX'!AF52&lt;='NEW Indicateur DEX'!$B$55,"CONTENT",IF('NEW Indicateur DEX'!AF52&gt;='NEW Indicateur DEX'!$B$56,"PAS_CONTENT","NEUTRE"))</f>
        <v>NEUTRE</v>
      </c>
      <c r="AI52" t="str">
        <f t="shared" si="7"/>
        <v>baisse</v>
      </c>
      <c r="AJ52" s="58" t="s">
        <v>64</v>
      </c>
      <c r="AK52" s="89"/>
      <c r="AL52" s="56" t="str">
        <f>IF('NEW Indicateur DEX'!AK52&lt;='NEW Indicateur DEX'!$B$55,"CONTENT",IF('NEW Indicateur DEX'!AK52&gt;='NEW Indicateur DEX'!$B$56,"PAS_CONTENT","NEUTRE"))</f>
        <v>CONTENT</v>
      </c>
      <c r="AN52" t="str">
        <f t="shared" si="13"/>
        <v>hausse</v>
      </c>
      <c r="AO52" s="58" t="s">
        <v>64</v>
      </c>
      <c r="AP52" s="89">
        <v>0.20185078079814919</v>
      </c>
      <c r="AQ52" s="56" t="str">
        <f>IF('NEW Indicateur DEX'!AP52&lt;='NEW Indicateur DEX'!$B$55,"CONTENT",IF('NEW Indicateur DEX'!AP52&gt;='NEW Indicateur DEX'!$B$56,"PAS_CONTENT","NEUTRE"))</f>
        <v>NEUTRE</v>
      </c>
      <c r="AS52" t="str">
        <f t="shared" si="8"/>
        <v>baisse</v>
      </c>
      <c r="AT52" s="58" t="s">
        <v>64</v>
      </c>
      <c r="AU52" s="89">
        <v>0.18416523235800344</v>
      </c>
      <c r="AV52" s="56" t="str">
        <f>IF('NEW Indicateur DEX'!AU52&lt;='NEW Indicateur DEX'!$B$55,"CONTENT",IF('NEW Indicateur DEX'!AU52&gt;='NEW Indicateur DEX'!$B$56,"PAS_CONTENT","NEUTRE"))</f>
        <v>NEUTRE</v>
      </c>
      <c r="AX52" t="str">
        <f t="shared" si="9"/>
        <v>égal</v>
      </c>
      <c r="AY52" s="58" t="s">
        <v>64</v>
      </c>
      <c r="AZ52" s="89">
        <v>0.18416523235800344</v>
      </c>
      <c r="BA52" s="56" t="str">
        <f>IF('NEW Indicateur DEX'!AZ52&lt;='NEW Indicateur DEX'!$B$55,"CONTENT",IF('NEW Indicateur DEX'!AZ52&gt;='NEW Indicateur DEX'!$B$56,"PAS_CONTENT","NEUTRE"))</f>
        <v>NEUTRE</v>
      </c>
      <c r="BC52" t="str">
        <f t="shared" si="10"/>
        <v>hausse</v>
      </c>
      <c r="BD52" s="58" t="s">
        <v>64</v>
      </c>
      <c r="BE52" s="89">
        <v>0.19191919191919193</v>
      </c>
      <c r="BF52" s="56" t="str">
        <f>IF('NEW Indicateur DEX'!BE52&lt;='NEW Indicateur DEX'!$B$55,"CONTENT",IF('NEW Indicateur DEX'!BE52&gt;='NEW Indicateur DEX'!$B$56,"PAS_CONTENT","NEUTRE"))</f>
        <v>NEUTRE</v>
      </c>
      <c r="BH52" t="str">
        <f t="shared" si="11"/>
        <v>baisse</v>
      </c>
      <c r="BI52" s="58" t="s">
        <v>64</v>
      </c>
      <c r="BJ52" s="89"/>
      <c r="BK52" s="56" t="str">
        <f>IF('NEW Indicateur DEX'!BJ52&lt;='NEW Indicateur DEX'!$B$55,"CONTENT",IF('NEW Indicateur DEX'!BJ52&gt;='NEW Indicateur DEX'!$B$56,"PAS_CONTENT","NEUTRE"))</f>
        <v>CONTENT</v>
      </c>
      <c r="BM52" t="e">
        <f t="shared" si="12"/>
        <v>#DIV/0!</v>
      </c>
      <c r="BN52" s="58" t="s">
        <v>64</v>
      </c>
      <c r="BO52" s="89"/>
      <c r="BP52" s="56" t="str">
        <f>IF('NEW Indicateur DEX'!BO52&lt;='NEW Indicateur DEX'!$B$55,"CONTENT",IF('NEW Indicateur DEX'!BO52&gt;='NEW Indicateur DEX'!$B$56,"PAS_CONTENT","NEUTRE"))</f>
        <v>CONTENT</v>
      </c>
    </row>
    <row r="53" spans="1:68" x14ac:dyDescent="0.25">
      <c r="A53" s="58" t="s">
        <v>63</v>
      </c>
      <c r="B53" s="89">
        <v>2.705594619382452</v>
      </c>
      <c r="C53" s="56" t="str">
        <f>IF('NEW Indicateur DEX'!B53&lt;='NEW Indicateur DEX'!$B$55,"CONTENT",IF('NEW Indicateur DEX'!B53&gt;='NEW Indicateur DEX'!$B$56,"PAS_CONTENT","NEUTRE"))</f>
        <v>PAS_CONTENT</v>
      </c>
      <c r="E53" t="str">
        <f>IF(($B53-$G53)/$B53&gt;0.05,"baisse",IF(($B53-$G53)/$B53&lt;-0.05,"hausse","égal"))</f>
        <v>baisse</v>
      </c>
      <c r="F53" s="58" t="s">
        <v>63</v>
      </c>
      <c r="G53" s="89">
        <v>1.6480049489638109</v>
      </c>
      <c r="H53" s="56" t="str">
        <f>IF('NEW Indicateur DEX'!G53&lt;='NEW Indicateur DEX'!$B$55,"CONTENT",IF('NEW Indicateur DEX'!G53&gt;='NEW Indicateur DEX'!$B$56,"PAS_CONTENT","NEUTRE"))</f>
        <v>PAS_CONTENT</v>
      </c>
      <c r="J53" t="str">
        <f t="shared" si="70"/>
        <v>baisse</v>
      </c>
      <c r="K53" s="58" t="s">
        <v>63</v>
      </c>
      <c r="L53" s="89">
        <v>1.1951219512195119</v>
      </c>
      <c r="M53" s="56" t="str">
        <f>IF('NEW Indicateur DEX'!L53&lt;='NEW Indicateur DEX'!$B$55,"CONTENT",IF('NEW Indicateur DEX'!L53&gt;='NEW Indicateur DEX'!$B$56,"PAS_CONTENT","NEUTRE"))</f>
        <v>PAS_CONTENT</v>
      </c>
      <c r="O53" t="str">
        <f t="shared" si="71"/>
        <v>baisse</v>
      </c>
      <c r="P53" s="58" t="s">
        <v>63</v>
      </c>
      <c r="Q53" s="89">
        <v>1.0936037441497659</v>
      </c>
      <c r="R53" s="56" t="str">
        <f>IF('NEW Indicateur DEX'!Q53&lt;='NEW Indicateur DEX'!$B$55,"CONTENT",IF('NEW Indicateur DEX'!Q53&gt;='NEW Indicateur DEX'!$B$56,"PAS_CONTENT","NEUTRE"))</f>
        <v>PAS_CONTENT</v>
      </c>
      <c r="T53" t="str">
        <f t="shared" si="72"/>
        <v>baisse</v>
      </c>
      <c r="U53" s="58" t="s">
        <v>63</v>
      </c>
      <c r="V53" s="89">
        <v>1.0495110024449876</v>
      </c>
      <c r="W53" s="56" t="str">
        <f>IF('NEW Indicateur DEX'!V53&lt;='NEW Indicateur DEX'!$B$55,"CONTENT",IF('NEW Indicateur DEX'!V53&gt;='NEW Indicateur DEX'!$B$56,"PAS_CONTENT","NEUTRE"))</f>
        <v>PAS_CONTENT</v>
      </c>
      <c r="Y53" t="str">
        <f t="shared" si="73"/>
        <v>baisse</v>
      </c>
      <c r="Z53" s="58" t="s">
        <v>63</v>
      </c>
      <c r="AA53" s="89">
        <v>1.2091421415153414</v>
      </c>
      <c r="AB53" s="56" t="str">
        <f>IF('NEW Indicateur DEX'!AA53&lt;='NEW Indicateur DEX'!$B$55,"CONTENT",IF('NEW Indicateur DEX'!AA53&gt;='NEW Indicateur DEX'!$B$56,"PAS_CONTENT","NEUTRE"))</f>
        <v>PAS_CONTENT</v>
      </c>
      <c r="AD53" t="str">
        <f t="shared" si="6"/>
        <v>baisse</v>
      </c>
      <c r="AE53" s="136" t="s">
        <v>63</v>
      </c>
      <c r="AF53" s="137">
        <v>0.16083916083916081</v>
      </c>
      <c r="AG53" s="138" t="str">
        <f>IF('NEW Indicateur DEX'!AF53&lt;='NEW Indicateur DEX'!$B$55,"CONTENT",IF('NEW Indicateur DEX'!AF53&gt;='NEW Indicateur DEX'!$B$56,"PAS_CONTENT","NEUTRE"))</f>
        <v>CONTENT</v>
      </c>
      <c r="AI53" t="str">
        <f t="shared" si="7"/>
        <v>hausse</v>
      </c>
      <c r="AJ53" s="58" t="s">
        <v>63</v>
      </c>
      <c r="AK53" s="89">
        <v>0.20079099482811077</v>
      </c>
      <c r="AL53" s="56" t="str">
        <f>IF('NEW Indicateur DEX'!AK53&lt;='NEW Indicateur DEX'!$B$55,"CONTENT",IF('NEW Indicateur DEX'!AK53&gt;='NEW Indicateur DEX'!$B$56,"PAS_CONTENT","NEUTRE"))</f>
        <v>NEUTRE</v>
      </c>
      <c r="AN53" t="str">
        <f t="shared" si="13"/>
        <v>baisse</v>
      </c>
      <c r="AO53" s="58" t="s">
        <v>63</v>
      </c>
      <c r="AP53" s="89"/>
      <c r="AQ53" s="56" t="str">
        <f>IF('NEW Indicateur DEX'!AP53&lt;='NEW Indicateur DEX'!$B$55,"CONTENT",IF('NEW Indicateur DEX'!AP53&gt;='NEW Indicateur DEX'!$B$56,"PAS_CONTENT","NEUTRE"))</f>
        <v>CONTENT</v>
      </c>
      <c r="AS53" t="str">
        <f>IFERROR(IF((AP53-AU53)/AP53&gt;0.02,"baisse",IF((AP53-AU53)/AP53&lt;-0.02,"hausse","égal")),IF((AK53-AU53)/AK53&gt;0.02,"baisse",IF((AK53-AU53)/AK53&lt;-0.02,"hausse","égal")))</f>
        <v>baisse</v>
      </c>
      <c r="AT53" s="58" t="s">
        <v>63</v>
      </c>
      <c r="AU53" s="89">
        <v>0.18866768759571209</v>
      </c>
      <c r="AV53" s="56" t="str">
        <f>IF('NEW Indicateur DEX'!AU53&lt;='NEW Indicateur DEX'!$B$55,"CONTENT",IF('NEW Indicateur DEX'!AU53&gt;='NEW Indicateur DEX'!$B$56,"PAS_CONTENT","NEUTRE"))</f>
        <v>NEUTRE</v>
      </c>
      <c r="AX53" t="str">
        <f t="shared" si="9"/>
        <v>baisse</v>
      </c>
      <c r="AY53" s="58" t="s">
        <v>63</v>
      </c>
      <c r="AZ53" s="89">
        <v>0.18214936247723129</v>
      </c>
      <c r="BA53" s="56" t="str">
        <f>IF('NEW Indicateur DEX'!AZ53&lt;='NEW Indicateur DEX'!$B$55,"CONTENT",IF('NEW Indicateur DEX'!AZ53&gt;='NEW Indicateur DEX'!$B$56,"PAS_CONTENT","NEUTRE"))</f>
        <v>NEUTRE</v>
      </c>
      <c r="BC53" t="str">
        <f t="shared" si="10"/>
        <v>égal</v>
      </c>
      <c r="BD53" s="58" t="s">
        <v>63</v>
      </c>
      <c r="BE53" s="89">
        <v>0.18214936247723129</v>
      </c>
      <c r="BF53" s="56" t="str">
        <f>IF('NEW Indicateur DEX'!BE53&lt;='NEW Indicateur DEX'!$B$55,"CONTENT",IF('NEW Indicateur DEX'!BE53&gt;='NEW Indicateur DEX'!$B$56,"PAS_CONTENT","NEUTRE"))</f>
        <v>NEUTRE</v>
      </c>
      <c r="BH53" t="str">
        <f t="shared" si="11"/>
        <v>hausse</v>
      </c>
      <c r="BI53" s="58" t="s">
        <v>63</v>
      </c>
      <c r="BJ53" s="89">
        <v>0.21186713963237666</v>
      </c>
      <c r="BK53" s="56" t="str">
        <f>IF('NEW Indicateur DEX'!BJ53&lt;='NEW Indicateur DEX'!$B$55,"CONTENT",IF('NEW Indicateur DEX'!BJ53&gt;='NEW Indicateur DEX'!$B$56,"PAS_CONTENT","NEUTRE"))</f>
        <v>NEUTRE</v>
      </c>
      <c r="BM53" t="str">
        <f t="shared" si="12"/>
        <v>baisse</v>
      </c>
      <c r="BN53" s="58" t="s">
        <v>63</v>
      </c>
      <c r="BO53" s="89"/>
      <c r="BP53" s="56" t="str">
        <f>IF('NEW Indicateur DEX'!BO53&lt;='NEW Indicateur DEX'!$B$55,"CONTENT",IF('NEW Indicateur DEX'!BO53&gt;='NEW Indicateur DEX'!$B$56,"PAS_CONTENT","NEUTRE"))</f>
        <v>CONTENT</v>
      </c>
    </row>
    <row r="55" spans="1:68" x14ac:dyDescent="0.25">
      <c r="A55" s="61" t="s">
        <v>55</v>
      </c>
      <c r="B55" s="60">
        <v>0.18</v>
      </c>
      <c r="AD55">
        <f>COUNTIF(AD3:AD53,"hausse")</f>
        <v>19</v>
      </c>
    </row>
    <row r="56" spans="1:68" x14ac:dyDescent="0.25">
      <c r="A56" s="61" t="s">
        <v>54</v>
      </c>
      <c r="B56" s="60">
        <v>0.43</v>
      </c>
      <c r="AD56">
        <f>COUNTIF(AD3:AD53,"baisse")</f>
        <v>7</v>
      </c>
    </row>
    <row r="57" spans="1:68" x14ac:dyDescent="0.25">
      <c r="AD57">
        <f>COUNTIF(AD4:AD54,"égal")</f>
        <v>12</v>
      </c>
    </row>
  </sheetData>
  <conditionalFormatting sqref="A1:XFD1048576">
    <cfRule type="containsText" dxfId="75" priority="1" operator="containsText" text="égal">
      <formula>NOT(ISERROR(SEARCH("égal",A1)))</formula>
    </cfRule>
    <cfRule type="containsText" dxfId="74" priority="2" operator="containsText" text="baisse">
      <formula>NOT(ISERROR(SEARCH("baisse",A1)))</formula>
    </cfRule>
    <cfRule type="containsText" dxfId="73" priority="3" operator="containsText" text="hausse">
      <formula>NOT(ISERROR(SEARCH("hausse",A1)))</formula>
    </cfRule>
  </conditionalFormatting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92D050"/>
  </sheetPr>
  <dimension ref="A1:E53"/>
  <sheetViews>
    <sheetView zoomScale="85" zoomScaleNormal="85" workbookViewId="0">
      <selection activeCell="B3" sqref="B3"/>
    </sheetView>
  </sheetViews>
  <sheetFormatPr baseColWidth="10" defaultRowHeight="15" x14ac:dyDescent="0.25"/>
  <cols>
    <col min="1" max="1" width="24.28515625" bestFit="1" customWidth="1"/>
    <col min="2" max="2" width="15.85546875" customWidth="1"/>
    <col min="3" max="3" width="13.5703125" bestFit="1" customWidth="1"/>
    <col min="4" max="4" width="15.85546875" customWidth="1"/>
    <col min="5" max="5" width="17.7109375" bestFit="1" customWidth="1"/>
  </cols>
  <sheetData>
    <row r="1" spans="1:5" x14ac:dyDescent="0.25">
      <c r="A1" s="104" t="s">
        <v>140</v>
      </c>
      <c r="B1" s="92"/>
      <c r="C1" s="91"/>
      <c r="D1" s="92"/>
      <c r="E1" s="92"/>
    </row>
    <row r="2" spans="1:5" x14ac:dyDescent="0.25">
      <c r="A2" s="48" t="s">
        <v>100</v>
      </c>
      <c r="B2" s="90" t="s">
        <v>50</v>
      </c>
      <c r="C2" s="119" t="s">
        <v>56</v>
      </c>
      <c r="D2" s="90" t="s">
        <v>95</v>
      </c>
      <c r="E2" s="90" t="s">
        <v>144</v>
      </c>
    </row>
    <row r="3" spans="1:5" x14ac:dyDescent="0.25">
      <c r="A3" s="58" t="s">
        <v>90</v>
      </c>
      <c r="B3" s="121">
        <v>0.46203703703703708</v>
      </c>
      <c r="C3" s="140" t="s">
        <v>143</v>
      </c>
      <c r="D3" s="117">
        <v>4320</v>
      </c>
      <c r="E3" s="117">
        <v>4572</v>
      </c>
    </row>
    <row r="4" spans="1:5" x14ac:dyDescent="0.25">
      <c r="A4" s="58" t="s">
        <v>74</v>
      </c>
      <c r="B4" s="121">
        <v>0.27460106382978722</v>
      </c>
      <c r="C4" s="140" t="s">
        <v>142</v>
      </c>
      <c r="D4" s="64">
        <v>3008</v>
      </c>
      <c r="E4" s="64">
        <v>3928</v>
      </c>
    </row>
    <row r="5" spans="1:5" x14ac:dyDescent="0.25">
      <c r="A5" s="58" t="s">
        <v>81</v>
      </c>
      <c r="B5" s="121">
        <v>0.41407355021216402</v>
      </c>
      <c r="C5" s="140" t="s">
        <v>142</v>
      </c>
      <c r="D5" s="117">
        <v>2828</v>
      </c>
      <c r="E5" s="117">
        <v>3734</v>
      </c>
    </row>
    <row r="6" spans="1:5" x14ac:dyDescent="0.25">
      <c r="A6" s="58" t="s">
        <v>61</v>
      </c>
      <c r="B6" s="121">
        <v>0.36107554417413568</v>
      </c>
      <c r="C6" s="140" t="s">
        <v>142</v>
      </c>
      <c r="D6" s="64">
        <v>3905</v>
      </c>
      <c r="E6" s="64">
        <v>4915</v>
      </c>
    </row>
    <row r="7" spans="1:5" x14ac:dyDescent="0.25">
      <c r="A7" s="48" t="s">
        <v>101</v>
      </c>
      <c r="B7" s="122"/>
      <c r="C7" s="141"/>
      <c r="D7" s="118"/>
      <c r="E7" s="118"/>
    </row>
    <row r="8" spans="1:5" x14ac:dyDescent="0.25">
      <c r="A8" s="58" t="s">
        <v>92</v>
      </c>
      <c r="B8" s="121">
        <v>0.30864197530864196</v>
      </c>
      <c r="C8" s="140" t="s">
        <v>142</v>
      </c>
      <c r="D8" s="117">
        <v>3159</v>
      </c>
      <c r="E8" s="117">
        <v>3722</v>
      </c>
    </row>
    <row r="9" spans="1:5" x14ac:dyDescent="0.25">
      <c r="A9" s="58" t="s">
        <v>65</v>
      </c>
      <c r="B9" s="121">
        <v>0.36762688614540467</v>
      </c>
      <c r="C9" s="140" t="s">
        <v>142</v>
      </c>
      <c r="D9" s="64">
        <v>2187</v>
      </c>
      <c r="E9" s="64">
        <v>2554</v>
      </c>
    </row>
    <row r="10" spans="1:5" x14ac:dyDescent="0.25">
      <c r="A10" s="48" t="s">
        <v>102</v>
      </c>
      <c r="B10" s="122"/>
      <c r="C10" s="141"/>
      <c r="D10" s="118"/>
      <c r="E10" s="118"/>
    </row>
    <row r="11" spans="1:5" x14ac:dyDescent="0.25">
      <c r="A11" s="58" t="s">
        <v>82</v>
      </c>
      <c r="B11" s="121">
        <v>0.20470756062767476</v>
      </c>
      <c r="C11" s="140" t="s">
        <v>142</v>
      </c>
      <c r="D11" s="64">
        <v>2804</v>
      </c>
      <c r="E11" s="64">
        <v>2639</v>
      </c>
    </row>
    <row r="12" spans="1:5" x14ac:dyDescent="0.25">
      <c r="A12" s="58" t="s">
        <v>62</v>
      </c>
      <c r="B12" s="121">
        <v>0.26795162509448223</v>
      </c>
      <c r="C12" s="140" t="s">
        <v>142</v>
      </c>
      <c r="D12" s="108">
        <v>2646</v>
      </c>
      <c r="E12" s="108">
        <v>3102</v>
      </c>
    </row>
    <row r="13" spans="1:5" x14ac:dyDescent="0.25">
      <c r="A13" s="59" t="s">
        <v>103</v>
      </c>
      <c r="B13" s="122"/>
      <c r="C13" s="141"/>
      <c r="D13" s="118"/>
      <c r="E13" s="118"/>
    </row>
    <row r="14" spans="1:5" x14ac:dyDescent="0.25">
      <c r="A14" s="58" t="s">
        <v>75</v>
      </c>
      <c r="B14" s="121">
        <v>0.32429949471750114</v>
      </c>
      <c r="C14" s="140" t="s">
        <v>142</v>
      </c>
      <c r="D14" s="117">
        <v>2177</v>
      </c>
      <c r="E14" s="117">
        <v>2858</v>
      </c>
    </row>
    <row r="15" spans="1:5" x14ac:dyDescent="0.25">
      <c r="A15" s="58" t="s">
        <v>96</v>
      </c>
      <c r="B15" s="121">
        <v>0.37945492662473795</v>
      </c>
      <c r="C15" s="140" t="s">
        <v>142</v>
      </c>
      <c r="D15" s="117">
        <v>2385</v>
      </c>
      <c r="E15" s="117">
        <v>2805</v>
      </c>
    </row>
    <row r="16" spans="1:5" x14ac:dyDescent="0.25">
      <c r="A16" s="59" t="s">
        <v>105</v>
      </c>
      <c r="B16" s="122"/>
      <c r="C16" s="141"/>
      <c r="D16" s="118"/>
      <c r="E16" s="118"/>
    </row>
    <row r="17" spans="1:5" x14ac:dyDescent="0.25">
      <c r="A17" s="58" t="s">
        <v>73</v>
      </c>
      <c r="B17" s="121">
        <v>0.26294333469221365</v>
      </c>
      <c r="C17" s="140" t="s">
        <v>142</v>
      </c>
      <c r="D17" s="117">
        <v>2453</v>
      </c>
      <c r="E17" s="117">
        <v>3072</v>
      </c>
    </row>
    <row r="18" spans="1:5" x14ac:dyDescent="0.25">
      <c r="A18" s="58" t="s">
        <v>89</v>
      </c>
      <c r="B18" s="121">
        <v>0.28907664453832227</v>
      </c>
      <c r="C18" s="140" t="s">
        <v>142</v>
      </c>
      <c r="D18" s="117">
        <v>3314</v>
      </c>
      <c r="E18" s="117">
        <v>3913</v>
      </c>
    </row>
    <row r="19" spans="1:5" x14ac:dyDescent="0.25">
      <c r="A19" s="58" t="s">
        <v>71</v>
      </c>
      <c r="B19" s="121">
        <v>0.40664499819429395</v>
      </c>
      <c r="C19" s="140" t="s">
        <v>142</v>
      </c>
      <c r="D19" s="117">
        <v>2769</v>
      </c>
      <c r="E19" s="117">
        <v>3554</v>
      </c>
    </row>
    <row r="20" spans="1:5" x14ac:dyDescent="0.25">
      <c r="A20" s="59" t="s">
        <v>106</v>
      </c>
      <c r="B20" s="122"/>
      <c r="C20" s="141"/>
      <c r="D20" s="118"/>
      <c r="E20" s="118"/>
    </row>
    <row r="21" spans="1:5" x14ac:dyDescent="0.25">
      <c r="A21" s="58" t="s">
        <v>88</v>
      </c>
      <c r="B21" s="121">
        <v>0.26317430620517618</v>
      </c>
      <c r="C21" s="140" t="s">
        <v>142</v>
      </c>
      <c r="D21" s="117">
        <v>3207</v>
      </c>
      <c r="E21" s="117">
        <v>4557</v>
      </c>
    </row>
    <row r="22" spans="1:5" x14ac:dyDescent="0.25">
      <c r="A22" s="58" t="s">
        <v>72</v>
      </c>
      <c r="B22" s="121">
        <v>0.25536159600997504</v>
      </c>
      <c r="C22" s="140" t="s">
        <v>142</v>
      </c>
      <c r="D22" s="64">
        <v>2005</v>
      </c>
      <c r="E22" s="64">
        <v>2545</v>
      </c>
    </row>
    <row r="23" spans="1:5" x14ac:dyDescent="0.25">
      <c r="A23" s="58" t="s">
        <v>70</v>
      </c>
      <c r="B23" s="121">
        <v>0.31298745337402506</v>
      </c>
      <c r="C23" s="140" t="s">
        <v>142</v>
      </c>
      <c r="D23" s="117">
        <v>2949</v>
      </c>
      <c r="E23" s="117">
        <v>4003</v>
      </c>
    </row>
    <row r="24" spans="1:5" x14ac:dyDescent="0.25">
      <c r="A24" s="59" t="s">
        <v>107</v>
      </c>
      <c r="B24" s="122"/>
      <c r="C24" s="141"/>
      <c r="D24" s="118"/>
      <c r="E24" s="118"/>
    </row>
    <row r="25" spans="1:5" x14ac:dyDescent="0.25">
      <c r="A25" s="58" t="s">
        <v>79</v>
      </c>
      <c r="B25" s="121">
        <v>0.41066364152013612</v>
      </c>
      <c r="C25" s="140" t="s">
        <v>142</v>
      </c>
      <c r="D25" s="117">
        <v>1763</v>
      </c>
      <c r="E25" s="117">
        <v>2200</v>
      </c>
    </row>
    <row r="26" spans="1:5" x14ac:dyDescent="0.25">
      <c r="A26" s="58" t="s">
        <v>77</v>
      </c>
      <c r="B26" s="121">
        <v>0.42678923177938283</v>
      </c>
      <c r="C26" s="140" t="s">
        <v>142</v>
      </c>
      <c r="D26" s="117">
        <v>1523</v>
      </c>
      <c r="E26" s="117">
        <v>1950</v>
      </c>
    </row>
    <row r="27" spans="1:5" x14ac:dyDescent="0.25">
      <c r="A27" s="88" t="s">
        <v>67</v>
      </c>
      <c r="B27" s="121">
        <v>0.24868123587038435</v>
      </c>
      <c r="C27" s="140" t="s">
        <v>142</v>
      </c>
      <c r="D27" s="117">
        <v>1327</v>
      </c>
      <c r="E27" s="117">
        <v>2343</v>
      </c>
    </row>
    <row r="28" spans="1:5" x14ac:dyDescent="0.25">
      <c r="A28" s="88" t="s">
        <v>57</v>
      </c>
      <c r="B28" s="121">
        <v>0.13289036544850499</v>
      </c>
      <c r="C28" s="140" t="s">
        <v>141</v>
      </c>
      <c r="D28" s="64">
        <v>1505</v>
      </c>
      <c r="E28" s="64">
        <v>2131</v>
      </c>
    </row>
    <row r="29" spans="1:5" x14ac:dyDescent="0.25">
      <c r="A29" s="59" t="s">
        <v>108</v>
      </c>
      <c r="B29" s="122"/>
      <c r="C29" s="141"/>
      <c r="D29" s="118"/>
      <c r="E29" s="118"/>
    </row>
    <row r="30" spans="1:5" x14ac:dyDescent="0.25">
      <c r="A30" s="58" t="s">
        <v>86</v>
      </c>
      <c r="B30" s="121">
        <v>0.23249138920780713</v>
      </c>
      <c r="C30" s="140" t="s">
        <v>142</v>
      </c>
      <c r="D30" s="117">
        <v>1742</v>
      </c>
      <c r="E30" s="117">
        <v>2180</v>
      </c>
    </row>
    <row r="31" spans="1:5" x14ac:dyDescent="0.25">
      <c r="A31" s="58" t="s">
        <v>58</v>
      </c>
      <c r="B31" s="121">
        <v>0.1857849752586595</v>
      </c>
      <c r="C31" s="140" t="s">
        <v>142</v>
      </c>
      <c r="D31" s="64">
        <v>2223</v>
      </c>
      <c r="E31" s="64">
        <v>2933</v>
      </c>
    </row>
    <row r="32" spans="1:5" x14ac:dyDescent="0.25">
      <c r="A32" s="58" t="s">
        <v>66</v>
      </c>
      <c r="B32" s="121">
        <v>0.24800000000000005</v>
      </c>
      <c r="C32" s="140" t="s">
        <v>142</v>
      </c>
      <c r="D32" s="117">
        <v>1500</v>
      </c>
      <c r="E32" s="117">
        <v>1835</v>
      </c>
    </row>
    <row r="33" spans="1:5" x14ac:dyDescent="0.25">
      <c r="A33" s="59" t="s">
        <v>109</v>
      </c>
      <c r="B33" s="122"/>
      <c r="C33" s="141"/>
      <c r="D33" s="118"/>
      <c r="E33" s="118"/>
    </row>
    <row r="34" spans="1:5" x14ac:dyDescent="0.25">
      <c r="A34" s="58" t="s">
        <v>97</v>
      </c>
      <c r="B34" s="121">
        <v>0.3177196804647785</v>
      </c>
      <c r="C34" s="140" t="s">
        <v>142</v>
      </c>
      <c r="D34" s="117">
        <v>2754</v>
      </c>
      <c r="E34" s="117">
        <v>3311</v>
      </c>
    </row>
    <row r="35" spans="1:5" x14ac:dyDescent="0.25">
      <c r="A35" s="58" t="s">
        <v>80</v>
      </c>
      <c r="B35" s="121">
        <v>0.40743440233236156</v>
      </c>
      <c r="C35" s="140" t="s">
        <v>142</v>
      </c>
      <c r="D35" s="117">
        <v>2744</v>
      </c>
      <c r="E35" s="117">
        <v>3177</v>
      </c>
    </row>
    <row r="36" spans="1:5" x14ac:dyDescent="0.25">
      <c r="A36" s="59" t="s">
        <v>110</v>
      </c>
      <c r="B36" s="122"/>
      <c r="C36" s="141"/>
      <c r="D36" s="118"/>
      <c r="E36" s="118"/>
    </row>
    <row r="37" spans="1:5" x14ac:dyDescent="0.25">
      <c r="A37" s="58" t="s">
        <v>84</v>
      </c>
      <c r="B37" s="121">
        <v>0.27686532144533083</v>
      </c>
      <c r="C37" s="140" t="s">
        <v>142</v>
      </c>
      <c r="D37" s="117">
        <v>4262</v>
      </c>
      <c r="E37" s="117">
        <v>5762</v>
      </c>
    </row>
    <row r="38" spans="1:5" x14ac:dyDescent="0.25">
      <c r="A38" s="58" t="s">
        <v>87</v>
      </c>
      <c r="B38" s="121">
        <v>0.32852489530013962</v>
      </c>
      <c r="C38" s="140" t="s">
        <v>142</v>
      </c>
      <c r="D38" s="117">
        <v>2149</v>
      </c>
      <c r="E38" s="117">
        <v>2568</v>
      </c>
    </row>
    <row r="39" spans="1:5" x14ac:dyDescent="0.25">
      <c r="A39" s="58" t="s">
        <v>69</v>
      </c>
      <c r="B39" s="121">
        <v>0.17328825021132713</v>
      </c>
      <c r="C39" s="140" t="s">
        <v>141</v>
      </c>
      <c r="D39" s="117">
        <v>3549</v>
      </c>
      <c r="E39" s="117">
        <v>4517</v>
      </c>
    </row>
    <row r="40" spans="1:5" x14ac:dyDescent="0.25">
      <c r="A40" s="58" t="s">
        <v>68</v>
      </c>
      <c r="B40" s="121">
        <v>0.28988895382817065</v>
      </c>
      <c r="C40" s="140" t="s">
        <v>142</v>
      </c>
      <c r="D40" s="117">
        <v>1711</v>
      </c>
      <c r="E40" s="117">
        <v>2279</v>
      </c>
    </row>
    <row r="41" spans="1:5" x14ac:dyDescent="0.25">
      <c r="A41" s="59" t="s">
        <v>111</v>
      </c>
      <c r="B41" s="122"/>
      <c r="C41" s="141"/>
      <c r="D41" s="118"/>
      <c r="E41" s="118"/>
    </row>
    <row r="42" spans="1:5" x14ac:dyDescent="0.25">
      <c r="A42" s="58" t="s">
        <v>91</v>
      </c>
      <c r="B42" s="121">
        <v>0.45676077265973247</v>
      </c>
      <c r="C42" s="140" t="s">
        <v>143</v>
      </c>
      <c r="D42" s="117">
        <v>3365</v>
      </c>
      <c r="E42" s="117">
        <v>5073</v>
      </c>
    </row>
    <row r="43" spans="1:5" x14ac:dyDescent="0.25">
      <c r="A43" s="58" t="s">
        <v>83</v>
      </c>
      <c r="B43" s="121">
        <v>0.36986301369863012</v>
      </c>
      <c r="C43" s="140" t="s">
        <v>142</v>
      </c>
      <c r="D43" s="117">
        <v>4891</v>
      </c>
      <c r="E43" s="117">
        <v>6251</v>
      </c>
    </row>
    <row r="44" spans="1:5" x14ac:dyDescent="0.25">
      <c r="A44" s="58" t="s">
        <v>78</v>
      </c>
      <c r="B44" s="121">
        <v>0.34052569635151042</v>
      </c>
      <c r="C44" s="140" t="s">
        <v>142</v>
      </c>
      <c r="D44" s="117">
        <v>2549</v>
      </c>
      <c r="E44" s="117">
        <v>3552</v>
      </c>
    </row>
    <row r="45" spans="1:5" x14ac:dyDescent="0.25">
      <c r="A45" s="59" t="s">
        <v>112</v>
      </c>
      <c r="B45" s="122"/>
      <c r="C45" s="141"/>
      <c r="D45" s="118"/>
      <c r="E45" s="118"/>
    </row>
    <row r="46" spans="1:5" x14ac:dyDescent="0.25">
      <c r="A46" s="58" t="s">
        <v>85</v>
      </c>
      <c r="B46" s="121">
        <v>0.60115752390538502</v>
      </c>
      <c r="C46" s="140" t="s">
        <v>143</v>
      </c>
      <c r="D46" s="117">
        <v>3974</v>
      </c>
      <c r="E46" s="117">
        <v>4969</v>
      </c>
    </row>
    <row r="47" spans="1:5" x14ac:dyDescent="0.25">
      <c r="A47" s="58" t="s">
        <v>76</v>
      </c>
      <c r="B47" s="121">
        <v>0.48196248196248193</v>
      </c>
      <c r="C47" s="140" t="s">
        <v>143</v>
      </c>
      <c r="D47" s="117">
        <v>3465</v>
      </c>
      <c r="E47" s="117">
        <v>4187</v>
      </c>
    </row>
    <row r="48" spans="1:5" x14ac:dyDescent="0.25">
      <c r="A48" s="87" t="s">
        <v>59</v>
      </c>
      <c r="B48" s="121">
        <v>0.33919736118746568</v>
      </c>
      <c r="C48" s="140" t="s">
        <v>142</v>
      </c>
      <c r="D48" s="117">
        <v>1819</v>
      </c>
      <c r="E48" s="117">
        <v>2201</v>
      </c>
    </row>
    <row r="49" spans="1:5" x14ac:dyDescent="0.25">
      <c r="A49" s="59" t="s">
        <v>113</v>
      </c>
      <c r="B49" s="122"/>
      <c r="C49" s="141"/>
      <c r="D49" s="118"/>
      <c r="E49" s="118"/>
    </row>
    <row r="50" spans="1:5" x14ac:dyDescent="0.25">
      <c r="A50" s="58" t="s">
        <v>60</v>
      </c>
      <c r="B50" s="121">
        <v>0.15889830508474578</v>
      </c>
      <c r="C50" s="140" t="s">
        <v>141</v>
      </c>
      <c r="D50" s="117">
        <v>4720</v>
      </c>
      <c r="E50" s="117">
        <v>7829</v>
      </c>
    </row>
    <row r="51" spans="1:5" x14ac:dyDescent="0.25">
      <c r="A51" s="59" t="s">
        <v>114</v>
      </c>
      <c r="B51" s="122"/>
      <c r="C51" s="141"/>
      <c r="D51" s="118"/>
      <c r="E51" s="118"/>
    </row>
    <row r="52" spans="1:5" x14ac:dyDescent="0.25">
      <c r="A52" s="58" t="s">
        <v>64</v>
      </c>
      <c r="B52" s="121">
        <v>0.19191919191919193</v>
      </c>
      <c r="C52" s="140" t="s">
        <v>142</v>
      </c>
      <c r="D52" s="117">
        <v>3267</v>
      </c>
      <c r="E52" s="117">
        <v>3591</v>
      </c>
    </row>
    <row r="53" spans="1:5" x14ac:dyDescent="0.25">
      <c r="A53" s="58" t="s">
        <v>63</v>
      </c>
      <c r="B53" s="121">
        <v>0.21186713963237666</v>
      </c>
      <c r="C53" s="140" t="s">
        <v>142</v>
      </c>
      <c r="D53" s="64">
        <v>3101</v>
      </c>
      <c r="E53" s="64">
        <v>3579</v>
      </c>
    </row>
  </sheetData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00B0F0"/>
  </sheetPr>
  <dimension ref="A1:AR24"/>
  <sheetViews>
    <sheetView zoomScale="60" zoomScaleNormal="60" workbookViewId="0">
      <pane xSplit="2" ySplit="3" topLeftCell="C4" activePane="bottomRight" state="frozen"/>
      <selection activeCell="A41" sqref="A41"/>
      <selection pane="topRight" activeCell="A41" sqref="A41"/>
      <selection pane="bottomLeft" activeCell="A41" sqref="A41"/>
      <selection pane="bottomRight" activeCell="J33" sqref="J33"/>
    </sheetView>
  </sheetViews>
  <sheetFormatPr baseColWidth="10" defaultRowHeight="15" x14ac:dyDescent="0.25"/>
  <cols>
    <col min="1" max="1" width="21.85546875" bestFit="1" customWidth="1"/>
    <col min="2" max="2" width="83.28515625" bestFit="1" customWidth="1"/>
    <col min="3" max="3" width="19.28515625" bestFit="1" customWidth="1"/>
    <col min="4" max="4" width="19.85546875" style="25" bestFit="1" customWidth="1"/>
    <col min="5" max="5" width="11.28515625" bestFit="1" customWidth="1"/>
    <col min="6" max="6" width="19.28515625" bestFit="1" customWidth="1"/>
    <col min="7" max="7" width="19.85546875" style="25" bestFit="1" customWidth="1"/>
    <col min="8" max="8" width="11.28515625" bestFit="1" customWidth="1"/>
    <col min="10" max="10" width="19.28515625" bestFit="1" customWidth="1"/>
    <col min="11" max="11" width="19.85546875" style="25" bestFit="1" customWidth="1"/>
    <col min="12" max="12" width="11.28515625" bestFit="1" customWidth="1"/>
    <col min="13" max="13" width="19.28515625" bestFit="1" customWidth="1"/>
    <col min="14" max="14" width="19.85546875" style="25" bestFit="1" customWidth="1"/>
    <col min="15" max="15" width="11.28515625" bestFit="1" customWidth="1"/>
    <col min="17" max="17" width="19.28515625" bestFit="1" customWidth="1"/>
    <col min="18" max="18" width="19.85546875" style="25" bestFit="1" customWidth="1"/>
    <col min="19" max="19" width="11.28515625" bestFit="1" customWidth="1"/>
    <col min="20" max="20" width="19.28515625" bestFit="1" customWidth="1"/>
    <col min="21" max="21" width="19.85546875" style="25" bestFit="1" customWidth="1"/>
    <col min="22" max="22" width="11.28515625" bestFit="1" customWidth="1"/>
    <col min="24" max="24" width="19.28515625" bestFit="1" customWidth="1"/>
    <col min="25" max="25" width="19.85546875" style="25" bestFit="1" customWidth="1"/>
    <col min="26" max="26" width="11.28515625" bestFit="1" customWidth="1"/>
    <col min="27" max="27" width="19.28515625" bestFit="1" customWidth="1"/>
    <col min="28" max="28" width="19.85546875" style="25" bestFit="1" customWidth="1"/>
    <col min="29" max="29" width="11.28515625" bestFit="1" customWidth="1"/>
    <col min="31" max="31" width="19.28515625" bestFit="1" customWidth="1"/>
    <col min="32" max="32" width="19.85546875" style="25" bestFit="1" customWidth="1"/>
    <col min="33" max="33" width="11.28515625" bestFit="1" customWidth="1"/>
    <col min="34" max="34" width="19.28515625" bestFit="1" customWidth="1"/>
    <col min="35" max="35" width="19.85546875" style="25" bestFit="1" customWidth="1"/>
    <col min="36" max="36" width="11.28515625" bestFit="1" customWidth="1"/>
    <col min="38" max="38" width="19.28515625" bestFit="1" customWidth="1"/>
    <col min="39" max="39" width="19.85546875" style="25" bestFit="1" customWidth="1"/>
    <col min="40" max="40" width="11.28515625" bestFit="1" customWidth="1"/>
    <col min="41" max="41" width="19.28515625" bestFit="1" customWidth="1"/>
    <col min="42" max="42" width="19.85546875" style="25" bestFit="1" customWidth="1"/>
    <col min="43" max="43" width="11.28515625" bestFit="1" customWidth="1"/>
  </cols>
  <sheetData>
    <row r="1" spans="1:44" x14ac:dyDescent="0.25">
      <c r="A1" s="145" t="s">
        <v>31</v>
      </c>
      <c r="B1" s="146" t="s">
        <v>30</v>
      </c>
      <c r="C1" s="128"/>
      <c r="D1" s="127"/>
      <c r="E1" s="127"/>
      <c r="F1" s="128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54"/>
      <c r="AM1" s="54"/>
      <c r="AN1" s="54"/>
      <c r="AO1" s="54"/>
      <c r="AP1" s="54"/>
      <c r="AQ1" s="54"/>
      <c r="AR1" s="124"/>
    </row>
    <row r="2" spans="1:44" x14ac:dyDescent="0.25">
      <c r="A2" s="145"/>
      <c r="B2" s="147"/>
      <c r="C2" s="153" t="s">
        <v>52</v>
      </c>
      <c r="D2" s="143"/>
      <c r="E2" s="156"/>
      <c r="F2" s="153" t="s">
        <v>52</v>
      </c>
      <c r="G2" s="143"/>
      <c r="H2" s="156"/>
      <c r="I2" s="53"/>
      <c r="J2" s="155" t="s">
        <v>134</v>
      </c>
      <c r="K2" s="144"/>
      <c r="L2" s="144"/>
      <c r="M2" s="155" t="s">
        <v>134</v>
      </c>
      <c r="N2" s="144"/>
      <c r="O2" s="144"/>
      <c r="P2" s="53"/>
      <c r="Q2" s="153" t="s">
        <v>51</v>
      </c>
      <c r="R2" s="143"/>
      <c r="S2" s="156"/>
      <c r="T2" s="153" t="s">
        <v>51</v>
      </c>
      <c r="U2" s="143"/>
      <c r="V2" s="156"/>
      <c r="W2" s="53"/>
      <c r="X2" s="155" t="s">
        <v>135</v>
      </c>
      <c r="Y2" s="144"/>
      <c r="Z2" s="144"/>
      <c r="AA2" s="155" t="s">
        <v>135</v>
      </c>
      <c r="AB2" s="144"/>
      <c r="AC2" s="144"/>
      <c r="AD2" s="53"/>
      <c r="AE2" s="153" t="s">
        <v>133</v>
      </c>
      <c r="AF2" s="143"/>
      <c r="AG2" s="156"/>
      <c r="AH2" s="153" t="s">
        <v>133</v>
      </c>
      <c r="AI2" s="143"/>
      <c r="AJ2" s="156"/>
      <c r="AK2" s="53"/>
      <c r="AL2" s="155" t="s">
        <v>132</v>
      </c>
      <c r="AM2" s="144"/>
      <c r="AN2" s="144"/>
      <c r="AO2" s="155" t="s">
        <v>132</v>
      </c>
      <c r="AP2" s="144"/>
      <c r="AQ2" s="144"/>
      <c r="AR2" s="53"/>
    </row>
    <row r="3" spans="1:44" x14ac:dyDescent="0.25">
      <c r="A3" s="145"/>
      <c r="B3" s="147"/>
      <c r="C3" s="28" t="s">
        <v>38</v>
      </c>
      <c r="D3" s="51" t="s">
        <v>204</v>
      </c>
      <c r="E3" s="36" t="s">
        <v>50</v>
      </c>
      <c r="F3" s="28" t="s">
        <v>235</v>
      </c>
      <c r="G3" s="51" t="s">
        <v>245</v>
      </c>
      <c r="H3" s="36" t="s">
        <v>50</v>
      </c>
      <c r="I3" s="52"/>
      <c r="J3" s="28" t="s">
        <v>38</v>
      </c>
      <c r="K3" s="51" t="s">
        <v>204</v>
      </c>
      <c r="L3" s="36" t="s">
        <v>50</v>
      </c>
      <c r="M3" s="28" t="s">
        <v>235</v>
      </c>
      <c r="N3" s="51" t="s">
        <v>245</v>
      </c>
      <c r="O3" s="36" t="s">
        <v>50</v>
      </c>
      <c r="P3" s="52"/>
      <c r="Q3" s="28" t="s">
        <v>38</v>
      </c>
      <c r="R3" s="51" t="s">
        <v>204</v>
      </c>
      <c r="S3" s="36" t="s">
        <v>50</v>
      </c>
      <c r="T3" s="28" t="s">
        <v>235</v>
      </c>
      <c r="U3" s="51" t="s">
        <v>245</v>
      </c>
      <c r="V3" s="36" t="s">
        <v>50</v>
      </c>
      <c r="W3" s="52"/>
      <c r="X3" s="28" t="s">
        <v>38</v>
      </c>
      <c r="Y3" s="51" t="s">
        <v>204</v>
      </c>
      <c r="Z3" s="36" t="s">
        <v>50</v>
      </c>
      <c r="AA3" s="28" t="s">
        <v>235</v>
      </c>
      <c r="AB3" s="51" t="s">
        <v>245</v>
      </c>
      <c r="AC3" s="36" t="s">
        <v>50</v>
      </c>
      <c r="AD3" s="52"/>
      <c r="AE3" s="28" t="s">
        <v>38</v>
      </c>
      <c r="AF3" s="51" t="s">
        <v>204</v>
      </c>
      <c r="AG3" s="36" t="s">
        <v>50</v>
      </c>
      <c r="AH3" s="28" t="s">
        <v>235</v>
      </c>
      <c r="AI3" s="51" t="s">
        <v>245</v>
      </c>
      <c r="AJ3" s="36" t="s">
        <v>50</v>
      </c>
      <c r="AK3" s="52"/>
      <c r="AL3" s="28" t="s">
        <v>38</v>
      </c>
      <c r="AM3" s="51" t="s">
        <v>204</v>
      </c>
      <c r="AN3" s="36" t="s">
        <v>50</v>
      </c>
      <c r="AO3" s="28" t="s">
        <v>235</v>
      </c>
      <c r="AP3" s="51" t="s">
        <v>245</v>
      </c>
      <c r="AQ3" s="36" t="s">
        <v>50</v>
      </c>
      <c r="AR3" s="52"/>
    </row>
    <row r="4" spans="1:44" x14ac:dyDescent="0.25">
      <c r="A4" s="45" t="s">
        <v>23</v>
      </c>
      <c r="B4" s="44" t="s">
        <v>22</v>
      </c>
      <c r="C4" s="28">
        <v>283</v>
      </c>
      <c r="D4" s="125">
        <f t="shared" ref="D4:D13" si="0">C4/C$19</f>
        <v>0.28413654618473894</v>
      </c>
      <c r="E4" s="41">
        <f>D4*'Pondération des sujets'!$D3</f>
        <v>0.28413654618473894</v>
      </c>
      <c r="F4" s="28">
        <v>203</v>
      </c>
      <c r="G4" s="125">
        <f t="shared" ref="G4:G13" si="1">F4/F$19</f>
        <v>0.1924170616113744</v>
      </c>
      <c r="H4" s="41">
        <f>G4*'Pondération des sujets'!$D3</f>
        <v>0.1924170616113744</v>
      </c>
      <c r="I4" s="32"/>
      <c r="J4" s="28">
        <v>81</v>
      </c>
      <c r="K4" s="125">
        <f t="shared" ref="K4:K13" si="2">J4/J$19</f>
        <v>0.11538461538461539</v>
      </c>
      <c r="L4" s="41">
        <f>K4*'Pondération des sujets'!$D3</f>
        <v>0.11538461538461539</v>
      </c>
      <c r="M4" s="28">
        <v>83</v>
      </c>
      <c r="N4" s="125">
        <f t="shared" ref="N4:N13" si="3">M4/M$19</f>
        <v>0.12063953488372094</v>
      </c>
      <c r="O4" s="41">
        <f>N4*'Pondération des sujets'!$D3</f>
        <v>0.12063953488372094</v>
      </c>
      <c r="P4" s="32"/>
      <c r="Q4" s="28">
        <v>346</v>
      </c>
      <c r="R4" s="125">
        <f t="shared" ref="R4:R13" si="4">Q4/Q$19</f>
        <v>0.44473007712082263</v>
      </c>
      <c r="S4" s="41">
        <f>R4*'Pondération des sujets'!$D3</f>
        <v>0.44473007712082263</v>
      </c>
      <c r="T4" s="28">
        <v>360</v>
      </c>
      <c r="U4" s="125">
        <f t="shared" ref="U4:U13" si="5">T4/T$19</f>
        <v>0.45627376425855515</v>
      </c>
      <c r="V4" s="41">
        <f>U4*'Pondération des sujets'!$D3</f>
        <v>0.45627376425855515</v>
      </c>
      <c r="W4" s="32"/>
      <c r="X4" s="28">
        <v>118</v>
      </c>
      <c r="Y4" s="125">
        <f t="shared" ref="Y4:Y13" si="6">X4/X$19</f>
        <v>0.4041095890410959</v>
      </c>
      <c r="Z4" s="41">
        <f>Y4*'Pondération des sujets'!$D3</f>
        <v>0.4041095890410959</v>
      </c>
      <c r="AA4" s="28">
        <v>109</v>
      </c>
      <c r="AB4" s="125">
        <f t="shared" ref="AB4:AB13" si="7">AA4/AA$19</f>
        <v>0.37979094076655051</v>
      </c>
      <c r="AC4" s="41">
        <f>AB4*'Pondération des sujets'!$D3</f>
        <v>0.37979094076655051</v>
      </c>
      <c r="AD4" s="32"/>
      <c r="AE4" s="28">
        <v>232</v>
      </c>
      <c r="AF4" s="125">
        <f t="shared" ref="AF4:AF13" si="8">AE4/AE$19</f>
        <v>0.24786324786324787</v>
      </c>
      <c r="AG4" s="41">
        <f>AF4*'Pondération des sujets'!$D3</f>
        <v>0.24786324786324787</v>
      </c>
      <c r="AH4" s="28">
        <v>202</v>
      </c>
      <c r="AI4" s="125">
        <f t="shared" ref="AI4:AI13" si="9">AH4/AH$19</f>
        <v>0.22028353326063249</v>
      </c>
      <c r="AJ4" s="41">
        <f>AI4*'Pondération des sujets'!$D3</f>
        <v>0.22028353326063249</v>
      </c>
      <c r="AK4" s="32"/>
      <c r="AL4" s="28">
        <v>36</v>
      </c>
      <c r="AM4" s="125">
        <f t="shared" ref="AM4:AM13" si="10">AL4/AL$19</f>
        <v>0.30769230769230771</v>
      </c>
      <c r="AN4" s="41">
        <f>AM4*'Pondération des sujets'!$D3</f>
        <v>0.30769230769230771</v>
      </c>
      <c r="AO4" s="28">
        <v>66</v>
      </c>
      <c r="AP4" s="125">
        <f t="shared" ref="AP4:AP13" si="11">AO4/AO$19</f>
        <v>0.55462184873949583</v>
      </c>
      <c r="AQ4" s="41">
        <f>AP4*'Pondération des sujets'!$D3</f>
        <v>0.55462184873949583</v>
      </c>
      <c r="AR4" s="32"/>
    </row>
    <row r="5" spans="1:44" x14ac:dyDescent="0.25">
      <c r="A5" s="50"/>
      <c r="B5" s="49" t="s">
        <v>49</v>
      </c>
      <c r="C5" s="47">
        <v>96</v>
      </c>
      <c r="D5" s="46">
        <f t="shared" si="0"/>
        <v>9.6385542168674704E-2</v>
      </c>
      <c r="E5" s="41">
        <f>-D5*'Pondération des sujets'!$D$3</f>
        <v>-9.6385542168674704E-2</v>
      </c>
      <c r="F5" s="47">
        <v>93</v>
      </c>
      <c r="G5" s="46">
        <f t="shared" si="1"/>
        <v>8.8151658767772506E-2</v>
      </c>
      <c r="H5" s="41">
        <f>-G5*'Pondération des sujets'!$D$3</f>
        <v>-8.8151658767772506E-2</v>
      </c>
      <c r="I5" s="32"/>
      <c r="J5" s="47">
        <v>6</v>
      </c>
      <c r="K5" s="46">
        <f t="shared" si="2"/>
        <v>8.5470085470085479E-3</v>
      </c>
      <c r="L5" s="41">
        <f>-K5*'Pondération des sujets'!$D$3</f>
        <v>-8.5470085470085479E-3</v>
      </c>
      <c r="M5" s="47">
        <v>8</v>
      </c>
      <c r="N5" s="46">
        <f t="shared" si="3"/>
        <v>1.1627906976744186E-2</v>
      </c>
      <c r="O5" s="41">
        <f>-N5*'Pondération des sujets'!$D$3</f>
        <v>-1.1627906976744186E-2</v>
      </c>
      <c r="P5" s="32"/>
      <c r="Q5" s="47">
        <v>32</v>
      </c>
      <c r="R5" s="46">
        <f t="shared" si="4"/>
        <v>4.1131105398457581E-2</v>
      </c>
      <c r="S5" s="41">
        <f>-R5*'Pondération des sujets'!$D$3</f>
        <v>-4.1131105398457581E-2</v>
      </c>
      <c r="T5" s="47">
        <v>35</v>
      </c>
      <c r="U5" s="46">
        <f t="shared" si="5"/>
        <v>4.4359949302915085E-2</v>
      </c>
      <c r="V5" s="41">
        <f>-U5*'Pondération des sujets'!$D$3</f>
        <v>-4.4359949302915085E-2</v>
      </c>
      <c r="W5" s="32"/>
      <c r="X5" s="47">
        <v>13</v>
      </c>
      <c r="Y5" s="46">
        <f t="shared" si="6"/>
        <v>4.4520547945205477E-2</v>
      </c>
      <c r="Z5" s="41">
        <f>-Y5*'Pondération des sujets'!$D$3</f>
        <v>-4.4520547945205477E-2</v>
      </c>
      <c r="AA5" s="47">
        <v>21</v>
      </c>
      <c r="AB5" s="46">
        <f t="shared" si="7"/>
        <v>7.3170731707317069E-2</v>
      </c>
      <c r="AC5" s="41">
        <f>-AB5*'Pondération des sujets'!$D$3</f>
        <v>-7.3170731707317069E-2</v>
      </c>
      <c r="AD5" s="32"/>
      <c r="AE5" s="47">
        <v>151</v>
      </c>
      <c r="AF5" s="46">
        <f t="shared" si="8"/>
        <v>0.16132478632478633</v>
      </c>
      <c r="AG5" s="41">
        <f>-AF5*'Pondération des sujets'!$D$3</f>
        <v>-0.16132478632478633</v>
      </c>
      <c r="AH5" s="47">
        <v>136</v>
      </c>
      <c r="AI5" s="46">
        <f t="shared" si="9"/>
        <v>0.14830970556161396</v>
      </c>
      <c r="AJ5" s="41">
        <f>-AI5*'Pondération des sujets'!$D$3</f>
        <v>-0.14830970556161396</v>
      </c>
      <c r="AK5" s="32"/>
      <c r="AL5" s="47">
        <v>2</v>
      </c>
      <c r="AM5" s="46">
        <f t="shared" si="10"/>
        <v>1.7094017094017096E-2</v>
      </c>
      <c r="AN5" s="41">
        <f>-AM5*'Pondération des sujets'!$D$3</f>
        <v>-1.7094017094017096E-2</v>
      </c>
      <c r="AO5" s="47">
        <v>13</v>
      </c>
      <c r="AP5" s="46">
        <f t="shared" si="11"/>
        <v>0.1092436974789916</v>
      </c>
      <c r="AQ5" s="41">
        <f>-AP5*'Pondération des sujets'!$D$3</f>
        <v>-0.1092436974789916</v>
      </c>
      <c r="AR5" s="32"/>
    </row>
    <row r="6" spans="1:44" x14ac:dyDescent="0.25">
      <c r="A6" s="45" t="s">
        <v>21</v>
      </c>
      <c r="B6" s="44" t="s">
        <v>20</v>
      </c>
      <c r="C6" s="28">
        <v>12</v>
      </c>
      <c r="D6" s="125">
        <f t="shared" si="0"/>
        <v>1.2048192771084338E-2</v>
      </c>
      <c r="E6" s="41">
        <f>D6*'Pondération des sujets'!$D4</f>
        <v>1.2048192771084338E-2</v>
      </c>
      <c r="F6" s="28">
        <v>8</v>
      </c>
      <c r="G6" s="125">
        <f t="shared" si="1"/>
        <v>7.5829383886255926E-3</v>
      </c>
      <c r="H6" s="41">
        <f>G6*'Pondération des sujets'!$D4</f>
        <v>7.5829383886255926E-3</v>
      </c>
      <c r="I6" s="32"/>
      <c r="J6" s="28">
        <v>0</v>
      </c>
      <c r="K6" s="125">
        <f t="shared" si="2"/>
        <v>0</v>
      </c>
      <c r="L6" s="41">
        <f>K6*'Pondération des sujets'!$D4</f>
        <v>0</v>
      </c>
      <c r="M6" s="28">
        <v>1</v>
      </c>
      <c r="N6" s="125">
        <f t="shared" si="3"/>
        <v>1.4534883720930232E-3</v>
      </c>
      <c r="O6" s="41">
        <f>N6*'Pondération des sujets'!$D4</f>
        <v>1.4534883720930232E-3</v>
      </c>
      <c r="P6" s="32"/>
      <c r="Q6" s="28">
        <v>1</v>
      </c>
      <c r="R6" s="125">
        <f t="shared" si="4"/>
        <v>1.2853470437017994E-3</v>
      </c>
      <c r="S6" s="41">
        <f>R6*'Pondération des sujets'!$D4</f>
        <v>1.2853470437017994E-3</v>
      </c>
      <c r="T6" s="28">
        <v>1</v>
      </c>
      <c r="U6" s="125">
        <f t="shared" si="5"/>
        <v>1.2674271229404308E-3</v>
      </c>
      <c r="V6" s="41">
        <f>U6*'Pondération des sujets'!$D4</f>
        <v>1.2674271229404308E-3</v>
      </c>
      <c r="W6" s="32"/>
      <c r="X6" s="28">
        <v>1</v>
      </c>
      <c r="Y6" s="125">
        <f t="shared" si="6"/>
        <v>3.4246575342465752E-3</v>
      </c>
      <c r="Z6" s="41">
        <f>Y6*'Pondération des sujets'!$D4</f>
        <v>3.4246575342465752E-3</v>
      </c>
      <c r="AA6" s="28">
        <v>2</v>
      </c>
      <c r="AB6" s="125">
        <f t="shared" si="7"/>
        <v>6.9686411149825784E-3</v>
      </c>
      <c r="AC6" s="41">
        <f>AB6*'Pondération des sujets'!$D4</f>
        <v>6.9686411149825784E-3</v>
      </c>
      <c r="AD6" s="32"/>
      <c r="AE6" s="28">
        <v>2</v>
      </c>
      <c r="AF6" s="125">
        <f t="shared" si="8"/>
        <v>2.136752136752137E-3</v>
      </c>
      <c r="AG6" s="41">
        <f>AF6*'Pondération des sujets'!$D4</f>
        <v>2.136752136752137E-3</v>
      </c>
      <c r="AH6" s="28">
        <v>5</v>
      </c>
      <c r="AI6" s="125">
        <f t="shared" si="9"/>
        <v>5.4525627044711015E-3</v>
      </c>
      <c r="AJ6" s="41">
        <f>AI6*'Pondération des sujets'!$D4</f>
        <v>5.4525627044711015E-3</v>
      </c>
      <c r="AK6" s="32"/>
      <c r="AL6" s="28">
        <v>0</v>
      </c>
      <c r="AM6" s="125">
        <f t="shared" si="10"/>
        <v>0</v>
      </c>
      <c r="AN6" s="41">
        <f>AM6*'Pondération des sujets'!$D4</f>
        <v>0</v>
      </c>
      <c r="AO6" s="28">
        <v>0</v>
      </c>
      <c r="AP6" s="125">
        <f t="shared" si="11"/>
        <v>0</v>
      </c>
      <c r="AQ6" s="41">
        <f>AP6*'Pondération des sujets'!$D4</f>
        <v>0</v>
      </c>
      <c r="AR6" s="32"/>
    </row>
    <row r="7" spans="1:44" x14ac:dyDescent="0.25">
      <c r="A7" s="45" t="s">
        <v>19</v>
      </c>
      <c r="B7" s="44" t="s">
        <v>18</v>
      </c>
      <c r="C7" s="28">
        <v>0</v>
      </c>
      <c r="D7" s="125">
        <f t="shared" si="0"/>
        <v>0</v>
      </c>
      <c r="E7" s="41">
        <f>D7*'Pondération des sujets'!$D5</f>
        <v>0</v>
      </c>
      <c r="F7" s="28">
        <v>2</v>
      </c>
      <c r="G7" s="125">
        <f t="shared" si="1"/>
        <v>1.8957345971563982E-3</v>
      </c>
      <c r="H7" s="41">
        <f>G7*'Pondération des sujets'!$D5</f>
        <v>1.8957345971563982E-3</v>
      </c>
      <c r="I7" s="32"/>
      <c r="J7" s="28">
        <v>0</v>
      </c>
      <c r="K7" s="125">
        <f t="shared" si="2"/>
        <v>0</v>
      </c>
      <c r="L7" s="41">
        <f>K7*'Pondération des sujets'!$D5</f>
        <v>0</v>
      </c>
      <c r="M7" s="28">
        <v>0</v>
      </c>
      <c r="N7" s="125">
        <f t="shared" si="3"/>
        <v>0</v>
      </c>
      <c r="O7" s="41">
        <f>N7*'Pondération des sujets'!$D5</f>
        <v>0</v>
      </c>
      <c r="P7" s="32"/>
      <c r="Q7" s="28">
        <v>0</v>
      </c>
      <c r="R7" s="125">
        <f t="shared" si="4"/>
        <v>0</v>
      </c>
      <c r="S7" s="41">
        <f>R7*'Pondération des sujets'!$D5</f>
        <v>0</v>
      </c>
      <c r="T7" s="28">
        <v>2</v>
      </c>
      <c r="U7" s="125">
        <f t="shared" si="5"/>
        <v>2.5348542458808617E-3</v>
      </c>
      <c r="V7" s="41">
        <f>U7*'Pondération des sujets'!$D5</f>
        <v>2.5348542458808617E-3</v>
      </c>
      <c r="W7" s="32"/>
      <c r="X7" s="28">
        <v>0</v>
      </c>
      <c r="Y7" s="125">
        <f t="shared" si="6"/>
        <v>0</v>
      </c>
      <c r="Z7" s="41">
        <f>Y7*'Pondération des sujets'!$D5</f>
        <v>0</v>
      </c>
      <c r="AA7" s="28">
        <v>1</v>
      </c>
      <c r="AB7" s="125">
        <f t="shared" si="7"/>
        <v>3.4843205574912892E-3</v>
      </c>
      <c r="AC7" s="41">
        <f>AB7*'Pondération des sujets'!$D5</f>
        <v>3.4843205574912892E-3</v>
      </c>
      <c r="AD7" s="32"/>
      <c r="AE7" s="28">
        <v>0</v>
      </c>
      <c r="AF7" s="125">
        <f t="shared" si="8"/>
        <v>0</v>
      </c>
      <c r="AG7" s="41">
        <f>AF7*'Pondération des sujets'!$D5</f>
        <v>0</v>
      </c>
      <c r="AH7" s="28">
        <v>0</v>
      </c>
      <c r="AI7" s="125">
        <f t="shared" si="9"/>
        <v>0</v>
      </c>
      <c r="AJ7" s="41">
        <f>AI7*'Pondération des sujets'!$D5</f>
        <v>0</v>
      </c>
      <c r="AK7" s="32"/>
      <c r="AL7" s="28">
        <v>0</v>
      </c>
      <c r="AM7" s="125">
        <f t="shared" si="10"/>
        <v>0</v>
      </c>
      <c r="AN7" s="41">
        <f>AM7*'Pondération des sujets'!$D5</f>
        <v>0</v>
      </c>
      <c r="AO7" s="28">
        <v>0</v>
      </c>
      <c r="AP7" s="125">
        <f t="shared" si="11"/>
        <v>0</v>
      </c>
      <c r="AQ7" s="41">
        <f>AP7*'Pondération des sujets'!$D5</f>
        <v>0</v>
      </c>
      <c r="AR7" s="32"/>
    </row>
    <row r="8" spans="1:44" x14ac:dyDescent="0.25">
      <c r="A8" s="45" t="s">
        <v>118</v>
      </c>
      <c r="B8" s="44" t="s">
        <v>16</v>
      </c>
      <c r="C8" s="28">
        <v>49</v>
      </c>
      <c r="D8" s="125">
        <f t="shared" si="0"/>
        <v>4.9196787148594379E-2</v>
      </c>
      <c r="E8" s="41">
        <f>D8*'Pondération des sujets'!$D6</f>
        <v>4.9196787148594379E-2</v>
      </c>
      <c r="F8" s="28">
        <v>54</v>
      </c>
      <c r="G8" s="125">
        <f t="shared" si="1"/>
        <v>5.118483412322275E-2</v>
      </c>
      <c r="H8" s="41">
        <f>G8*'Pondération des sujets'!$D6</f>
        <v>5.118483412322275E-2</v>
      </c>
      <c r="I8" s="32"/>
      <c r="J8" s="28">
        <v>69</v>
      </c>
      <c r="K8" s="125">
        <f t="shared" si="2"/>
        <v>9.8290598290598288E-2</v>
      </c>
      <c r="L8" s="41">
        <f>K8*'Pondération des sujets'!$D6</f>
        <v>9.8290598290598288E-2</v>
      </c>
      <c r="M8" s="28">
        <v>37</v>
      </c>
      <c r="N8" s="125">
        <f t="shared" si="3"/>
        <v>5.3779069767441859E-2</v>
      </c>
      <c r="O8" s="41">
        <f>N8*'Pondération des sujets'!$D6</f>
        <v>5.3779069767441859E-2</v>
      </c>
      <c r="P8" s="32"/>
      <c r="Q8" s="28">
        <v>74</v>
      </c>
      <c r="R8" s="125">
        <f t="shared" si="4"/>
        <v>9.5115681233933158E-2</v>
      </c>
      <c r="S8" s="41">
        <f>R8*'Pondération des sujets'!$D6</f>
        <v>9.5115681233933158E-2</v>
      </c>
      <c r="T8" s="28">
        <v>64</v>
      </c>
      <c r="U8" s="125">
        <f t="shared" si="5"/>
        <v>8.1115335868187574E-2</v>
      </c>
      <c r="V8" s="41">
        <f>U8*'Pondération des sujets'!$D6</f>
        <v>8.1115335868187574E-2</v>
      </c>
      <c r="W8" s="32"/>
      <c r="X8" s="28">
        <v>94</v>
      </c>
      <c r="Y8" s="125">
        <f t="shared" si="6"/>
        <v>0.32191780821917809</v>
      </c>
      <c r="Z8" s="41">
        <f>Y8*'Pondération des sujets'!$D6</f>
        <v>0.32191780821917809</v>
      </c>
      <c r="AA8" s="28">
        <v>95</v>
      </c>
      <c r="AB8" s="125">
        <f t="shared" si="7"/>
        <v>0.33101045296167247</v>
      </c>
      <c r="AC8" s="41">
        <f>AB8*'Pondération des sujets'!$D6</f>
        <v>0.33101045296167247</v>
      </c>
      <c r="AD8" s="32"/>
      <c r="AE8" s="28">
        <v>45</v>
      </c>
      <c r="AF8" s="125">
        <f t="shared" si="8"/>
        <v>4.807692307692308E-2</v>
      </c>
      <c r="AG8" s="41">
        <f>AF8*'Pondération des sujets'!$D6</f>
        <v>4.807692307692308E-2</v>
      </c>
      <c r="AH8" s="28">
        <v>68</v>
      </c>
      <c r="AI8" s="125">
        <f t="shared" si="9"/>
        <v>7.4154852780806982E-2</v>
      </c>
      <c r="AJ8" s="41">
        <f>AI8*'Pondération des sujets'!$D6</f>
        <v>7.4154852780806982E-2</v>
      </c>
      <c r="AK8" s="32"/>
      <c r="AL8" s="28">
        <v>19</v>
      </c>
      <c r="AM8" s="125">
        <f t="shared" si="10"/>
        <v>0.1623931623931624</v>
      </c>
      <c r="AN8" s="41">
        <f>AM8*'Pondération des sujets'!$D6</f>
        <v>0.1623931623931624</v>
      </c>
      <c r="AO8" s="28">
        <v>10</v>
      </c>
      <c r="AP8" s="125">
        <f t="shared" si="11"/>
        <v>8.4033613445378158E-2</v>
      </c>
      <c r="AQ8" s="41">
        <f>AP8*'Pondération des sujets'!$D6</f>
        <v>8.4033613445378158E-2</v>
      </c>
      <c r="AR8" s="32"/>
    </row>
    <row r="9" spans="1:44" x14ac:dyDescent="0.25">
      <c r="A9" s="45">
        <v>3</v>
      </c>
      <c r="B9" s="44" t="s">
        <v>14</v>
      </c>
      <c r="C9" s="28">
        <v>97</v>
      </c>
      <c r="D9" s="125">
        <f t="shared" si="0"/>
        <v>9.7389558232931731E-2</v>
      </c>
      <c r="E9" s="41">
        <f>D9*'Pondération des sujets'!$D8</f>
        <v>9.7389558232931731E-2</v>
      </c>
      <c r="F9" s="28">
        <v>171</v>
      </c>
      <c r="G9" s="125">
        <f t="shared" si="1"/>
        <v>0.16208530805687205</v>
      </c>
      <c r="H9" s="41">
        <f>G9*'Pondération des sujets'!$D8</f>
        <v>0.16208530805687205</v>
      </c>
      <c r="I9" s="32"/>
      <c r="J9" s="28">
        <v>17</v>
      </c>
      <c r="K9" s="125">
        <f t="shared" si="2"/>
        <v>2.4216524216524215E-2</v>
      </c>
      <c r="L9" s="41">
        <f>K9*'Pondération des sujets'!$D8</f>
        <v>2.4216524216524215E-2</v>
      </c>
      <c r="M9" s="28">
        <v>22</v>
      </c>
      <c r="N9" s="125">
        <f t="shared" si="3"/>
        <v>3.1976744186046513E-2</v>
      </c>
      <c r="O9" s="41">
        <f>N9*'Pondération des sujets'!$D8</f>
        <v>3.1976744186046513E-2</v>
      </c>
      <c r="P9" s="32"/>
      <c r="Q9" s="28">
        <v>32</v>
      </c>
      <c r="R9" s="125">
        <f t="shared" si="4"/>
        <v>4.1131105398457581E-2</v>
      </c>
      <c r="S9" s="41">
        <f>R9*'Pondération des sujets'!$D8</f>
        <v>4.1131105398457581E-2</v>
      </c>
      <c r="T9" s="28">
        <v>58</v>
      </c>
      <c r="U9" s="125">
        <f t="shared" si="5"/>
        <v>7.3510773130544993E-2</v>
      </c>
      <c r="V9" s="41">
        <f>U9*'Pondération des sujets'!$D8</f>
        <v>7.3510773130544993E-2</v>
      </c>
      <c r="W9" s="32"/>
      <c r="X9" s="28">
        <v>3</v>
      </c>
      <c r="Y9" s="125">
        <f t="shared" si="6"/>
        <v>1.0273972602739725E-2</v>
      </c>
      <c r="Z9" s="41">
        <f>Y9*'Pondération des sujets'!$D8</f>
        <v>1.0273972602739725E-2</v>
      </c>
      <c r="AA9" s="28">
        <v>15</v>
      </c>
      <c r="AB9" s="125">
        <f t="shared" si="7"/>
        <v>5.2264808362369339E-2</v>
      </c>
      <c r="AC9" s="41">
        <f>AB9*'Pondération des sujets'!$D8</f>
        <v>5.2264808362369339E-2</v>
      </c>
      <c r="AD9" s="32"/>
      <c r="AE9" s="28">
        <v>18</v>
      </c>
      <c r="AF9" s="125">
        <f t="shared" si="8"/>
        <v>1.9230769230769232E-2</v>
      </c>
      <c r="AG9" s="41">
        <f>AF9*'Pondération des sujets'!$D8</f>
        <v>1.9230769230769232E-2</v>
      </c>
      <c r="AH9" s="28">
        <v>12</v>
      </c>
      <c r="AI9" s="125">
        <f t="shared" si="9"/>
        <v>1.3086150490730643E-2</v>
      </c>
      <c r="AJ9" s="41">
        <f>AI9*'Pondération des sujets'!$D8</f>
        <v>1.3086150490730643E-2</v>
      </c>
      <c r="AK9" s="32"/>
      <c r="AL9" s="28">
        <v>0</v>
      </c>
      <c r="AM9" s="125">
        <f t="shared" si="10"/>
        <v>0</v>
      </c>
      <c r="AN9" s="41">
        <f>AM9*'Pondération des sujets'!$D8</f>
        <v>0</v>
      </c>
      <c r="AO9" s="28">
        <v>2</v>
      </c>
      <c r="AP9" s="125">
        <f t="shared" si="11"/>
        <v>1.680672268907563E-2</v>
      </c>
      <c r="AQ9" s="41">
        <f>AP9*'Pondération des sujets'!$D8</f>
        <v>1.680672268907563E-2</v>
      </c>
      <c r="AR9" s="32"/>
    </row>
    <row r="10" spans="1:44" ht="25.5" x14ac:dyDescent="0.25">
      <c r="A10" s="45">
        <v>5</v>
      </c>
      <c r="B10" s="44" t="s">
        <v>12</v>
      </c>
      <c r="C10" s="28">
        <v>105</v>
      </c>
      <c r="D10" s="125">
        <f t="shared" si="0"/>
        <v>0.10542168674698796</v>
      </c>
      <c r="E10" s="41">
        <f>D10*'Pondération des sujets'!$D10</f>
        <v>0.10542168674698796</v>
      </c>
      <c r="F10" s="28">
        <v>100</v>
      </c>
      <c r="G10" s="125">
        <f t="shared" si="1"/>
        <v>9.4786729857819899E-2</v>
      </c>
      <c r="H10" s="41">
        <f>G10*'Pondération des sujets'!$D10</f>
        <v>9.4786729857819899E-2</v>
      </c>
      <c r="I10" s="32"/>
      <c r="J10" s="28">
        <v>20</v>
      </c>
      <c r="K10" s="125">
        <f t="shared" si="2"/>
        <v>2.8490028490028491E-2</v>
      </c>
      <c r="L10" s="41">
        <f>K10*'Pondération des sujets'!$D10</f>
        <v>2.8490028490028491E-2</v>
      </c>
      <c r="M10" s="28">
        <v>20</v>
      </c>
      <c r="N10" s="125">
        <f t="shared" si="3"/>
        <v>2.9069767441860465E-2</v>
      </c>
      <c r="O10" s="41">
        <f>N10*'Pondération des sujets'!$D10</f>
        <v>2.9069767441860465E-2</v>
      </c>
      <c r="P10" s="32"/>
      <c r="Q10" s="28">
        <v>4</v>
      </c>
      <c r="R10" s="125">
        <f t="shared" si="4"/>
        <v>5.1413881748071976E-3</v>
      </c>
      <c r="S10" s="41">
        <f>R10*'Pondération des sujets'!$D10</f>
        <v>5.1413881748071976E-3</v>
      </c>
      <c r="T10" s="28">
        <v>3</v>
      </c>
      <c r="U10" s="125">
        <f t="shared" si="5"/>
        <v>3.8022813688212928E-3</v>
      </c>
      <c r="V10" s="41">
        <f>U10*'Pondération des sujets'!$D10</f>
        <v>3.8022813688212928E-3</v>
      </c>
      <c r="W10" s="32"/>
      <c r="X10" s="28">
        <v>0</v>
      </c>
      <c r="Y10" s="125">
        <f t="shared" si="6"/>
        <v>0</v>
      </c>
      <c r="Z10" s="41">
        <f>Y10*'Pondération des sujets'!$D10</f>
        <v>0</v>
      </c>
      <c r="AA10" s="28">
        <v>1</v>
      </c>
      <c r="AB10" s="125">
        <f t="shared" si="7"/>
        <v>3.4843205574912892E-3</v>
      </c>
      <c r="AC10" s="41">
        <f>AB10*'Pondération des sujets'!$D10</f>
        <v>3.4843205574912892E-3</v>
      </c>
      <c r="AD10" s="32"/>
      <c r="AE10" s="28">
        <v>79</v>
      </c>
      <c r="AF10" s="125">
        <f t="shared" si="8"/>
        <v>8.4401709401709407E-2</v>
      </c>
      <c r="AG10" s="41">
        <f>AF10*'Pondération des sujets'!$D10</f>
        <v>8.4401709401709407E-2</v>
      </c>
      <c r="AH10" s="28">
        <v>68</v>
      </c>
      <c r="AI10" s="125">
        <f t="shared" si="9"/>
        <v>7.4154852780806982E-2</v>
      </c>
      <c r="AJ10" s="41">
        <f>AI10*'Pondération des sujets'!$D10</f>
        <v>7.4154852780806982E-2</v>
      </c>
      <c r="AK10" s="32"/>
      <c r="AL10" s="28">
        <v>11</v>
      </c>
      <c r="AM10" s="125">
        <f t="shared" si="10"/>
        <v>9.4017094017094016E-2</v>
      </c>
      <c r="AN10" s="41">
        <f>AM10*'Pondération des sujets'!$D10</f>
        <v>9.4017094017094016E-2</v>
      </c>
      <c r="AO10" s="28">
        <v>13</v>
      </c>
      <c r="AP10" s="125">
        <f t="shared" si="11"/>
        <v>0.1092436974789916</v>
      </c>
      <c r="AQ10" s="41">
        <f>AP10*'Pondération des sujets'!$D10</f>
        <v>0.1092436974789916</v>
      </c>
      <c r="AR10" s="32"/>
    </row>
    <row r="11" spans="1:44" x14ac:dyDescent="0.25">
      <c r="A11" s="115" t="s">
        <v>119</v>
      </c>
      <c r="B11" s="42" t="s">
        <v>2</v>
      </c>
      <c r="C11" s="28">
        <v>1</v>
      </c>
      <c r="D11" s="125">
        <f t="shared" si="0"/>
        <v>1.004016064257028E-3</v>
      </c>
      <c r="E11" s="41">
        <f>D11*'Pondération des sujets'!$D16</f>
        <v>1.004016064257028E-3</v>
      </c>
      <c r="F11" s="28">
        <v>2</v>
      </c>
      <c r="G11" s="125">
        <f t="shared" si="1"/>
        <v>1.8957345971563982E-3</v>
      </c>
      <c r="H11" s="41">
        <f>G11*'Pondération des sujets'!$D16</f>
        <v>1.8957345971563982E-3</v>
      </c>
      <c r="I11" s="32"/>
      <c r="J11" s="28">
        <v>1</v>
      </c>
      <c r="K11" s="125">
        <f t="shared" si="2"/>
        <v>1.4245014245014246E-3</v>
      </c>
      <c r="L11" s="41">
        <f>K11*'Pondération des sujets'!$D16</f>
        <v>1.4245014245014246E-3</v>
      </c>
      <c r="M11" s="28">
        <v>3</v>
      </c>
      <c r="N11" s="125">
        <f t="shared" si="3"/>
        <v>4.3604651162790697E-3</v>
      </c>
      <c r="O11" s="41">
        <f>N11*'Pondération des sujets'!$D16</f>
        <v>4.3604651162790697E-3</v>
      </c>
      <c r="P11" s="32"/>
      <c r="Q11" s="28">
        <v>1</v>
      </c>
      <c r="R11" s="125">
        <f t="shared" si="4"/>
        <v>1.2853470437017994E-3</v>
      </c>
      <c r="S11" s="41">
        <f>R11*'Pondération des sujets'!$D16</f>
        <v>1.2853470437017994E-3</v>
      </c>
      <c r="T11" s="28">
        <v>0</v>
      </c>
      <c r="U11" s="125">
        <f t="shared" si="5"/>
        <v>0</v>
      </c>
      <c r="V11" s="41">
        <f>U11*'Pondération des sujets'!$D16</f>
        <v>0</v>
      </c>
      <c r="W11" s="32"/>
      <c r="X11" s="28">
        <v>0</v>
      </c>
      <c r="Y11" s="125">
        <f t="shared" si="6"/>
        <v>0</v>
      </c>
      <c r="Z11" s="41">
        <f>Y11*'Pondération des sujets'!$D16</f>
        <v>0</v>
      </c>
      <c r="AA11" s="28">
        <v>1</v>
      </c>
      <c r="AB11" s="125">
        <f t="shared" si="7"/>
        <v>3.4843205574912892E-3</v>
      </c>
      <c r="AC11" s="41">
        <f>AB11*'Pondération des sujets'!$D16</f>
        <v>3.4843205574912892E-3</v>
      </c>
      <c r="AD11" s="32"/>
      <c r="AE11" s="28">
        <v>0</v>
      </c>
      <c r="AF11" s="125">
        <f t="shared" si="8"/>
        <v>0</v>
      </c>
      <c r="AG11" s="41">
        <f>AF11*'Pondération des sujets'!$D16</f>
        <v>0</v>
      </c>
      <c r="AH11" s="28">
        <v>4</v>
      </c>
      <c r="AI11" s="125">
        <f t="shared" si="9"/>
        <v>4.3620501635768813E-3</v>
      </c>
      <c r="AJ11" s="41">
        <f>AI11*'Pondération des sujets'!$D16</f>
        <v>4.3620501635768813E-3</v>
      </c>
      <c r="AK11" s="32"/>
      <c r="AL11" s="28">
        <v>0</v>
      </c>
      <c r="AM11" s="125">
        <f t="shared" si="10"/>
        <v>0</v>
      </c>
      <c r="AN11" s="41">
        <f>AM11*'Pondération des sujets'!$D16</f>
        <v>0</v>
      </c>
      <c r="AO11" s="28">
        <v>0</v>
      </c>
      <c r="AP11" s="125">
        <f t="shared" si="11"/>
        <v>0</v>
      </c>
      <c r="AQ11" s="41">
        <f>AP11*'Pondération des sujets'!$D16</f>
        <v>0</v>
      </c>
      <c r="AR11" s="32"/>
    </row>
    <row r="12" spans="1:44" x14ac:dyDescent="0.25">
      <c r="A12" s="115" t="s">
        <v>117</v>
      </c>
      <c r="B12" s="42" t="s">
        <v>1</v>
      </c>
      <c r="C12" s="28">
        <v>0</v>
      </c>
      <c r="D12" s="125">
        <f t="shared" si="0"/>
        <v>0</v>
      </c>
      <c r="E12" s="41">
        <f>D12*'Pondération des sujets'!$D17</f>
        <v>0</v>
      </c>
      <c r="F12" s="28">
        <v>0</v>
      </c>
      <c r="G12" s="125">
        <f t="shared" si="1"/>
        <v>0</v>
      </c>
      <c r="H12" s="41">
        <f>G12*'Pondération des sujets'!$D17</f>
        <v>0</v>
      </c>
      <c r="I12" s="32"/>
      <c r="J12" s="28">
        <v>0</v>
      </c>
      <c r="K12" s="125">
        <f t="shared" si="2"/>
        <v>0</v>
      </c>
      <c r="L12" s="41">
        <f>K12*'Pondération des sujets'!$D17</f>
        <v>0</v>
      </c>
      <c r="M12" s="28">
        <v>0</v>
      </c>
      <c r="N12" s="125">
        <f t="shared" si="3"/>
        <v>0</v>
      </c>
      <c r="O12" s="41">
        <f>N12*'Pondération des sujets'!$D17</f>
        <v>0</v>
      </c>
      <c r="P12" s="32"/>
      <c r="Q12" s="28">
        <v>0</v>
      </c>
      <c r="R12" s="125">
        <f t="shared" si="4"/>
        <v>0</v>
      </c>
      <c r="S12" s="41">
        <f>R12*'Pondération des sujets'!$D17</f>
        <v>0</v>
      </c>
      <c r="T12" s="28">
        <v>0</v>
      </c>
      <c r="U12" s="125">
        <f t="shared" si="5"/>
        <v>0</v>
      </c>
      <c r="V12" s="41">
        <f>U12*'Pondération des sujets'!$D17</f>
        <v>0</v>
      </c>
      <c r="W12" s="32"/>
      <c r="X12" s="28">
        <v>0</v>
      </c>
      <c r="Y12" s="125">
        <f t="shared" si="6"/>
        <v>0</v>
      </c>
      <c r="Z12" s="41">
        <f>Y12*'Pondération des sujets'!$D17</f>
        <v>0</v>
      </c>
      <c r="AA12" s="28">
        <v>0</v>
      </c>
      <c r="AB12" s="125">
        <f t="shared" si="7"/>
        <v>0</v>
      </c>
      <c r="AC12" s="41">
        <f>AB12*'Pondération des sujets'!$D17</f>
        <v>0</v>
      </c>
      <c r="AD12" s="32"/>
      <c r="AE12" s="28">
        <v>0</v>
      </c>
      <c r="AF12" s="125">
        <f t="shared" si="8"/>
        <v>0</v>
      </c>
      <c r="AG12" s="41">
        <f>AF12*'Pondération des sujets'!$D17</f>
        <v>0</v>
      </c>
      <c r="AH12" s="28">
        <v>0</v>
      </c>
      <c r="AI12" s="125">
        <f t="shared" si="9"/>
        <v>0</v>
      </c>
      <c r="AJ12" s="41">
        <f>AI12*'Pondération des sujets'!$D17</f>
        <v>0</v>
      </c>
      <c r="AK12" s="32"/>
      <c r="AL12" s="28">
        <v>0</v>
      </c>
      <c r="AM12" s="125">
        <f t="shared" si="10"/>
        <v>0</v>
      </c>
      <c r="AN12" s="41">
        <f>AM12*'Pondération des sujets'!$D17</f>
        <v>0</v>
      </c>
      <c r="AO12" s="28">
        <v>0</v>
      </c>
      <c r="AP12" s="125">
        <f t="shared" si="11"/>
        <v>0</v>
      </c>
      <c r="AQ12" s="41">
        <f>AP12*'Pondération des sujets'!$D17</f>
        <v>0</v>
      </c>
      <c r="AR12" s="32"/>
    </row>
    <row r="13" spans="1:44" x14ac:dyDescent="0.25">
      <c r="A13" s="77" t="s">
        <v>98</v>
      </c>
      <c r="B13" s="42" t="s">
        <v>99</v>
      </c>
      <c r="C13" s="28">
        <v>0</v>
      </c>
      <c r="D13" s="125">
        <f t="shared" si="0"/>
        <v>0</v>
      </c>
      <c r="E13" s="41">
        <f>D13*'Pondération des sujets'!$D18</f>
        <v>0</v>
      </c>
      <c r="F13" s="28">
        <v>0</v>
      </c>
      <c r="G13" s="125">
        <f t="shared" si="1"/>
        <v>0</v>
      </c>
      <c r="H13" s="41">
        <f>G13*'Pondération des sujets'!$D18</f>
        <v>0</v>
      </c>
      <c r="I13" s="32"/>
      <c r="J13" s="28">
        <v>0</v>
      </c>
      <c r="K13" s="125">
        <f t="shared" si="2"/>
        <v>0</v>
      </c>
      <c r="L13" s="41">
        <f>K13*'Pondération des sujets'!$D18</f>
        <v>0</v>
      </c>
      <c r="M13" s="28">
        <v>0</v>
      </c>
      <c r="N13" s="125">
        <f t="shared" si="3"/>
        <v>0</v>
      </c>
      <c r="O13" s="41">
        <f>N13*'Pondération des sujets'!$D18</f>
        <v>0</v>
      </c>
      <c r="P13" s="32"/>
      <c r="Q13" s="28">
        <v>0</v>
      </c>
      <c r="R13" s="125">
        <f t="shared" si="4"/>
        <v>0</v>
      </c>
      <c r="S13" s="41">
        <f>R13*'Pondération des sujets'!$D18</f>
        <v>0</v>
      </c>
      <c r="T13" s="28">
        <v>0</v>
      </c>
      <c r="U13" s="125">
        <f t="shared" si="5"/>
        <v>0</v>
      </c>
      <c r="V13" s="41">
        <f>U13*'Pondération des sujets'!$D18</f>
        <v>0</v>
      </c>
      <c r="W13" s="32"/>
      <c r="X13" s="28">
        <v>0</v>
      </c>
      <c r="Y13" s="125">
        <f t="shared" si="6"/>
        <v>0</v>
      </c>
      <c r="Z13" s="41">
        <f>Y13*'Pondération des sujets'!$D18</f>
        <v>0</v>
      </c>
      <c r="AA13" s="28">
        <v>0</v>
      </c>
      <c r="AB13" s="125">
        <f t="shared" si="7"/>
        <v>0</v>
      </c>
      <c r="AC13" s="41">
        <f>AB13*'Pondération des sujets'!$D18</f>
        <v>0</v>
      </c>
      <c r="AD13" s="32"/>
      <c r="AE13" s="28">
        <v>0</v>
      </c>
      <c r="AF13" s="125">
        <f t="shared" si="8"/>
        <v>0</v>
      </c>
      <c r="AG13" s="41">
        <f>AF13*'Pondération des sujets'!$D18</f>
        <v>0</v>
      </c>
      <c r="AH13" s="28">
        <v>0</v>
      </c>
      <c r="AI13" s="125">
        <f t="shared" si="9"/>
        <v>0</v>
      </c>
      <c r="AJ13" s="41">
        <f>AI13*'Pondération des sujets'!$D18</f>
        <v>0</v>
      </c>
      <c r="AK13" s="32"/>
      <c r="AL13" s="28">
        <v>0</v>
      </c>
      <c r="AM13" s="125">
        <f t="shared" si="10"/>
        <v>0</v>
      </c>
      <c r="AN13" s="41">
        <f>AM13*'Pondération des sujets'!$D18</f>
        <v>0</v>
      </c>
      <c r="AO13" s="28">
        <v>0</v>
      </c>
      <c r="AP13" s="125">
        <f t="shared" si="11"/>
        <v>0</v>
      </c>
      <c r="AQ13" s="41">
        <f>AP13*'Pondération des sujets'!$D18</f>
        <v>0</v>
      </c>
      <c r="AR13" s="32"/>
    </row>
    <row r="14" spans="1:44" x14ac:dyDescent="0.25">
      <c r="A14" s="84" t="s">
        <v>48</v>
      </c>
      <c r="B14" s="38" t="s">
        <v>47</v>
      </c>
      <c r="C14" s="36"/>
      <c r="D14" s="35"/>
      <c r="E14" s="39">
        <f>SUM(E4:E12)</f>
        <v>0.45281124497991965</v>
      </c>
      <c r="F14" s="36"/>
      <c r="G14" s="35"/>
      <c r="H14" s="39">
        <f>SUM(H4:H12)</f>
        <v>0.42369668246445497</v>
      </c>
      <c r="I14" s="32"/>
      <c r="J14" s="36"/>
      <c r="K14" s="35"/>
      <c r="L14" s="39">
        <f>SUM(L4:L12)</f>
        <v>0.25925925925925924</v>
      </c>
      <c r="M14" s="36"/>
      <c r="N14" s="35"/>
      <c r="O14" s="39">
        <f>SUM(O4:O12)</f>
        <v>0.22965116279069769</v>
      </c>
      <c r="P14" s="32"/>
      <c r="Q14" s="36"/>
      <c r="R14" s="35"/>
      <c r="S14" s="39">
        <f>SUM(S4:S12)</f>
        <v>0.54755784061696655</v>
      </c>
      <c r="T14" s="36"/>
      <c r="U14" s="35"/>
      <c r="V14" s="39">
        <f>SUM(V4:V12)</f>
        <v>0.57414448669201523</v>
      </c>
      <c r="W14" s="32"/>
      <c r="X14" s="36"/>
      <c r="Y14" s="35"/>
      <c r="Z14" s="39">
        <f>SUM(Z4:Z12)</f>
        <v>0.69520547945205491</v>
      </c>
      <c r="AA14" s="36"/>
      <c r="AB14" s="35"/>
      <c r="AC14" s="39">
        <f>SUM(AC4:AC12)</f>
        <v>0.70731707317073167</v>
      </c>
      <c r="AD14" s="32"/>
      <c r="AE14" s="36"/>
      <c r="AF14" s="35"/>
      <c r="AG14" s="39">
        <f>SUM(AG4:AG12)</f>
        <v>0.24038461538461539</v>
      </c>
      <c r="AH14" s="36"/>
      <c r="AI14" s="35"/>
      <c r="AJ14" s="39">
        <f>SUM(AJ4:AJ12)</f>
        <v>0.2431842966194111</v>
      </c>
      <c r="AK14" s="32"/>
      <c r="AL14" s="36"/>
      <c r="AM14" s="35"/>
      <c r="AN14" s="39">
        <f>SUM(AN4:AN12)</f>
        <v>0.54700854700854706</v>
      </c>
      <c r="AO14" s="36"/>
      <c r="AP14" s="35"/>
      <c r="AQ14" s="39">
        <f>SUM(AQ4:AQ12)</f>
        <v>0.65546218487394969</v>
      </c>
      <c r="AR14" s="32"/>
    </row>
    <row r="15" spans="1:44" x14ac:dyDescent="0.25">
      <c r="E15" s="30"/>
      <c r="H15" s="30"/>
      <c r="I15" s="26"/>
      <c r="L15" s="30"/>
      <c r="O15" s="30"/>
      <c r="P15" s="26"/>
      <c r="S15" s="30"/>
      <c r="V15" s="30"/>
      <c r="W15" s="26"/>
      <c r="Z15" s="30"/>
      <c r="AC15" s="30"/>
      <c r="AD15" s="26"/>
      <c r="AG15" s="30"/>
      <c r="AJ15" s="30"/>
      <c r="AK15" s="26"/>
      <c r="AN15" s="30"/>
      <c r="AQ15" s="30"/>
      <c r="AR15" s="26"/>
    </row>
    <row r="16" spans="1:44" x14ac:dyDescent="0.25">
      <c r="C16" s="29" t="s">
        <v>45</v>
      </c>
      <c r="E16" s="27"/>
      <c r="F16" s="29" t="s">
        <v>45</v>
      </c>
      <c r="H16" s="27"/>
      <c r="I16" s="26"/>
      <c r="J16" s="29" t="s">
        <v>44</v>
      </c>
      <c r="L16" s="27"/>
      <c r="M16" s="29" t="s">
        <v>44</v>
      </c>
      <c r="O16" s="27"/>
      <c r="P16" s="26"/>
      <c r="Q16" s="29" t="s">
        <v>43</v>
      </c>
      <c r="S16" s="27"/>
      <c r="T16" s="29" t="s">
        <v>43</v>
      </c>
      <c r="V16" s="27"/>
      <c r="W16" s="26"/>
      <c r="X16" s="29" t="s">
        <v>42</v>
      </c>
      <c r="Z16" s="27"/>
      <c r="AA16" s="29" t="s">
        <v>42</v>
      </c>
      <c r="AC16" s="27"/>
      <c r="AD16" s="26"/>
      <c r="AE16" s="29" t="s">
        <v>41</v>
      </c>
      <c r="AG16" s="27"/>
      <c r="AH16" s="29" t="s">
        <v>41</v>
      </c>
      <c r="AJ16" s="27"/>
      <c r="AK16" s="26"/>
      <c r="AL16" s="29" t="s">
        <v>40</v>
      </c>
      <c r="AN16" s="27"/>
      <c r="AO16" s="29" t="s">
        <v>40</v>
      </c>
      <c r="AQ16" s="27"/>
      <c r="AR16" s="26"/>
    </row>
    <row r="17" spans="3:44" x14ac:dyDescent="0.25">
      <c r="C17" s="123" t="s">
        <v>38</v>
      </c>
      <c r="E17" s="27"/>
      <c r="F17" s="142" t="s">
        <v>235</v>
      </c>
      <c r="H17" s="27"/>
      <c r="I17" s="26"/>
      <c r="J17" s="131" t="s">
        <v>38</v>
      </c>
      <c r="L17" s="27"/>
      <c r="M17" s="142" t="s">
        <v>235</v>
      </c>
      <c r="O17" s="27"/>
      <c r="P17" s="26"/>
      <c r="Q17" s="131" t="s">
        <v>38</v>
      </c>
      <c r="S17" s="27"/>
      <c r="T17" s="142" t="s">
        <v>235</v>
      </c>
      <c r="V17" s="27"/>
      <c r="W17" s="26"/>
      <c r="X17" s="131" t="s">
        <v>38</v>
      </c>
      <c r="Z17" s="27"/>
      <c r="AA17" s="142" t="s">
        <v>235</v>
      </c>
      <c r="AC17" s="27"/>
      <c r="AD17" s="26"/>
      <c r="AE17" s="131" t="s">
        <v>38</v>
      </c>
      <c r="AG17" s="27"/>
      <c r="AH17" s="142" t="s">
        <v>235</v>
      </c>
      <c r="AJ17" s="27"/>
      <c r="AK17" s="26"/>
      <c r="AL17" s="131" t="s">
        <v>38</v>
      </c>
      <c r="AN17" s="27"/>
      <c r="AO17" s="142" t="s">
        <v>235</v>
      </c>
      <c r="AQ17" s="27"/>
      <c r="AR17" s="26"/>
    </row>
    <row r="18" spans="3:44" x14ac:dyDescent="0.25">
      <c r="C18" s="123" t="s">
        <v>95</v>
      </c>
      <c r="E18" s="27"/>
      <c r="F18" s="142" t="s">
        <v>95</v>
      </c>
      <c r="H18" s="27"/>
      <c r="I18" s="26"/>
      <c r="J18" s="131" t="s">
        <v>95</v>
      </c>
      <c r="L18" s="27"/>
      <c r="M18" s="142" t="s">
        <v>95</v>
      </c>
      <c r="O18" s="27"/>
      <c r="P18" s="26"/>
      <c r="Q18" s="131" t="s">
        <v>95</v>
      </c>
      <c r="S18" s="27"/>
      <c r="T18" s="142" t="s">
        <v>95</v>
      </c>
      <c r="V18" s="27"/>
      <c r="W18" s="26"/>
      <c r="X18" s="131" t="s">
        <v>36</v>
      </c>
      <c r="Z18" s="27"/>
      <c r="AA18" s="142" t="s">
        <v>36</v>
      </c>
      <c r="AC18" s="27"/>
      <c r="AD18" s="26"/>
      <c r="AE18" s="131" t="s">
        <v>36</v>
      </c>
      <c r="AG18" s="27"/>
      <c r="AH18" s="142" t="s">
        <v>36</v>
      </c>
      <c r="AJ18" s="27"/>
      <c r="AK18" s="26"/>
      <c r="AL18" s="131" t="s">
        <v>95</v>
      </c>
      <c r="AN18" s="27"/>
      <c r="AO18" s="142" t="s">
        <v>95</v>
      </c>
      <c r="AQ18" s="27"/>
      <c r="AR18" s="26"/>
    </row>
    <row r="19" spans="3:44" x14ac:dyDescent="0.25">
      <c r="C19" s="131">
        <v>996</v>
      </c>
      <c r="E19" s="27"/>
      <c r="F19" s="142">
        <v>1055</v>
      </c>
      <c r="H19" s="27"/>
      <c r="I19" s="26"/>
      <c r="J19" s="131">
        <v>702</v>
      </c>
      <c r="L19" s="27"/>
      <c r="M19" s="142">
        <v>688</v>
      </c>
      <c r="O19" s="27"/>
      <c r="P19" s="26"/>
      <c r="Q19" s="131">
        <v>778</v>
      </c>
      <c r="S19" s="27"/>
      <c r="T19" s="142">
        <v>789</v>
      </c>
      <c r="V19" s="27"/>
      <c r="W19" s="26"/>
      <c r="X19" s="131">
        <v>292</v>
      </c>
      <c r="Z19" s="27"/>
      <c r="AA19" s="142">
        <v>287</v>
      </c>
      <c r="AC19" s="27"/>
      <c r="AD19" s="26"/>
      <c r="AE19" s="131">
        <v>936</v>
      </c>
      <c r="AG19" s="27"/>
      <c r="AH19" s="142">
        <v>917</v>
      </c>
      <c r="AJ19" s="27"/>
      <c r="AK19" s="26"/>
      <c r="AL19" s="131">
        <v>117</v>
      </c>
      <c r="AN19" s="27"/>
      <c r="AO19" s="142">
        <v>119</v>
      </c>
      <c r="AQ19" s="27"/>
      <c r="AR19" s="26"/>
    </row>
    <row r="20" spans="3:44" x14ac:dyDescent="0.25">
      <c r="C20" s="131" t="s">
        <v>35</v>
      </c>
      <c r="E20" s="27"/>
      <c r="F20" s="142" t="s">
        <v>35</v>
      </c>
      <c r="H20" s="27"/>
      <c r="I20" s="26"/>
      <c r="J20" s="131" t="s">
        <v>35</v>
      </c>
      <c r="L20" s="27"/>
      <c r="M20" s="142" t="s">
        <v>35</v>
      </c>
      <c r="O20" s="27"/>
      <c r="P20" s="26"/>
      <c r="Q20" s="131" t="s">
        <v>35</v>
      </c>
      <c r="S20" s="27"/>
      <c r="T20" s="142" t="s">
        <v>35</v>
      </c>
      <c r="V20" s="27"/>
      <c r="W20" s="26"/>
      <c r="X20" s="131" t="s">
        <v>35</v>
      </c>
      <c r="Z20" s="27"/>
      <c r="AA20" s="142" t="s">
        <v>35</v>
      </c>
      <c r="AC20" s="27"/>
      <c r="AD20" s="26"/>
      <c r="AE20" s="131" t="s">
        <v>35</v>
      </c>
      <c r="AG20" s="27"/>
      <c r="AH20" s="142" t="s">
        <v>35</v>
      </c>
      <c r="AJ20" s="27"/>
      <c r="AK20" s="26"/>
      <c r="AL20" s="131" t="s">
        <v>35</v>
      </c>
      <c r="AN20" s="27"/>
      <c r="AO20" s="142" t="s">
        <v>35</v>
      </c>
      <c r="AQ20" s="27"/>
      <c r="AR20" s="26"/>
    </row>
    <row r="21" spans="3:44" x14ac:dyDescent="0.25">
      <c r="C21" s="131">
        <v>948</v>
      </c>
      <c r="E21" s="27"/>
      <c r="F21" s="142">
        <v>964</v>
      </c>
      <c r="H21" s="27"/>
      <c r="I21" s="26"/>
      <c r="J21" s="131">
        <v>870</v>
      </c>
      <c r="L21" s="27"/>
      <c r="M21" s="142">
        <v>873</v>
      </c>
      <c r="O21" s="27"/>
      <c r="P21" s="26"/>
      <c r="Q21" s="131">
        <v>1001</v>
      </c>
      <c r="S21" s="27"/>
      <c r="T21" s="142">
        <v>1003</v>
      </c>
      <c r="V21" s="27"/>
      <c r="W21" s="26"/>
      <c r="X21" s="131">
        <v>259</v>
      </c>
      <c r="Z21" s="27"/>
      <c r="AA21" s="142">
        <v>278</v>
      </c>
      <c r="AC21" s="27"/>
      <c r="AD21" s="26"/>
      <c r="AE21" s="131">
        <v>1175</v>
      </c>
      <c r="AG21" s="27"/>
      <c r="AH21" s="142">
        <v>1175</v>
      </c>
      <c r="AJ21" s="27"/>
      <c r="AK21" s="26"/>
      <c r="AL21" s="131">
        <v>115</v>
      </c>
      <c r="AN21" s="27"/>
      <c r="AO21" s="142">
        <v>127</v>
      </c>
      <c r="AQ21" s="27"/>
      <c r="AR21" s="26"/>
    </row>
    <row r="22" spans="3:44" x14ac:dyDescent="0.25">
      <c r="E22" s="27"/>
      <c r="H22" s="27"/>
      <c r="L22" s="27"/>
      <c r="O22" s="27"/>
      <c r="S22" s="27"/>
      <c r="V22" s="27"/>
      <c r="Z22" s="27"/>
      <c r="AC22" s="27"/>
      <c r="AG22" s="27"/>
      <c r="AJ22" s="27"/>
      <c r="AN22" s="27"/>
      <c r="AQ22" s="27"/>
    </row>
    <row r="23" spans="3:44" x14ac:dyDescent="0.25">
      <c r="E23" s="27"/>
      <c r="H23" s="27"/>
      <c r="L23" s="27"/>
      <c r="O23" s="27"/>
      <c r="S23" s="27"/>
      <c r="V23" s="27"/>
      <c r="Z23" s="27"/>
      <c r="AC23" s="27"/>
      <c r="AG23" s="27"/>
      <c r="AJ23" s="27"/>
      <c r="AN23" s="27"/>
      <c r="AQ23" s="27"/>
    </row>
    <row r="24" spans="3:44" x14ac:dyDescent="0.25">
      <c r="E24" s="27"/>
      <c r="H24" s="27"/>
      <c r="L24" s="27"/>
      <c r="O24" s="27"/>
      <c r="S24" s="27"/>
      <c r="V24" s="27"/>
      <c r="Z24" s="27"/>
      <c r="AC24" s="27"/>
      <c r="AG24" s="27"/>
      <c r="AJ24" s="27"/>
      <c r="AN24" s="27"/>
      <c r="AQ24" s="27"/>
    </row>
  </sheetData>
  <mergeCells count="14">
    <mergeCell ref="AO2:AQ2"/>
    <mergeCell ref="AL2:AN2"/>
    <mergeCell ref="A1:A3"/>
    <mergeCell ref="B1:B3"/>
    <mergeCell ref="C2:E2"/>
    <mergeCell ref="Q2:S2"/>
    <mergeCell ref="X2:Z2"/>
    <mergeCell ref="J2:L2"/>
    <mergeCell ref="AE2:AG2"/>
    <mergeCell ref="F2:H2"/>
    <mergeCell ref="M2:O2"/>
    <mergeCell ref="AA2:AC2"/>
    <mergeCell ref="AH2:AJ2"/>
    <mergeCell ref="T2:V2"/>
  </mergeCells>
  <conditionalFormatting sqref="AR4:AR12">
    <cfRule type="cellIs" dxfId="72" priority="60" operator="greaterThan">
      <formula>0</formula>
    </cfRule>
    <cfRule type="cellIs" dxfId="71" priority="61" operator="lessThan">
      <formula>0</formula>
    </cfRule>
  </conditionalFormatting>
  <conditionalFormatting sqref="AN15:AN1048576">
    <cfRule type="cellIs" dxfId="70" priority="57" operator="greaterThan">
      <formula>0</formula>
    </cfRule>
    <cfRule type="cellIs" dxfId="69" priority="58" operator="lessThan">
      <formula>0</formula>
    </cfRule>
    <cfRule type="cellIs" dxfId="68" priority="59" operator="greaterThan">
      <formula>0</formula>
    </cfRule>
  </conditionalFormatting>
  <conditionalFormatting sqref="AR14">
    <cfRule type="cellIs" dxfId="67" priority="55" operator="greaterThan">
      <formula>0</formula>
    </cfRule>
    <cfRule type="cellIs" dxfId="66" priority="56" operator="lessThan">
      <formula>0</formula>
    </cfRule>
  </conditionalFormatting>
  <conditionalFormatting sqref="AR2">
    <cfRule type="cellIs" dxfId="65" priority="53" operator="greaterThan">
      <formula>0</formula>
    </cfRule>
    <cfRule type="cellIs" dxfId="64" priority="54" operator="lessThan">
      <formula>0</formula>
    </cfRule>
  </conditionalFormatting>
  <conditionalFormatting sqref="AR13">
    <cfRule type="cellIs" dxfId="63" priority="51" operator="greaterThan">
      <formula>0</formula>
    </cfRule>
    <cfRule type="cellIs" dxfId="62" priority="52" operator="lessThan">
      <formula>0</formula>
    </cfRule>
  </conditionalFormatting>
  <conditionalFormatting sqref="I4:I12 P4:P12 AK4:AK12 AD4:AD12 W4:W12">
    <cfRule type="cellIs" dxfId="61" priority="49" operator="greaterThan">
      <formula>0</formula>
    </cfRule>
    <cfRule type="cellIs" dxfId="60" priority="50" operator="lessThan">
      <formula>0</formula>
    </cfRule>
  </conditionalFormatting>
  <conditionalFormatting sqref="E15:E1048576 S15:S1048576 Z15:Z1048576">
    <cfRule type="cellIs" dxfId="59" priority="46" operator="greaterThan">
      <formula>0</formula>
    </cfRule>
    <cfRule type="cellIs" dxfId="58" priority="47" operator="lessThan">
      <formula>0</formula>
    </cfRule>
    <cfRule type="cellIs" dxfId="57" priority="48" operator="greaterThan">
      <formula>0</formula>
    </cfRule>
  </conditionalFormatting>
  <conditionalFormatting sqref="I14">
    <cfRule type="cellIs" dxfId="56" priority="44" operator="greaterThan">
      <formula>0</formula>
    </cfRule>
    <cfRule type="cellIs" dxfId="55" priority="45" operator="lessThan">
      <formula>0</formula>
    </cfRule>
  </conditionalFormatting>
  <conditionalFormatting sqref="I2">
    <cfRule type="cellIs" dxfId="54" priority="42" operator="greaterThan">
      <formula>0</formula>
    </cfRule>
    <cfRule type="cellIs" dxfId="53" priority="43" operator="lessThan">
      <formula>0</formula>
    </cfRule>
  </conditionalFormatting>
  <conditionalFormatting sqref="I13">
    <cfRule type="cellIs" dxfId="52" priority="40" operator="greaterThan">
      <formula>0</formula>
    </cfRule>
    <cfRule type="cellIs" dxfId="51" priority="41" operator="lessThan">
      <formula>0</formula>
    </cfRule>
  </conditionalFormatting>
  <conditionalFormatting sqref="P14">
    <cfRule type="cellIs" dxfId="50" priority="38" operator="greaterThan">
      <formula>0</formula>
    </cfRule>
    <cfRule type="cellIs" dxfId="49" priority="39" operator="lessThan">
      <formula>0</formula>
    </cfRule>
  </conditionalFormatting>
  <conditionalFormatting sqref="P2">
    <cfRule type="cellIs" dxfId="48" priority="36" operator="greaterThan">
      <formula>0</formula>
    </cfRule>
    <cfRule type="cellIs" dxfId="47" priority="37" operator="lessThan">
      <formula>0</formula>
    </cfRule>
  </conditionalFormatting>
  <conditionalFormatting sqref="P13">
    <cfRule type="cellIs" dxfId="46" priority="34" operator="greaterThan">
      <formula>0</formula>
    </cfRule>
    <cfRule type="cellIs" dxfId="45" priority="35" operator="lessThan">
      <formula>0</formula>
    </cfRule>
  </conditionalFormatting>
  <conditionalFormatting sqref="AK14 AD14 W14">
    <cfRule type="cellIs" dxfId="44" priority="32" operator="greaterThan">
      <formula>0</formula>
    </cfRule>
    <cfRule type="cellIs" dxfId="43" priority="33" operator="lessThan">
      <formula>0</formula>
    </cfRule>
  </conditionalFormatting>
  <conditionalFormatting sqref="AK2 AD2 W2">
    <cfRule type="cellIs" dxfId="42" priority="30" operator="greaterThan">
      <formula>0</formula>
    </cfRule>
    <cfRule type="cellIs" dxfId="41" priority="31" operator="lessThan">
      <formula>0</formula>
    </cfRule>
  </conditionalFormatting>
  <conditionalFormatting sqref="AK13 AD13 W13">
    <cfRule type="cellIs" dxfId="40" priority="28" operator="greaterThan">
      <formula>0</formula>
    </cfRule>
    <cfRule type="cellIs" dxfId="39" priority="29" operator="lessThan">
      <formula>0</formula>
    </cfRule>
  </conditionalFormatting>
  <conditionalFormatting sqref="L15:L1048576">
    <cfRule type="cellIs" dxfId="38" priority="25" operator="greaterThan">
      <formula>0</formula>
    </cfRule>
    <cfRule type="cellIs" dxfId="37" priority="26" operator="lessThan">
      <formula>0</formula>
    </cfRule>
    <cfRule type="cellIs" dxfId="36" priority="27" operator="greaterThan">
      <formula>0</formula>
    </cfRule>
  </conditionalFormatting>
  <conditionalFormatting sqref="AG15:AG1048576">
    <cfRule type="cellIs" dxfId="35" priority="22" operator="greaterThan">
      <formula>0</formula>
    </cfRule>
    <cfRule type="cellIs" dxfId="34" priority="23" operator="lessThan">
      <formula>0</formula>
    </cfRule>
    <cfRule type="cellIs" dxfId="33" priority="24" operator="greaterThan">
      <formula>0</formula>
    </cfRule>
  </conditionalFormatting>
  <conditionalFormatting sqref="H15:H1048576">
    <cfRule type="cellIs" dxfId="32" priority="16" operator="greaterThan">
      <formula>0</formula>
    </cfRule>
    <cfRule type="cellIs" dxfId="31" priority="17" operator="lessThan">
      <formula>0</formula>
    </cfRule>
    <cfRule type="cellIs" dxfId="30" priority="18" operator="greaterThan">
      <formula>0</formula>
    </cfRule>
  </conditionalFormatting>
  <conditionalFormatting sqref="O15:O1048576">
    <cfRule type="cellIs" dxfId="29" priority="13" operator="greaterThan">
      <formula>0</formula>
    </cfRule>
    <cfRule type="cellIs" dxfId="28" priority="14" operator="lessThan">
      <formula>0</formula>
    </cfRule>
    <cfRule type="cellIs" dxfId="27" priority="15" operator="greaterThan">
      <formula>0</formula>
    </cfRule>
  </conditionalFormatting>
  <conditionalFormatting sqref="AC15:AC1048576">
    <cfRule type="cellIs" dxfId="26" priority="10" operator="greaterThan">
      <formula>0</formula>
    </cfRule>
    <cfRule type="cellIs" dxfId="25" priority="11" operator="lessThan">
      <formula>0</formula>
    </cfRule>
    <cfRule type="cellIs" dxfId="24" priority="12" operator="greaterThan">
      <formula>0</formula>
    </cfRule>
  </conditionalFormatting>
  <conditionalFormatting sqref="AJ15:AJ1048576">
    <cfRule type="cellIs" dxfId="23" priority="7" operator="greaterThan">
      <formula>0</formula>
    </cfRule>
    <cfRule type="cellIs" dxfId="22" priority="8" operator="lessThan">
      <formula>0</formula>
    </cfRule>
    <cfRule type="cellIs" dxfId="21" priority="9" operator="greaterThan">
      <formula>0</formula>
    </cfRule>
  </conditionalFormatting>
  <conditionalFormatting sqref="V15:V1048576">
    <cfRule type="cellIs" dxfId="20" priority="4" operator="greaterThan">
      <formula>0</formula>
    </cfRule>
    <cfRule type="cellIs" dxfId="19" priority="5" operator="lessThan">
      <formula>0</formula>
    </cfRule>
    <cfRule type="cellIs" dxfId="18" priority="6" operator="greaterThan">
      <formula>0</formula>
    </cfRule>
  </conditionalFormatting>
  <conditionalFormatting sqref="AQ15:AQ1048576">
    <cfRule type="cellIs" dxfId="17" priority="1" operator="greaterThan">
      <formula>0</formula>
    </cfRule>
    <cfRule type="cellIs" dxfId="16" priority="2" operator="lessThan">
      <formula>0</formula>
    </cfRule>
    <cfRule type="cellIs" dxfId="15" priority="3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00B0F0"/>
  </sheetPr>
  <dimension ref="A1:I23"/>
  <sheetViews>
    <sheetView zoomScale="60" zoomScaleNormal="60" workbookViewId="0">
      <pane xSplit="2" ySplit="3" topLeftCell="C4" activePane="bottomRight" state="frozen"/>
      <selection activeCell="A41" sqref="A41"/>
      <selection pane="topRight" activeCell="A41" sqref="A41"/>
      <selection pane="bottomLeft" activeCell="A41" sqref="A41"/>
      <selection pane="bottomRight" activeCell="G24" sqref="G24"/>
    </sheetView>
  </sheetViews>
  <sheetFormatPr baseColWidth="10" defaultRowHeight="15" x14ac:dyDescent="0.25"/>
  <cols>
    <col min="1" max="1" width="21.85546875" bestFit="1" customWidth="1"/>
    <col min="2" max="2" width="83.28515625" bestFit="1" customWidth="1"/>
    <col min="3" max="3" width="19.28515625" bestFit="1" customWidth="1"/>
    <col min="4" max="4" width="20.42578125" style="25" bestFit="1" customWidth="1"/>
    <col min="5" max="5" width="11.28515625" bestFit="1" customWidth="1"/>
    <col min="6" max="6" width="19.28515625" bestFit="1" customWidth="1"/>
    <col min="7" max="7" width="20.42578125" style="25" bestFit="1" customWidth="1"/>
    <col min="8" max="8" width="11.28515625" bestFit="1" customWidth="1"/>
    <col min="9" max="9" width="11.5703125" style="106"/>
  </cols>
  <sheetData>
    <row r="1" spans="1:9" x14ac:dyDescent="0.25">
      <c r="A1" s="145" t="s">
        <v>31</v>
      </c>
      <c r="B1" s="146" t="s">
        <v>30</v>
      </c>
      <c r="C1" s="102"/>
      <c r="D1" s="102"/>
      <c r="E1" s="102"/>
      <c r="F1" s="102"/>
      <c r="G1" s="102"/>
      <c r="H1" s="102"/>
      <c r="I1" s="116"/>
    </row>
    <row r="2" spans="1:9" x14ac:dyDescent="0.25">
      <c r="A2" s="145"/>
      <c r="B2" s="147"/>
      <c r="C2" s="153" t="s">
        <v>46</v>
      </c>
      <c r="D2" s="143"/>
      <c r="E2" s="143"/>
      <c r="F2" s="153" t="s">
        <v>46</v>
      </c>
      <c r="G2" s="143"/>
      <c r="H2" s="143"/>
      <c r="I2" s="53"/>
    </row>
    <row r="3" spans="1:9" x14ac:dyDescent="0.25">
      <c r="A3" s="145"/>
      <c r="B3" s="147"/>
      <c r="C3" s="28" t="s">
        <v>38</v>
      </c>
      <c r="D3" s="51" t="s">
        <v>128</v>
      </c>
      <c r="E3" s="36" t="s">
        <v>50</v>
      </c>
      <c r="F3" s="28" t="s">
        <v>235</v>
      </c>
      <c r="G3" s="51" t="s">
        <v>245</v>
      </c>
      <c r="H3" s="36" t="s">
        <v>50</v>
      </c>
      <c r="I3" s="52"/>
    </row>
    <row r="4" spans="1:9" x14ac:dyDescent="0.25">
      <c r="A4" s="45" t="s">
        <v>23</v>
      </c>
      <c r="B4" s="44" t="s">
        <v>22</v>
      </c>
      <c r="C4" s="31">
        <v>38</v>
      </c>
      <c r="D4" s="33">
        <f t="shared" ref="D4:D12" si="0">C4/C$18</f>
        <v>2.7516292541636494E-2</v>
      </c>
      <c r="E4" s="41">
        <f>D4*'Pondération des sujets'!$D3</f>
        <v>2.7516292541636494E-2</v>
      </c>
      <c r="F4" s="31">
        <v>29</v>
      </c>
      <c r="G4" s="33">
        <f t="shared" ref="G4:G12" si="1">F4/F$18</f>
        <v>2.1513353115727003E-2</v>
      </c>
      <c r="H4" s="41">
        <f>G4*'Pondération des sujets'!$D3</f>
        <v>2.1513353115727003E-2</v>
      </c>
      <c r="I4" s="32"/>
    </row>
    <row r="5" spans="1:9" x14ac:dyDescent="0.25">
      <c r="A5" s="50"/>
      <c r="B5" s="49" t="s">
        <v>49</v>
      </c>
      <c r="C5" s="48">
        <v>5</v>
      </c>
      <c r="D5" s="46">
        <f t="shared" si="0"/>
        <v>3.6205648081100651E-3</v>
      </c>
      <c r="E5" s="41">
        <f>-D5*'Pondération des sujets'!$D$3</f>
        <v>-3.6205648081100651E-3</v>
      </c>
      <c r="F5" s="48">
        <v>12</v>
      </c>
      <c r="G5" s="46">
        <f t="shared" si="1"/>
        <v>8.9020771513353119E-3</v>
      </c>
      <c r="H5" s="41">
        <f>-G5*'Pondération des sujets'!$D$3</f>
        <v>-8.9020771513353119E-3</v>
      </c>
      <c r="I5" s="32"/>
    </row>
    <row r="6" spans="1:9" x14ac:dyDescent="0.25">
      <c r="A6" s="45" t="s">
        <v>21</v>
      </c>
      <c r="B6" s="44" t="s">
        <v>20</v>
      </c>
      <c r="C6" s="31">
        <v>6</v>
      </c>
      <c r="D6" s="33">
        <f t="shared" si="0"/>
        <v>4.3446777697320783E-3</v>
      </c>
      <c r="E6" s="41">
        <f>D6*'Pondération des sujets'!$D4</f>
        <v>4.3446777697320783E-3</v>
      </c>
      <c r="F6" s="31">
        <v>7</v>
      </c>
      <c r="G6" s="33">
        <f t="shared" si="1"/>
        <v>5.1928783382789315E-3</v>
      </c>
      <c r="H6" s="41">
        <f>G6*'Pondération des sujets'!$D4</f>
        <v>5.1928783382789315E-3</v>
      </c>
      <c r="I6" s="32"/>
    </row>
    <row r="7" spans="1:9" x14ac:dyDescent="0.25">
      <c r="A7" s="45" t="s">
        <v>19</v>
      </c>
      <c r="B7" s="44" t="s">
        <v>18</v>
      </c>
      <c r="C7" s="31">
        <v>0</v>
      </c>
      <c r="D7" s="33">
        <f t="shared" si="0"/>
        <v>0</v>
      </c>
      <c r="E7" s="41">
        <f>D7*'Pondération des sujets'!$D5</f>
        <v>0</v>
      </c>
      <c r="F7" s="31">
        <v>0</v>
      </c>
      <c r="G7" s="33">
        <f t="shared" si="1"/>
        <v>0</v>
      </c>
      <c r="H7" s="41">
        <f>G7*'Pondération des sujets'!$D5</f>
        <v>0</v>
      </c>
      <c r="I7" s="32"/>
    </row>
    <row r="8" spans="1:9" x14ac:dyDescent="0.25">
      <c r="A8" s="45" t="s">
        <v>118</v>
      </c>
      <c r="B8" s="44" t="s">
        <v>16</v>
      </c>
      <c r="C8" s="31">
        <v>43</v>
      </c>
      <c r="D8" s="33">
        <f t="shared" si="0"/>
        <v>3.1136857349746562E-2</v>
      </c>
      <c r="E8" s="41">
        <f>D8*'Pondération des sujets'!$D6</f>
        <v>3.1136857349746562E-2</v>
      </c>
      <c r="F8" s="31">
        <v>32</v>
      </c>
      <c r="G8" s="33">
        <f t="shared" si="1"/>
        <v>2.3738872403560832E-2</v>
      </c>
      <c r="H8" s="41">
        <f>G8*'Pondération des sujets'!$D6</f>
        <v>2.3738872403560832E-2</v>
      </c>
      <c r="I8" s="32"/>
    </row>
    <row r="9" spans="1:9" x14ac:dyDescent="0.25">
      <c r="A9" s="45">
        <v>3</v>
      </c>
      <c r="B9" s="44" t="s">
        <v>14</v>
      </c>
      <c r="C9" s="31">
        <v>4</v>
      </c>
      <c r="D9" s="33">
        <f t="shared" si="0"/>
        <v>2.8964518464880519E-3</v>
      </c>
      <c r="E9" s="41">
        <f>D9*'Pondération des sujets'!$D8</f>
        <v>2.8964518464880519E-3</v>
      </c>
      <c r="F9" s="31">
        <v>4</v>
      </c>
      <c r="G9" s="33">
        <f t="shared" si="1"/>
        <v>2.967359050445104E-3</v>
      </c>
      <c r="H9" s="41">
        <f>G9*'Pondération des sujets'!$D8</f>
        <v>2.967359050445104E-3</v>
      </c>
      <c r="I9" s="32"/>
    </row>
    <row r="10" spans="1:9" x14ac:dyDescent="0.25">
      <c r="A10" s="115" t="s">
        <v>119</v>
      </c>
      <c r="B10" s="42" t="s">
        <v>2</v>
      </c>
      <c r="C10" s="28">
        <v>3</v>
      </c>
      <c r="D10" s="33">
        <f t="shared" si="0"/>
        <v>2.1723388848660392E-3</v>
      </c>
      <c r="E10" s="41">
        <f>D10*'Pondération des sujets'!$D16</f>
        <v>2.1723388848660392E-3</v>
      </c>
      <c r="F10" s="28">
        <v>0</v>
      </c>
      <c r="G10" s="33">
        <f t="shared" si="1"/>
        <v>0</v>
      </c>
      <c r="H10" s="41">
        <f>G10*'Pondération des sujets'!$D16</f>
        <v>0</v>
      </c>
      <c r="I10" s="32"/>
    </row>
    <row r="11" spans="1:9" x14ac:dyDescent="0.25">
      <c r="A11" s="115" t="s">
        <v>117</v>
      </c>
      <c r="B11" s="42" t="s">
        <v>1</v>
      </c>
      <c r="C11" s="28">
        <v>0</v>
      </c>
      <c r="D11" s="33">
        <f t="shared" si="0"/>
        <v>0</v>
      </c>
      <c r="E11" s="41">
        <f>D11*'Pondération des sujets'!$D17</f>
        <v>0</v>
      </c>
      <c r="F11" s="28">
        <v>0</v>
      </c>
      <c r="G11" s="33">
        <f t="shared" si="1"/>
        <v>0</v>
      </c>
      <c r="H11" s="41">
        <f>G11*'Pondération des sujets'!$D17</f>
        <v>0</v>
      </c>
      <c r="I11" s="32"/>
    </row>
    <row r="12" spans="1:9" x14ac:dyDescent="0.25">
      <c r="A12" s="77" t="s">
        <v>98</v>
      </c>
      <c r="B12" s="42" t="s">
        <v>99</v>
      </c>
      <c r="C12" s="28">
        <v>0</v>
      </c>
      <c r="D12" s="33">
        <f t="shared" si="0"/>
        <v>0</v>
      </c>
      <c r="E12" s="41">
        <f>D12*'Pondération des sujets'!$D18</f>
        <v>0</v>
      </c>
      <c r="F12" s="28">
        <v>0</v>
      </c>
      <c r="G12" s="33">
        <f t="shared" si="1"/>
        <v>0</v>
      </c>
      <c r="H12" s="41">
        <f>G12*'Pondération des sujets'!$D18</f>
        <v>0</v>
      </c>
      <c r="I12" s="32"/>
    </row>
    <row r="13" spans="1:9" x14ac:dyDescent="0.25">
      <c r="A13" s="84" t="s">
        <v>48</v>
      </c>
      <c r="B13" s="38" t="s">
        <v>47</v>
      </c>
      <c r="C13" s="37"/>
      <c r="D13" s="40"/>
      <c r="E13" s="39">
        <f>SUM(E4:E11)</f>
        <v>6.4446053584359161E-2</v>
      </c>
      <c r="F13" s="37"/>
      <c r="G13" s="40"/>
      <c r="H13" s="39">
        <f>SUM(H4:H11)</f>
        <v>4.4510385756676561E-2</v>
      </c>
      <c r="I13" s="32"/>
    </row>
    <row r="14" spans="1:9" x14ac:dyDescent="0.25">
      <c r="E14" s="30"/>
      <c r="H14" s="30"/>
    </row>
    <row r="15" spans="1:9" x14ac:dyDescent="0.25">
      <c r="C15" s="29" t="s">
        <v>46</v>
      </c>
      <c r="E15" s="27"/>
      <c r="F15" s="29" t="s">
        <v>46</v>
      </c>
      <c r="H15" s="27"/>
    </row>
    <row r="16" spans="1:9" x14ac:dyDescent="0.25">
      <c r="C16" s="131" t="s">
        <v>38</v>
      </c>
      <c r="E16" s="27"/>
      <c r="F16" s="142" t="s">
        <v>235</v>
      </c>
      <c r="H16" s="27"/>
    </row>
    <row r="17" spans="3:8" x14ac:dyDescent="0.25">
      <c r="C17" s="131" t="s">
        <v>36</v>
      </c>
      <c r="E17" s="27"/>
      <c r="F17" s="142" t="s">
        <v>36</v>
      </c>
      <c r="H17" s="27"/>
    </row>
    <row r="18" spans="3:8" x14ac:dyDescent="0.25">
      <c r="C18" s="131">
        <v>1381</v>
      </c>
      <c r="E18" s="27"/>
      <c r="F18" s="142">
        <v>1348</v>
      </c>
      <c r="H18" s="27"/>
    </row>
    <row r="19" spans="3:8" x14ac:dyDescent="0.25">
      <c r="C19" s="131" t="s">
        <v>35</v>
      </c>
      <c r="E19" s="27"/>
      <c r="F19" s="142" t="s">
        <v>35</v>
      </c>
      <c r="H19" s="27"/>
    </row>
    <row r="20" spans="3:8" x14ac:dyDescent="0.25">
      <c r="C20" s="131">
        <v>1327</v>
      </c>
      <c r="E20" s="27"/>
      <c r="F20" s="142">
        <v>1352</v>
      </c>
      <c r="H20" s="27"/>
    </row>
    <row r="21" spans="3:8" x14ac:dyDescent="0.25">
      <c r="E21" s="27"/>
      <c r="H21" s="27"/>
    </row>
    <row r="22" spans="3:8" x14ac:dyDescent="0.25">
      <c r="E22" s="27"/>
      <c r="H22" s="27"/>
    </row>
    <row r="23" spans="3:8" x14ac:dyDescent="0.25">
      <c r="E23" s="27"/>
      <c r="H23" s="27"/>
    </row>
  </sheetData>
  <mergeCells count="4">
    <mergeCell ref="C2:E2"/>
    <mergeCell ref="A1:A3"/>
    <mergeCell ref="B1:B3"/>
    <mergeCell ref="F2:H2"/>
  </mergeCells>
  <conditionalFormatting sqref="E14:E1048576">
    <cfRule type="cellIs" dxfId="14" priority="20" operator="greaterThan">
      <formula>0</formula>
    </cfRule>
    <cfRule type="cellIs" dxfId="13" priority="21" operator="lessThan">
      <formula>0</formula>
    </cfRule>
    <cfRule type="cellIs" dxfId="12" priority="22" operator="greaterThan">
      <formula>0</formula>
    </cfRule>
  </conditionalFormatting>
  <conditionalFormatting sqref="I13 I4:I11">
    <cfRule type="cellIs" dxfId="11" priority="11" operator="greaterThan">
      <formula>0</formula>
    </cfRule>
    <cfRule type="cellIs" dxfId="10" priority="12" operator="lessThan">
      <formula>0</formula>
    </cfRule>
  </conditionalFormatting>
  <conditionalFormatting sqref="I2">
    <cfRule type="cellIs" dxfId="9" priority="9" operator="greaterThan">
      <formula>0</formula>
    </cfRule>
    <cfRule type="cellIs" dxfId="8" priority="10" operator="lessThan">
      <formula>0</formula>
    </cfRule>
  </conditionalFormatting>
  <conditionalFormatting sqref="I12">
    <cfRule type="cellIs" dxfId="7" priority="7" operator="greaterThan">
      <formula>0</formula>
    </cfRule>
    <cfRule type="cellIs" dxfId="6" priority="8" operator="lessThan">
      <formula>0</formula>
    </cfRule>
  </conditionalFormatting>
  <conditionalFormatting sqref="H14:H1048576">
    <cfRule type="cellIs" dxfId="5" priority="1" operator="greaterThan">
      <formula>0</formula>
    </cfRule>
    <cfRule type="cellIs" dxfId="4" priority="2" operator="lessThan">
      <formula>0</formula>
    </cfRule>
    <cfRule type="cellIs" dxfId="3" priority="3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92D050"/>
  </sheetPr>
  <dimension ref="A1:AG11"/>
  <sheetViews>
    <sheetView zoomScale="90" zoomScaleNormal="90" workbookViewId="0">
      <selection activeCell="AF1" sqref="AF1:AF1048576"/>
    </sheetView>
  </sheetViews>
  <sheetFormatPr baseColWidth="10" defaultRowHeight="15" x14ac:dyDescent="0.25"/>
  <cols>
    <col min="1" max="1" width="24.28515625" bestFit="1" customWidth="1"/>
    <col min="2" max="3" width="14.7109375" customWidth="1"/>
    <col min="6" max="6" width="24.28515625" bestFit="1" customWidth="1"/>
    <col min="7" max="7" width="15.85546875" customWidth="1"/>
    <col min="8" max="8" width="13.5703125" bestFit="1" customWidth="1"/>
    <col min="11" max="11" width="24.28515625" bestFit="1" customWidth="1"/>
    <col min="12" max="12" width="15.85546875" customWidth="1"/>
    <col min="13" max="13" width="13.5703125" bestFit="1" customWidth="1"/>
    <col min="16" max="16" width="24.28515625" bestFit="1" customWidth="1"/>
    <col min="17" max="17" width="15.85546875" customWidth="1"/>
    <col min="18" max="18" width="13.5703125" bestFit="1" customWidth="1"/>
    <col min="21" max="21" width="24.28515625" bestFit="1" customWidth="1"/>
    <col min="22" max="22" width="15.85546875" customWidth="1"/>
    <col min="23" max="23" width="13.5703125" bestFit="1" customWidth="1"/>
    <col min="26" max="26" width="24.28515625" bestFit="1" customWidth="1"/>
    <col min="27" max="27" width="15.85546875" customWidth="1"/>
    <col min="28" max="28" width="13.5703125" bestFit="1" customWidth="1"/>
    <col min="31" max="31" width="24.28515625" bestFit="1" customWidth="1"/>
    <col min="32" max="32" width="15.85546875" customWidth="1"/>
    <col min="33" max="33" width="13.5703125" bestFit="1" customWidth="1"/>
  </cols>
  <sheetData>
    <row r="1" spans="1:33" x14ac:dyDescent="0.25">
      <c r="A1" s="104" t="s">
        <v>115</v>
      </c>
      <c r="F1" s="104" t="s">
        <v>93</v>
      </c>
      <c r="K1" s="104" t="s">
        <v>237</v>
      </c>
      <c r="P1" s="104" t="s">
        <v>244</v>
      </c>
      <c r="U1" s="104" t="s">
        <v>253</v>
      </c>
      <c r="Z1" s="104" t="s">
        <v>259</v>
      </c>
      <c r="AE1" s="104" t="s">
        <v>264</v>
      </c>
    </row>
    <row r="2" spans="1:33" x14ac:dyDescent="0.25">
      <c r="A2" s="63"/>
      <c r="B2" s="63"/>
      <c r="C2" s="62" t="s">
        <v>56</v>
      </c>
      <c r="F2" s="63"/>
      <c r="G2" s="63"/>
      <c r="H2" s="62" t="s">
        <v>56</v>
      </c>
      <c r="K2" s="63"/>
      <c r="L2" s="63"/>
      <c r="M2" s="62" t="s">
        <v>56</v>
      </c>
      <c r="P2" s="63"/>
      <c r="Q2" s="63"/>
      <c r="R2" s="62" t="s">
        <v>56</v>
      </c>
      <c r="U2" s="63"/>
      <c r="V2" s="63"/>
      <c r="W2" s="62" t="s">
        <v>56</v>
      </c>
      <c r="Z2" s="63"/>
      <c r="AA2" s="63"/>
      <c r="AB2" s="62" t="s">
        <v>56</v>
      </c>
      <c r="AE2" s="63"/>
      <c r="AF2" s="63"/>
      <c r="AG2" s="62" t="s">
        <v>56</v>
      </c>
    </row>
    <row r="3" spans="1:33" x14ac:dyDescent="0.25">
      <c r="A3" s="58" t="s">
        <v>52</v>
      </c>
      <c r="B3" s="57">
        <v>3.22</v>
      </c>
      <c r="C3" s="56" t="str">
        <f>IF('NEW Indicateur DOMCorse'!B3&lt;='NEW Indicateur DOMCorse'!$B$10,"CONTENT",IF('NEW Indicateur DOMCorse'!B3&gt;='NEW Indicateur DOMCorse'!$B$11,"PAS_CONTENT","NEUTRE"))</f>
        <v>NEUTRE</v>
      </c>
      <c r="E3" t="str">
        <f>IF(($B3-$G3)/$B3&gt;0.05,"baisse",IF(($B3-$G3)/$B3&lt;-0.05,"hausse","égal"))</f>
        <v>baisse</v>
      </c>
      <c r="F3" s="58" t="s">
        <v>52</v>
      </c>
      <c r="G3" s="57"/>
      <c r="H3" s="56" t="str">
        <f>IF('NEW Indicateur DOMCorse'!G3&lt;='NEW Indicateur DOMCorse'!$B$10,"CONTENT",IF('NEW Indicateur DOMCorse'!G3&gt;='NEW Indicateur DOMCorse'!$B$11,"PAS_CONTENT","NEUTRE"))</f>
        <v>CONTENT</v>
      </c>
      <c r="J3" t="str">
        <f>IF(($B3-$L3)/$B3&gt;0.05,"baisse",IF(($B3-$L3)/$B3&lt;-0.05,"hausse","égal"))</f>
        <v>baisse</v>
      </c>
      <c r="K3" s="58" t="s">
        <v>52</v>
      </c>
      <c r="L3" s="57">
        <v>0.42369668246445497</v>
      </c>
      <c r="M3" s="56" t="str">
        <f>IF('NEW Indicateur DOMCorse'!L3&lt;='NEW Indicateur DOMCorse'!$B$10,"CONTENT",IF('NEW Indicateur DOMCorse'!L3&gt;='NEW Indicateur DOMCorse'!$B$11,"PAS_CONTENT","NEUTRE"))</f>
        <v>CONTENT</v>
      </c>
      <c r="O3" t="str">
        <f>IF(($B3-$G3)/$B3&gt;0.05,"baisse",IF(($B3-$G3)/$B3&lt;-0.05,"hausse","égal"))</f>
        <v>baisse</v>
      </c>
      <c r="P3" s="58" t="s">
        <v>52</v>
      </c>
      <c r="Q3" s="57"/>
      <c r="R3" s="56" t="str">
        <f>IF('NEW Indicateur DOMCorse'!Q3&lt;='NEW Indicateur DOMCorse'!$B$10,"CONTENT",IF('NEW Indicateur DOMCorse'!Q3&gt;='NEW Indicateur DOMCorse'!$B$11,"PAS_CONTENT","NEUTRE"))</f>
        <v>CONTENT</v>
      </c>
      <c r="T3" t="str">
        <f>IF(($B3-$G3)/$B3&gt;0.05,"baisse",IF(($B3-$G3)/$B3&lt;-0.05,"hausse","égal"))</f>
        <v>baisse</v>
      </c>
      <c r="U3" s="58" t="s">
        <v>52</v>
      </c>
      <c r="V3" s="57"/>
      <c r="W3" s="56" t="str">
        <f>IF('NEW Indicateur DOMCorse'!V3&lt;='NEW Indicateur DOMCorse'!$B$10,"CONTENT",IF('NEW Indicateur DOMCorse'!V3&gt;='NEW Indicateur DOMCorse'!$B$11,"PAS_CONTENT","NEUTRE"))</f>
        <v>CONTENT</v>
      </c>
      <c r="Y3" t="str">
        <f>IF(($B3-$G3)/$B3&gt;0.05,"baisse",IF(($B3-$G3)/$B3&lt;-0.05,"hausse","égal"))</f>
        <v>baisse</v>
      </c>
      <c r="Z3" s="58" t="s">
        <v>52</v>
      </c>
      <c r="AA3" s="57"/>
      <c r="AB3" s="56" t="str">
        <f>IF('NEW Indicateur DOMCorse'!AA3&lt;='NEW Indicateur DOMCorse'!$B$10,"CONTENT",IF('NEW Indicateur DOMCorse'!AA3&gt;='NEW Indicateur DOMCorse'!$B$11,"PAS_CONTENT","NEUTRE"))</f>
        <v>CONTENT</v>
      </c>
      <c r="AD3" t="str">
        <f>IF(($B3-$G3)/$B3&gt;0.05,"baisse",IF(($B3-$G3)/$B3&lt;-0.05,"hausse","égal"))</f>
        <v>baisse</v>
      </c>
      <c r="AE3" s="58" t="s">
        <v>52</v>
      </c>
      <c r="AF3" s="57"/>
      <c r="AG3" s="56" t="str">
        <f>IF('NEW Indicateur DOMCorse'!AF3&lt;='NEW Indicateur DOMCorse'!$B$10,"CONTENT",IF('NEW Indicateur DOMCorse'!AF3&gt;='NEW Indicateur DOMCorse'!$B$11,"PAS_CONTENT","NEUTRE"))</f>
        <v>CONTENT</v>
      </c>
    </row>
    <row r="4" spans="1:33" x14ac:dyDescent="0.25">
      <c r="A4" s="58" t="s">
        <v>134</v>
      </c>
      <c r="B4" s="57">
        <v>1.6282051282051282</v>
      </c>
      <c r="C4" s="56" t="str">
        <f>IF('NEW Indicateur DOMCorse'!B4&lt;='NEW Indicateur DOMCorse'!$B$10,"CONTENT",IF('NEW Indicateur DOMCorse'!B4&gt;='NEW Indicateur DOMCorse'!$B$11,"PAS_CONTENT","NEUTRE"))</f>
        <v>CONTENT</v>
      </c>
      <c r="E4" t="str">
        <f>IF(($B4-$G4)/$B4&gt;0.05,"baisse",IF(($B4-$G4)/$B4&lt;-0.05,"hausse","égal"))</f>
        <v>baisse</v>
      </c>
      <c r="F4" s="58" t="s">
        <v>134</v>
      </c>
      <c r="G4" s="57"/>
      <c r="H4" s="56" t="str">
        <f>IF('NEW Indicateur DOMCorse'!G4&lt;='NEW Indicateur DOMCorse'!$B$10,"CONTENT",IF('NEW Indicateur DOMCorse'!G4&gt;='NEW Indicateur DOMCorse'!$B$11,"PAS_CONTENT","NEUTRE"))</f>
        <v>CONTENT</v>
      </c>
      <c r="J4" t="str">
        <f t="shared" ref="J4:J8" si="0">IF(($B4-$L4)/$B4&gt;0.05,"baisse",IF(($B4-$L4)/$B4&lt;-0.05,"hausse","égal"))</f>
        <v>baisse</v>
      </c>
      <c r="K4" s="58" t="s">
        <v>134</v>
      </c>
      <c r="L4" s="57">
        <v>0.22965116279069769</v>
      </c>
      <c r="M4" s="56" t="str">
        <f>IF('NEW Indicateur DOMCorse'!L4&lt;='NEW Indicateur DOMCorse'!$B$10,"CONTENT",IF('NEW Indicateur DOMCorse'!L4&gt;='NEW Indicateur DOMCorse'!$B$11,"PAS_CONTENT","NEUTRE"))</f>
        <v>CONTENT</v>
      </c>
      <c r="O4" t="str">
        <f>IF(($B4-$G4)/$B4&gt;0.05,"baisse",IF(($B4-$G4)/$B4&lt;-0.05,"hausse","égal"))</f>
        <v>baisse</v>
      </c>
      <c r="P4" s="58" t="s">
        <v>134</v>
      </c>
      <c r="Q4" s="57"/>
      <c r="R4" s="56" t="str">
        <f>IF('NEW Indicateur DOMCorse'!Q4&lt;='NEW Indicateur DOMCorse'!$B$10,"CONTENT",IF('NEW Indicateur DOMCorse'!Q4&gt;='NEW Indicateur DOMCorse'!$B$11,"PAS_CONTENT","NEUTRE"))</f>
        <v>CONTENT</v>
      </c>
      <c r="T4" t="str">
        <f>IF(($B4-$G4)/$B4&gt;0.05,"baisse",IF(($B4-$G4)/$B4&lt;-0.05,"hausse","égal"))</f>
        <v>baisse</v>
      </c>
      <c r="U4" s="58" t="s">
        <v>134</v>
      </c>
      <c r="V4" s="57"/>
      <c r="W4" s="56" t="str">
        <f>IF('NEW Indicateur DOMCorse'!V4&lt;='NEW Indicateur DOMCorse'!$B$10,"CONTENT",IF('NEW Indicateur DOMCorse'!V4&gt;='NEW Indicateur DOMCorse'!$B$11,"PAS_CONTENT","NEUTRE"))</f>
        <v>CONTENT</v>
      </c>
      <c r="Y4" t="str">
        <f>IF(($B4-$G4)/$B4&gt;0.05,"baisse",IF(($B4-$G4)/$B4&lt;-0.05,"hausse","égal"))</f>
        <v>baisse</v>
      </c>
      <c r="Z4" s="58" t="s">
        <v>134</v>
      </c>
      <c r="AA4" s="57"/>
      <c r="AB4" s="56" t="str">
        <f>IF('NEW Indicateur DOMCorse'!AA4&lt;='NEW Indicateur DOMCorse'!$B$10,"CONTENT",IF('NEW Indicateur DOMCorse'!AA4&gt;='NEW Indicateur DOMCorse'!$B$11,"PAS_CONTENT","NEUTRE"))</f>
        <v>CONTENT</v>
      </c>
      <c r="AD4" t="str">
        <f>IF(($B4-$G4)/$B4&gt;0.05,"baisse",IF(($B4-$G4)/$B4&lt;-0.05,"hausse","égal"))</f>
        <v>baisse</v>
      </c>
      <c r="AE4" s="58" t="s">
        <v>134</v>
      </c>
      <c r="AF4" s="57"/>
      <c r="AG4" s="56" t="str">
        <f>IF('NEW Indicateur DOMCorse'!AF4&lt;='NEW Indicateur DOMCorse'!$B$10,"CONTENT",IF('NEW Indicateur DOMCorse'!AF4&gt;='NEW Indicateur DOMCorse'!$B$11,"PAS_CONTENT","NEUTRE"))</f>
        <v>CONTENT</v>
      </c>
    </row>
    <row r="5" spans="1:33" x14ac:dyDescent="0.25">
      <c r="A5" s="58" t="s">
        <v>51</v>
      </c>
      <c r="B5" s="57">
        <v>3.9537275064267359</v>
      </c>
      <c r="C5" s="56" t="str">
        <f>IF('NEW Indicateur DOMCorse'!B5&lt;='NEW Indicateur DOMCorse'!$B$10,"CONTENT",IF('NEW Indicateur DOMCorse'!B5&gt;='NEW Indicateur DOMCorse'!$B$11,"PAS_CONTENT","NEUTRE"))</f>
        <v>NEUTRE</v>
      </c>
      <c r="E5" t="str">
        <f>IF(($B5-$G5)/$B5&gt;0.05,"baisse",IF(($B5-$G5)/$B5&lt;-0.05,"hausse","égal"))</f>
        <v>baisse</v>
      </c>
      <c r="F5" s="58" t="s">
        <v>51</v>
      </c>
      <c r="G5" s="57"/>
      <c r="H5" s="56" t="str">
        <f>IF('NEW Indicateur DOMCorse'!G5&lt;='NEW Indicateur DOMCorse'!$B$10,"CONTENT",IF('NEW Indicateur DOMCorse'!G5&gt;='NEW Indicateur DOMCorse'!$B$11,"PAS_CONTENT","NEUTRE"))</f>
        <v>CONTENT</v>
      </c>
      <c r="J5" t="str">
        <f t="shared" si="0"/>
        <v>baisse</v>
      </c>
      <c r="K5" s="58" t="s">
        <v>51</v>
      </c>
      <c r="L5" s="57">
        <v>0.57414448669201523</v>
      </c>
      <c r="M5" s="56" t="str">
        <f>IF('NEW Indicateur DOMCorse'!L5&lt;='NEW Indicateur DOMCorse'!$B$10,"CONTENT",IF('NEW Indicateur DOMCorse'!L5&gt;='NEW Indicateur DOMCorse'!$B$11,"PAS_CONTENT","NEUTRE"))</f>
        <v>CONTENT</v>
      </c>
      <c r="O5" t="str">
        <f>IF(($B5-$G5)/$B5&gt;0.05,"baisse",IF(($B5-$G5)/$B5&lt;-0.05,"hausse","égal"))</f>
        <v>baisse</v>
      </c>
      <c r="P5" s="58" t="s">
        <v>51</v>
      </c>
      <c r="Q5" s="57"/>
      <c r="R5" s="56" t="str">
        <f>IF('NEW Indicateur DOMCorse'!Q5&lt;='NEW Indicateur DOMCorse'!$B$10,"CONTENT",IF('NEW Indicateur DOMCorse'!Q5&gt;='NEW Indicateur DOMCorse'!$B$11,"PAS_CONTENT","NEUTRE"))</f>
        <v>CONTENT</v>
      </c>
      <c r="T5" t="str">
        <f>IF(($B5-$G5)/$B5&gt;0.05,"baisse",IF(($B5-$G5)/$B5&lt;-0.05,"hausse","égal"))</f>
        <v>baisse</v>
      </c>
      <c r="U5" s="58" t="s">
        <v>51</v>
      </c>
      <c r="V5" s="57"/>
      <c r="W5" s="56" t="str">
        <f>IF('NEW Indicateur DOMCorse'!V5&lt;='NEW Indicateur DOMCorse'!$B$10,"CONTENT",IF('NEW Indicateur DOMCorse'!V5&gt;='NEW Indicateur DOMCorse'!$B$11,"PAS_CONTENT","NEUTRE"))</f>
        <v>CONTENT</v>
      </c>
      <c r="Y5" t="str">
        <f>IF(($B5-$G5)/$B5&gt;0.05,"baisse",IF(($B5-$G5)/$B5&lt;-0.05,"hausse","égal"))</f>
        <v>baisse</v>
      </c>
      <c r="Z5" s="58" t="s">
        <v>51</v>
      </c>
      <c r="AA5" s="57"/>
      <c r="AB5" s="56" t="str">
        <f>IF('NEW Indicateur DOMCorse'!AA5&lt;='NEW Indicateur DOMCorse'!$B$10,"CONTENT",IF('NEW Indicateur DOMCorse'!AA5&gt;='NEW Indicateur DOMCorse'!$B$11,"PAS_CONTENT","NEUTRE"))</f>
        <v>CONTENT</v>
      </c>
      <c r="AD5" t="str">
        <f>IF(($B5-$G5)/$B5&gt;0.05,"baisse",IF(($B5-$G5)/$B5&lt;-0.05,"hausse","égal"))</f>
        <v>baisse</v>
      </c>
      <c r="AE5" s="58" t="s">
        <v>51</v>
      </c>
      <c r="AF5" s="57"/>
      <c r="AG5" s="56" t="str">
        <f>IF('NEW Indicateur DOMCorse'!AF5&lt;='NEW Indicateur DOMCorse'!$B$10,"CONTENT",IF('NEW Indicateur DOMCorse'!AF5&gt;='NEW Indicateur DOMCorse'!$B$11,"PAS_CONTENT","NEUTRE"))</f>
        <v>CONTENT</v>
      </c>
    </row>
    <row r="6" spans="1:33" x14ac:dyDescent="0.25">
      <c r="A6" s="58" t="s">
        <v>135</v>
      </c>
      <c r="B6" s="57">
        <v>4.2636986301369859</v>
      </c>
      <c r="C6" s="56" t="str">
        <f>IF('NEW Indicateur DOMCorse'!B6&lt;='NEW Indicateur DOMCorse'!$B$10,"CONTENT",IF('NEW Indicateur DOMCorse'!B6&gt;='NEW Indicateur DOMCorse'!$B$11,"PAS_CONTENT","NEUTRE"))</f>
        <v>PAS_CONTENT</v>
      </c>
      <c r="E6" t="str">
        <f>IF(($B6-$G6)/$B6&gt;0.05,"baisse",IF(($B6-$G6)/$B6&lt;-0.05,"hausse","égal"))</f>
        <v>baisse</v>
      </c>
      <c r="F6" s="58" t="s">
        <v>135</v>
      </c>
      <c r="G6" s="57"/>
      <c r="H6" s="56" t="str">
        <f>IF('NEW Indicateur DOMCorse'!G6&lt;='NEW Indicateur DOMCorse'!$B$10,"CONTENT",IF('NEW Indicateur DOMCorse'!G6&gt;='NEW Indicateur DOMCorse'!$B$11,"PAS_CONTENT","NEUTRE"))</f>
        <v>CONTENT</v>
      </c>
      <c r="J6" t="str">
        <f t="shared" si="0"/>
        <v>baisse</v>
      </c>
      <c r="K6" s="58" t="s">
        <v>135</v>
      </c>
      <c r="L6" s="57">
        <v>0.70731707317073167</v>
      </c>
      <c r="M6" s="56" t="str">
        <f>IF('NEW Indicateur DOMCorse'!L6&lt;='NEW Indicateur DOMCorse'!$B$10,"CONTENT",IF('NEW Indicateur DOMCorse'!L6&gt;='NEW Indicateur DOMCorse'!$B$11,"PAS_CONTENT","NEUTRE"))</f>
        <v>CONTENT</v>
      </c>
      <c r="O6" t="str">
        <f>IF(($B6-$G6)/$B6&gt;0.05,"baisse",IF(($B6-$G6)/$B6&lt;-0.05,"hausse","égal"))</f>
        <v>baisse</v>
      </c>
      <c r="P6" s="58" t="s">
        <v>135</v>
      </c>
      <c r="Q6" s="57"/>
      <c r="R6" s="56" t="str">
        <f>IF('NEW Indicateur DOMCorse'!Q6&lt;='NEW Indicateur DOMCorse'!$B$10,"CONTENT",IF('NEW Indicateur DOMCorse'!Q6&gt;='NEW Indicateur DOMCorse'!$B$11,"PAS_CONTENT","NEUTRE"))</f>
        <v>CONTENT</v>
      </c>
      <c r="T6" t="str">
        <f>IF(($B6-$G6)/$B6&gt;0.05,"baisse",IF(($B6-$G6)/$B6&lt;-0.05,"hausse","égal"))</f>
        <v>baisse</v>
      </c>
      <c r="U6" s="58" t="s">
        <v>135</v>
      </c>
      <c r="V6" s="57"/>
      <c r="W6" s="56" t="str">
        <f>IF('NEW Indicateur DOMCorse'!V6&lt;='NEW Indicateur DOMCorse'!$B$10,"CONTENT",IF('NEW Indicateur DOMCorse'!V6&gt;='NEW Indicateur DOMCorse'!$B$11,"PAS_CONTENT","NEUTRE"))</f>
        <v>CONTENT</v>
      </c>
      <c r="Y6" t="str">
        <f>IF(($B6-$G6)/$B6&gt;0.05,"baisse",IF(($B6-$G6)/$B6&lt;-0.05,"hausse","égal"))</f>
        <v>baisse</v>
      </c>
      <c r="Z6" s="58" t="s">
        <v>135</v>
      </c>
      <c r="AA6" s="57"/>
      <c r="AB6" s="56" t="str">
        <f>IF('NEW Indicateur DOMCorse'!AA6&lt;='NEW Indicateur DOMCorse'!$B$10,"CONTENT",IF('NEW Indicateur DOMCorse'!AA6&gt;='NEW Indicateur DOMCorse'!$B$11,"PAS_CONTENT","NEUTRE"))</f>
        <v>CONTENT</v>
      </c>
      <c r="AD6" t="str">
        <f>IF(($B6-$G6)/$B6&gt;0.05,"baisse",IF(($B6-$G6)/$B6&lt;-0.05,"hausse","égal"))</f>
        <v>baisse</v>
      </c>
      <c r="AE6" s="58" t="s">
        <v>135</v>
      </c>
      <c r="AF6" s="57"/>
      <c r="AG6" s="56" t="str">
        <f>IF('NEW Indicateur DOMCorse'!AF6&lt;='NEW Indicateur DOMCorse'!$B$10,"CONTENT",IF('NEW Indicateur DOMCorse'!AF6&gt;='NEW Indicateur DOMCorse'!$B$11,"PAS_CONTENT","NEUTRE"))</f>
        <v>CONTENT</v>
      </c>
    </row>
    <row r="7" spans="1:33" x14ac:dyDescent="0.25">
      <c r="A7" s="58" t="s">
        <v>133</v>
      </c>
      <c r="B7" s="57">
        <v>1.6271367521367521</v>
      </c>
      <c r="C7" s="56" t="str">
        <f>IF('NEW Indicateur DOMCorse'!B7&lt;='NEW Indicateur DOMCorse'!$B$10,"CONTENT",IF('NEW Indicateur DOMCorse'!B7&gt;='NEW Indicateur DOMCorse'!$B$11,"PAS_CONTENT","NEUTRE"))</f>
        <v>CONTENT</v>
      </c>
      <c r="E7" t="str">
        <f>IF(($B7-$G7)/$B7&gt;0.05,"baisse",IF(($B7-$G7)/$B7&lt;-0.05,"hausse","égal"))</f>
        <v>baisse</v>
      </c>
      <c r="F7" s="58" t="s">
        <v>133</v>
      </c>
      <c r="G7" s="57"/>
      <c r="H7" s="56" t="str">
        <f>IF('NEW Indicateur DOMCorse'!G7&lt;='NEW Indicateur DOMCorse'!$B$10,"CONTENT",IF('NEW Indicateur DOMCorse'!G7&gt;='NEW Indicateur DOMCorse'!$B$11,"PAS_CONTENT","NEUTRE"))</f>
        <v>CONTENT</v>
      </c>
      <c r="J7" t="str">
        <f t="shared" si="0"/>
        <v>baisse</v>
      </c>
      <c r="K7" s="58" t="s">
        <v>133</v>
      </c>
      <c r="L7" s="57">
        <v>0.2431842966194111</v>
      </c>
      <c r="M7" s="56" t="str">
        <f>IF('NEW Indicateur DOMCorse'!L7&lt;='NEW Indicateur DOMCorse'!$B$10,"CONTENT",IF('NEW Indicateur DOMCorse'!L7&gt;='NEW Indicateur DOMCorse'!$B$11,"PAS_CONTENT","NEUTRE"))</f>
        <v>CONTENT</v>
      </c>
      <c r="O7" t="str">
        <f>IF(($B7-$G7)/$B7&gt;0.05,"baisse",IF(($B7-$G7)/$B7&lt;-0.05,"hausse","égal"))</f>
        <v>baisse</v>
      </c>
      <c r="P7" s="58" t="s">
        <v>133</v>
      </c>
      <c r="Q7" s="57"/>
      <c r="R7" s="56" t="str">
        <f>IF('NEW Indicateur DOMCorse'!Q7&lt;='NEW Indicateur DOMCorse'!$B$10,"CONTENT",IF('NEW Indicateur DOMCorse'!Q7&gt;='NEW Indicateur DOMCorse'!$B$11,"PAS_CONTENT","NEUTRE"))</f>
        <v>CONTENT</v>
      </c>
      <c r="T7" t="str">
        <f>IF(($B7-$G7)/$B7&gt;0.05,"baisse",IF(($B7-$G7)/$B7&lt;-0.05,"hausse","égal"))</f>
        <v>baisse</v>
      </c>
      <c r="U7" s="58" t="s">
        <v>133</v>
      </c>
      <c r="V7" s="57"/>
      <c r="W7" s="56" t="str">
        <f>IF('NEW Indicateur DOMCorse'!V7&lt;='NEW Indicateur DOMCorse'!$B$10,"CONTENT",IF('NEW Indicateur DOMCorse'!V7&gt;='NEW Indicateur DOMCorse'!$B$11,"PAS_CONTENT","NEUTRE"))</f>
        <v>CONTENT</v>
      </c>
      <c r="Y7" t="str">
        <f>IF(($B7-$G7)/$B7&gt;0.05,"baisse",IF(($B7-$G7)/$B7&lt;-0.05,"hausse","égal"))</f>
        <v>baisse</v>
      </c>
      <c r="Z7" s="58" t="s">
        <v>133</v>
      </c>
      <c r="AA7" s="57"/>
      <c r="AB7" s="56" t="str">
        <f>IF('NEW Indicateur DOMCorse'!AA7&lt;='NEW Indicateur DOMCorse'!$B$10,"CONTENT",IF('NEW Indicateur DOMCorse'!AA7&gt;='NEW Indicateur DOMCorse'!$B$11,"PAS_CONTENT","NEUTRE"))</f>
        <v>CONTENT</v>
      </c>
      <c r="AD7" t="str">
        <f>IF(($B7-$G7)/$B7&gt;0.05,"baisse",IF(($B7-$G7)/$B7&lt;-0.05,"hausse","égal"))</f>
        <v>baisse</v>
      </c>
      <c r="AE7" s="58" t="s">
        <v>133</v>
      </c>
      <c r="AF7" s="57"/>
      <c r="AG7" s="56" t="str">
        <f>IF('NEW Indicateur DOMCorse'!AF7&lt;='NEW Indicateur DOMCorse'!$B$10,"CONTENT",IF('NEW Indicateur DOMCorse'!AF7&gt;='NEW Indicateur DOMCorse'!$B$11,"PAS_CONTENT","NEUTRE"))</f>
        <v>CONTENT</v>
      </c>
    </row>
    <row r="8" spans="1:33" x14ac:dyDescent="0.25">
      <c r="A8" s="58" t="s">
        <v>132</v>
      </c>
      <c r="B8" s="57">
        <v>3.6324786324786325</v>
      </c>
      <c r="C8" s="56" t="str">
        <f>IF('NEW Indicateur DOMCorse'!B8&lt;='NEW Indicateur DOMCorse'!$B$10,"CONTENT",IF('NEW Indicateur DOMCorse'!B8&gt;='NEW Indicateur DOMCorse'!$B$11,"PAS_CONTENT","NEUTRE"))</f>
        <v>NEUTRE</v>
      </c>
      <c r="E8" t="str">
        <f t="shared" ref="E8" si="1">IF(($B8-$G8)/$B8&gt;0.05,"baisse",IF(($B8-$G8)/$B8&lt;-0.05,"hausse","égal"))</f>
        <v>baisse</v>
      </c>
      <c r="F8" s="58" t="s">
        <v>132</v>
      </c>
      <c r="G8" s="57"/>
      <c r="H8" s="56" t="str">
        <f>IF('NEW Indicateur DOMCorse'!G8&lt;='NEW Indicateur DOMCorse'!$B$10,"CONTENT",IF('NEW Indicateur DOMCorse'!G8&gt;='NEW Indicateur DOMCorse'!$B$11,"PAS_CONTENT","NEUTRE"))</f>
        <v>CONTENT</v>
      </c>
      <c r="J8" t="str">
        <f t="shared" si="0"/>
        <v>baisse</v>
      </c>
      <c r="K8" s="58" t="s">
        <v>132</v>
      </c>
      <c r="L8" s="57">
        <v>0.65546218487394969</v>
      </c>
      <c r="M8" s="56" t="str">
        <f>IF('NEW Indicateur DOMCorse'!L8&lt;='NEW Indicateur DOMCorse'!$B$10,"CONTENT",IF('NEW Indicateur DOMCorse'!L8&gt;='NEW Indicateur DOMCorse'!$B$11,"PAS_CONTENT","NEUTRE"))</f>
        <v>CONTENT</v>
      </c>
      <c r="O8" t="str">
        <f t="shared" ref="O8" si="2">IF(($B8-$G8)/$B8&gt;0.05,"baisse",IF(($B8-$G8)/$B8&lt;-0.05,"hausse","égal"))</f>
        <v>baisse</v>
      </c>
      <c r="P8" s="58" t="s">
        <v>132</v>
      </c>
      <c r="Q8" s="57"/>
      <c r="R8" s="56" t="str">
        <f>IF('NEW Indicateur DOMCorse'!Q8&lt;='NEW Indicateur DOMCorse'!$B$10,"CONTENT",IF('NEW Indicateur DOMCorse'!Q8&gt;='NEW Indicateur DOMCorse'!$B$11,"PAS_CONTENT","NEUTRE"))</f>
        <v>CONTENT</v>
      </c>
      <c r="T8" t="str">
        <f t="shared" ref="T8" si="3">IF(($B8-$G8)/$B8&gt;0.05,"baisse",IF(($B8-$G8)/$B8&lt;-0.05,"hausse","égal"))</f>
        <v>baisse</v>
      </c>
      <c r="U8" s="58" t="s">
        <v>132</v>
      </c>
      <c r="V8" s="57"/>
      <c r="W8" s="56" t="str">
        <f>IF('NEW Indicateur DOMCorse'!V8&lt;='NEW Indicateur DOMCorse'!$B$10,"CONTENT",IF('NEW Indicateur DOMCorse'!V8&gt;='NEW Indicateur DOMCorse'!$B$11,"PAS_CONTENT","NEUTRE"))</f>
        <v>CONTENT</v>
      </c>
      <c r="Y8" t="str">
        <f t="shared" ref="Y8" si="4">IF(($B8-$G8)/$B8&gt;0.05,"baisse",IF(($B8-$G8)/$B8&lt;-0.05,"hausse","égal"))</f>
        <v>baisse</v>
      </c>
      <c r="Z8" s="58" t="s">
        <v>132</v>
      </c>
      <c r="AA8" s="57"/>
      <c r="AB8" s="56" t="str">
        <f>IF('NEW Indicateur DOMCorse'!AA8&lt;='NEW Indicateur DOMCorse'!$B$10,"CONTENT",IF('NEW Indicateur DOMCorse'!AA8&gt;='NEW Indicateur DOMCorse'!$B$11,"PAS_CONTENT","NEUTRE"))</f>
        <v>CONTENT</v>
      </c>
      <c r="AD8" t="str">
        <f t="shared" ref="AD8" si="5">IF(($B8-$G8)/$B8&gt;0.05,"baisse",IF(($B8-$G8)/$B8&lt;-0.05,"hausse","égal"))</f>
        <v>baisse</v>
      </c>
      <c r="AE8" s="58" t="s">
        <v>132</v>
      </c>
      <c r="AF8" s="57"/>
      <c r="AG8" s="56" t="str">
        <f>IF('NEW Indicateur DOMCorse'!AF8&lt;='NEW Indicateur DOMCorse'!$B$10,"CONTENT",IF('NEW Indicateur DOMCorse'!AF8&gt;='NEW Indicateur DOMCorse'!$B$11,"PAS_CONTENT","NEUTRE"))</f>
        <v>CONTENT</v>
      </c>
    </row>
    <row r="10" spans="1:33" x14ac:dyDescent="0.25">
      <c r="A10" s="61" t="s">
        <v>55</v>
      </c>
      <c r="B10" s="60">
        <v>2.2000000000000002</v>
      </c>
    </row>
    <row r="11" spans="1:33" x14ac:dyDescent="0.25">
      <c r="A11" s="61" t="s">
        <v>54</v>
      </c>
      <c r="B11" s="60">
        <v>4</v>
      </c>
    </row>
  </sheetData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92D050"/>
  </sheetPr>
  <dimension ref="A1:E9"/>
  <sheetViews>
    <sheetView workbookViewId="0">
      <selection activeCell="B8" sqref="B8:C8"/>
    </sheetView>
  </sheetViews>
  <sheetFormatPr baseColWidth="10" defaultColWidth="26.7109375" defaultRowHeight="15" x14ac:dyDescent="0.25"/>
  <cols>
    <col min="1" max="1" width="21" bestFit="1" customWidth="1"/>
    <col min="2" max="2" width="14" customWidth="1"/>
    <col min="3" max="3" width="17.7109375" customWidth="1"/>
    <col min="4" max="4" width="16.5703125" customWidth="1"/>
    <col min="5" max="5" width="17.7109375" bestFit="1" customWidth="1"/>
  </cols>
  <sheetData>
    <row r="1" spans="1:5" x14ac:dyDescent="0.25">
      <c r="A1" s="104" t="s">
        <v>140</v>
      </c>
      <c r="B1" s="92"/>
      <c r="C1" s="91"/>
      <c r="D1" s="92"/>
      <c r="E1" s="92"/>
    </row>
    <row r="2" spans="1:5" x14ac:dyDescent="0.25">
      <c r="A2" s="48"/>
      <c r="B2" s="90" t="s">
        <v>50</v>
      </c>
      <c r="C2" s="119" t="s">
        <v>56</v>
      </c>
      <c r="D2" s="90" t="s">
        <v>95</v>
      </c>
      <c r="E2" s="90" t="s">
        <v>144</v>
      </c>
    </row>
    <row r="3" spans="1:5" x14ac:dyDescent="0.25">
      <c r="A3" s="58" t="s">
        <v>52</v>
      </c>
      <c r="B3" s="57">
        <v>0.42369668246445497</v>
      </c>
      <c r="C3" s="120" t="s">
        <v>141</v>
      </c>
      <c r="D3" s="131">
        <v>1055</v>
      </c>
      <c r="E3" s="131">
        <v>964</v>
      </c>
    </row>
    <row r="4" spans="1:5" ht="30" x14ac:dyDescent="0.25">
      <c r="A4" s="58" t="s">
        <v>134</v>
      </c>
      <c r="B4" s="121">
        <v>0.22965116279069769</v>
      </c>
      <c r="C4" s="120" t="s">
        <v>141</v>
      </c>
      <c r="D4" s="64">
        <v>688</v>
      </c>
      <c r="E4" s="64">
        <v>873</v>
      </c>
    </row>
    <row r="5" spans="1:5" x14ac:dyDescent="0.25">
      <c r="A5" s="58" t="s">
        <v>51</v>
      </c>
      <c r="B5" s="121">
        <v>0.57414448669201523</v>
      </c>
      <c r="C5" s="120" t="s">
        <v>141</v>
      </c>
      <c r="D5" s="131">
        <v>789</v>
      </c>
      <c r="E5" s="131">
        <v>1003</v>
      </c>
    </row>
    <row r="6" spans="1:5" x14ac:dyDescent="0.25">
      <c r="A6" s="58" t="s">
        <v>135</v>
      </c>
      <c r="B6" s="121">
        <v>0.70731707317073167</v>
      </c>
      <c r="C6" s="120" t="s">
        <v>141</v>
      </c>
      <c r="D6" s="64">
        <v>287</v>
      </c>
      <c r="E6" s="64">
        <v>278</v>
      </c>
    </row>
    <row r="7" spans="1:5" x14ac:dyDescent="0.25">
      <c r="A7" s="58" t="s">
        <v>133</v>
      </c>
      <c r="B7" s="121">
        <v>0.2431842966194111</v>
      </c>
      <c r="C7" s="120" t="s">
        <v>141</v>
      </c>
      <c r="D7" s="131">
        <v>917</v>
      </c>
      <c r="E7" s="131">
        <v>1175</v>
      </c>
    </row>
    <row r="8" spans="1:5" x14ac:dyDescent="0.25">
      <c r="A8" s="58" t="s">
        <v>132</v>
      </c>
      <c r="B8" s="57">
        <v>0.65546218487394969</v>
      </c>
      <c r="C8" s="120" t="s">
        <v>141</v>
      </c>
      <c r="D8" s="64">
        <v>119</v>
      </c>
      <c r="E8" s="64">
        <v>127</v>
      </c>
    </row>
    <row r="9" spans="1:5" x14ac:dyDescent="0.25">
      <c r="A9" s="58" t="s">
        <v>46</v>
      </c>
      <c r="B9" s="121">
        <v>4.4510385756676561E-2</v>
      </c>
      <c r="C9" s="120" t="s">
        <v>141</v>
      </c>
      <c r="D9" s="131">
        <v>1348</v>
      </c>
      <c r="E9" s="131">
        <v>1352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92D050"/>
  </sheetPr>
  <dimension ref="A1:M20"/>
  <sheetViews>
    <sheetView zoomScale="90" zoomScaleNormal="90" workbookViewId="0">
      <selection activeCell="L3" sqref="L3:M3"/>
    </sheetView>
  </sheetViews>
  <sheetFormatPr baseColWidth="10" defaultRowHeight="15" x14ac:dyDescent="0.25"/>
  <cols>
    <col min="3" max="3" width="14.7109375" customWidth="1"/>
  </cols>
  <sheetData>
    <row r="1" spans="1:13" x14ac:dyDescent="0.25">
      <c r="A1" s="104" t="s">
        <v>115</v>
      </c>
      <c r="F1" s="104" t="s">
        <v>93</v>
      </c>
      <c r="K1" s="104" t="s">
        <v>237</v>
      </c>
    </row>
    <row r="2" spans="1:13" x14ac:dyDescent="0.25">
      <c r="A2" s="63"/>
      <c r="B2" s="63"/>
      <c r="C2" s="62" t="s">
        <v>56</v>
      </c>
      <c r="F2" s="63"/>
      <c r="G2" s="63"/>
      <c r="H2" s="62" t="s">
        <v>56</v>
      </c>
      <c r="K2" s="63"/>
      <c r="L2" s="63"/>
      <c r="M2" s="62" t="s">
        <v>56</v>
      </c>
    </row>
    <row r="3" spans="1:13" x14ac:dyDescent="0.25">
      <c r="A3" s="58" t="s">
        <v>46</v>
      </c>
      <c r="B3" s="57">
        <v>0.388124547429399</v>
      </c>
      <c r="C3" s="56" t="str">
        <f>IF('NEW Indicateur DT'!B3&lt;='NEW Indicateur DT'!$B$5,"CONTENT",IF('NEW Indicateur DT'!B3&gt;='NEW Indicateur DT'!$B$6,"PAS_CONTENT","NEUTRE"))</f>
        <v>CONTENT</v>
      </c>
      <c r="E3" t="str">
        <f>IF(($B3-$G3)/$B3&gt;0.05,"baisse",IF(($B3-$G3)/$B3&lt;-0.05,"hausse","égal"))</f>
        <v>baisse</v>
      </c>
      <c r="F3" s="58" t="s">
        <v>46</v>
      </c>
      <c r="G3" s="57"/>
      <c r="H3" s="56" t="str">
        <f>IF('NEW Indicateur DT'!G3&lt;='NEW Indicateur DT'!$B$5,"CONTENT",IF('NEW Indicateur DT'!G3&gt;='NEW Indicateur DT'!$B$6,"PAS_CONTENT","NEUTRE"))</f>
        <v>CONTENT</v>
      </c>
      <c r="J3" t="str">
        <f>IF(($B3-$G3)/$B3&gt;0.05,"baisse",IF(($B3-$G3)/$B3&lt;-0.05,"hausse","égal"))</f>
        <v>baisse</v>
      </c>
      <c r="K3" s="58" t="s">
        <v>46</v>
      </c>
      <c r="L3" s="57">
        <v>4.4510385756676561E-2</v>
      </c>
      <c r="M3" s="56" t="str">
        <f>IF('NEW Indicateur DT'!L3&lt;='NEW Indicateur DT'!$B$5,"CONTENT",IF('NEW Indicateur DT'!L3&gt;='NEW Indicateur DT'!$B$6,"PAS_CONTENT","NEUTRE"))</f>
        <v>CONTENT</v>
      </c>
    </row>
    <row r="4" spans="1:13" x14ac:dyDescent="0.25">
      <c r="E4" s="55"/>
      <c r="H4" s="55"/>
      <c r="J4" s="55"/>
      <c r="M4" s="55"/>
    </row>
    <row r="5" spans="1:13" ht="14.25" customHeight="1" x14ac:dyDescent="0.25">
      <c r="A5" s="61" t="s">
        <v>55</v>
      </c>
      <c r="B5" s="60">
        <v>2.2000000000000002</v>
      </c>
      <c r="E5" s="55" t="s">
        <v>53</v>
      </c>
      <c r="H5" s="55"/>
      <c r="J5" s="55" t="s">
        <v>53</v>
      </c>
      <c r="M5" s="55"/>
    </row>
    <row r="6" spans="1:13" x14ac:dyDescent="0.25">
      <c r="A6" s="61" t="s">
        <v>54</v>
      </c>
      <c r="B6" s="60">
        <v>4</v>
      </c>
      <c r="E6" s="55"/>
      <c r="H6" s="55"/>
      <c r="J6" s="55"/>
      <c r="M6" s="55"/>
    </row>
    <row r="7" spans="1:13" x14ac:dyDescent="0.25">
      <c r="A7" s="55"/>
    </row>
    <row r="8" spans="1:13" x14ac:dyDescent="0.25">
      <c r="A8" s="55"/>
    </row>
    <row r="9" spans="1:13" x14ac:dyDescent="0.25">
      <c r="A9" s="55"/>
    </row>
    <row r="10" spans="1:13" x14ac:dyDescent="0.25">
      <c r="A10" s="55"/>
    </row>
    <row r="11" spans="1:13" x14ac:dyDescent="0.25">
      <c r="A11" s="55"/>
    </row>
    <row r="12" spans="1:13" x14ac:dyDescent="0.25">
      <c r="A12" s="55"/>
    </row>
    <row r="20" spans="7:12" x14ac:dyDescent="0.25">
      <c r="G20" s="130"/>
      <c r="L20" s="130"/>
    </row>
  </sheetData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0"/>
  </sheetPr>
  <dimension ref="A1:V45"/>
  <sheetViews>
    <sheetView workbookViewId="0">
      <selection activeCell="O22" sqref="O22"/>
    </sheetView>
  </sheetViews>
  <sheetFormatPr baseColWidth="10" defaultRowHeight="15" x14ac:dyDescent="0.25"/>
  <cols>
    <col min="1" max="1" width="23.7109375" bestFit="1" customWidth="1"/>
  </cols>
  <sheetData>
    <row r="1" spans="1:13" x14ac:dyDescent="0.25">
      <c r="A1" s="133" t="s">
        <v>100</v>
      </c>
      <c r="B1" s="157" t="s">
        <v>90</v>
      </c>
      <c r="C1" s="158"/>
      <c r="D1" s="159"/>
      <c r="E1" s="157" t="s">
        <v>74</v>
      </c>
      <c r="F1" s="158"/>
      <c r="G1" s="159"/>
      <c r="H1" s="157" t="s">
        <v>81</v>
      </c>
      <c r="I1" s="158"/>
      <c r="J1" s="159"/>
      <c r="K1" s="157" t="s">
        <v>61</v>
      </c>
      <c r="L1" s="158"/>
      <c r="M1" s="159"/>
    </row>
    <row r="2" spans="1:13" x14ac:dyDescent="0.25">
      <c r="A2" s="31" t="s">
        <v>95</v>
      </c>
      <c r="B2" s="160">
        <f>'Dernières données'!$D3</f>
        <v>4320</v>
      </c>
      <c r="C2" s="161"/>
      <c r="D2" s="162"/>
      <c r="E2" s="163">
        <f>'Dernières données'!D4</f>
        <v>3008</v>
      </c>
      <c r="F2" s="161"/>
      <c r="G2" s="162"/>
      <c r="H2" s="160">
        <f>'Dernières données'!D5</f>
        <v>2828</v>
      </c>
      <c r="I2" s="161"/>
      <c r="J2" s="162"/>
      <c r="K2" s="163">
        <f>'Dernières données'!D6</f>
        <v>3905</v>
      </c>
      <c r="L2" s="161"/>
      <c r="M2" s="162"/>
    </row>
    <row r="3" spans="1:13" x14ac:dyDescent="0.25">
      <c r="A3" s="31" t="s">
        <v>206</v>
      </c>
      <c r="B3" s="160">
        <f>'Dernières données'!$E3</f>
        <v>4572</v>
      </c>
      <c r="C3" s="161"/>
      <c r="D3" s="162"/>
      <c r="E3" s="163">
        <f>'Dernières données'!E4</f>
        <v>3928</v>
      </c>
      <c r="F3" s="161"/>
      <c r="G3" s="162"/>
      <c r="H3" s="160">
        <f>'Dernières données'!E5</f>
        <v>3734</v>
      </c>
      <c r="I3" s="161"/>
      <c r="J3" s="162"/>
      <c r="K3" s="163">
        <f>'Dernières données'!E6</f>
        <v>4915</v>
      </c>
      <c r="L3" s="161"/>
      <c r="M3" s="162"/>
    </row>
    <row r="4" spans="1:13" x14ac:dyDescent="0.25">
      <c r="A4" s="134" t="s">
        <v>101</v>
      </c>
      <c r="B4" s="157" t="s">
        <v>92</v>
      </c>
      <c r="C4" s="158"/>
      <c r="D4" s="159"/>
      <c r="E4" s="157" t="s">
        <v>65</v>
      </c>
      <c r="F4" s="158"/>
      <c r="G4" s="159"/>
    </row>
    <row r="5" spans="1:13" x14ac:dyDescent="0.25">
      <c r="A5" s="31" t="s">
        <v>95</v>
      </c>
      <c r="B5" s="160">
        <f>'Dernières données'!D8</f>
        <v>3159</v>
      </c>
      <c r="C5" s="161"/>
      <c r="D5" s="162"/>
      <c r="E5" s="163">
        <f>'Dernières données'!D9</f>
        <v>2187</v>
      </c>
      <c r="F5" s="161"/>
      <c r="G5" s="162"/>
      <c r="H5" s="132"/>
      <c r="I5" s="132"/>
      <c r="J5" s="132"/>
      <c r="K5" s="132"/>
      <c r="L5" s="132"/>
      <c r="M5" s="132"/>
    </row>
    <row r="6" spans="1:13" x14ac:dyDescent="0.25">
      <c r="A6" s="31" t="s">
        <v>206</v>
      </c>
      <c r="B6" s="160">
        <f>'Dernières données'!E8</f>
        <v>3722</v>
      </c>
      <c r="C6" s="161"/>
      <c r="D6" s="162"/>
      <c r="E6" s="163">
        <f>'Dernières données'!E9</f>
        <v>2554</v>
      </c>
      <c r="F6" s="161"/>
      <c r="G6" s="162"/>
      <c r="H6" s="132"/>
      <c r="I6" s="132"/>
      <c r="J6" s="132"/>
      <c r="K6" s="132"/>
      <c r="L6" s="132"/>
      <c r="M6" s="132"/>
    </row>
    <row r="7" spans="1:13" x14ac:dyDescent="0.25">
      <c r="A7" s="134" t="s">
        <v>102</v>
      </c>
      <c r="B7" s="157" t="s">
        <v>82</v>
      </c>
      <c r="C7" s="158"/>
      <c r="D7" s="159"/>
      <c r="E7" s="157" t="s">
        <v>62</v>
      </c>
      <c r="F7" s="158"/>
      <c r="G7" s="159"/>
    </row>
    <row r="8" spans="1:13" x14ac:dyDescent="0.25">
      <c r="A8" s="31" t="s">
        <v>95</v>
      </c>
      <c r="B8" s="163">
        <f>'Dernières données'!D11</f>
        <v>2804</v>
      </c>
      <c r="C8" s="161"/>
      <c r="D8" s="162"/>
      <c r="E8" s="163">
        <f>'Dernières données'!D12</f>
        <v>2646</v>
      </c>
      <c r="F8" s="161"/>
      <c r="G8" s="162"/>
    </row>
    <row r="9" spans="1:13" x14ac:dyDescent="0.25">
      <c r="A9" s="31" t="s">
        <v>206</v>
      </c>
      <c r="B9" s="163">
        <f>'Dernières données'!E11</f>
        <v>2639</v>
      </c>
      <c r="C9" s="161"/>
      <c r="D9" s="162"/>
      <c r="E9" s="163">
        <f>'Dernières données'!E12</f>
        <v>3102</v>
      </c>
      <c r="F9" s="161"/>
      <c r="G9" s="162"/>
    </row>
    <row r="10" spans="1:13" x14ac:dyDescent="0.25">
      <c r="A10" s="135" t="s">
        <v>103</v>
      </c>
      <c r="B10" s="157" t="s">
        <v>75</v>
      </c>
      <c r="C10" s="158"/>
      <c r="D10" s="159"/>
      <c r="E10" s="157" t="s">
        <v>96</v>
      </c>
      <c r="F10" s="158"/>
      <c r="G10" s="159"/>
    </row>
    <row r="11" spans="1:13" x14ac:dyDescent="0.25">
      <c r="A11" s="31" t="s">
        <v>95</v>
      </c>
      <c r="B11" s="160">
        <f>'Dernières données'!D14</f>
        <v>2177</v>
      </c>
      <c r="C11" s="161"/>
      <c r="D11" s="162"/>
      <c r="E11" s="160">
        <f>'Dernières données'!D15</f>
        <v>2385</v>
      </c>
      <c r="F11" s="161"/>
      <c r="G11" s="162"/>
    </row>
    <row r="12" spans="1:13" x14ac:dyDescent="0.25">
      <c r="A12" s="31" t="s">
        <v>206</v>
      </c>
      <c r="B12" s="160">
        <f>'Dernières données'!E14</f>
        <v>2858</v>
      </c>
      <c r="C12" s="161"/>
      <c r="D12" s="162"/>
      <c r="E12" s="160">
        <f>'Dernières données'!E15</f>
        <v>2805</v>
      </c>
      <c r="F12" s="161"/>
      <c r="G12" s="162"/>
    </row>
    <row r="13" spans="1:13" x14ac:dyDescent="0.25">
      <c r="A13" s="135" t="s">
        <v>105</v>
      </c>
      <c r="B13" s="157" t="s">
        <v>73</v>
      </c>
      <c r="C13" s="158"/>
      <c r="D13" s="159"/>
      <c r="E13" s="157" t="s">
        <v>89</v>
      </c>
      <c r="F13" s="158"/>
      <c r="G13" s="159"/>
      <c r="H13" s="157" t="s">
        <v>71</v>
      </c>
      <c r="I13" s="158"/>
      <c r="J13" s="159"/>
    </row>
    <row r="14" spans="1:13" x14ac:dyDescent="0.25">
      <c r="A14" s="31" t="s">
        <v>95</v>
      </c>
      <c r="B14" s="160">
        <f>'Dernières données'!D17</f>
        <v>2453</v>
      </c>
      <c r="C14" s="161"/>
      <c r="D14" s="162"/>
      <c r="E14" s="163">
        <f>'Dernières données'!D18</f>
        <v>3314</v>
      </c>
      <c r="F14" s="161"/>
      <c r="G14" s="162"/>
      <c r="H14" s="160">
        <f>'Dernières données'!D19</f>
        <v>2769</v>
      </c>
      <c r="I14" s="161"/>
      <c r="J14" s="162"/>
    </row>
    <row r="15" spans="1:13" x14ac:dyDescent="0.25">
      <c r="A15" s="31" t="s">
        <v>206</v>
      </c>
      <c r="B15" s="160">
        <f>'Dernières données'!E17</f>
        <v>3072</v>
      </c>
      <c r="C15" s="161"/>
      <c r="D15" s="162"/>
      <c r="E15" s="160">
        <f>'Dernières données'!E18</f>
        <v>3913</v>
      </c>
      <c r="F15" s="161"/>
      <c r="G15" s="162"/>
      <c r="H15" s="160">
        <f>'Dernières données'!E19</f>
        <v>3554</v>
      </c>
      <c r="I15" s="161"/>
      <c r="J15" s="162"/>
    </row>
    <row r="16" spans="1:13" x14ac:dyDescent="0.25">
      <c r="A16" s="135" t="s">
        <v>106</v>
      </c>
      <c r="B16" s="157" t="s">
        <v>88</v>
      </c>
      <c r="C16" s="158"/>
      <c r="D16" s="159"/>
      <c r="E16" s="157" t="s">
        <v>72</v>
      </c>
      <c r="F16" s="158"/>
      <c r="G16" s="159"/>
      <c r="H16" s="157" t="s">
        <v>70</v>
      </c>
      <c r="I16" s="158"/>
      <c r="J16" s="159"/>
    </row>
    <row r="17" spans="1:13" x14ac:dyDescent="0.25">
      <c r="A17" s="31" t="s">
        <v>95</v>
      </c>
      <c r="B17" s="160">
        <f>'Dernières données'!D21</f>
        <v>3207</v>
      </c>
      <c r="C17" s="161"/>
      <c r="D17" s="162"/>
      <c r="E17" s="163">
        <f>'Dernières données'!D22</f>
        <v>2005</v>
      </c>
      <c r="F17" s="161"/>
      <c r="G17" s="162"/>
      <c r="H17" s="160">
        <f>'Dernières données'!D23</f>
        <v>2949</v>
      </c>
      <c r="I17" s="161"/>
      <c r="J17" s="162"/>
    </row>
    <row r="18" spans="1:13" x14ac:dyDescent="0.25">
      <c r="A18" s="31" t="s">
        <v>206</v>
      </c>
      <c r="B18" s="160">
        <f>'Dernières données'!E21</f>
        <v>4557</v>
      </c>
      <c r="C18" s="161"/>
      <c r="D18" s="162"/>
      <c r="E18" s="163">
        <f>'Dernières données'!E22</f>
        <v>2545</v>
      </c>
      <c r="F18" s="161"/>
      <c r="G18" s="162"/>
      <c r="H18" s="160">
        <f>'Dernières données'!E23</f>
        <v>4003</v>
      </c>
      <c r="I18" s="161"/>
      <c r="J18" s="162"/>
    </row>
    <row r="19" spans="1:13" x14ac:dyDescent="0.25">
      <c r="A19" s="135" t="s">
        <v>107</v>
      </c>
      <c r="B19" s="157" t="s">
        <v>79</v>
      </c>
      <c r="C19" s="158"/>
      <c r="D19" s="159"/>
      <c r="E19" s="157" t="s">
        <v>77</v>
      </c>
      <c r="F19" s="158"/>
      <c r="G19" s="159"/>
      <c r="H19" s="157" t="s">
        <v>67</v>
      </c>
      <c r="I19" s="158"/>
      <c r="J19" s="159"/>
      <c r="K19" s="157" t="s">
        <v>57</v>
      </c>
      <c r="L19" s="158"/>
      <c r="M19" s="159"/>
    </row>
    <row r="20" spans="1:13" x14ac:dyDescent="0.25">
      <c r="A20" s="31" t="s">
        <v>95</v>
      </c>
      <c r="B20" s="160">
        <f>'Dernières données'!D25</f>
        <v>1763</v>
      </c>
      <c r="C20" s="161"/>
      <c r="D20" s="162"/>
      <c r="E20" s="160">
        <f>'Dernières données'!D26</f>
        <v>1523</v>
      </c>
      <c r="F20" s="161"/>
      <c r="G20" s="162"/>
      <c r="H20" s="160">
        <f>'Dernières données'!D27</f>
        <v>1327</v>
      </c>
      <c r="I20" s="161"/>
      <c r="J20" s="162"/>
      <c r="K20" s="163">
        <f>'Dernières données'!D28</f>
        <v>1505</v>
      </c>
      <c r="L20" s="161"/>
      <c r="M20" s="162"/>
    </row>
    <row r="21" spans="1:13" x14ac:dyDescent="0.25">
      <c r="A21" s="31" t="s">
        <v>206</v>
      </c>
      <c r="B21" s="160">
        <f>'Dernières données'!E25</f>
        <v>2200</v>
      </c>
      <c r="C21" s="161"/>
      <c r="D21" s="162"/>
      <c r="E21" s="160">
        <f>'Dernières données'!E26</f>
        <v>1950</v>
      </c>
      <c r="F21" s="161"/>
      <c r="G21" s="162"/>
      <c r="H21" s="160">
        <f>'Dernières données'!E27</f>
        <v>2343</v>
      </c>
      <c r="I21" s="161"/>
      <c r="J21" s="162"/>
      <c r="K21" s="163">
        <f>'Dernières données'!E28</f>
        <v>2131</v>
      </c>
      <c r="L21" s="161"/>
      <c r="M21" s="162"/>
    </row>
    <row r="22" spans="1:13" x14ac:dyDescent="0.25">
      <c r="A22" s="135" t="s">
        <v>108</v>
      </c>
      <c r="B22" s="157" t="s">
        <v>86</v>
      </c>
      <c r="C22" s="158"/>
      <c r="D22" s="159"/>
      <c r="E22" s="157" t="s">
        <v>58</v>
      </c>
      <c r="F22" s="158"/>
      <c r="G22" s="159"/>
      <c r="H22" s="157" t="s">
        <v>66</v>
      </c>
      <c r="I22" s="158"/>
      <c r="J22" s="159"/>
    </row>
    <row r="23" spans="1:13" x14ac:dyDescent="0.25">
      <c r="A23" s="31" t="s">
        <v>95</v>
      </c>
      <c r="B23" s="160">
        <f>'Dernières données'!D30</f>
        <v>1742</v>
      </c>
      <c r="C23" s="161"/>
      <c r="D23" s="162"/>
      <c r="E23" s="163">
        <f>'Dernières données'!D31</f>
        <v>2223</v>
      </c>
      <c r="F23" s="161"/>
      <c r="G23" s="162"/>
      <c r="H23" s="160">
        <f>'Dernières données'!D32</f>
        <v>1500</v>
      </c>
      <c r="I23" s="161"/>
      <c r="J23" s="162"/>
    </row>
    <row r="24" spans="1:13" x14ac:dyDescent="0.25">
      <c r="A24" s="31" t="s">
        <v>206</v>
      </c>
      <c r="B24" s="160">
        <f>'Dernières données'!E30</f>
        <v>2180</v>
      </c>
      <c r="C24" s="161"/>
      <c r="D24" s="162"/>
      <c r="E24" s="163">
        <f>'Dernières données'!E31</f>
        <v>2933</v>
      </c>
      <c r="F24" s="161"/>
      <c r="G24" s="162"/>
      <c r="H24" s="160">
        <f>'Dernières données'!E32</f>
        <v>1835</v>
      </c>
      <c r="I24" s="161"/>
      <c r="J24" s="162"/>
    </row>
    <row r="25" spans="1:13" x14ac:dyDescent="0.25">
      <c r="A25" s="135" t="s">
        <v>109</v>
      </c>
      <c r="B25" s="157" t="s">
        <v>97</v>
      </c>
      <c r="C25" s="158"/>
      <c r="D25" s="159"/>
      <c r="E25" s="157" t="s">
        <v>80</v>
      </c>
      <c r="F25" s="158"/>
      <c r="G25" s="159"/>
    </row>
    <row r="26" spans="1:13" x14ac:dyDescent="0.25">
      <c r="A26" s="31" t="s">
        <v>95</v>
      </c>
      <c r="B26" s="160">
        <f>'Dernières données'!D34</f>
        <v>2754</v>
      </c>
      <c r="C26" s="161"/>
      <c r="D26" s="162"/>
      <c r="E26" s="160">
        <f>'Dernières données'!D35</f>
        <v>2744</v>
      </c>
      <c r="F26" s="161"/>
      <c r="G26" s="162"/>
    </row>
    <row r="27" spans="1:13" x14ac:dyDescent="0.25">
      <c r="A27" s="31" t="s">
        <v>206</v>
      </c>
      <c r="B27" s="160">
        <f>'Dernières données'!E34</f>
        <v>3311</v>
      </c>
      <c r="C27" s="161"/>
      <c r="D27" s="162"/>
      <c r="E27" s="160">
        <f>'Dernières données'!E35</f>
        <v>3177</v>
      </c>
      <c r="F27" s="161"/>
      <c r="G27" s="162"/>
    </row>
    <row r="28" spans="1:13" x14ac:dyDescent="0.25">
      <c r="A28" s="135" t="s">
        <v>110</v>
      </c>
      <c r="B28" s="157" t="s">
        <v>84</v>
      </c>
      <c r="C28" s="158"/>
      <c r="D28" s="159"/>
      <c r="E28" s="157" t="s">
        <v>87</v>
      </c>
      <c r="F28" s="158"/>
      <c r="G28" s="159"/>
      <c r="H28" s="157" t="s">
        <v>69</v>
      </c>
      <c r="I28" s="158"/>
      <c r="J28" s="159"/>
      <c r="K28" s="157" t="s">
        <v>68</v>
      </c>
      <c r="L28" s="158"/>
      <c r="M28" s="159"/>
    </row>
    <row r="29" spans="1:13" x14ac:dyDescent="0.25">
      <c r="A29" s="31" t="s">
        <v>95</v>
      </c>
      <c r="B29" s="160">
        <f>'Dernières données'!D37</f>
        <v>4262</v>
      </c>
      <c r="C29" s="161"/>
      <c r="D29" s="162"/>
      <c r="E29" s="160">
        <f>'Dernières données'!D38</f>
        <v>2149</v>
      </c>
      <c r="F29" s="161"/>
      <c r="G29" s="162"/>
      <c r="H29" s="160">
        <f>'Dernières données'!D39</f>
        <v>3549</v>
      </c>
      <c r="I29" s="161"/>
      <c r="J29" s="162"/>
      <c r="K29" s="160">
        <f>'Dernières données'!D40</f>
        <v>1711</v>
      </c>
      <c r="L29" s="161"/>
      <c r="M29" s="162"/>
    </row>
    <row r="30" spans="1:13" x14ac:dyDescent="0.25">
      <c r="A30" s="31" t="s">
        <v>206</v>
      </c>
      <c r="B30" s="160">
        <f>'Dernières données'!E37</f>
        <v>5762</v>
      </c>
      <c r="C30" s="161"/>
      <c r="D30" s="162"/>
      <c r="E30" s="160">
        <f>'Dernières données'!E38</f>
        <v>2568</v>
      </c>
      <c r="F30" s="161"/>
      <c r="G30" s="162"/>
      <c r="H30" s="160">
        <f>'Dernières données'!E39</f>
        <v>4517</v>
      </c>
      <c r="I30" s="161"/>
      <c r="J30" s="162"/>
      <c r="K30" s="160">
        <f>'Dernières données'!E40</f>
        <v>2279</v>
      </c>
      <c r="L30" s="161"/>
      <c r="M30" s="162"/>
    </row>
    <row r="31" spans="1:13" x14ac:dyDescent="0.25">
      <c r="A31" s="135" t="s">
        <v>111</v>
      </c>
      <c r="B31" s="157" t="s">
        <v>91</v>
      </c>
      <c r="C31" s="158"/>
      <c r="D31" s="159"/>
      <c r="E31" s="157" t="s">
        <v>83</v>
      </c>
      <c r="F31" s="158"/>
      <c r="G31" s="159"/>
      <c r="H31" s="157" t="s">
        <v>78</v>
      </c>
      <c r="I31" s="158"/>
      <c r="J31" s="159"/>
    </row>
    <row r="32" spans="1:13" x14ac:dyDescent="0.25">
      <c r="A32" s="31" t="s">
        <v>95</v>
      </c>
      <c r="B32" s="160">
        <f>'Dernières données'!D42</f>
        <v>3365</v>
      </c>
      <c r="C32" s="161"/>
      <c r="D32" s="162"/>
      <c r="E32" s="160">
        <f>'Dernières données'!D43</f>
        <v>4891</v>
      </c>
      <c r="F32" s="161"/>
      <c r="G32" s="162"/>
      <c r="H32" s="160">
        <f>'Dernières données'!D44</f>
        <v>2549</v>
      </c>
      <c r="I32" s="161"/>
      <c r="J32" s="162"/>
    </row>
    <row r="33" spans="1:22" x14ac:dyDescent="0.25">
      <c r="A33" s="31" t="s">
        <v>206</v>
      </c>
      <c r="B33" s="160">
        <f>'Dernières données'!E42</f>
        <v>5073</v>
      </c>
      <c r="C33" s="161"/>
      <c r="D33" s="162"/>
      <c r="E33" s="160">
        <f>'Dernières données'!E43</f>
        <v>6251</v>
      </c>
      <c r="F33" s="161"/>
      <c r="G33" s="162"/>
      <c r="H33" s="160">
        <f>'Dernières données'!E44</f>
        <v>3552</v>
      </c>
      <c r="I33" s="161"/>
      <c r="J33" s="162"/>
    </row>
    <row r="34" spans="1:22" x14ac:dyDescent="0.25">
      <c r="A34" s="135" t="s">
        <v>112</v>
      </c>
      <c r="B34" s="157" t="s">
        <v>85</v>
      </c>
      <c r="C34" s="158"/>
      <c r="D34" s="159"/>
      <c r="E34" s="157" t="s">
        <v>76</v>
      </c>
      <c r="F34" s="158"/>
      <c r="G34" s="159"/>
      <c r="H34" s="157" t="s">
        <v>59</v>
      </c>
      <c r="I34" s="158"/>
      <c r="J34" s="159"/>
    </row>
    <row r="35" spans="1:22" x14ac:dyDescent="0.25">
      <c r="A35" s="31" t="s">
        <v>95</v>
      </c>
      <c r="B35" s="160">
        <f>'Dernières données'!D46</f>
        <v>3974</v>
      </c>
      <c r="C35" s="161"/>
      <c r="D35" s="162"/>
      <c r="E35" s="160">
        <f>'Dernières données'!D47</f>
        <v>3465</v>
      </c>
      <c r="F35" s="161"/>
      <c r="G35" s="162"/>
      <c r="H35" s="160">
        <f>'Dernières données'!D48</f>
        <v>1819</v>
      </c>
      <c r="I35" s="161"/>
      <c r="J35" s="162"/>
    </row>
    <row r="36" spans="1:22" x14ac:dyDescent="0.25">
      <c r="A36" s="31" t="s">
        <v>206</v>
      </c>
      <c r="B36" s="160">
        <f>'Dernières données'!E46</f>
        <v>4969</v>
      </c>
      <c r="C36" s="161"/>
      <c r="D36" s="162"/>
      <c r="E36" s="160">
        <f>'Dernières données'!E47</f>
        <v>4187</v>
      </c>
      <c r="F36" s="161"/>
      <c r="G36" s="162"/>
      <c r="H36" s="160">
        <f>'Dernières données'!E48</f>
        <v>2201</v>
      </c>
      <c r="I36" s="161"/>
      <c r="J36" s="162"/>
    </row>
    <row r="37" spans="1:22" x14ac:dyDescent="0.25">
      <c r="A37" s="135" t="s">
        <v>113</v>
      </c>
      <c r="B37" s="157" t="s">
        <v>60</v>
      </c>
      <c r="C37" s="158"/>
      <c r="D37" s="159"/>
    </row>
    <row r="38" spans="1:22" x14ac:dyDescent="0.25">
      <c r="A38" s="31" t="s">
        <v>95</v>
      </c>
      <c r="B38" s="160">
        <f>'Dernières données'!D50</f>
        <v>4720</v>
      </c>
      <c r="C38" s="161"/>
      <c r="D38" s="162"/>
    </row>
    <row r="39" spans="1:22" x14ac:dyDescent="0.25">
      <c r="A39" s="31" t="s">
        <v>206</v>
      </c>
      <c r="B39" s="160">
        <f>'Dernières données'!E50</f>
        <v>7829</v>
      </c>
      <c r="C39" s="161"/>
      <c r="D39" s="162"/>
    </row>
    <row r="40" spans="1:22" x14ac:dyDescent="0.25">
      <c r="A40" s="135" t="s">
        <v>114</v>
      </c>
      <c r="B40" s="157" t="s">
        <v>64</v>
      </c>
      <c r="C40" s="158"/>
      <c r="D40" s="159"/>
      <c r="E40" s="157" t="s">
        <v>63</v>
      </c>
      <c r="F40" s="158"/>
      <c r="G40" s="159"/>
    </row>
    <row r="41" spans="1:22" x14ac:dyDescent="0.25">
      <c r="A41" s="31" t="s">
        <v>95</v>
      </c>
      <c r="B41" s="160">
        <f>'Dernières données'!D52</f>
        <v>3267</v>
      </c>
      <c r="C41" s="161"/>
      <c r="D41" s="162"/>
      <c r="E41" s="163">
        <f>'Dernières données'!D53</f>
        <v>3101</v>
      </c>
      <c r="F41" s="161"/>
      <c r="G41" s="162"/>
    </row>
    <row r="42" spans="1:22" x14ac:dyDescent="0.25">
      <c r="A42" s="31" t="s">
        <v>206</v>
      </c>
      <c r="B42" s="160">
        <f>'Dernières données'!E52</f>
        <v>3591</v>
      </c>
      <c r="C42" s="161"/>
      <c r="D42" s="162"/>
      <c r="E42" s="163">
        <f>'Dernières données'!E53</f>
        <v>3579</v>
      </c>
      <c r="F42" s="161"/>
      <c r="G42" s="162"/>
    </row>
    <row r="43" spans="1:22" ht="14.45" customHeight="1" x14ac:dyDescent="0.25">
      <c r="A43" s="135" t="s">
        <v>205</v>
      </c>
      <c r="B43" s="157" t="s">
        <v>52</v>
      </c>
      <c r="C43" s="158"/>
      <c r="D43" s="159"/>
      <c r="E43" s="157" t="s">
        <v>134</v>
      </c>
      <c r="F43" s="158"/>
      <c r="G43" s="159"/>
      <c r="H43" s="157" t="s">
        <v>51</v>
      </c>
      <c r="I43" s="158"/>
      <c r="J43" s="159"/>
      <c r="K43" s="157" t="s">
        <v>135</v>
      </c>
      <c r="L43" s="158"/>
      <c r="M43" s="159"/>
      <c r="N43" s="157" t="s">
        <v>133</v>
      </c>
      <c r="O43" s="158"/>
      <c r="P43" s="159"/>
      <c r="Q43" s="157" t="s">
        <v>132</v>
      </c>
      <c r="R43" s="158"/>
      <c r="S43" s="159"/>
      <c r="T43" s="157" t="s">
        <v>46</v>
      </c>
      <c r="U43" s="158"/>
      <c r="V43" s="159"/>
    </row>
    <row r="44" spans="1:22" x14ac:dyDescent="0.25">
      <c r="A44" s="31" t="s">
        <v>95</v>
      </c>
      <c r="B44" s="160">
        <f>'Dernières données DOMTOM'!D3</f>
        <v>1055</v>
      </c>
      <c r="C44" s="161"/>
      <c r="D44" s="162"/>
      <c r="E44" s="163">
        <f>'Dernières données DOMTOM'!D4</f>
        <v>688</v>
      </c>
      <c r="F44" s="161"/>
      <c r="G44" s="162"/>
      <c r="H44" s="160">
        <f>'Dernières données DOMTOM'!D5</f>
        <v>789</v>
      </c>
      <c r="I44" s="161"/>
      <c r="J44" s="162"/>
      <c r="K44" s="163">
        <f>'Dernières données DOMTOM'!D6</f>
        <v>287</v>
      </c>
      <c r="L44" s="161"/>
      <c r="M44" s="162"/>
      <c r="N44" s="160">
        <f>'Dernières données DOMTOM'!D7</f>
        <v>917</v>
      </c>
      <c r="O44" s="161"/>
      <c r="P44" s="162"/>
      <c r="Q44" s="163">
        <f>'Dernières données DOMTOM'!D8</f>
        <v>119</v>
      </c>
      <c r="R44" s="161"/>
      <c r="S44" s="162"/>
      <c r="T44" s="160">
        <f>'Dernières données DOMTOM'!D9</f>
        <v>1348</v>
      </c>
      <c r="U44" s="161"/>
      <c r="V44" s="162"/>
    </row>
    <row r="45" spans="1:22" x14ac:dyDescent="0.25">
      <c r="A45" s="31" t="s">
        <v>206</v>
      </c>
      <c r="B45" s="160">
        <f>'Dernières données DOMTOM'!E3</f>
        <v>964</v>
      </c>
      <c r="C45" s="161"/>
      <c r="D45" s="162"/>
      <c r="E45" s="163">
        <f>'Dernières données DOMTOM'!E4</f>
        <v>873</v>
      </c>
      <c r="F45" s="161"/>
      <c r="G45" s="162"/>
      <c r="H45" s="160">
        <f>'Dernières données DOMTOM'!E5</f>
        <v>1003</v>
      </c>
      <c r="I45" s="161"/>
      <c r="J45" s="162"/>
      <c r="K45" s="163">
        <f>'Dernières données DOMTOM'!E6</f>
        <v>278</v>
      </c>
      <c r="L45" s="161"/>
      <c r="M45" s="162"/>
      <c r="N45" s="160">
        <f>'Dernières données DOMTOM'!E7</f>
        <v>1175</v>
      </c>
      <c r="O45" s="161"/>
      <c r="P45" s="162"/>
      <c r="Q45" s="163">
        <f>'Dernières données DOMTOM'!E8</f>
        <v>127</v>
      </c>
      <c r="R45" s="161"/>
      <c r="S45" s="162"/>
      <c r="T45" s="160">
        <f>'Dernières données DOMTOM'!E9</f>
        <v>1352</v>
      </c>
      <c r="U45" s="161"/>
      <c r="V45" s="162"/>
    </row>
  </sheetData>
  <mergeCells count="135">
    <mergeCell ref="T44:V44"/>
    <mergeCell ref="T45:V45"/>
    <mergeCell ref="E40:G40"/>
    <mergeCell ref="E45:G45"/>
    <mergeCell ref="H45:J45"/>
    <mergeCell ref="K45:M45"/>
    <mergeCell ref="N44:P44"/>
    <mergeCell ref="Q44:S44"/>
    <mergeCell ref="N45:P45"/>
    <mergeCell ref="Q45:S45"/>
    <mergeCell ref="E42:G42"/>
    <mergeCell ref="T43:V43"/>
    <mergeCell ref="Q43:S43"/>
    <mergeCell ref="N43:P43"/>
    <mergeCell ref="E44:G44"/>
    <mergeCell ref="H44:J44"/>
    <mergeCell ref="K44:M44"/>
    <mergeCell ref="E41:G41"/>
    <mergeCell ref="K43:M43"/>
    <mergeCell ref="H43:J43"/>
    <mergeCell ref="E43:G43"/>
    <mergeCell ref="H35:J35"/>
    <mergeCell ref="E36:G36"/>
    <mergeCell ref="H36:J36"/>
    <mergeCell ref="K30:M30"/>
    <mergeCell ref="E32:G32"/>
    <mergeCell ref="H32:J32"/>
    <mergeCell ref="E33:G33"/>
    <mergeCell ref="H33:J33"/>
    <mergeCell ref="E34:G34"/>
    <mergeCell ref="H34:J34"/>
    <mergeCell ref="E31:G31"/>
    <mergeCell ref="H31:J31"/>
    <mergeCell ref="E30:G30"/>
    <mergeCell ref="H30:J30"/>
    <mergeCell ref="E35:G35"/>
    <mergeCell ref="K29:M29"/>
    <mergeCell ref="E24:G24"/>
    <mergeCell ref="H24:J24"/>
    <mergeCell ref="E26:G26"/>
    <mergeCell ref="E21:G21"/>
    <mergeCell ref="H21:J21"/>
    <mergeCell ref="K21:M21"/>
    <mergeCell ref="E23:G23"/>
    <mergeCell ref="H23:J23"/>
    <mergeCell ref="E11:G11"/>
    <mergeCell ref="E16:G16"/>
    <mergeCell ref="H16:J16"/>
    <mergeCell ref="E13:G13"/>
    <mergeCell ref="H13:J13"/>
    <mergeCell ref="E10:G10"/>
    <mergeCell ref="E27:G27"/>
    <mergeCell ref="E29:G29"/>
    <mergeCell ref="H29:J29"/>
    <mergeCell ref="E7:G7"/>
    <mergeCell ref="E8:G8"/>
    <mergeCell ref="E12:G12"/>
    <mergeCell ref="K28:M28"/>
    <mergeCell ref="E25:G25"/>
    <mergeCell ref="E22:G22"/>
    <mergeCell ref="H22:J22"/>
    <mergeCell ref="E19:G19"/>
    <mergeCell ref="H19:J19"/>
    <mergeCell ref="K19:M19"/>
    <mergeCell ref="E20:G20"/>
    <mergeCell ref="H20:J20"/>
    <mergeCell ref="K20:M20"/>
    <mergeCell ref="E28:G28"/>
    <mergeCell ref="H28:J28"/>
    <mergeCell ref="E17:G17"/>
    <mergeCell ref="H17:J17"/>
    <mergeCell ref="E18:G18"/>
    <mergeCell ref="H18:J18"/>
    <mergeCell ref="E14:G14"/>
    <mergeCell ref="H14:J14"/>
    <mergeCell ref="E15:G15"/>
    <mergeCell ref="H15:J15"/>
    <mergeCell ref="E9:G9"/>
    <mergeCell ref="B6:D6"/>
    <mergeCell ref="E6:G6"/>
    <mergeCell ref="B4:D4"/>
    <mergeCell ref="E4:G4"/>
    <mergeCell ref="K1:M1"/>
    <mergeCell ref="E2:G2"/>
    <mergeCell ref="H2:J2"/>
    <mergeCell ref="K2:M2"/>
    <mergeCell ref="K3:M3"/>
    <mergeCell ref="H3:J3"/>
    <mergeCell ref="E3:G3"/>
    <mergeCell ref="E1:G1"/>
    <mergeCell ref="H1:J1"/>
    <mergeCell ref="B5:D5"/>
    <mergeCell ref="E5:G5"/>
    <mergeCell ref="B1:D1"/>
    <mergeCell ref="B2:D2"/>
    <mergeCell ref="B3:D3"/>
    <mergeCell ref="B45:D45"/>
    <mergeCell ref="B37:D37"/>
    <mergeCell ref="B38:D38"/>
    <mergeCell ref="B39:D39"/>
    <mergeCell ref="B41:D41"/>
    <mergeCell ref="B42:D42"/>
    <mergeCell ref="B43:D43"/>
    <mergeCell ref="B31:D31"/>
    <mergeCell ref="B32:D32"/>
    <mergeCell ref="B33:D33"/>
    <mergeCell ref="B34:D34"/>
    <mergeCell ref="B35:D35"/>
    <mergeCell ref="B36:D36"/>
    <mergeCell ref="B44:D44"/>
    <mergeCell ref="B40:D40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7:D7"/>
    <mergeCell ref="B8:D8"/>
    <mergeCell ref="B9:D9"/>
    <mergeCell ref="B10:D10"/>
    <mergeCell ref="B11:D11"/>
    <mergeCell ref="B12:D12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FF0000"/>
  </sheetPr>
  <dimension ref="A1:P17"/>
  <sheetViews>
    <sheetView zoomScale="70" zoomScaleNormal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39" sqref="B39"/>
    </sheetView>
  </sheetViews>
  <sheetFormatPr baseColWidth="10" defaultRowHeight="15" x14ac:dyDescent="0.25"/>
  <cols>
    <col min="1" max="1" width="11" customWidth="1"/>
    <col min="2" max="2" width="76.42578125" bestFit="1" customWidth="1"/>
    <col min="3" max="4" width="25.5703125" customWidth="1"/>
    <col min="5" max="5" width="22.85546875" customWidth="1"/>
    <col min="6" max="6" width="35.5703125" hidden="1" customWidth="1"/>
    <col min="7" max="9" width="32.85546875" hidden="1" customWidth="1"/>
    <col min="10" max="10" width="30.42578125" hidden="1" customWidth="1"/>
    <col min="11" max="12" width="23.140625" hidden="1" customWidth="1"/>
    <col min="13" max="13" width="0" hidden="1" customWidth="1"/>
    <col min="14" max="14" width="24" customWidth="1"/>
    <col min="15" max="15" width="22" customWidth="1"/>
    <col min="16" max="16" width="27" customWidth="1"/>
  </cols>
  <sheetData>
    <row r="1" spans="1:16" s="12" customFormat="1" ht="12.75" x14ac:dyDescent="0.2">
      <c r="F1" s="164" t="s">
        <v>34</v>
      </c>
      <c r="G1" s="165"/>
      <c r="H1" s="166"/>
      <c r="J1" s="164" t="s">
        <v>33</v>
      </c>
      <c r="K1" s="165"/>
      <c r="L1" s="166"/>
      <c r="N1" s="164" t="s">
        <v>32</v>
      </c>
      <c r="O1" s="165"/>
      <c r="P1" s="166"/>
    </row>
    <row r="2" spans="1:16" s="16" customFormat="1" ht="25.5" x14ac:dyDescent="0.25">
      <c r="A2" s="24" t="s">
        <v>31</v>
      </c>
      <c r="B2" s="24" t="s">
        <v>30</v>
      </c>
      <c r="C2" s="24" t="s">
        <v>29</v>
      </c>
      <c r="D2" s="23" t="s">
        <v>28</v>
      </c>
      <c r="E2" s="22" t="s">
        <v>27</v>
      </c>
      <c r="F2" s="21" t="s">
        <v>26</v>
      </c>
      <c r="G2" s="20" t="s">
        <v>25</v>
      </c>
      <c r="H2" s="20" t="s">
        <v>24</v>
      </c>
      <c r="I2" s="19"/>
      <c r="J2" s="18" t="s">
        <v>26</v>
      </c>
      <c r="K2" s="18" t="s">
        <v>25</v>
      </c>
      <c r="L2" s="18" t="s">
        <v>24</v>
      </c>
      <c r="N2" s="17" t="s">
        <v>26</v>
      </c>
      <c r="O2" s="17" t="s">
        <v>25</v>
      </c>
      <c r="P2" s="17" t="s">
        <v>24</v>
      </c>
    </row>
    <row r="3" spans="1:16" x14ac:dyDescent="0.25">
      <c r="A3" s="3" t="s">
        <v>23</v>
      </c>
      <c r="B3" s="3" t="s">
        <v>22</v>
      </c>
      <c r="C3" s="2" t="s">
        <v>0</v>
      </c>
      <c r="D3" s="1">
        <v>1</v>
      </c>
      <c r="E3" s="13">
        <v>0</v>
      </c>
      <c r="F3" s="7" t="e">
        <f>AVERAGE(#REF!,#REF!,#REF!,#REF!,#REF!,#REF!,#REF!,#REF!,#REF!)</f>
        <v>#REF!</v>
      </c>
      <c r="G3" s="7" t="e">
        <f>MAX(#REF!,#REF!,#REF!,#REF!,#REF!,#REF!,#REF!,#REF!,#REF!)</f>
        <v>#REF!</v>
      </c>
      <c r="H3" s="7" t="e">
        <f>MIN(#REF!,#REF!,#REF!,#REF!,#REF!,#REF!,#REF!,#REF!,#REF!)</f>
        <v>#REF!</v>
      </c>
      <c r="I3" s="7"/>
      <c r="J3" s="7" t="e">
        <f>AVERAGE(#REF!,#REF!,#REF!,#REF!,#REF!,#REF!,#REF!,#REF!,#REF!)</f>
        <v>#REF!</v>
      </c>
      <c r="K3" s="5" t="e">
        <f>MAX(#REF!,#REF!,#REF!,#REF!,#REF!,#REF!,#REF!,#REF!,#REF!)</f>
        <v>#REF!</v>
      </c>
      <c r="L3" s="5" t="e">
        <f>MIN(#REF!,#REF!,#REF!,#REF!,#REF!,#REF!,#REF!,#REF!,#REF!)</f>
        <v>#REF!</v>
      </c>
      <c r="M3" s="12"/>
      <c r="N3" s="11" t="e">
        <f xml:space="preserve"> AVERAGE(#REF!,#REF!,#REF!,#REF!,#REF!,#REF!,#REF!,#REF!,#REF!,#REF!,#REF!,#REF!,#REF!,#REF!,#REF!,#REF!,#REF!,#REF!)</f>
        <v>#REF!</v>
      </c>
      <c r="O3" s="11" t="e">
        <f xml:space="preserve"> MAX(#REF!,#REF!,#REF!,#REF!,#REF!,#REF!,#REF!,#REF!,#REF!,#REF!,#REF!,#REF!,#REF!,#REF!,#REF!,#REF!,#REF!,#REF!)</f>
        <v>#REF!</v>
      </c>
      <c r="P3" s="11" t="e">
        <f xml:space="preserve"> MIN(#REF!,#REF!,#REF!,#REF!,#REF!,#REF!,#REF!,#REF!,#REF!,#REF!,#REF!,#REF!,#REF!,#REF!,#REF!,#REF!,#REF!,#REF!)</f>
        <v>#REF!</v>
      </c>
    </row>
    <row r="4" spans="1:16" x14ac:dyDescent="0.25">
      <c r="A4" s="3" t="s">
        <v>21</v>
      </c>
      <c r="B4" s="3" t="s">
        <v>20</v>
      </c>
      <c r="C4" s="2" t="s">
        <v>0</v>
      </c>
      <c r="D4" s="1">
        <v>1</v>
      </c>
      <c r="E4" s="13">
        <v>0</v>
      </c>
      <c r="F4" s="7" t="e">
        <f>AVERAGE(#REF!,#REF!,#REF!,#REF!,#REF!,#REF!,#REF!,#REF!,#REF!)</f>
        <v>#REF!</v>
      </c>
      <c r="G4" s="7" t="e">
        <f>MAX(#REF!,#REF!,#REF!,#REF!,#REF!,#REF!,#REF!,#REF!,#REF!)</f>
        <v>#REF!</v>
      </c>
      <c r="H4" s="7" t="e">
        <f>MIN(#REF!,#REF!,#REF!,#REF!,#REF!,#REF!,#REF!,#REF!,#REF!)</f>
        <v>#REF!</v>
      </c>
      <c r="I4" s="7"/>
      <c r="J4" s="7" t="e">
        <f>AVERAGE(#REF!,#REF!,#REF!,#REF!,#REF!,#REF!,#REF!,#REF!,#REF!)</f>
        <v>#REF!</v>
      </c>
      <c r="K4" s="5" t="e">
        <f>MAX(#REF!,#REF!,#REF!,#REF!,#REF!,#REF!,#REF!,#REF!,#REF!)</f>
        <v>#REF!</v>
      </c>
      <c r="L4" s="5" t="e">
        <f>MIN(#REF!,#REF!,#REF!,#REF!,#REF!,#REF!,#REF!,#REF!,#REF!)</f>
        <v>#REF!</v>
      </c>
      <c r="M4" s="12"/>
      <c r="N4" s="11" t="e">
        <f xml:space="preserve"> AVERAGE(#REF!,#REF!,#REF!,#REF!,#REF!,#REF!,#REF!,#REF!,#REF!,#REF!,#REF!,#REF!,#REF!,#REF!,#REF!,#REF!,#REF!,#REF!)</f>
        <v>#REF!</v>
      </c>
      <c r="O4" s="11" t="e">
        <f xml:space="preserve"> MAX(#REF!,#REF!,#REF!,#REF!,#REF!,#REF!,#REF!,#REF!,#REF!,#REF!,#REF!,#REF!,#REF!,#REF!,#REF!,#REF!,#REF!,#REF!)</f>
        <v>#REF!</v>
      </c>
      <c r="P4" s="11" t="e">
        <f xml:space="preserve"> MIN(#REF!,#REF!,#REF!,#REF!,#REF!,#REF!,#REF!,#REF!,#REF!,#REF!,#REF!,#REF!,#REF!,#REF!,#REF!,#REF!,#REF!,#REF!)</f>
        <v>#REF!</v>
      </c>
    </row>
    <row r="5" spans="1:16" ht="27" customHeight="1" x14ac:dyDescent="0.25">
      <c r="A5" s="3" t="s">
        <v>19</v>
      </c>
      <c r="B5" s="3" t="s">
        <v>18</v>
      </c>
      <c r="C5" s="2" t="s">
        <v>0</v>
      </c>
      <c r="D5" s="1">
        <v>1</v>
      </c>
      <c r="E5" s="13">
        <v>0</v>
      </c>
      <c r="F5" s="7" t="e">
        <f>AVERAGE(#REF!,#REF!,#REF!,#REF!,#REF!,#REF!,#REF!,#REF!,#REF!)</f>
        <v>#REF!</v>
      </c>
      <c r="G5" s="7" t="e">
        <f>MAX(#REF!,#REF!,#REF!,#REF!,#REF!,#REF!,#REF!,#REF!,#REF!)</f>
        <v>#REF!</v>
      </c>
      <c r="H5" s="7" t="e">
        <f>MIN(#REF!,#REF!,#REF!,#REF!,#REF!,#REF!,#REF!,#REF!,#REF!)</f>
        <v>#REF!</v>
      </c>
      <c r="I5" s="7"/>
      <c r="J5" s="7" t="e">
        <f>AVERAGE(#REF!,#REF!,#REF!,#REF!,#REF!,#REF!,#REF!,#REF!,#REF!)</f>
        <v>#REF!</v>
      </c>
      <c r="K5" s="5" t="e">
        <f>MAX(#REF!,#REF!,#REF!,#REF!,#REF!,#REF!,#REF!,#REF!,#REF!)</f>
        <v>#REF!</v>
      </c>
      <c r="L5" s="5" t="e">
        <f>MIN(#REF!,#REF!,#REF!,#REF!,#REF!,#REF!,#REF!,#REF!,#REF!)</f>
        <v>#REF!</v>
      </c>
      <c r="M5" s="12"/>
      <c r="N5" s="11" t="e">
        <f xml:space="preserve"> AVERAGE(#REF!,#REF!,#REF!,#REF!,#REF!,#REF!,#REF!,#REF!,#REF!,#REF!,#REF!,#REF!,#REF!,#REF!,#REF!,#REF!,#REF!,#REF!)</f>
        <v>#REF!</v>
      </c>
      <c r="O5" s="11" t="e">
        <f xml:space="preserve"> MAX(#REF!,#REF!,#REF!,#REF!,#REF!,#REF!,#REF!,#REF!,#REF!,#REF!,#REF!,#REF!,#REF!,#REF!,#REF!,#REF!,#REF!,#REF!)</f>
        <v>#REF!</v>
      </c>
      <c r="P5" s="11" t="e">
        <f xml:space="preserve"> MIN(#REF!,#REF!,#REF!,#REF!,#REF!,#REF!,#REF!,#REF!,#REF!,#REF!,#REF!,#REF!,#REF!,#REF!,#REF!,#REF!,#REF!,#REF!)</f>
        <v>#REF!</v>
      </c>
    </row>
    <row r="6" spans="1:16" ht="27" customHeight="1" x14ac:dyDescent="0.25">
      <c r="A6" s="3" t="s">
        <v>17</v>
      </c>
      <c r="B6" s="3" t="s">
        <v>16</v>
      </c>
      <c r="C6" s="2" t="s">
        <v>0</v>
      </c>
      <c r="D6" s="1">
        <v>1</v>
      </c>
      <c r="E6" s="13"/>
      <c r="F6" s="7"/>
      <c r="G6" s="7"/>
      <c r="H6" s="7"/>
      <c r="I6" s="7"/>
      <c r="J6" s="7"/>
      <c r="K6" s="5"/>
      <c r="L6" s="5"/>
      <c r="M6" s="12"/>
      <c r="N6" s="11"/>
      <c r="O6" s="11"/>
      <c r="P6" s="11"/>
    </row>
    <row r="7" spans="1:16" ht="23.25" customHeight="1" x14ac:dyDescent="0.25">
      <c r="A7" s="3">
        <v>2</v>
      </c>
      <c r="B7" s="3" t="s">
        <v>15</v>
      </c>
      <c r="C7" s="2" t="s">
        <v>0</v>
      </c>
      <c r="D7" s="1"/>
      <c r="E7" s="13">
        <v>0</v>
      </c>
      <c r="F7" s="7" t="e">
        <f>AVERAGE(#REF!,#REF!,#REF!,#REF!,#REF!,#REF!,#REF!,#REF!,#REF!)</f>
        <v>#REF!</v>
      </c>
      <c r="G7" s="7" t="e">
        <f>MAX(#REF!,#REF!,#REF!,#REF!,#REF!,#REF!,#REF!,#REF!,#REF!)</f>
        <v>#REF!</v>
      </c>
      <c r="H7" s="7" t="e">
        <f>MIN(#REF!,#REF!,#REF!,#REF!,#REF!,#REF!,#REF!,#REF!,#REF!)</f>
        <v>#REF!</v>
      </c>
      <c r="I7" s="7"/>
      <c r="J7" s="7" t="e">
        <f>AVERAGE(#REF!,#REF!,#REF!,#REF!,#REF!,#REF!,#REF!,#REF!,#REF!)</f>
        <v>#REF!</v>
      </c>
      <c r="K7" s="5" t="e">
        <f>MAX(#REF!,#REF!,#REF!,#REF!,#REF!,#REF!,#REF!,#REF!,#REF!)</f>
        <v>#REF!</v>
      </c>
      <c r="L7" s="5" t="e">
        <f>MIN(#REF!,#REF!,#REF!,#REF!,#REF!,#REF!,#REF!,#REF!,#REF!)</f>
        <v>#REF!</v>
      </c>
      <c r="M7" s="12"/>
      <c r="N7" s="11" t="e">
        <f xml:space="preserve"> AVERAGE(#REF!,#REF!,#REF!,#REF!,#REF!,#REF!,#REF!,#REF!,#REF!,#REF!,#REF!,#REF!,#REF!,#REF!,#REF!,#REF!,#REF!,#REF!)</f>
        <v>#REF!</v>
      </c>
      <c r="O7" s="11" t="e">
        <f xml:space="preserve"> MAX(#REF!,#REF!,#REF!,#REF!,#REF!,#REF!,#REF!,#REF!,#REF!,#REF!,#REF!,#REF!,#REF!,#REF!,#REF!,#REF!,#REF!,#REF!)</f>
        <v>#REF!</v>
      </c>
      <c r="P7" s="11" t="e">
        <f xml:space="preserve"> MIN(#REF!,#REF!,#REF!,#REF!,#REF!,#REF!,#REF!,#REF!,#REF!,#REF!,#REF!,#REF!,#REF!,#REF!,#REF!,#REF!,#REF!,#REF!)</f>
        <v>#REF!</v>
      </c>
    </row>
    <row r="8" spans="1:16" ht="39.75" customHeight="1" x14ac:dyDescent="0.25">
      <c r="A8" s="3">
        <v>3</v>
      </c>
      <c r="B8" s="3" t="s">
        <v>14</v>
      </c>
      <c r="C8" s="14" t="s">
        <v>10</v>
      </c>
      <c r="D8" s="15">
        <v>1</v>
      </c>
      <c r="E8" s="13">
        <v>0</v>
      </c>
      <c r="F8" s="7" t="e">
        <f>AVERAGE(#REF!,#REF!,#REF!,#REF!,#REF!,#REF!,#REF!,#REF!,#REF!)</f>
        <v>#REF!</v>
      </c>
      <c r="G8" s="7" t="e">
        <f>MAX(#REF!,#REF!,#REF!,#REF!,#REF!,#REF!,#REF!,#REF!,#REF!)</f>
        <v>#REF!</v>
      </c>
      <c r="H8" s="7" t="e">
        <f>MIN(#REF!,#REF!,#REF!,#REF!,#REF!,#REF!,#REF!,#REF!,#REF!)</f>
        <v>#REF!</v>
      </c>
      <c r="I8" s="7"/>
      <c r="J8" s="7" t="e">
        <f>AVERAGE(#REF!,#REF!,#REF!,#REF!,#REF!,#REF!,#REF!,#REF!,#REF!)</f>
        <v>#REF!</v>
      </c>
      <c r="K8" s="5" t="e">
        <f>MAX(#REF!,#REF!,#REF!,#REF!,#REF!,#REF!,#REF!,#REF!,#REF!)</f>
        <v>#REF!</v>
      </c>
      <c r="L8" s="5" t="e">
        <f>MIN(#REF!,#REF!,#REF!,#REF!,#REF!,#REF!,#REF!,#REF!,#REF!)</f>
        <v>#REF!</v>
      </c>
      <c r="M8" s="12"/>
      <c r="N8" s="11" t="e">
        <f xml:space="preserve"> AVERAGE(#REF!,#REF!,#REF!,#REF!,#REF!,#REF!,#REF!,#REF!,#REF!,#REF!,#REF!,#REF!,#REF!,#REF!,#REF!,#REF!,#REF!,#REF!)</f>
        <v>#REF!</v>
      </c>
      <c r="O8" s="11" t="e">
        <f xml:space="preserve"> MAX(#REF!,#REF!,#REF!,#REF!,#REF!,#REF!,#REF!,#REF!,#REF!,#REF!,#REF!,#REF!,#REF!,#REF!,#REF!,#REF!,#REF!,#REF!)</f>
        <v>#REF!</v>
      </c>
      <c r="P8" s="11" t="e">
        <f xml:space="preserve"> MIN(#REF!,#REF!,#REF!,#REF!,#REF!,#REF!,#REF!,#REF!,#REF!,#REF!,#REF!,#REF!,#REF!,#REF!,#REF!,#REF!,#REF!,#REF!)</f>
        <v>#REF!</v>
      </c>
    </row>
    <row r="9" spans="1:16" ht="25.5" x14ac:dyDescent="0.25">
      <c r="A9" s="3">
        <v>4</v>
      </c>
      <c r="B9" s="3" t="s">
        <v>13</v>
      </c>
      <c r="C9" s="14" t="s">
        <v>10</v>
      </c>
      <c r="D9" s="15"/>
      <c r="E9" s="13">
        <v>0.01</v>
      </c>
      <c r="F9" s="7" t="e">
        <f>AVERAGE(#REF!,#REF!,#REF!,#REF!,#REF!,#REF!,#REF!,#REF!,#REF!)</f>
        <v>#REF!</v>
      </c>
      <c r="G9" s="7" t="e">
        <f>MAX(#REF!,#REF!,#REF!,#REF!,#REF!,#REF!,#REF!,#REF!,#REF!)</f>
        <v>#REF!</v>
      </c>
      <c r="H9" s="7" t="e">
        <f>MIN(#REF!,#REF!,#REF!,#REF!,#REF!,#REF!,#REF!,#REF!,#REF!)</f>
        <v>#REF!</v>
      </c>
      <c r="I9" s="7"/>
      <c r="J9" s="7" t="e">
        <f>AVERAGE(#REF!,#REF!,#REF!,#REF!,#REF!,#REF!,#REF!,#REF!,#REF!)</f>
        <v>#REF!</v>
      </c>
      <c r="K9" s="5" t="e">
        <f>MAX(#REF!,#REF!,#REF!,#REF!,#REF!,#REF!,#REF!,#REF!,#REF!)</f>
        <v>#REF!</v>
      </c>
      <c r="L9" s="5" t="e">
        <f>MIN(#REF!,#REF!,#REF!,#REF!,#REF!,#REF!,#REF!,#REF!,#REF!)</f>
        <v>#REF!</v>
      </c>
      <c r="M9" s="12"/>
      <c r="N9" s="11" t="e">
        <f xml:space="preserve"> AVERAGE(#REF!,#REF!,#REF!,#REF!,#REF!,#REF!,#REF!,#REF!,#REF!,#REF!,#REF!,#REF!,#REF!,#REF!,#REF!,#REF!,#REF!,#REF!)</f>
        <v>#REF!</v>
      </c>
      <c r="O9" s="11" t="e">
        <f xml:space="preserve"> MAX(#REF!,#REF!,#REF!,#REF!,#REF!,#REF!,#REF!,#REF!,#REF!,#REF!,#REF!,#REF!,#REF!,#REF!,#REF!,#REF!,#REF!,#REF!)</f>
        <v>#REF!</v>
      </c>
      <c r="P9" s="11" t="e">
        <f xml:space="preserve"> MIN(#REF!,#REF!,#REF!,#REF!,#REF!,#REF!,#REF!,#REF!,#REF!,#REF!,#REF!,#REF!,#REF!,#REF!,#REF!,#REF!,#REF!,#REF!)</f>
        <v>#REF!</v>
      </c>
    </row>
    <row r="10" spans="1:16" ht="25.5" x14ac:dyDescent="0.25">
      <c r="A10" s="3">
        <v>5</v>
      </c>
      <c r="B10" s="3" t="s">
        <v>12</v>
      </c>
      <c r="C10" s="2" t="s">
        <v>0</v>
      </c>
      <c r="D10" s="1">
        <v>1</v>
      </c>
      <c r="E10" s="13">
        <v>0</v>
      </c>
      <c r="F10" s="7" t="e">
        <f>AVERAGE(#REF!,#REF!,#REF!,#REF!,#REF!,#REF!,#REF!,#REF!,#REF!)</f>
        <v>#REF!</v>
      </c>
      <c r="G10" s="7" t="e">
        <f>MAX(#REF!,#REF!,#REF!,#REF!,#REF!,#REF!,#REF!,#REF!,#REF!)</f>
        <v>#REF!</v>
      </c>
      <c r="H10" s="7" t="e">
        <f>MIN(#REF!,#REF!,#REF!,#REF!,#REF!,#REF!,#REF!,#REF!,#REF!)</f>
        <v>#REF!</v>
      </c>
      <c r="I10" s="7"/>
      <c r="J10" s="7" t="e">
        <f>AVERAGE(#REF!,#REF!,#REF!,#REF!,#REF!,#REF!,#REF!,#REF!,#REF!)</f>
        <v>#REF!</v>
      </c>
      <c r="K10" s="5" t="e">
        <f>MAX(#REF!,#REF!,#REF!,#REF!,#REF!,#REF!,#REF!,#REF!,#REF!)</f>
        <v>#REF!</v>
      </c>
      <c r="L10" s="5" t="e">
        <f>MIN(#REF!,#REF!,#REF!,#REF!,#REF!,#REF!,#REF!,#REF!,#REF!)</f>
        <v>#REF!</v>
      </c>
      <c r="M10" s="12"/>
      <c r="N10" s="11" t="e">
        <f xml:space="preserve"> AVERAGE(#REF!,#REF!,#REF!,#REF!,#REF!,#REF!,#REF!,#REF!,#REF!,#REF!,#REF!,#REF!,#REF!,#REF!,#REF!,#REF!,#REF!,#REF!)</f>
        <v>#REF!</v>
      </c>
      <c r="O10" s="11" t="e">
        <f xml:space="preserve"> MAX(#REF!,#REF!,#REF!,#REF!,#REF!,#REF!,#REF!,#REF!,#REF!,#REF!,#REF!,#REF!,#REF!,#REF!,#REF!,#REF!,#REF!,#REF!)</f>
        <v>#REF!</v>
      </c>
      <c r="P10" s="11" t="e">
        <f xml:space="preserve"> MIN(#REF!,#REF!,#REF!,#REF!,#REF!,#REF!,#REF!,#REF!,#REF!,#REF!,#REF!,#REF!,#REF!,#REF!,#REF!,#REF!,#REF!,#REF!)</f>
        <v>#REF!</v>
      </c>
    </row>
    <row r="11" spans="1:16" ht="25.5" x14ac:dyDescent="0.25">
      <c r="A11" s="3">
        <v>6</v>
      </c>
      <c r="B11" s="3" t="s">
        <v>11</v>
      </c>
      <c r="C11" s="14" t="s">
        <v>10</v>
      </c>
      <c r="D11" s="14"/>
      <c r="E11" s="13" t="s">
        <v>6</v>
      </c>
      <c r="F11" s="7" t="e">
        <f>AVERAGE(#REF!,#REF!,#REF!,#REF!,#REF!,#REF!,#REF!,#REF!,#REF!)</f>
        <v>#REF!</v>
      </c>
      <c r="G11" s="7" t="e">
        <f>MAX(#REF!,#REF!,#REF!,#REF!,#REF!,#REF!,#REF!,#REF!,#REF!)</f>
        <v>#REF!</v>
      </c>
      <c r="H11" s="7" t="e">
        <f>MIN(#REF!,#REF!,#REF!,#REF!,#REF!,#REF!,#REF!,#REF!,#REF!)</f>
        <v>#REF!</v>
      </c>
      <c r="I11" s="7"/>
      <c r="J11" s="7" t="e">
        <f>AVERAGE(#REF!,#REF!,#REF!,#REF!,#REF!,#REF!,#REF!,#REF!,#REF!)</f>
        <v>#REF!</v>
      </c>
      <c r="K11" s="5" t="e">
        <f>MAX(#REF!,#REF!,#REF!,#REF!,#REF!,#REF!,#REF!,#REF!,#REF!)</f>
        <v>#REF!</v>
      </c>
      <c r="L11" s="5" t="e">
        <f>MIN(#REF!,#REF!,#REF!,#REF!,#REF!,#REF!,#REF!,#REF!,#REF!)</f>
        <v>#REF!</v>
      </c>
      <c r="M11" s="12"/>
      <c r="N11" s="11"/>
      <c r="O11" s="11"/>
      <c r="P11" s="11"/>
    </row>
    <row r="12" spans="1:16" x14ac:dyDescent="0.25">
      <c r="A12" s="3">
        <v>7</v>
      </c>
      <c r="B12" s="3" t="s">
        <v>9</v>
      </c>
      <c r="C12" s="2" t="s">
        <v>0</v>
      </c>
      <c r="D12" s="1"/>
      <c r="E12" s="13">
        <v>0</v>
      </c>
      <c r="F12" s="7" t="e">
        <f>AVERAGE(#REF!,#REF!,#REF!,#REF!,#REF!,#REF!,#REF!,#REF!,#REF!)</f>
        <v>#REF!</v>
      </c>
      <c r="G12" s="7" t="e">
        <f>MAX(#REF!,#REF!,#REF!,#REF!,#REF!,#REF!,#REF!,#REF!,#REF!)</f>
        <v>#REF!</v>
      </c>
      <c r="H12" s="7" t="e">
        <f>MIN(#REF!,#REF!,#REF!,#REF!,#REF!,#REF!,#REF!,#REF!,#REF!)</f>
        <v>#REF!</v>
      </c>
      <c r="I12" s="7"/>
      <c r="J12" s="7" t="e">
        <f>AVERAGE(#REF!,#REF!,#REF!,#REF!,#REF!,#REF!,#REF!,#REF!,#REF!)</f>
        <v>#REF!</v>
      </c>
      <c r="K12" s="5" t="e">
        <f>MAX(#REF!,#REF!,#REF!,#REF!,#REF!,#REF!,#REF!,#REF!,#REF!)</f>
        <v>#REF!</v>
      </c>
      <c r="L12" s="5" t="e">
        <f>MIN(#REF!,#REF!,#REF!,#REF!,#REF!,#REF!,#REF!,#REF!,#REF!)</f>
        <v>#REF!</v>
      </c>
      <c r="M12" s="12"/>
      <c r="N12" s="11" t="e">
        <f xml:space="preserve"> AVERAGE(#REF!,#REF!,#REF!,#REF!,#REF!,#REF!,#REF!,#REF!,#REF!,#REF!,#REF!,#REF!,#REF!,#REF!,#REF!,#REF!,#REF!,#REF!)</f>
        <v>#REF!</v>
      </c>
      <c r="O12" s="11" t="e">
        <f xml:space="preserve"> MAX(#REF!,#REF!,#REF!,#REF!,#REF!,#REF!,#REF!,#REF!,#REF!,#REF!,#REF!,#REF!,#REF!,#REF!,#REF!,#REF!,#REF!,#REF!)</f>
        <v>#REF!</v>
      </c>
      <c r="P12" s="11" t="e">
        <f xml:space="preserve"> MIN(#REF!,#REF!,#REF!,#REF!,#REF!,#REF!,#REF!,#REF!,#REF!,#REF!,#REF!,#REF!,#REF!,#REF!,#REF!,#REF!,#REF!,#REF!)</f>
        <v>#REF!</v>
      </c>
    </row>
    <row r="13" spans="1:16" ht="25.5" x14ac:dyDescent="0.25">
      <c r="A13" s="167">
        <v>8</v>
      </c>
      <c r="B13" s="3" t="s">
        <v>8</v>
      </c>
      <c r="C13" s="10" t="s">
        <v>4</v>
      </c>
      <c r="D13" s="10" t="s">
        <v>6</v>
      </c>
      <c r="E13" s="13" t="s">
        <v>6</v>
      </c>
      <c r="F13" s="7" t="e">
        <f>AVERAGE(#REF!,#REF!,#REF!,#REF!,#REF!,#REF!,#REF!,#REF!,#REF!)</f>
        <v>#REF!</v>
      </c>
      <c r="G13" s="7" t="e">
        <f>MAX(#REF!,#REF!,#REF!,#REF!,#REF!,#REF!,#REF!,#REF!,#REF!)</f>
        <v>#REF!</v>
      </c>
      <c r="H13" s="7" t="e">
        <f>MIN(#REF!,#REF!,#REF!,#REF!,#REF!,#REF!,#REF!,#REF!,#REF!)</f>
        <v>#REF!</v>
      </c>
      <c r="I13" s="7"/>
      <c r="J13" s="7" t="e">
        <f>AVERAGE(#REF!,#REF!,#REF!,#REF!,#REF!,#REF!,#REF!,#REF!,#REF!)</f>
        <v>#REF!</v>
      </c>
      <c r="K13" s="5" t="e">
        <f>MAX(#REF!,#REF!,#REF!,#REF!,#REF!,#REF!,#REF!,#REF!,#REF!)</f>
        <v>#REF!</v>
      </c>
      <c r="L13" s="5" t="e">
        <f>MIN(#REF!,#REF!,#REF!,#REF!,#REF!,#REF!,#REF!,#REF!,#REF!)</f>
        <v>#REF!</v>
      </c>
      <c r="M13" s="12"/>
      <c r="N13" s="11" t="e">
        <f xml:space="preserve"> AVERAGE(#REF!,#REF!,#REF!,#REF!,#REF!,#REF!,#REF!,#REF!,#REF!,#REF!,#REF!,#REF!,#REF!,#REF!,#REF!,#REF!,#REF!,#REF!)</f>
        <v>#REF!</v>
      </c>
      <c r="O13" s="11" t="e">
        <f xml:space="preserve"> MAX(#REF!,#REF!,#REF!,#REF!,#REF!,#REF!,#REF!,#REF!,#REF!,#REF!,#REF!,#REF!,#REF!,#REF!,#REF!,#REF!,#REF!,#REF!)</f>
        <v>#REF!</v>
      </c>
      <c r="P13" s="11" t="e">
        <f xml:space="preserve"> MIN(#REF!,#REF!,#REF!,#REF!,#REF!,#REF!,#REF!,#REF!,#REF!,#REF!,#REF!,#REF!,#REF!,#REF!,#REF!,#REF!,#REF!,#REF!)</f>
        <v>#REF!</v>
      </c>
    </row>
    <row r="14" spans="1:16" ht="25.5" x14ac:dyDescent="0.25">
      <c r="A14" s="167"/>
      <c r="B14" s="3" t="s">
        <v>7</v>
      </c>
      <c r="C14" s="10" t="s">
        <v>4</v>
      </c>
      <c r="D14" s="10" t="s">
        <v>6</v>
      </c>
      <c r="E14" s="13" t="s">
        <v>6</v>
      </c>
      <c r="F14" s="7" t="e">
        <f>AVERAGE(#REF!,#REF!,#REF!,#REF!,#REF!,#REF!,#REF!,#REF!,#REF!)</f>
        <v>#REF!</v>
      </c>
      <c r="G14" s="7" t="e">
        <f>MAX(#REF!,#REF!,#REF!,#REF!,#REF!,#REF!,#REF!,#REF!,#REF!)</f>
        <v>#REF!</v>
      </c>
      <c r="H14" s="7" t="e">
        <f>MIN(#REF!,#REF!,#REF!,#REF!,#REF!,#REF!,#REF!,#REF!,#REF!)</f>
        <v>#REF!</v>
      </c>
      <c r="I14" s="7"/>
      <c r="J14" s="7" t="e">
        <f>AVERAGE(#REF!,#REF!,#REF!,#REF!,#REF!,#REF!,#REF!,#REF!,#REF!)</f>
        <v>#REF!</v>
      </c>
      <c r="K14" s="5" t="e">
        <f>MAX(#REF!,#REF!,#REF!,#REF!,#REF!,#REF!,#REF!,#REF!,#REF!)</f>
        <v>#REF!</v>
      </c>
      <c r="L14" s="5" t="e">
        <f>MIN(#REF!,#REF!,#REF!,#REF!,#REF!,#REF!,#REF!,#REF!,#REF!)</f>
        <v>#REF!</v>
      </c>
      <c r="M14" s="12"/>
      <c r="N14" s="11" t="e">
        <f xml:space="preserve"> AVERAGE(#REF!,#REF!,#REF!,#REF!,#REF!,#REF!,#REF!,#REF!,#REF!,#REF!,#REF!,#REF!,#REF!,#REF!,#REF!,#REF!,#REF!,#REF!)</f>
        <v>#REF!</v>
      </c>
      <c r="O14" s="11" t="e">
        <f xml:space="preserve"> MAX(#REF!,#REF!,#REF!,#REF!,#REF!,#REF!,#REF!,#REF!,#REF!,#REF!,#REF!,#REF!,#REF!,#REF!,#REF!,#REF!,#REF!,#REF!)</f>
        <v>#REF!</v>
      </c>
      <c r="P14" s="11" t="e">
        <f xml:space="preserve"> MIN(#REF!,#REF!,#REF!,#REF!,#REF!,#REF!,#REF!,#REF!,#REF!,#REF!,#REF!,#REF!,#REF!,#REF!,#REF!,#REF!,#REF!,#REF!)</f>
        <v>#REF!</v>
      </c>
    </row>
    <row r="15" spans="1:16" x14ac:dyDescent="0.25">
      <c r="A15" s="167"/>
      <c r="B15" s="3" t="s">
        <v>5</v>
      </c>
      <c r="C15" s="10" t="s">
        <v>4</v>
      </c>
      <c r="D15" s="9"/>
      <c r="E15" s="8">
        <v>0</v>
      </c>
      <c r="F15" s="7" t="e">
        <f>AVERAGE(#REF!)</f>
        <v>#REF!</v>
      </c>
      <c r="G15" s="6" t="e">
        <f>MAX(#REF!)</f>
        <v>#REF!</v>
      </c>
      <c r="H15" s="6" t="e">
        <f>MIN(#REF!)</f>
        <v>#REF!</v>
      </c>
      <c r="I15" s="5"/>
      <c r="J15" s="4" t="e">
        <f>AVERAGE(#REF!)</f>
        <v>#REF!</v>
      </c>
      <c r="K15" s="4" t="e">
        <f>MAX(#REF!)</f>
        <v>#REF!</v>
      </c>
      <c r="L15" s="4" t="e">
        <f>MIN(#REF!)</f>
        <v>#REF!</v>
      </c>
      <c r="M15" s="5"/>
      <c r="N15" s="4"/>
      <c r="O15" s="4"/>
      <c r="P15" s="4"/>
    </row>
    <row r="16" spans="1:16" x14ac:dyDescent="0.25">
      <c r="A16" s="167" t="s">
        <v>3</v>
      </c>
      <c r="B16" s="3" t="s">
        <v>2</v>
      </c>
      <c r="C16" s="2" t="s">
        <v>0</v>
      </c>
      <c r="D16" s="1">
        <v>1</v>
      </c>
    </row>
    <row r="17" spans="1:4" x14ac:dyDescent="0.25">
      <c r="A17" s="167"/>
      <c r="B17" s="3" t="s">
        <v>1</v>
      </c>
      <c r="C17" s="2" t="s">
        <v>0</v>
      </c>
      <c r="D17" s="1">
        <v>1</v>
      </c>
    </row>
  </sheetData>
  <mergeCells count="5">
    <mergeCell ref="F1:H1"/>
    <mergeCell ref="J1:L1"/>
    <mergeCell ref="N1:P1"/>
    <mergeCell ref="A13:A15"/>
    <mergeCell ref="A16:A17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7030A0"/>
  </sheetPr>
  <dimension ref="A1:K60"/>
  <sheetViews>
    <sheetView workbookViewId="0">
      <selection activeCell="J18" sqref="J18"/>
    </sheetView>
  </sheetViews>
  <sheetFormatPr baseColWidth="10" defaultRowHeight="15" x14ac:dyDescent="0.25"/>
  <cols>
    <col min="1" max="1" width="23.7109375" bestFit="1" customWidth="1"/>
    <col min="8" max="8" width="12.140625" bestFit="1" customWidth="1"/>
    <col min="9" max="9" width="14.28515625" customWidth="1"/>
    <col min="10" max="10" width="23" bestFit="1" customWidth="1"/>
    <col min="11" max="11" width="38.85546875" customWidth="1"/>
  </cols>
  <sheetData>
    <row r="1" spans="1:11" ht="14.45" customHeight="1" x14ac:dyDescent="0.25">
      <c r="A1" s="129" t="s">
        <v>100</v>
      </c>
      <c r="B1" s="129" t="s">
        <v>139</v>
      </c>
      <c r="C1" s="96"/>
      <c r="D1" s="168" t="s">
        <v>122</v>
      </c>
      <c r="E1" s="169"/>
      <c r="F1" s="169"/>
      <c r="G1" s="170"/>
      <c r="H1" t="s">
        <v>120</v>
      </c>
      <c r="I1" s="105" t="s">
        <v>121</v>
      </c>
      <c r="J1" t="s">
        <v>123</v>
      </c>
      <c r="K1" s="105" t="s">
        <v>121</v>
      </c>
    </row>
    <row r="2" spans="1:11" x14ac:dyDescent="0.25">
      <c r="A2" s="95" t="s">
        <v>90</v>
      </c>
      <c r="B2" t="s">
        <v>139</v>
      </c>
      <c r="D2" s="171"/>
      <c r="E2" s="172"/>
      <c r="F2" s="172"/>
      <c r="G2" s="173"/>
      <c r="I2" s="105" t="s">
        <v>131</v>
      </c>
      <c r="K2" s="105" t="s">
        <v>131</v>
      </c>
    </row>
    <row r="3" spans="1:11" x14ac:dyDescent="0.25">
      <c r="A3" s="95" t="s">
        <v>74</v>
      </c>
      <c r="B3" t="s">
        <v>139</v>
      </c>
      <c r="D3" s="171"/>
      <c r="E3" s="172"/>
      <c r="F3" s="172"/>
      <c r="G3" s="173"/>
      <c r="I3" s="105" t="s">
        <v>147</v>
      </c>
      <c r="K3" s="105" t="s">
        <v>147</v>
      </c>
    </row>
    <row r="4" spans="1:11" x14ac:dyDescent="0.25">
      <c r="A4" s="95" t="s">
        <v>81</v>
      </c>
      <c r="B4" t="s">
        <v>139</v>
      </c>
      <c r="D4" s="171"/>
      <c r="E4" s="172"/>
      <c r="F4" s="172"/>
      <c r="G4" s="173"/>
      <c r="I4" s="105" t="s">
        <v>148</v>
      </c>
      <c r="K4" s="105" t="s">
        <v>148</v>
      </c>
    </row>
    <row r="5" spans="1:11" x14ac:dyDescent="0.25">
      <c r="A5" s="95" t="s">
        <v>61</v>
      </c>
      <c r="B5" t="s">
        <v>139</v>
      </c>
      <c r="D5" s="174"/>
      <c r="E5" s="175"/>
      <c r="F5" s="175"/>
      <c r="G5" s="176"/>
      <c r="I5" s="105" t="s">
        <v>149</v>
      </c>
      <c r="K5" s="105" t="s">
        <v>149</v>
      </c>
    </row>
    <row r="6" spans="1:11" x14ac:dyDescent="0.25">
      <c r="A6" s="129" t="s">
        <v>101</v>
      </c>
      <c r="B6" s="129" t="s">
        <v>139</v>
      </c>
      <c r="I6" s="105" t="s">
        <v>150</v>
      </c>
      <c r="K6" s="105" t="s">
        <v>150</v>
      </c>
    </row>
    <row r="7" spans="1:11" x14ac:dyDescent="0.25">
      <c r="A7" s="43" t="s">
        <v>92</v>
      </c>
      <c r="B7" t="s">
        <v>139</v>
      </c>
      <c r="I7" s="105" t="s">
        <v>151</v>
      </c>
      <c r="K7" s="105" t="s">
        <v>151</v>
      </c>
    </row>
    <row r="8" spans="1:11" x14ac:dyDescent="0.25">
      <c r="A8" s="43" t="s">
        <v>65</v>
      </c>
      <c r="B8" t="s">
        <v>139</v>
      </c>
      <c r="I8" s="105" t="s">
        <v>152</v>
      </c>
      <c r="K8" s="105" t="s">
        <v>152</v>
      </c>
    </row>
    <row r="9" spans="1:11" x14ac:dyDescent="0.25">
      <c r="A9" s="129" t="s">
        <v>102</v>
      </c>
      <c r="B9" s="129" t="s">
        <v>139</v>
      </c>
      <c r="I9" s="105" t="s">
        <v>153</v>
      </c>
      <c r="K9" s="105" t="s">
        <v>153</v>
      </c>
    </row>
    <row r="10" spans="1:11" x14ac:dyDescent="0.25">
      <c r="A10" s="95" t="s">
        <v>82</v>
      </c>
      <c r="B10" t="s">
        <v>139</v>
      </c>
      <c r="I10" s="105" t="s">
        <v>154</v>
      </c>
      <c r="K10" s="105" t="s">
        <v>154</v>
      </c>
    </row>
    <row r="11" spans="1:11" x14ac:dyDescent="0.25">
      <c r="A11" s="95" t="s">
        <v>62</v>
      </c>
      <c r="B11" t="s">
        <v>139</v>
      </c>
      <c r="I11" s="105" t="s">
        <v>155</v>
      </c>
      <c r="K11" s="105" t="s">
        <v>155</v>
      </c>
    </row>
    <row r="12" spans="1:11" x14ac:dyDescent="0.25">
      <c r="A12" s="129" t="s">
        <v>103</v>
      </c>
      <c r="B12" s="129" t="s">
        <v>139</v>
      </c>
      <c r="I12" s="105" t="s">
        <v>156</v>
      </c>
      <c r="K12" s="105" t="s">
        <v>156</v>
      </c>
    </row>
    <row r="13" spans="1:11" x14ac:dyDescent="0.25">
      <c r="A13" s="43" t="s">
        <v>75</v>
      </c>
      <c r="B13" t="s">
        <v>139</v>
      </c>
      <c r="I13" s="105" t="s">
        <v>157</v>
      </c>
      <c r="K13" s="105" t="s">
        <v>157</v>
      </c>
    </row>
    <row r="14" spans="1:11" x14ac:dyDescent="0.25">
      <c r="A14" s="43" t="s">
        <v>96</v>
      </c>
      <c r="B14" t="s">
        <v>139</v>
      </c>
      <c r="I14" s="105" t="s">
        <v>158</v>
      </c>
      <c r="K14" s="105" t="s">
        <v>158</v>
      </c>
    </row>
    <row r="15" spans="1:11" x14ac:dyDescent="0.25">
      <c r="A15" s="129" t="s">
        <v>105</v>
      </c>
      <c r="B15" s="129" t="s">
        <v>139</v>
      </c>
      <c r="I15" s="105" t="s">
        <v>159</v>
      </c>
      <c r="K15" s="105" t="s">
        <v>159</v>
      </c>
    </row>
    <row r="16" spans="1:11" x14ac:dyDescent="0.25">
      <c r="A16" s="95" t="s">
        <v>73</v>
      </c>
      <c r="B16" t="s">
        <v>139</v>
      </c>
      <c r="I16" s="105" t="s">
        <v>160</v>
      </c>
      <c r="K16" s="105" t="s">
        <v>160</v>
      </c>
    </row>
    <row r="17" spans="1:11" x14ac:dyDescent="0.25">
      <c r="A17" s="95" t="s">
        <v>89</v>
      </c>
      <c r="B17" t="s">
        <v>139</v>
      </c>
      <c r="I17" s="105" t="s">
        <v>161</v>
      </c>
      <c r="K17" s="105" t="s">
        <v>161</v>
      </c>
    </row>
    <row r="18" spans="1:11" x14ac:dyDescent="0.25">
      <c r="A18" s="95" t="s">
        <v>71</v>
      </c>
      <c r="B18" t="s">
        <v>139</v>
      </c>
      <c r="I18" s="105" t="s">
        <v>162</v>
      </c>
      <c r="K18" s="105" t="s">
        <v>162</v>
      </c>
    </row>
    <row r="19" spans="1:11" x14ac:dyDescent="0.25">
      <c r="A19" s="129" t="s">
        <v>106</v>
      </c>
      <c r="B19" s="129" t="s">
        <v>139</v>
      </c>
      <c r="I19" s="105" t="s">
        <v>163</v>
      </c>
      <c r="K19" s="105" t="s">
        <v>163</v>
      </c>
    </row>
    <row r="20" spans="1:11" x14ac:dyDescent="0.25">
      <c r="A20" s="43" t="s">
        <v>88</v>
      </c>
      <c r="B20" t="s">
        <v>139</v>
      </c>
      <c r="I20" s="105" t="s">
        <v>164</v>
      </c>
      <c r="K20" s="105" t="s">
        <v>164</v>
      </c>
    </row>
    <row r="21" spans="1:11" x14ac:dyDescent="0.25">
      <c r="A21" s="43" t="s">
        <v>72</v>
      </c>
      <c r="B21" t="s">
        <v>139</v>
      </c>
      <c r="I21" s="105" t="s">
        <v>165</v>
      </c>
      <c r="K21" s="105" t="s">
        <v>165</v>
      </c>
    </row>
    <row r="22" spans="1:11" x14ac:dyDescent="0.25">
      <c r="A22" s="43" t="s">
        <v>70</v>
      </c>
      <c r="B22" t="s">
        <v>139</v>
      </c>
      <c r="I22" s="105" t="s">
        <v>166</v>
      </c>
      <c r="K22" s="105" t="s">
        <v>166</v>
      </c>
    </row>
    <row r="23" spans="1:11" x14ac:dyDescent="0.25">
      <c r="A23" s="129" t="s">
        <v>107</v>
      </c>
      <c r="B23" s="129" t="s">
        <v>139</v>
      </c>
      <c r="I23" s="105" t="s">
        <v>167</v>
      </c>
      <c r="K23" s="105" t="s">
        <v>167</v>
      </c>
    </row>
    <row r="24" spans="1:11" x14ac:dyDescent="0.25">
      <c r="A24" s="95" t="s">
        <v>79</v>
      </c>
      <c r="B24" t="s">
        <v>139</v>
      </c>
      <c r="C24" t="s">
        <v>193</v>
      </c>
      <c r="I24" s="105" t="s">
        <v>168</v>
      </c>
      <c r="K24" s="105" t="s">
        <v>168</v>
      </c>
    </row>
    <row r="25" spans="1:11" x14ac:dyDescent="0.25">
      <c r="A25" s="95" t="s">
        <v>77</v>
      </c>
      <c r="B25" t="s">
        <v>139</v>
      </c>
      <c r="C25" t="s">
        <v>194</v>
      </c>
      <c r="I25" s="105" t="s">
        <v>169</v>
      </c>
      <c r="K25" s="105" t="s">
        <v>169</v>
      </c>
    </row>
    <row r="26" spans="1:11" x14ac:dyDescent="0.25">
      <c r="A26" s="95" t="s">
        <v>67</v>
      </c>
      <c r="B26" t="s">
        <v>139</v>
      </c>
      <c r="C26" t="s">
        <v>195</v>
      </c>
      <c r="I26" s="105" t="s">
        <v>170</v>
      </c>
      <c r="K26" s="105" t="s">
        <v>170</v>
      </c>
    </row>
    <row r="27" spans="1:11" x14ac:dyDescent="0.25">
      <c r="A27" s="95" t="s">
        <v>57</v>
      </c>
      <c r="B27" t="s">
        <v>139</v>
      </c>
      <c r="C27" t="s">
        <v>196</v>
      </c>
      <c r="I27" s="105" t="s">
        <v>171</v>
      </c>
      <c r="K27" s="105" t="s">
        <v>171</v>
      </c>
    </row>
    <row r="28" spans="1:11" x14ac:dyDescent="0.25">
      <c r="A28" s="129" t="s">
        <v>108</v>
      </c>
      <c r="B28" s="129" t="s">
        <v>139</v>
      </c>
      <c r="I28" s="105" t="s">
        <v>172</v>
      </c>
      <c r="K28" s="105" t="s">
        <v>172</v>
      </c>
    </row>
    <row r="29" spans="1:11" x14ac:dyDescent="0.25">
      <c r="A29" s="43" t="s">
        <v>86</v>
      </c>
      <c r="B29" t="s">
        <v>139</v>
      </c>
      <c r="C29" t="s">
        <v>197</v>
      </c>
      <c r="I29" s="105" t="s">
        <v>173</v>
      </c>
      <c r="K29" s="105" t="s">
        <v>173</v>
      </c>
    </row>
    <row r="30" spans="1:11" x14ac:dyDescent="0.25">
      <c r="A30" s="43" t="s">
        <v>58</v>
      </c>
      <c r="B30" t="s">
        <v>139</v>
      </c>
      <c r="C30" t="s">
        <v>198</v>
      </c>
      <c r="I30" s="105" t="s">
        <v>174</v>
      </c>
      <c r="K30" s="105" t="s">
        <v>174</v>
      </c>
    </row>
    <row r="31" spans="1:11" x14ac:dyDescent="0.25">
      <c r="A31" s="43" t="s">
        <v>66</v>
      </c>
      <c r="B31" t="s">
        <v>139</v>
      </c>
      <c r="C31" t="s">
        <v>199</v>
      </c>
      <c r="I31" s="105" t="s">
        <v>175</v>
      </c>
      <c r="K31" s="105" t="s">
        <v>175</v>
      </c>
    </row>
    <row r="32" spans="1:11" x14ac:dyDescent="0.25">
      <c r="A32" s="129" t="s">
        <v>109</v>
      </c>
      <c r="B32" s="129" t="s">
        <v>139</v>
      </c>
      <c r="I32" s="105" t="s">
        <v>176</v>
      </c>
      <c r="K32" s="105" t="s">
        <v>176</v>
      </c>
    </row>
    <row r="33" spans="1:11" x14ac:dyDescent="0.25">
      <c r="A33" s="95" t="s">
        <v>97</v>
      </c>
      <c r="B33" t="s">
        <v>139</v>
      </c>
      <c r="I33" s="105" t="s">
        <v>177</v>
      </c>
      <c r="K33" s="105" t="s">
        <v>177</v>
      </c>
    </row>
    <row r="34" spans="1:11" x14ac:dyDescent="0.25">
      <c r="A34" s="95" t="s">
        <v>80</v>
      </c>
      <c r="B34" t="s">
        <v>139</v>
      </c>
      <c r="I34" s="105" t="s">
        <v>178</v>
      </c>
      <c r="K34" s="105" t="s">
        <v>178</v>
      </c>
    </row>
    <row r="35" spans="1:11" x14ac:dyDescent="0.25">
      <c r="A35" s="129" t="s">
        <v>110</v>
      </c>
      <c r="B35" s="129" t="s">
        <v>139</v>
      </c>
      <c r="I35" s="105" t="s">
        <v>179</v>
      </c>
      <c r="K35" s="105" t="s">
        <v>179</v>
      </c>
    </row>
    <row r="36" spans="1:11" x14ac:dyDescent="0.25">
      <c r="A36" s="43" t="s">
        <v>84</v>
      </c>
      <c r="B36" t="s">
        <v>139</v>
      </c>
      <c r="C36" t="s">
        <v>200</v>
      </c>
      <c r="I36" s="105" t="s">
        <v>180</v>
      </c>
      <c r="K36" s="105" t="s">
        <v>180</v>
      </c>
    </row>
    <row r="37" spans="1:11" x14ac:dyDescent="0.25">
      <c r="A37" s="43" t="s">
        <v>87</v>
      </c>
      <c r="B37" t="s">
        <v>139</v>
      </c>
      <c r="C37" t="s">
        <v>201</v>
      </c>
      <c r="I37" s="105" t="s">
        <v>181</v>
      </c>
      <c r="K37" s="105" t="s">
        <v>181</v>
      </c>
    </row>
    <row r="38" spans="1:11" x14ac:dyDescent="0.25">
      <c r="A38" s="43" t="s">
        <v>69</v>
      </c>
      <c r="B38" t="s">
        <v>139</v>
      </c>
      <c r="C38" t="s">
        <v>202</v>
      </c>
      <c r="I38" s="105" t="s">
        <v>182</v>
      </c>
      <c r="K38" s="105" t="s">
        <v>182</v>
      </c>
    </row>
    <row r="39" spans="1:11" x14ac:dyDescent="0.25">
      <c r="A39" s="43" t="s">
        <v>68</v>
      </c>
      <c r="B39" t="s">
        <v>139</v>
      </c>
      <c r="C39" t="s">
        <v>203</v>
      </c>
      <c r="I39" s="105" t="s">
        <v>183</v>
      </c>
      <c r="K39" s="105" t="s">
        <v>183</v>
      </c>
    </row>
    <row r="40" spans="1:11" x14ac:dyDescent="0.25">
      <c r="A40" s="129" t="s">
        <v>111</v>
      </c>
      <c r="B40" s="129" t="s">
        <v>139</v>
      </c>
      <c r="I40" s="105" t="s">
        <v>184</v>
      </c>
      <c r="K40" s="105" t="s">
        <v>184</v>
      </c>
    </row>
    <row r="41" spans="1:11" x14ac:dyDescent="0.25">
      <c r="A41" s="95" t="s">
        <v>91</v>
      </c>
      <c r="B41" t="s">
        <v>139</v>
      </c>
      <c r="I41" s="105" t="s">
        <v>185</v>
      </c>
      <c r="K41" s="105" t="s">
        <v>185</v>
      </c>
    </row>
    <row r="42" spans="1:11" x14ac:dyDescent="0.25">
      <c r="A42" s="95" t="s">
        <v>83</v>
      </c>
      <c r="B42" t="s">
        <v>139</v>
      </c>
      <c r="I42" s="105" t="s">
        <v>186</v>
      </c>
      <c r="K42" s="105" t="s">
        <v>186</v>
      </c>
    </row>
    <row r="43" spans="1:11" x14ac:dyDescent="0.25">
      <c r="A43" s="95" t="s">
        <v>78</v>
      </c>
      <c r="B43" t="s">
        <v>139</v>
      </c>
      <c r="I43" s="105" t="s">
        <v>187</v>
      </c>
      <c r="K43" s="105" t="s">
        <v>187</v>
      </c>
    </row>
    <row r="44" spans="1:11" x14ac:dyDescent="0.25">
      <c r="A44" s="129" t="s">
        <v>112</v>
      </c>
      <c r="B44" s="129" t="s">
        <v>139</v>
      </c>
      <c r="I44" s="105" t="s">
        <v>188</v>
      </c>
      <c r="K44" s="105" t="s">
        <v>188</v>
      </c>
    </row>
    <row r="45" spans="1:11" x14ac:dyDescent="0.25">
      <c r="A45" s="43" t="s">
        <v>85</v>
      </c>
      <c r="B45" t="s">
        <v>139</v>
      </c>
      <c r="I45" s="105" t="s">
        <v>146</v>
      </c>
      <c r="K45" s="105" t="s">
        <v>146</v>
      </c>
    </row>
    <row r="46" spans="1:11" x14ac:dyDescent="0.25">
      <c r="A46" s="43" t="s">
        <v>76</v>
      </c>
      <c r="B46" t="s">
        <v>139</v>
      </c>
      <c r="K46" s="114"/>
    </row>
    <row r="47" spans="1:11" x14ac:dyDescent="0.25">
      <c r="A47" s="43" t="s">
        <v>59</v>
      </c>
      <c r="B47" t="s">
        <v>139</v>
      </c>
      <c r="K47" s="114"/>
    </row>
    <row r="48" spans="1:11" x14ac:dyDescent="0.25">
      <c r="A48" s="129" t="s">
        <v>113</v>
      </c>
      <c r="B48" s="129" t="s">
        <v>139</v>
      </c>
      <c r="K48" s="114"/>
    </row>
    <row r="49" spans="1:11" x14ac:dyDescent="0.25">
      <c r="A49" s="95" t="s">
        <v>60</v>
      </c>
      <c r="B49" t="s">
        <v>139</v>
      </c>
      <c r="K49" s="114"/>
    </row>
    <row r="50" spans="1:11" x14ac:dyDescent="0.25">
      <c r="A50" s="129" t="s">
        <v>114</v>
      </c>
      <c r="B50" s="129" t="s">
        <v>139</v>
      </c>
      <c r="K50" s="114"/>
    </row>
    <row r="51" spans="1:11" x14ac:dyDescent="0.25">
      <c r="A51" s="43" t="s">
        <v>64</v>
      </c>
      <c r="B51" t="s">
        <v>139</v>
      </c>
      <c r="K51" s="114"/>
    </row>
    <row r="52" spans="1:11" x14ac:dyDescent="0.25">
      <c r="A52" s="43" t="s">
        <v>63</v>
      </c>
      <c r="B52" t="s">
        <v>139</v>
      </c>
      <c r="K52" s="114"/>
    </row>
    <row r="53" spans="1:11" x14ac:dyDescent="0.25">
      <c r="A53" s="129" t="s">
        <v>189</v>
      </c>
      <c r="B53" s="129" t="s">
        <v>116</v>
      </c>
    </row>
    <row r="54" spans="1:11" x14ac:dyDescent="0.25">
      <c r="A54" s="95" t="s">
        <v>52</v>
      </c>
      <c r="B54" t="s">
        <v>116</v>
      </c>
    </row>
    <row r="55" spans="1:11" x14ac:dyDescent="0.25">
      <c r="A55" s="95" t="s">
        <v>134</v>
      </c>
      <c r="B55" t="s">
        <v>116</v>
      </c>
    </row>
    <row r="56" spans="1:11" x14ac:dyDescent="0.25">
      <c r="A56" s="95" t="s">
        <v>51</v>
      </c>
      <c r="B56" t="s">
        <v>116</v>
      </c>
    </row>
    <row r="57" spans="1:11" x14ac:dyDescent="0.25">
      <c r="A57" s="95" t="s">
        <v>135</v>
      </c>
      <c r="B57" t="s">
        <v>116</v>
      </c>
    </row>
    <row r="58" spans="1:11" x14ac:dyDescent="0.25">
      <c r="A58" s="95" t="s">
        <v>133</v>
      </c>
      <c r="B58" t="s">
        <v>116</v>
      </c>
    </row>
    <row r="59" spans="1:11" x14ac:dyDescent="0.25">
      <c r="A59" s="95" t="s">
        <v>132</v>
      </c>
      <c r="B59" t="s">
        <v>116</v>
      </c>
    </row>
    <row r="60" spans="1:11" x14ac:dyDescent="0.25">
      <c r="A60" s="129" t="s">
        <v>190</v>
      </c>
      <c r="B60" s="129" t="s">
        <v>116</v>
      </c>
    </row>
  </sheetData>
  <mergeCells count="1">
    <mergeCell ref="D1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25</vt:i4>
      </vt:variant>
    </vt:vector>
  </HeadingPairs>
  <TitlesOfParts>
    <vt:vector size="25" baseType="lpstr">
      <vt:lpstr>Introduction</vt:lpstr>
      <vt:lpstr>Auvergne Rhône Alpes</vt:lpstr>
      <vt:lpstr>Bourgogne Franche-Comté</vt:lpstr>
      <vt:lpstr>Bretagne</vt:lpstr>
      <vt:lpstr>Centre Val de Loire</vt:lpstr>
      <vt:lpstr>Grand Est</vt:lpstr>
      <vt:lpstr>Hauts de France</vt:lpstr>
      <vt:lpstr>IDF Est</vt:lpstr>
      <vt:lpstr>IDF Ouest</vt:lpstr>
      <vt:lpstr>Normandie</vt:lpstr>
      <vt:lpstr>Nouvelle Aquitaine</vt:lpstr>
      <vt:lpstr>Occitanie</vt:lpstr>
      <vt:lpstr>PACA Corse</vt:lpstr>
      <vt:lpstr>Paris</vt:lpstr>
      <vt:lpstr>Pays de la Loire</vt:lpstr>
      <vt:lpstr>NEW Indicateur DEX</vt:lpstr>
      <vt:lpstr>Dernières données</vt:lpstr>
      <vt:lpstr>DOM-TOM Corse</vt:lpstr>
      <vt:lpstr>DT</vt:lpstr>
      <vt:lpstr>NEW Indicateur DOMCorse</vt:lpstr>
      <vt:lpstr>Dernières données DOMTOM</vt:lpstr>
      <vt:lpstr>NEW Indicateur DT</vt:lpstr>
      <vt:lpstr>effectif total et nbPA</vt:lpstr>
      <vt:lpstr>Pondération des sujets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2019-10-11T15:03:22Z</dcterms:modified>
</cp:coreProperties>
</file>