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vion\Documents\"/>
    </mc:Choice>
  </mc:AlternateContent>
  <bookViews>
    <workbookView xWindow="0" yWindow="0" windowWidth="28800" windowHeight="12300"/>
  </bookViews>
  <sheets>
    <sheet name="Distancier" sheetId="1" r:id="rId1"/>
  </sheets>
  <definedNames>
    <definedName name="_xlnm._FilterDatabase" localSheetId="0" hidden="1">Distancier!$A$16:$C$16</definedName>
    <definedName name="solver_adj" localSheetId="0" hidden="1">Distancier!$B$18:$B$22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Distancier!$B$18:$B$22</definedName>
    <definedName name="solver_lhs2" localSheetId="0" hidden="1">Distancier!$B$18:$B$22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Distancier!$C$34</definedName>
    <definedName name="solver_pre" localSheetId="0" hidden="1">0.000001</definedName>
    <definedName name="solver_rbv" localSheetId="0" hidden="1">2</definedName>
    <definedName name="solver_rel1" localSheetId="0" hidden="1">6</definedName>
    <definedName name="solver_rel2" localSheetId="0" hidden="1">4</definedName>
    <definedName name="solver_rhs1" localSheetId="0" hidden="1">TousDifférents</definedName>
    <definedName name="solver_rhs2" localSheetId="0" hidden="1">entier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0" i="1" l="1"/>
  <c r="P55" i="1" l="1"/>
  <c r="O55" i="1"/>
  <c r="N55" i="1"/>
  <c r="M55" i="1"/>
  <c r="L55" i="1"/>
  <c r="K55" i="1"/>
  <c r="J55" i="1"/>
  <c r="I55" i="1"/>
  <c r="H55" i="1"/>
  <c r="G55" i="1"/>
  <c r="F55" i="1"/>
  <c r="P54" i="1"/>
  <c r="O54" i="1"/>
  <c r="N54" i="1"/>
  <c r="M54" i="1"/>
  <c r="L54" i="1"/>
  <c r="K54" i="1"/>
  <c r="J54" i="1"/>
  <c r="I54" i="1"/>
  <c r="H54" i="1"/>
  <c r="G54" i="1"/>
  <c r="F54" i="1"/>
  <c r="P53" i="1"/>
  <c r="O53" i="1"/>
  <c r="N53" i="1"/>
  <c r="M53" i="1"/>
  <c r="L53" i="1"/>
  <c r="K53" i="1"/>
  <c r="J53" i="1"/>
  <c r="I53" i="1"/>
  <c r="H53" i="1"/>
  <c r="G53" i="1"/>
  <c r="F53" i="1"/>
  <c r="P52" i="1"/>
  <c r="O52" i="1"/>
  <c r="N52" i="1"/>
  <c r="M52" i="1"/>
  <c r="L52" i="1"/>
  <c r="K52" i="1"/>
  <c r="J52" i="1"/>
  <c r="I52" i="1"/>
  <c r="H52" i="1"/>
  <c r="G52" i="1"/>
  <c r="F52" i="1"/>
  <c r="P51" i="1"/>
  <c r="O51" i="1"/>
  <c r="N51" i="1"/>
  <c r="M51" i="1"/>
  <c r="L51" i="1"/>
  <c r="K51" i="1"/>
  <c r="J51" i="1"/>
  <c r="I51" i="1"/>
  <c r="H51" i="1"/>
  <c r="G51" i="1"/>
  <c r="F51" i="1"/>
  <c r="P50" i="1"/>
  <c r="O50" i="1"/>
  <c r="N50" i="1"/>
  <c r="M50" i="1"/>
  <c r="L50" i="1"/>
  <c r="K50" i="1"/>
  <c r="J50" i="1"/>
  <c r="I50" i="1"/>
  <c r="H50" i="1"/>
  <c r="G50" i="1"/>
  <c r="F50" i="1"/>
  <c r="P49" i="1"/>
  <c r="O49" i="1"/>
  <c r="N49" i="1"/>
  <c r="M49" i="1"/>
  <c r="L49" i="1"/>
  <c r="K49" i="1"/>
  <c r="J49" i="1"/>
  <c r="I49" i="1"/>
  <c r="H49" i="1"/>
  <c r="G49" i="1"/>
  <c r="F49" i="1"/>
  <c r="P48" i="1"/>
  <c r="O48" i="1"/>
  <c r="N48" i="1"/>
  <c r="M48" i="1"/>
  <c r="L48" i="1"/>
  <c r="K48" i="1"/>
  <c r="J48" i="1"/>
  <c r="I48" i="1"/>
  <c r="H48" i="1"/>
  <c r="G48" i="1"/>
  <c r="F48" i="1"/>
  <c r="P47" i="1"/>
  <c r="O47" i="1"/>
  <c r="N47" i="1"/>
  <c r="M47" i="1"/>
  <c r="L47" i="1"/>
  <c r="K47" i="1"/>
  <c r="J47" i="1"/>
  <c r="I47" i="1"/>
  <c r="H47" i="1"/>
  <c r="G47" i="1"/>
  <c r="F47" i="1"/>
  <c r="P46" i="1"/>
  <c r="O46" i="1"/>
  <c r="N46" i="1"/>
  <c r="M46" i="1"/>
  <c r="L46" i="1"/>
  <c r="K46" i="1"/>
  <c r="J46" i="1"/>
  <c r="I46" i="1"/>
  <c r="H46" i="1"/>
  <c r="G46" i="1"/>
  <c r="F46" i="1"/>
  <c r="P45" i="1"/>
  <c r="O45" i="1"/>
  <c r="N45" i="1"/>
  <c r="M45" i="1"/>
  <c r="L45" i="1"/>
  <c r="K45" i="1"/>
  <c r="J45" i="1"/>
  <c r="I45" i="1"/>
  <c r="H45" i="1"/>
  <c r="G45" i="1"/>
  <c r="F45" i="1"/>
  <c r="P44" i="1"/>
  <c r="O44" i="1"/>
  <c r="N44" i="1"/>
  <c r="M44" i="1"/>
  <c r="L44" i="1"/>
  <c r="K44" i="1"/>
  <c r="J44" i="1"/>
  <c r="I44" i="1"/>
  <c r="H44" i="1"/>
  <c r="G44" i="1"/>
  <c r="F44" i="1"/>
  <c r="P43" i="1"/>
  <c r="O43" i="1"/>
  <c r="N43" i="1"/>
  <c r="M43" i="1"/>
  <c r="L43" i="1"/>
  <c r="K43" i="1"/>
  <c r="J43" i="1"/>
  <c r="I43" i="1"/>
  <c r="H43" i="1"/>
  <c r="G43" i="1"/>
  <c r="F43" i="1"/>
  <c r="P42" i="1"/>
  <c r="O42" i="1"/>
  <c r="N42" i="1"/>
  <c r="M42" i="1"/>
  <c r="L42" i="1"/>
  <c r="K42" i="1"/>
  <c r="J42" i="1"/>
  <c r="I42" i="1"/>
  <c r="H42" i="1"/>
  <c r="G42" i="1"/>
  <c r="F42" i="1"/>
  <c r="P41" i="1"/>
  <c r="O41" i="1"/>
  <c r="N41" i="1"/>
  <c r="M41" i="1"/>
  <c r="L41" i="1"/>
  <c r="K41" i="1"/>
  <c r="J41" i="1"/>
  <c r="I41" i="1"/>
  <c r="H41" i="1"/>
  <c r="G41" i="1"/>
  <c r="F41" i="1"/>
  <c r="P40" i="1"/>
  <c r="O40" i="1"/>
  <c r="N40" i="1"/>
  <c r="M40" i="1"/>
  <c r="L40" i="1"/>
  <c r="K40" i="1"/>
  <c r="J40" i="1"/>
  <c r="I40" i="1"/>
  <c r="H40" i="1"/>
  <c r="G40" i="1"/>
  <c r="F40" i="1"/>
  <c r="P39" i="1"/>
  <c r="O39" i="1"/>
  <c r="N39" i="1"/>
  <c r="M39" i="1"/>
  <c r="L39" i="1"/>
  <c r="K39" i="1"/>
  <c r="J39" i="1"/>
  <c r="I39" i="1"/>
  <c r="H39" i="1"/>
  <c r="G39" i="1"/>
  <c r="F39" i="1"/>
  <c r="P38" i="1"/>
  <c r="O38" i="1"/>
  <c r="N38" i="1"/>
  <c r="M38" i="1"/>
  <c r="L38" i="1"/>
  <c r="K38" i="1"/>
  <c r="J38" i="1"/>
  <c r="I38" i="1"/>
  <c r="H38" i="1"/>
  <c r="G38" i="1"/>
  <c r="F38" i="1"/>
  <c r="BN20" i="1"/>
  <c r="EX20" i="1"/>
  <c r="CD20" i="1"/>
  <c r="E111" i="1"/>
  <c r="D433" i="1"/>
  <c r="EI20" i="1"/>
  <c r="CC20" i="1"/>
  <c r="EZ20" i="1"/>
  <c r="CB20" i="1"/>
  <c r="D111" i="1"/>
  <c r="BM20" i="1"/>
  <c r="DV20" i="1"/>
  <c r="DG20" i="1"/>
  <c r="E433" i="1"/>
  <c r="D157" i="1"/>
  <c r="CP20" i="1"/>
  <c r="BO20" i="1"/>
  <c r="FA20" i="1"/>
  <c r="EY20" i="1"/>
  <c r="CA20" i="1"/>
  <c r="DE20" i="1"/>
  <c r="CR20" i="1"/>
  <c r="E203" i="1"/>
  <c r="DH20" i="1"/>
  <c r="D387" i="1"/>
  <c r="EL20" i="1"/>
  <c r="DU20" i="1"/>
  <c r="DW20" i="1"/>
  <c r="EJ20" i="1"/>
  <c r="D249" i="1"/>
  <c r="E249" i="1"/>
  <c r="DF20" i="1"/>
  <c r="D295" i="1"/>
  <c r="E341" i="1"/>
  <c r="E157" i="1"/>
  <c r="CQ20" i="1"/>
  <c r="D203" i="1"/>
  <c r="CS20" i="1"/>
  <c r="D341" i="1"/>
  <c r="DT20" i="1"/>
  <c r="EK20" i="1"/>
  <c r="E387" i="1"/>
  <c r="E295" i="1"/>
  <c r="BL20" i="1"/>
  <c r="W21" i="1" l="1"/>
</calcChain>
</file>

<file path=xl/sharedStrings.xml><?xml version="1.0" encoding="utf-8"?>
<sst xmlns="http://schemas.openxmlformats.org/spreadsheetml/2006/main" count="126" uniqueCount="11">
  <si>
    <t>purpan</t>
  </si>
  <si>
    <t>Escalquens Gaches Chimie</t>
  </si>
  <si>
    <t>,=SI(($G$19-$G$18)&gt;($L$18+L21)+(T21+V21);($L$18+L21)+(T21+V21);"Impossible")</t>
  </si>
  <si>
    <t>Escalquens 17 avenue de la gare</t>
  </si>
  <si>
    <t>toulouse capitole</t>
  </si>
  <si>
    <t/>
  </si>
  <si>
    <t>NON</t>
  </si>
  <si>
    <t>bouloc</t>
  </si>
  <si>
    <t>blagnac aéroport</t>
  </si>
  <si>
    <t>toulouse</t>
  </si>
  <si>
    <t>A gauche, les cellules qui doivent intégrer la formule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</si>
</sst>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333333"/>
      <name val="Verdana"/>
      <family val="2"/>
    </font>
    <font>
      <b/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165" fontId="0" fillId="0" borderId="0" xfId="0" applyNumberFormat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165" fontId="0" fillId="0" borderId="0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164" fontId="0" fillId="2" borderId="0" xfId="0" applyNumberFormat="1" applyFill="1"/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 wrapText="1"/>
      <protection locked="0"/>
    </xf>
    <xf numFmtId="164" fontId="0" fillId="0" borderId="5" xfId="0" applyNumberFormat="1" applyBorder="1" applyAlignment="1" applyProtection="1">
      <alignment horizontal="center" vertical="center" wrapText="1"/>
      <protection locked="0"/>
    </xf>
    <xf numFmtId="164" fontId="0" fillId="0" borderId="6" xfId="0" applyNumberFormat="1" applyBorder="1" applyAlignment="1" applyProtection="1">
      <alignment horizontal="center" vertical="center" wrapText="1"/>
      <protection locked="0"/>
    </xf>
    <xf numFmtId="164" fontId="0" fillId="0" borderId="7" xfId="0" applyNumberFormat="1" applyBorder="1" applyAlignment="1" applyProtection="1">
      <alignment horizontal="center" vertical="center" wrapText="1"/>
      <protection locked="0"/>
    </xf>
    <xf numFmtId="164" fontId="0" fillId="0" borderId="8" xfId="0" applyNumberFormat="1" applyBorder="1" applyAlignment="1" applyProtection="1">
      <alignment horizontal="center" vertical="center" wrapText="1"/>
      <protection locked="0"/>
    </xf>
    <xf numFmtId="164" fontId="0" fillId="0" borderId="9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A433"/>
  <sheetViews>
    <sheetView tabSelected="1" topLeftCell="F1" zoomScale="70" zoomScaleNormal="70" workbookViewId="0">
      <selection activeCell="P16" sqref="P16"/>
    </sheetView>
  </sheetViews>
  <sheetFormatPr baseColWidth="10" defaultRowHeight="15" x14ac:dyDescent="0.25"/>
  <cols>
    <col min="1" max="1" width="42.42578125" style="3" customWidth="1"/>
    <col min="2" max="2" width="11.7109375" style="3" customWidth="1"/>
    <col min="3" max="3" width="11.42578125" style="3" customWidth="1"/>
    <col min="4" max="4" width="11.42578125" style="3"/>
    <col min="5" max="5" width="19.140625" style="3" customWidth="1"/>
    <col min="6" max="6" width="19" style="3" customWidth="1"/>
    <col min="7" max="7" width="11.42578125" style="3"/>
    <col min="8" max="8" width="22.85546875" style="3" bestFit="1" customWidth="1"/>
    <col min="9" max="12" width="11.42578125" style="3"/>
    <col min="13" max="13" width="12.7109375" style="3" customWidth="1"/>
    <col min="14" max="14" width="19.42578125" style="3" customWidth="1"/>
    <col min="15" max="15" width="24.28515625" style="3" bestFit="1" customWidth="1"/>
    <col min="16" max="16" width="11.42578125" style="3"/>
    <col min="17" max="17" width="26.42578125" style="3" customWidth="1"/>
    <col min="18" max="16384" width="11.42578125" style="3"/>
  </cols>
  <sheetData>
    <row r="1" spans="1:26" ht="32.25" thickBot="1" x14ac:dyDescent="0.3">
      <c r="A1" s="1"/>
      <c r="B1"/>
      <c r="C1"/>
      <c r="D1"/>
      <c r="E1"/>
      <c r="F1"/>
      <c r="G1"/>
      <c r="H1"/>
      <c r="I1"/>
      <c r="J1"/>
      <c r="K1"/>
      <c r="L1"/>
      <c r="M1"/>
      <c r="N1"/>
      <c r="O1" s="2"/>
      <c r="P1" s="2"/>
    </row>
    <row r="2" spans="1:26" x14ac:dyDescent="0.25">
      <c r="A2"/>
      <c r="B2" s="4"/>
      <c r="C2" s="4"/>
      <c r="D2"/>
      <c r="E2"/>
      <c r="F2"/>
      <c r="G2"/>
      <c r="H2"/>
      <c r="I2"/>
      <c r="J2"/>
      <c r="K2"/>
      <c r="L2"/>
      <c r="M2"/>
      <c r="N2"/>
      <c r="O2" s="5"/>
      <c r="P2" s="5"/>
      <c r="Q2" s="6"/>
      <c r="R2" s="6"/>
      <c r="S2" s="6"/>
      <c r="T2" s="6"/>
      <c r="U2" s="6"/>
      <c r="V2" s="6"/>
    </row>
    <row r="3" spans="1:26" x14ac:dyDescent="0.25">
      <c r="A3"/>
      <c r="B3" s="4"/>
      <c r="C3" s="4"/>
      <c r="D3"/>
      <c r="E3"/>
      <c r="F3"/>
      <c r="G3"/>
      <c r="H3"/>
      <c r="I3"/>
      <c r="J3"/>
      <c r="K3"/>
      <c r="L3"/>
      <c r="M3"/>
      <c r="N3"/>
      <c r="O3" s="5"/>
      <c r="P3" s="5"/>
      <c r="Q3" s="6"/>
      <c r="R3" s="6"/>
      <c r="S3" s="6"/>
      <c r="T3" s="6"/>
      <c r="U3" s="6"/>
      <c r="V3" s="6"/>
    </row>
    <row r="4" spans="1:2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 s="5"/>
      <c r="P4" s="5"/>
      <c r="Q4" s="6"/>
      <c r="R4" s="6"/>
      <c r="S4" s="6"/>
      <c r="T4" s="6"/>
      <c r="U4" s="6"/>
      <c r="V4" s="6"/>
    </row>
    <row r="5" spans="1:26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 s="5"/>
      <c r="P5" s="5"/>
      <c r="Q5" s="6"/>
      <c r="R5" s="6"/>
      <c r="S5" s="6"/>
      <c r="T5" s="6"/>
      <c r="U5" s="6"/>
      <c r="V5" s="6"/>
    </row>
    <row r="6" spans="1:26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 s="5"/>
      <c r="P6" s="5"/>
      <c r="Q6" s="6"/>
      <c r="R6" s="6"/>
      <c r="S6" s="6"/>
      <c r="T6" s="6"/>
      <c r="U6" s="6"/>
      <c r="V6" s="6"/>
    </row>
    <row r="7" spans="1:26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 s="5"/>
      <c r="P7" s="5"/>
      <c r="Q7" s="6"/>
      <c r="R7" s="6"/>
      <c r="S7" s="6"/>
      <c r="T7" s="6"/>
      <c r="U7" s="6"/>
      <c r="V7" s="6"/>
    </row>
    <row r="8" spans="1:26" x14ac:dyDescent="0.25">
      <c r="A8"/>
      <c r="B8"/>
      <c r="C8"/>
      <c r="D8"/>
      <c r="E8"/>
      <c r="F8"/>
      <c r="G8"/>
      <c r="H8"/>
      <c r="I8"/>
      <c r="J8"/>
      <c r="K8"/>
      <c r="L8"/>
      <c r="M8"/>
      <c r="O8" s="5"/>
      <c r="P8" s="5"/>
      <c r="Q8" s="6"/>
      <c r="R8" s="6"/>
      <c r="S8" s="6"/>
      <c r="T8" s="6"/>
      <c r="U8" s="6"/>
      <c r="V8" s="6"/>
    </row>
    <row r="9" spans="1:26" x14ac:dyDescent="0.25">
      <c r="A9"/>
      <c r="B9"/>
      <c r="C9"/>
      <c r="D9"/>
      <c r="E9"/>
      <c r="F9"/>
      <c r="G9"/>
      <c r="H9"/>
      <c r="I9"/>
      <c r="J9"/>
      <c r="K9"/>
      <c r="L9"/>
      <c r="M9"/>
      <c r="O9" s="5"/>
      <c r="P9" s="5"/>
      <c r="Q9" s="6"/>
      <c r="R9" s="6"/>
      <c r="S9" s="6"/>
      <c r="T9" s="6"/>
      <c r="U9" s="6"/>
      <c r="V9" s="6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 s="7"/>
      <c r="O10" s="5"/>
      <c r="P10" s="5"/>
      <c r="Q10" s="6"/>
      <c r="R10" s="6"/>
      <c r="S10" s="6"/>
      <c r="T10" s="6"/>
      <c r="U10" s="6"/>
      <c r="V10" s="6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 s="7"/>
      <c r="O11" s="5"/>
      <c r="P11" s="5"/>
      <c r="Q11" s="6"/>
      <c r="R11" s="6"/>
      <c r="S11" s="6"/>
      <c r="T11" s="6"/>
      <c r="U11" s="6"/>
      <c r="V11" s="6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 s="5"/>
      <c r="P12" s="5"/>
      <c r="Q12" s="6"/>
      <c r="R12" s="6"/>
      <c r="S12" s="6"/>
      <c r="T12" s="6"/>
      <c r="U12" s="6"/>
      <c r="V12" s="6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 s="5"/>
      <c r="P13" s="5"/>
      <c r="Q13" s="6"/>
      <c r="R13" s="6"/>
      <c r="S13" s="6"/>
      <c r="T13" s="32"/>
      <c r="U13" s="32"/>
      <c r="V13" s="32"/>
      <c r="W13" s="32" t="s">
        <v>2</v>
      </c>
      <c r="X13" s="32"/>
      <c r="Y13" s="32"/>
      <c r="Z13" s="32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 s="5"/>
      <c r="P14" s="5"/>
      <c r="Q14" s="6"/>
      <c r="R14" s="6"/>
      <c r="S14" s="6"/>
      <c r="T14" s="6"/>
      <c r="U14" s="6"/>
      <c r="V14" s="6"/>
    </row>
    <row r="15" spans="1:26" x14ac:dyDescent="0.25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8"/>
      <c r="O15" s="5"/>
      <c r="P15" s="5"/>
      <c r="Q15" s="6"/>
      <c r="R15" s="6"/>
      <c r="S15" s="6"/>
      <c r="T15" s="6"/>
      <c r="U15" s="6"/>
      <c r="V15" s="6"/>
    </row>
    <row r="16" spans="1:26" ht="15.75" thickBot="1" x14ac:dyDescent="0.3">
      <c r="A16" s="4"/>
      <c r="B16" s="4"/>
      <c r="C16" s="9"/>
      <c r="D16" s="5"/>
      <c r="E16" s="5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157" ht="30.75" thickBot="1" x14ac:dyDescent="0.3">
      <c r="A17" s="10"/>
      <c r="B17" s="4"/>
      <c r="C17" s="2"/>
      <c r="D17" s="5"/>
      <c r="E17" s="10" t="s">
        <v>3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34"/>
      <c r="T17" s="35"/>
      <c r="U17" s="34"/>
      <c r="V17" s="35"/>
    </row>
    <row r="18" spans="1:157" x14ac:dyDescent="0.25">
      <c r="A18"/>
      <c r="B18"/>
      <c r="C18" s="2"/>
      <c r="D18" s="5"/>
      <c r="E18" s="10" t="s">
        <v>4</v>
      </c>
      <c r="F18" s="11">
        <v>43760</v>
      </c>
      <c r="G18" s="12">
        <v>0.29166666666666669</v>
      </c>
      <c r="H18" s="11" t="s">
        <v>5</v>
      </c>
      <c r="I18" s="13" t="s">
        <v>5</v>
      </c>
      <c r="J18" s="13" t="s">
        <v>5</v>
      </c>
      <c r="K18" s="14" t="s">
        <v>5</v>
      </c>
      <c r="L18" s="14">
        <v>6.9444444444444441E-3</v>
      </c>
      <c r="M18" s="13" t="s">
        <v>6</v>
      </c>
      <c r="N18" s="3" t="s">
        <v>5</v>
      </c>
      <c r="O18" s="13" t="s">
        <v>5</v>
      </c>
      <c r="Q18" s="15">
        <v>16.652999999999999</v>
      </c>
      <c r="R18" s="16">
        <v>2.1791666666666668E-2</v>
      </c>
      <c r="S18" s="15"/>
      <c r="T18" s="16"/>
      <c r="U18" s="6"/>
      <c r="V18" s="6"/>
    </row>
    <row r="19" spans="1:157" ht="15.75" thickBot="1" x14ac:dyDescent="0.3">
      <c r="A19"/>
      <c r="B19"/>
      <c r="C19" s="2"/>
      <c r="D19" s="5"/>
      <c r="E19" s="2" t="s">
        <v>7</v>
      </c>
      <c r="F19" s="17">
        <v>43760</v>
      </c>
      <c r="G19" s="12">
        <v>0.45833333333333331</v>
      </c>
      <c r="H19" s="3" t="s">
        <v>5</v>
      </c>
      <c r="I19" s="3" t="s">
        <v>5</v>
      </c>
      <c r="J19" s="3" t="s">
        <v>5</v>
      </c>
      <c r="K19" s="14" t="s">
        <v>5</v>
      </c>
      <c r="L19" s="18">
        <v>1.3888888888888888E-2</v>
      </c>
      <c r="M19" s="3" t="s">
        <v>6</v>
      </c>
      <c r="N19" s="3" t="s">
        <v>5</v>
      </c>
      <c r="O19" s="3" t="s">
        <v>5</v>
      </c>
      <c r="Q19" s="15">
        <v>27.681999999999999</v>
      </c>
      <c r="R19" s="16">
        <v>2.6749999999999999E-2</v>
      </c>
      <c r="S19" s="15"/>
      <c r="T19" s="16"/>
      <c r="U19" s="6"/>
      <c r="V19" s="6"/>
    </row>
    <row r="20" spans="1:157" x14ac:dyDescent="0.25">
      <c r="A20"/>
      <c r="B20"/>
      <c r="C20" s="2"/>
      <c r="D20" s="5"/>
      <c r="E20" s="2" t="s">
        <v>8</v>
      </c>
      <c r="F20" s="19">
        <v>43760</v>
      </c>
      <c r="G20" s="12">
        <v>1</v>
      </c>
      <c r="H20" s="19" t="s">
        <v>5</v>
      </c>
      <c r="I20" s="5" t="s">
        <v>5</v>
      </c>
      <c r="J20" s="5" t="s">
        <v>5</v>
      </c>
      <c r="K20" s="14" t="s">
        <v>5</v>
      </c>
      <c r="L20" s="8">
        <v>1.3888888888888888E-2</v>
      </c>
      <c r="M20" s="8" t="s">
        <v>6</v>
      </c>
      <c r="N20" s="3" t="s">
        <v>5</v>
      </c>
      <c r="O20" s="5" t="s">
        <v>5</v>
      </c>
      <c r="Q20" s="15">
        <v>25.765000000000001</v>
      </c>
      <c r="R20" s="16">
        <v>1.7986111111111112E-2</v>
      </c>
      <c r="S20" s="15">
        <v>10.377000000000001</v>
      </c>
      <c r="T20" s="16">
        <v>1.6375000000000001E-2</v>
      </c>
      <c r="U20" s="15">
        <v>25.765000000000001</v>
      </c>
      <c r="V20" s="16">
        <v>1.7986111111111112E-2</v>
      </c>
      <c r="W20" s="33">
        <f>IF(($G$19-$G$18)&gt;($L$18+L20)+(T20+V20),($L$18+L20)+(T20+V20),"Impossible")</f>
        <v>5.5194444444444449E-2</v>
      </c>
      <c r="Y20" s="36" t="s">
        <v>10</v>
      </c>
      <c r="Z20" s="37"/>
      <c r="AA20" s="37"/>
      <c r="AB20" s="38"/>
      <c r="BL20" s="3" t="e">
        <f ca="1">GetDistance("","")/1000</f>
        <v>#NAME?</v>
      </c>
      <c r="BM20" s="3" t="e">
        <f ca="1">GetDuration("","")*1.2/86400</f>
        <v>#NAME?</v>
      </c>
      <c r="BN20" s="3" t="e">
        <f ca="1">GetDistance("","")/1000</f>
        <v>#NAME?</v>
      </c>
      <c r="BO20" s="3" t="e">
        <f ca="1">GetDuration("","")*1.2/86400</f>
        <v>#NAME?</v>
      </c>
      <c r="CA20" s="3" t="e">
        <f ca="1">GetDistance("","")/1000</f>
        <v>#NAME?</v>
      </c>
      <c r="CB20" s="3" t="e">
        <f ca="1">GetDuration("","")*1.2/86400</f>
        <v>#NAME?</v>
      </c>
      <c r="CC20" s="3" t="e">
        <f ca="1">GetDistance("","")/1000</f>
        <v>#NAME?</v>
      </c>
      <c r="CD20" s="3" t="e">
        <f ca="1">GetDuration("","")*1.2/86400</f>
        <v>#NAME?</v>
      </c>
      <c r="CP20" s="3" t="e">
        <f ca="1">GetDistance("","")/1000</f>
        <v>#NAME?</v>
      </c>
      <c r="CQ20" s="3" t="e">
        <f ca="1">GetDuration("","")*1.2/86400</f>
        <v>#NAME?</v>
      </c>
      <c r="CR20" s="3" t="e">
        <f ca="1">GetDistance("","")/1000</f>
        <v>#NAME?</v>
      </c>
      <c r="CS20" s="3" t="e">
        <f ca="1">GetDuration("","")*1.2/86400</f>
        <v>#NAME?</v>
      </c>
      <c r="DE20" s="3" t="e">
        <f ca="1">GetDistance("","")/1000</f>
        <v>#NAME?</v>
      </c>
      <c r="DF20" s="3" t="e">
        <f ca="1">GetDuration("","")*1.2/86400</f>
        <v>#NAME?</v>
      </c>
      <c r="DG20" s="3" t="e">
        <f ca="1">GetDistance("","")/1000</f>
        <v>#NAME?</v>
      </c>
      <c r="DH20" s="3" t="e">
        <f ca="1">GetDuration("","")*1.2/86400</f>
        <v>#NAME?</v>
      </c>
      <c r="DT20" s="3" t="e">
        <f ca="1">GetDistance("","")/1000</f>
        <v>#NAME?</v>
      </c>
      <c r="DU20" s="3" t="e">
        <f ca="1">GetDuration("","")*1.2/86400</f>
        <v>#NAME?</v>
      </c>
      <c r="DV20" s="3" t="e">
        <f ca="1">GetDistance("","")/1000</f>
        <v>#NAME?</v>
      </c>
      <c r="DW20" s="3" t="e">
        <f ca="1">GetDuration("","")*1.2/86400</f>
        <v>#NAME?</v>
      </c>
      <c r="EI20" s="3" t="e">
        <f ca="1">GetDistance("","")/1000</f>
        <v>#NAME?</v>
      </c>
      <c r="EJ20" s="3" t="e">
        <f ca="1">GetDuration("","")*1.2/86400</f>
        <v>#NAME?</v>
      </c>
      <c r="EK20" s="3" t="e">
        <f ca="1">GetDistance("","")/1000</f>
        <v>#NAME?</v>
      </c>
      <c r="EL20" s="3" t="e">
        <f ca="1">GetDuration("","")*1.2/86400</f>
        <v>#NAME?</v>
      </c>
      <c r="EX20" s="3" t="e">
        <f ca="1">GetDistance("","")/1000</f>
        <v>#NAME?</v>
      </c>
      <c r="EY20" s="3" t="e">
        <f ca="1">GetDuration("","")*1.2/86400</f>
        <v>#NAME?</v>
      </c>
      <c r="EZ20" s="3" t="e">
        <f ca="1">GetDistance("","")/1000</f>
        <v>#NAME?</v>
      </c>
      <c r="FA20" s="3" t="e">
        <f ca="1">GetDuration("","")*1.2/86400</f>
        <v>#NAME?</v>
      </c>
    </row>
    <row r="21" spans="1:157" ht="15.75" thickBot="1" x14ac:dyDescent="0.3">
      <c r="A21"/>
      <c r="B21"/>
      <c r="C21" s="2"/>
      <c r="D21" s="5"/>
      <c r="E21" s="10" t="s">
        <v>0</v>
      </c>
      <c r="F21" s="17">
        <v>43760</v>
      </c>
      <c r="G21" s="12">
        <v>1</v>
      </c>
      <c r="H21" s="17"/>
      <c r="K21" s="18"/>
      <c r="L21" s="18">
        <v>1.3888888888888888E-2</v>
      </c>
      <c r="M21" s="3" t="s">
        <v>6</v>
      </c>
      <c r="Q21" s="15">
        <v>5.391</v>
      </c>
      <c r="R21" s="16">
        <v>9.3333333333333324E-3</v>
      </c>
      <c r="S21" s="15">
        <v>25.129000000000001</v>
      </c>
      <c r="T21" s="16">
        <v>1.9069444444444444E-2</v>
      </c>
      <c r="U21" s="15">
        <v>5.391</v>
      </c>
      <c r="V21" s="16">
        <v>9.3333333333333324E-3</v>
      </c>
      <c r="W21" s="33">
        <f>IF(($G$19-$G$18)&gt;($L$18+L21)+(T21+V21),($L$18+L21)+(T21+V21),"Impossible")</f>
        <v>4.9236111111111105E-2</v>
      </c>
      <c r="Y21" s="39"/>
      <c r="Z21" s="40"/>
      <c r="AA21" s="40"/>
      <c r="AB21" s="41"/>
    </row>
    <row r="22" spans="1:157" ht="30" x14ac:dyDescent="0.25">
      <c r="A22"/>
      <c r="B22"/>
      <c r="C22" s="2"/>
      <c r="D22" s="5"/>
      <c r="E22" s="10" t="s">
        <v>1</v>
      </c>
      <c r="F22" s="19" t="s">
        <v>5</v>
      </c>
      <c r="G22" s="18" t="s">
        <v>5</v>
      </c>
      <c r="H22" s="19" t="s">
        <v>5</v>
      </c>
      <c r="I22" s="5" t="s">
        <v>5</v>
      </c>
      <c r="J22" s="5" t="s">
        <v>5</v>
      </c>
      <c r="K22" s="8" t="s">
        <v>5</v>
      </c>
      <c r="L22" s="8"/>
      <c r="M22" s="8" t="s">
        <v>5</v>
      </c>
      <c r="N22" s="5" t="s">
        <v>5</v>
      </c>
      <c r="O22" s="5" t="s">
        <v>5</v>
      </c>
      <c r="Q22" s="20">
        <v>21.222000000000001</v>
      </c>
      <c r="R22" s="16">
        <v>1.9458333333333334E-2</v>
      </c>
      <c r="S22" s="15"/>
      <c r="T22" s="16"/>
      <c r="U22" s="15"/>
      <c r="V22" s="16"/>
      <c r="W22" s="7"/>
    </row>
    <row r="23" spans="1:157" x14ac:dyDescent="0.25">
      <c r="A23"/>
      <c r="B23"/>
      <c r="C23" s="2"/>
      <c r="D23" s="2"/>
      <c r="E23" s="10"/>
      <c r="F23" s="19" t="s">
        <v>5</v>
      </c>
      <c r="G23" s="8" t="s">
        <v>5</v>
      </c>
      <c r="H23" s="19" t="s">
        <v>5</v>
      </c>
      <c r="I23" s="5" t="s">
        <v>5</v>
      </c>
      <c r="J23" s="5" t="s">
        <v>5</v>
      </c>
      <c r="K23" s="5" t="s">
        <v>5</v>
      </c>
      <c r="L23" s="8" t="s">
        <v>5</v>
      </c>
      <c r="M23" s="5" t="s">
        <v>5</v>
      </c>
      <c r="N23" s="8" t="s">
        <v>5</v>
      </c>
      <c r="O23" s="5" t="s">
        <v>5</v>
      </c>
      <c r="P23" s="18"/>
      <c r="Q23" s="3" t="s">
        <v>5</v>
      </c>
      <c r="R23" s="18" t="s">
        <v>5</v>
      </c>
    </row>
    <row r="24" spans="1:157" x14ac:dyDescent="0.25">
      <c r="A24"/>
      <c r="B24"/>
      <c r="C24" s="2"/>
      <c r="D24" s="2"/>
      <c r="E24" s="10"/>
      <c r="F24" s="19" t="s">
        <v>5</v>
      </c>
      <c r="G24" s="8" t="s">
        <v>5</v>
      </c>
      <c r="H24" s="19" t="s">
        <v>5</v>
      </c>
      <c r="I24" s="5" t="s">
        <v>5</v>
      </c>
      <c r="J24" s="5" t="s">
        <v>5</v>
      </c>
      <c r="K24" s="8" t="s">
        <v>5</v>
      </c>
      <c r="L24" s="8" t="s">
        <v>5</v>
      </c>
      <c r="M24" s="8" t="s">
        <v>5</v>
      </c>
      <c r="N24" s="5" t="s">
        <v>5</v>
      </c>
      <c r="O24" s="5" t="s">
        <v>5</v>
      </c>
      <c r="Q24" s="5"/>
      <c r="R24" s="18"/>
    </row>
    <row r="25" spans="1:157" x14ac:dyDescent="0.25">
      <c r="A25"/>
      <c r="B25"/>
      <c r="C25" s="2"/>
      <c r="D25" s="2"/>
      <c r="E25" s="2"/>
      <c r="F25" s="19" t="s">
        <v>5</v>
      </c>
      <c r="G25" s="8" t="s">
        <v>5</v>
      </c>
      <c r="H25" s="19" t="s">
        <v>5</v>
      </c>
      <c r="I25" s="5" t="s">
        <v>5</v>
      </c>
      <c r="J25" s="5" t="s">
        <v>5</v>
      </c>
      <c r="K25" s="5" t="s">
        <v>5</v>
      </c>
      <c r="L25" s="8" t="s">
        <v>5</v>
      </c>
      <c r="M25" s="5" t="s">
        <v>5</v>
      </c>
      <c r="N25" s="5" t="s">
        <v>5</v>
      </c>
      <c r="O25" s="5" t="s">
        <v>5</v>
      </c>
      <c r="Q25" s="5"/>
      <c r="R25" s="18"/>
    </row>
    <row r="26" spans="1:157" x14ac:dyDescent="0.25">
      <c r="A26"/>
      <c r="B26"/>
      <c r="C26" s="2"/>
      <c r="D26" s="2"/>
      <c r="E26" s="5"/>
      <c r="F26" s="19" t="s">
        <v>5</v>
      </c>
      <c r="G26" s="8" t="s">
        <v>5</v>
      </c>
      <c r="H26" s="21" t="s">
        <v>5</v>
      </c>
      <c r="I26" s="2" t="s">
        <v>5</v>
      </c>
      <c r="J26" s="2" t="s">
        <v>5</v>
      </c>
      <c r="K26" s="2" t="s">
        <v>5</v>
      </c>
      <c r="L26" s="22" t="s">
        <v>5</v>
      </c>
      <c r="M26" s="2" t="s">
        <v>5</v>
      </c>
      <c r="N26" s="2" t="s">
        <v>5</v>
      </c>
      <c r="O26" s="2" t="s">
        <v>5</v>
      </c>
      <c r="Q26" s="5"/>
      <c r="R26" s="18"/>
    </row>
    <row r="27" spans="1:157" x14ac:dyDescent="0.25">
      <c r="A27"/>
      <c r="B27"/>
      <c r="C27" s="2"/>
      <c r="D27" s="2"/>
      <c r="E27" s="2"/>
      <c r="F27" s="17" t="s">
        <v>5</v>
      </c>
      <c r="G27" s="18" t="s">
        <v>5</v>
      </c>
      <c r="H27" s="23" t="s">
        <v>5</v>
      </c>
      <c r="I27" s="24" t="s">
        <v>5</v>
      </c>
      <c r="J27" s="25" t="s">
        <v>5</v>
      </c>
      <c r="K27" s="24" t="s">
        <v>5</v>
      </c>
      <c r="L27" s="26" t="s">
        <v>5</v>
      </c>
      <c r="M27" s="24" t="s">
        <v>5</v>
      </c>
      <c r="N27" s="24" t="s">
        <v>5</v>
      </c>
      <c r="O27" s="10" t="s">
        <v>5</v>
      </c>
      <c r="R27" s="18"/>
    </row>
    <row r="28" spans="1:157" x14ac:dyDescent="0.25">
      <c r="A28"/>
      <c r="B28"/>
      <c r="C28" s="2"/>
      <c r="D28" s="2"/>
      <c r="E28" s="2"/>
      <c r="F28" s="17" t="s">
        <v>5</v>
      </c>
      <c r="G28" s="18" t="s">
        <v>5</v>
      </c>
      <c r="H28" s="3" t="s">
        <v>5</v>
      </c>
      <c r="I28" s="3" t="s">
        <v>5</v>
      </c>
      <c r="J28" s="25" t="s">
        <v>5</v>
      </c>
      <c r="K28" s="3" t="s">
        <v>5</v>
      </c>
      <c r="L28" s="18" t="s">
        <v>5</v>
      </c>
      <c r="M28" s="3" t="s">
        <v>5</v>
      </c>
      <c r="N28" s="3" t="s">
        <v>5</v>
      </c>
      <c r="O28" s="10" t="s">
        <v>5</v>
      </c>
      <c r="R28" s="18"/>
    </row>
    <row r="29" spans="1:157" x14ac:dyDescent="0.25">
      <c r="A29"/>
      <c r="B29"/>
      <c r="C29" s="2"/>
      <c r="D29" s="2"/>
      <c r="E29" s="2"/>
      <c r="F29" s="17" t="s">
        <v>5</v>
      </c>
      <c r="G29" s="18" t="s">
        <v>5</v>
      </c>
      <c r="H29" s="3" t="s">
        <v>5</v>
      </c>
      <c r="I29" s="3" t="s">
        <v>5</v>
      </c>
      <c r="J29" s="25" t="s">
        <v>5</v>
      </c>
      <c r="K29" s="3" t="s">
        <v>5</v>
      </c>
      <c r="L29" s="18" t="s">
        <v>5</v>
      </c>
      <c r="M29" s="10" t="s">
        <v>5</v>
      </c>
      <c r="N29" s="3" t="s">
        <v>5</v>
      </c>
      <c r="O29" s="3" t="s">
        <v>5</v>
      </c>
      <c r="R29" s="18"/>
    </row>
    <row r="30" spans="1:157" x14ac:dyDescent="0.25">
      <c r="A30"/>
      <c r="B30"/>
      <c r="C30" s="2"/>
      <c r="D30" s="2"/>
      <c r="E30" s="2"/>
      <c r="F30" s="17" t="s">
        <v>5</v>
      </c>
      <c r="G30" s="18" t="s">
        <v>5</v>
      </c>
      <c r="I30" s="3" t="s">
        <v>5</v>
      </c>
      <c r="J30" s="25" t="s">
        <v>5</v>
      </c>
      <c r="K30" s="3" t="s">
        <v>5</v>
      </c>
      <c r="L30" s="18" t="s">
        <v>5</v>
      </c>
      <c r="M30" s="3" t="s">
        <v>5</v>
      </c>
      <c r="N30" s="3" t="s">
        <v>5</v>
      </c>
      <c r="O30" s="10" t="s">
        <v>5</v>
      </c>
      <c r="R30" s="18"/>
    </row>
    <row r="31" spans="1:157" x14ac:dyDescent="0.25">
      <c r="A31"/>
      <c r="B31"/>
      <c r="C31" s="2"/>
      <c r="D31" s="2"/>
      <c r="E31" s="27"/>
      <c r="F31" s="17"/>
      <c r="G31" s="18"/>
      <c r="L31" s="18"/>
      <c r="M31" s="10"/>
      <c r="O31" s="2"/>
      <c r="R31" s="18"/>
    </row>
    <row r="32" spans="1:157" x14ac:dyDescent="0.25">
      <c r="A32"/>
      <c r="B32"/>
      <c r="C32" s="2"/>
      <c r="D32" s="2"/>
      <c r="E32" s="27"/>
      <c r="F32" s="17"/>
      <c r="G32" s="18"/>
      <c r="L32" s="18"/>
      <c r="M32" s="10"/>
      <c r="R32" s="18"/>
    </row>
    <row r="33" spans="1:18" x14ac:dyDescent="0.25">
      <c r="A33"/>
      <c r="B33"/>
      <c r="C33" s="2"/>
      <c r="D33" s="2"/>
      <c r="E33" s="27"/>
      <c r="F33" s="17"/>
      <c r="G33" s="18"/>
      <c r="L33" s="18"/>
      <c r="O33" s="10"/>
      <c r="R33" s="18"/>
    </row>
    <row r="34" spans="1:18" x14ac:dyDescent="0.25">
      <c r="A34"/>
      <c r="B34"/>
      <c r="C34" s="28"/>
      <c r="D34" s="2"/>
      <c r="E34" s="27"/>
      <c r="F34" s="17"/>
      <c r="G34" s="18"/>
      <c r="L34" s="18"/>
      <c r="M34" s="10"/>
      <c r="O34" s="10"/>
      <c r="R34" s="18"/>
    </row>
    <row r="35" spans="1:18" x14ac:dyDescent="0.25">
      <c r="A35"/>
      <c r="B35"/>
      <c r="E35" s="25"/>
      <c r="F35" s="17"/>
      <c r="G35" s="18"/>
      <c r="L35" s="18"/>
      <c r="R35" s="18"/>
    </row>
    <row r="36" spans="1:18" x14ac:dyDescent="0.25">
      <c r="A36"/>
      <c r="B36"/>
      <c r="E36" s="25"/>
      <c r="F36" s="17"/>
      <c r="G36" s="18"/>
      <c r="L36" s="18"/>
      <c r="M36" s="10"/>
      <c r="O36" s="10"/>
      <c r="R36" s="18"/>
    </row>
    <row r="37" spans="1:18" ht="30" x14ac:dyDescent="0.25">
      <c r="A37"/>
      <c r="B37"/>
      <c r="E37" s="10" t="s">
        <v>1</v>
      </c>
      <c r="F37" s="17"/>
      <c r="G37" s="18"/>
      <c r="L37" s="18"/>
      <c r="M37" s="10"/>
      <c r="O37" s="2"/>
      <c r="R37" s="18"/>
    </row>
    <row r="38" spans="1:18" x14ac:dyDescent="0.25">
      <c r="A38"/>
      <c r="B38"/>
      <c r="E38" t="s">
        <v>9</v>
      </c>
      <c r="F38" s="29" t="str">
        <f>IFERROR(IF(VLOOKUP($E38,$E$18:$P$29,2,FALSE)=0,"",VLOOKUP($E38,$E$18:$P$29,2,FALSE)),"")</f>
        <v/>
      </c>
      <c r="G38" s="30" t="str">
        <f>IFERROR(IF(VLOOKUP($E38,$E$18:$P$29,3,FALSE)=0,"",VLOOKUP($E38,$E$18:$P$29,3,FALSE)),"")</f>
        <v/>
      </c>
      <c r="H38" s="31" t="str">
        <f>IFERROR(IF(VLOOKUP($E38,$E$18:$P$29,4,FALSE)=0,"",VLOOKUP($E38,$E$18:$P$29,4,FALSE)),"")</f>
        <v/>
      </c>
      <c r="I38" s="31" t="str">
        <f>IFERROR(IF(VLOOKUP($E38,$E$18:$P$29,5,FALSE)=0,"",VLOOKUP($E38,$E$18:$P$29,5,FALSE)),"")</f>
        <v/>
      </c>
      <c r="J38" s="31" t="str">
        <f>IFERROR(IF(VLOOKUP($E38,$E$18:$P$29,6,FALSE)=0,"",VLOOKUP($E38,$E$18:$P$29,6,FALSE)),"")</f>
        <v/>
      </c>
      <c r="K38" s="31" t="str">
        <f>IFERROR(IF(VLOOKUP($E38,$E$18:$P$29,7,FALSE)=0,"",VLOOKUP($E38,$E$18:$P$29,7,FALSE)),"")</f>
        <v/>
      </c>
      <c r="L38" s="30" t="str">
        <f>IFERROR(IF(VLOOKUP($E38,$E$18:$P$29,8,FALSE)=0,"",VLOOKUP($E38,$E$18:$P$29,8,FALSE)),"")</f>
        <v/>
      </c>
      <c r="M38" s="31" t="str">
        <f>IFERROR(IF(VLOOKUP($E38,$E$18:$P$29,9,FALSE)=0,"",VLOOKUP($E38,$E$18:$P$29,9,FALSE)),"")</f>
        <v/>
      </c>
      <c r="N38" s="31" t="str">
        <f>IFERROR(IF(VLOOKUP($E38,$E$18:$P$29,10,FALSE)=0,"",VLOOKUP($E38,$E$18:$P$29,10,FALSE)),"")</f>
        <v/>
      </c>
      <c r="O38" s="31" t="str">
        <f>IFERROR(IF(VLOOKUP($E38,$E$18:$P$29,11,FALSE)=0,"",VLOOKUP($E38,$E$18:$P$29,11,FALSE)),"")</f>
        <v/>
      </c>
      <c r="P38" s="31" t="str">
        <f>IFERROR(IF(VLOOKUP($E38,$E$18:$P$29,12,FALSE)=0,"",VLOOKUP($E38,$E$18:$P$29,12,FALSE)),"")</f>
        <v/>
      </c>
      <c r="R38" s="18"/>
    </row>
    <row r="39" spans="1:18" x14ac:dyDescent="0.25">
      <c r="A39"/>
      <c r="B39"/>
      <c r="E39" t="s">
        <v>7</v>
      </c>
      <c r="F39" s="29">
        <f t="shared" ref="F39:F54" si="0">IFERROR(IF(VLOOKUP($E39,$E$18:$P$29,2,FALSE)=0,"",VLOOKUP($E39,$E$18:$P$29,2,FALSE)),"")</f>
        <v>43760</v>
      </c>
      <c r="G39" s="30">
        <f t="shared" ref="G39:G54" si="1">IFERROR(IF(VLOOKUP($E39,$E$18:$P$29,3,FALSE)=0,"",VLOOKUP($E39,$E$18:$P$29,3,FALSE)),"")</f>
        <v>0.45833333333333331</v>
      </c>
      <c r="H39" s="31" t="str">
        <f t="shared" ref="H39:H54" si="2">IFERROR(IF(VLOOKUP($E39,$E$18:$P$29,4,FALSE)=0,"",VLOOKUP($E39,$E$18:$P$29,4,FALSE)),"")</f>
        <v/>
      </c>
      <c r="I39" s="31" t="str">
        <f t="shared" ref="I39:I54" si="3">IFERROR(IF(VLOOKUP($E39,$E$18:$P$29,5,FALSE)=0,"",VLOOKUP($E39,$E$18:$P$29,5,FALSE)),"")</f>
        <v/>
      </c>
      <c r="J39" s="31" t="str">
        <f t="shared" ref="J39:J54" si="4">IFERROR(IF(VLOOKUP($E39,$E$18:$P$29,6,FALSE)=0,"",VLOOKUP($E39,$E$18:$P$29,6,FALSE)),"")</f>
        <v/>
      </c>
      <c r="K39" s="31" t="str">
        <f t="shared" ref="K39:K54" si="5">IFERROR(IF(VLOOKUP($E39,$E$18:$P$29,7,FALSE)=0,"",VLOOKUP($E39,$E$18:$P$29,7,FALSE)),"")</f>
        <v/>
      </c>
      <c r="L39" s="30">
        <f t="shared" ref="L39:L54" si="6">IFERROR(IF(VLOOKUP($E39,$E$18:$P$29,8,FALSE)=0,"",VLOOKUP($E39,$E$18:$P$29,8,FALSE)),"")</f>
        <v>1.3888888888888888E-2</v>
      </c>
      <c r="M39" s="31" t="str">
        <f t="shared" ref="M39:M54" si="7">IFERROR(IF(VLOOKUP($E39,$E$18:$P$29,9,FALSE)=0,"",VLOOKUP($E39,$E$18:$P$29,9,FALSE)),"")</f>
        <v>NON</v>
      </c>
      <c r="N39" s="31" t="str">
        <f t="shared" ref="N39:N54" si="8">IFERROR(IF(VLOOKUP($E39,$E$18:$P$29,10,FALSE)=0,"",VLOOKUP($E39,$E$18:$P$29,10,FALSE)),"")</f>
        <v/>
      </c>
      <c r="O39" s="31" t="str">
        <f t="shared" ref="O39:O54" si="9">IFERROR(IF(VLOOKUP($E39,$E$18:$P$29,11,FALSE)=0,"",VLOOKUP($E39,$E$18:$P$29,11,FALSE)),"")</f>
        <v/>
      </c>
      <c r="P39" s="31" t="str">
        <f t="shared" ref="P39:P55" si="10">IFERROR(IF(VLOOKUP($E39,$E$18:$P$29,12,FALSE)=0,"",VLOOKUP($E39,$E$18:$P$29,12,FALSE)),"")</f>
        <v/>
      </c>
      <c r="R39" s="18"/>
    </row>
    <row r="40" spans="1:18" x14ac:dyDescent="0.25">
      <c r="A40"/>
      <c r="B40"/>
      <c r="E40" t="s">
        <v>8</v>
      </c>
      <c r="F40" s="29">
        <f t="shared" si="0"/>
        <v>43760</v>
      </c>
      <c r="G40" s="30">
        <f t="shared" si="1"/>
        <v>1</v>
      </c>
      <c r="H40" s="31" t="str">
        <f>IFERROR(IF(VLOOKUP($E40,$E$18:$P$29,4,FALSE)=0,"",VLOOKUP($E40,$E$18:$P$29,4,FALSE)),"")</f>
        <v/>
      </c>
      <c r="I40" s="31" t="str">
        <f t="shared" si="3"/>
        <v/>
      </c>
      <c r="J40" s="31" t="str">
        <f t="shared" si="4"/>
        <v/>
      </c>
      <c r="K40" s="31" t="str">
        <f t="shared" si="5"/>
        <v/>
      </c>
      <c r="L40" s="30">
        <f t="shared" si="6"/>
        <v>1.3888888888888888E-2</v>
      </c>
      <c r="M40" s="31" t="str">
        <f t="shared" si="7"/>
        <v>NON</v>
      </c>
      <c r="N40" s="31" t="str">
        <f t="shared" si="8"/>
        <v/>
      </c>
      <c r="O40" s="31" t="str">
        <f t="shared" si="9"/>
        <v/>
      </c>
      <c r="P40" s="31" t="str">
        <f t="shared" si="10"/>
        <v/>
      </c>
      <c r="R40" s="18"/>
    </row>
    <row r="41" spans="1:18" x14ac:dyDescent="0.25">
      <c r="A41"/>
      <c r="B41"/>
      <c r="E41" t="s">
        <v>0</v>
      </c>
      <c r="F41" s="29">
        <f t="shared" si="0"/>
        <v>43760</v>
      </c>
      <c r="G41" s="30">
        <f t="shared" si="1"/>
        <v>1</v>
      </c>
      <c r="H41" s="31" t="str">
        <f t="shared" si="2"/>
        <v/>
      </c>
      <c r="I41" s="31" t="str">
        <f t="shared" si="3"/>
        <v/>
      </c>
      <c r="J41" s="31" t="str">
        <f t="shared" si="4"/>
        <v/>
      </c>
      <c r="K41" s="31" t="str">
        <f t="shared" si="5"/>
        <v/>
      </c>
      <c r="L41" s="30">
        <f t="shared" si="6"/>
        <v>1.3888888888888888E-2</v>
      </c>
      <c r="M41" s="31" t="str">
        <f t="shared" si="7"/>
        <v>NON</v>
      </c>
      <c r="N41" s="31" t="str">
        <f t="shared" si="8"/>
        <v/>
      </c>
      <c r="O41" s="31" t="str">
        <f t="shared" si="9"/>
        <v/>
      </c>
      <c r="P41" s="31" t="str">
        <f t="shared" si="10"/>
        <v/>
      </c>
      <c r="R41" s="18"/>
    </row>
    <row r="42" spans="1:18" x14ac:dyDescent="0.25">
      <c r="A42"/>
      <c r="B42"/>
      <c r="E42" t="s">
        <v>1</v>
      </c>
      <c r="F42" s="29" t="str">
        <f t="shared" si="0"/>
        <v/>
      </c>
      <c r="G42" s="30" t="str">
        <f t="shared" si="1"/>
        <v/>
      </c>
      <c r="H42" s="31" t="str">
        <f t="shared" si="2"/>
        <v/>
      </c>
      <c r="I42" s="31" t="str">
        <f t="shared" si="3"/>
        <v/>
      </c>
      <c r="J42" s="31" t="str">
        <f t="shared" si="4"/>
        <v/>
      </c>
      <c r="K42" s="31" t="str">
        <f t="shared" si="5"/>
        <v/>
      </c>
      <c r="L42" s="30" t="str">
        <f t="shared" si="6"/>
        <v/>
      </c>
      <c r="M42" s="31" t="str">
        <f t="shared" si="7"/>
        <v/>
      </c>
      <c r="N42" s="31" t="str">
        <f t="shared" si="8"/>
        <v/>
      </c>
      <c r="O42" s="31" t="str">
        <f t="shared" si="9"/>
        <v/>
      </c>
      <c r="P42" s="31" t="str">
        <f t="shared" si="10"/>
        <v/>
      </c>
      <c r="R42" s="18"/>
    </row>
    <row r="43" spans="1:18" x14ac:dyDescent="0.25">
      <c r="A43"/>
      <c r="B43"/>
      <c r="E43"/>
      <c r="F43" s="29" t="str">
        <f t="shared" si="0"/>
        <v/>
      </c>
      <c r="G43" s="30" t="str">
        <f t="shared" si="1"/>
        <v/>
      </c>
      <c r="H43" s="31" t="str">
        <f t="shared" si="2"/>
        <v/>
      </c>
      <c r="I43" s="31" t="str">
        <f t="shared" si="3"/>
        <v/>
      </c>
      <c r="J43" s="31" t="str">
        <f t="shared" si="4"/>
        <v/>
      </c>
      <c r="K43" s="31" t="str">
        <f t="shared" si="5"/>
        <v/>
      </c>
      <c r="L43" s="30" t="str">
        <f t="shared" si="6"/>
        <v/>
      </c>
      <c r="M43" s="31" t="str">
        <f t="shared" si="7"/>
        <v/>
      </c>
      <c r="N43" s="31" t="str">
        <f t="shared" si="8"/>
        <v/>
      </c>
      <c r="O43" s="31" t="str">
        <f t="shared" si="9"/>
        <v/>
      </c>
      <c r="P43" s="31" t="str">
        <f t="shared" si="10"/>
        <v/>
      </c>
      <c r="R43" s="18"/>
    </row>
    <row r="44" spans="1:18" x14ac:dyDescent="0.25">
      <c r="A44"/>
      <c r="B44"/>
      <c r="E44"/>
      <c r="F44" s="29" t="str">
        <f t="shared" si="0"/>
        <v/>
      </c>
      <c r="G44" s="30" t="str">
        <f t="shared" si="1"/>
        <v/>
      </c>
      <c r="H44" s="31" t="str">
        <f t="shared" si="2"/>
        <v/>
      </c>
      <c r="I44" s="31" t="str">
        <f t="shared" si="3"/>
        <v/>
      </c>
      <c r="J44" s="31" t="str">
        <f t="shared" si="4"/>
        <v/>
      </c>
      <c r="K44" s="31" t="str">
        <f t="shared" si="5"/>
        <v/>
      </c>
      <c r="L44" s="30" t="str">
        <f t="shared" si="6"/>
        <v/>
      </c>
      <c r="M44" s="31" t="str">
        <f t="shared" si="7"/>
        <v/>
      </c>
      <c r="N44" s="31" t="str">
        <f t="shared" si="8"/>
        <v/>
      </c>
      <c r="O44" s="31" t="str">
        <f t="shared" si="9"/>
        <v/>
      </c>
      <c r="P44" s="31" t="str">
        <f t="shared" si="10"/>
        <v/>
      </c>
      <c r="R44" s="18"/>
    </row>
    <row r="45" spans="1:18" x14ac:dyDescent="0.25">
      <c r="A45"/>
      <c r="B45"/>
      <c r="E45"/>
      <c r="F45" s="29" t="str">
        <f t="shared" si="0"/>
        <v/>
      </c>
      <c r="G45" s="30" t="str">
        <f t="shared" si="1"/>
        <v/>
      </c>
      <c r="H45" s="31" t="str">
        <f t="shared" si="2"/>
        <v/>
      </c>
      <c r="I45" s="31" t="str">
        <f t="shared" si="3"/>
        <v/>
      </c>
      <c r="J45" s="31" t="str">
        <f t="shared" si="4"/>
        <v/>
      </c>
      <c r="K45" s="31" t="str">
        <f t="shared" si="5"/>
        <v/>
      </c>
      <c r="L45" s="30" t="str">
        <f t="shared" si="6"/>
        <v/>
      </c>
      <c r="M45" s="31" t="str">
        <f>IFERROR(IF(VLOOKUP($E45,$E$18:$P$29,9,FALSE)=0,"",VLOOKUP($E45,$E$18:$P$29,9,FALSE)),"")</f>
        <v/>
      </c>
      <c r="N45" s="31" t="str">
        <f t="shared" si="8"/>
        <v/>
      </c>
      <c r="O45" s="31" t="str">
        <f t="shared" si="9"/>
        <v/>
      </c>
      <c r="P45" s="31" t="str">
        <f t="shared" si="10"/>
        <v/>
      </c>
      <c r="R45" s="18"/>
    </row>
    <row r="46" spans="1:18" x14ac:dyDescent="0.25">
      <c r="A46"/>
      <c r="B46"/>
      <c r="E46"/>
      <c r="F46" s="29" t="str">
        <f t="shared" si="0"/>
        <v/>
      </c>
      <c r="G46" s="30" t="str">
        <f t="shared" si="1"/>
        <v/>
      </c>
      <c r="H46" s="31" t="str">
        <f t="shared" si="2"/>
        <v/>
      </c>
      <c r="I46" s="31" t="str">
        <f t="shared" si="3"/>
        <v/>
      </c>
      <c r="J46" s="31" t="str">
        <f t="shared" si="4"/>
        <v/>
      </c>
      <c r="K46" s="31" t="str">
        <f t="shared" si="5"/>
        <v/>
      </c>
      <c r="L46" s="30" t="str">
        <f t="shared" si="6"/>
        <v/>
      </c>
      <c r="M46" s="31" t="str">
        <f t="shared" si="7"/>
        <v/>
      </c>
      <c r="N46" s="31" t="str">
        <f t="shared" si="8"/>
        <v/>
      </c>
      <c r="O46" s="31" t="str">
        <f t="shared" si="9"/>
        <v/>
      </c>
      <c r="P46" s="31" t="str">
        <f t="shared" si="10"/>
        <v/>
      </c>
      <c r="R46" s="18"/>
    </row>
    <row r="47" spans="1:18" x14ac:dyDescent="0.25">
      <c r="A47"/>
      <c r="B47"/>
      <c r="E47"/>
      <c r="F47" s="29" t="str">
        <f t="shared" si="0"/>
        <v/>
      </c>
      <c r="G47" s="30" t="str">
        <f t="shared" si="1"/>
        <v/>
      </c>
      <c r="H47" s="31" t="str">
        <f t="shared" si="2"/>
        <v/>
      </c>
      <c r="I47" s="31" t="str">
        <f t="shared" si="3"/>
        <v/>
      </c>
      <c r="J47" s="31" t="str">
        <f t="shared" si="4"/>
        <v/>
      </c>
      <c r="K47" s="31" t="str">
        <f t="shared" si="5"/>
        <v/>
      </c>
      <c r="L47" s="30" t="str">
        <f t="shared" si="6"/>
        <v/>
      </c>
      <c r="M47" s="31" t="str">
        <f t="shared" si="7"/>
        <v/>
      </c>
      <c r="N47" s="31" t="str">
        <f t="shared" si="8"/>
        <v/>
      </c>
      <c r="O47" s="31" t="str">
        <f t="shared" si="9"/>
        <v/>
      </c>
      <c r="P47" s="31" t="str">
        <f t="shared" si="10"/>
        <v/>
      </c>
      <c r="R47" s="18"/>
    </row>
    <row r="48" spans="1:18" x14ac:dyDescent="0.25">
      <c r="A48"/>
      <c r="B48"/>
      <c r="E48"/>
      <c r="F48" s="29" t="str">
        <f t="shared" si="0"/>
        <v/>
      </c>
      <c r="G48" s="30" t="str">
        <f t="shared" si="1"/>
        <v/>
      </c>
      <c r="H48" s="31" t="str">
        <f t="shared" si="2"/>
        <v/>
      </c>
      <c r="I48" s="31" t="str">
        <f t="shared" si="3"/>
        <v/>
      </c>
      <c r="J48" s="31" t="str">
        <f t="shared" si="4"/>
        <v/>
      </c>
      <c r="K48" s="31" t="str">
        <f t="shared" si="5"/>
        <v/>
      </c>
      <c r="L48" s="30" t="str">
        <f t="shared" si="6"/>
        <v/>
      </c>
      <c r="M48" s="31" t="str">
        <f t="shared" si="7"/>
        <v/>
      </c>
      <c r="N48" s="31" t="str">
        <f t="shared" si="8"/>
        <v/>
      </c>
      <c r="O48" s="31" t="str">
        <f t="shared" si="9"/>
        <v/>
      </c>
      <c r="P48" s="31" t="str">
        <f t="shared" si="10"/>
        <v/>
      </c>
      <c r="R48" s="18"/>
    </row>
    <row r="49" spans="1:18" x14ac:dyDescent="0.25">
      <c r="A49"/>
      <c r="B49"/>
      <c r="E49"/>
      <c r="F49" s="29" t="str">
        <f t="shared" si="0"/>
        <v/>
      </c>
      <c r="G49" s="30" t="str">
        <f t="shared" si="1"/>
        <v/>
      </c>
      <c r="H49" s="31" t="str">
        <f t="shared" si="2"/>
        <v/>
      </c>
      <c r="I49" s="31" t="str">
        <f t="shared" si="3"/>
        <v/>
      </c>
      <c r="J49" s="31" t="str">
        <f t="shared" si="4"/>
        <v/>
      </c>
      <c r="K49" s="31" t="str">
        <f t="shared" si="5"/>
        <v/>
      </c>
      <c r="L49" s="30" t="str">
        <f t="shared" si="6"/>
        <v/>
      </c>
      <c r="M49" s="31" t="str">
        <f t="shared" si="7"/>
        <v/>
      </c>
      <c r="N49" s="31" t="str">
        <f t="shared" si="8"/>
        <v/>
      </c>
      <c r="O49" s="31" t="str">
        <f t="shared" si="9"/>
        <v/>
      </c>
      <c r="P49" s="31" t="str">
        <f t="shared" si="10"/>
        <v/>
      </c>
      <c r="R49" s="18"/>
    </row>
    <row r="50" spans="1:18" x14ac:dyDescent="0.25">
      <c r="A50"/>
      <c r="B50"/>
      <c r="E50"/>
      <c r="F50" s="29" t="str">
        <f t="shared" si="0"/>
        <v/>
      </c>
      <c r="G50" s="30" t="str">
        <f t="shared" si="1"/>
        <v/>
      </c>
      <c r="H50" s="31" t="str">
        <f t="shared" si="2"/>
        <v/>
      </c>
      <c r="I50" s="31" t="str">
        <f t="shared" si="3"/>
        <v/>
      </c>
      <c r="J50" s="31" t="str">
        <f t="shared" si="4"/>
        <v/>
      </c>
      <c r="K50" s="31" t="str">
        <f t="shared" si="5"/>
        <v/>
      </c>
      <c r="L50" s="30" t="str">
        <f t="shared" si="6"/>
        <v/>
      </c>
      <c r="M50" s="31" t="str">
        <f t="shared" si="7"/>
        <v/>
      </c>
      <c r="N50" s="31" t="str">
        <f t="shared" si="8"/>
        <v/>
      </c>
      <c r="O50" s="31" t="str">
        <f t="shared" si="9"/>
        <v/>
      </c>
      <c r="P50" s="31" t="str">
        <f t="shared" si="10"/>
        <v/>
      </c>
      <c r="R50" s="18"/>
    </row>
    <row r="51" spans="1:18" x14ac:dyDescent="0.25">
      <c r="A51"/>
      <c r="B51"/>
      <c r="E51"/>
      <c r="F51" s="29" t="str">
        <f t="shared" si="0"/>
        <v/>
      </c>
      <c r="G51" s="30" t="str">
        <f t="shared" si="1"/>
        <v/>
      </c>
      <c r="H51" s="31" t="str">
        <f t="shared" si="2"/>
        <v/>
      </c>
      <c r="I51" s="31" t="str">
        <f t="shared" si="3"/>
        <v/>
      </c>
      <c r="J51" s="31" t="str">
        <f t="shared" si="4"/>
        <v/>
      </c>
      <c r="K51" s="31" t="str">
        <f t="shared" si="5"/>
        <v/>
      </c>
      <c r="L51" s="30" t="str">
        <f t="shared" si="6"/>
        <v/>
      </c>
      <c r="M51" s="31" t="str">
        <f t="shared" si="7"/>
        <v/>
      </c>
      <c r="N51" s="31" t="str">
        <f t="shared" si="8"/>
        <v/>
      </c>
      <c r="O51" s="31" t="str">
        <f t="shared" si="9"/>
        <v/>
      </c>
      <c r="P51" s="31" t="str">
        <f t="shared" si="10"/>
        <v/>
      </c>
      <c r="R51" s="18"/>
    </row>
    <row r="52" spans="1:18" x14ac:dyDescent="0.25">
      <c r="A52"/>
      <c r="B52"/>
      <c r="E52"/>
      <c r="F52" s="29" t="str">
        <f t="shared" si="0"/>
        <v/>
      </c>
      <c r="G52" s="30" t="str">
        <f t="shared" si="1"/>
        <v/>
      </c>
      <c r="H52" s="31" t="str">
        <f t="shared" si="2"/>
        <v/>
      </c>
      <c r="I52" s="31" t="str">
        <f t="shared" si="3"/>
        <v/>
      </c>
      <c r="J52" s="31" t="str">
        <f t="shared" si="4"/>
        <v/>
      </c>
      <c r="K52" s="31" t="str">
        <f t="shared" si="5"/>
        <v/>
      </c>
      <c r="L52" s="30" t="str">
        <f t="shared" si="6"/>
        <v/>
      </c>
      <c r="M52" s="31" t="str">
        <f t="shared" si="7"/>
        <v/>
      </c>
      <c r="N52" s="31" t="str">
        <f t="shared" si="8"/>
        <v/>
      </c>
      <c r="O52" s="31" t="str">
        <f t="shared" si="9"/>
        <v/>
      </c>
      <c r="P52" s="31" t="str">
        <f t="shared" si="10"/>
        <v/>
      </c>
      <c r="R52" s="18"/>
    </row>
    <row r="53" spans="1:18" x14ac:dyDescent="0.25">
      <c r="A53"/>
      <c r="B53"/>
      <c r="E53"/>
      <c r="F53" s="29" t="str">
        <f t="shared" si="0"/>
        <v/>
      </c>
      <c r="G53" s="30" t="str">
        <f t="shared" si="1"/>
        <v/>
      </c>
      <c r="H53" s="31" t="str">
        <f t="shared" si="2"/>
        <v/>
      </c>
      <c r="I53" s="31" t="str">
        <f t="shared" si="3"/>
        <v/>
      </c>
      <c r="J53" s="31" t="str">
        <f t="shared" si="4"/>
        <v/>
      </c>
      <c r="K53" s="31" t="str">
        <f t="shared" si="5"/>
        <v/>
      </c>
      <c r="L53" s="30" t="str">
        <f t="shared" si="6"/>
        <v/>
      </c>
      <c r="M53" s="31" t="str">
        <f t="shared" si="7"/>
        <v/>
      </c>
      <c r="N53" s="31" t="str">
        <f t="shared" si="8"/>
        <v/>
      </c>
      <c r="O53" s="31" t="str">
        <f t="shared" si="9"/>
        <v/>
      </c>
      <c r="P53" s="31" t="str">
        <f t="shared" si="10"/>
        <v/>
      </c>
      <c r="R53" s="18"/>
    </row>
    <row r="54" spans="1:18" x14ac:dyDescent="0.25">
      <c r="A54"/>
      <c r="B54"/>
      <c r="E54"/>
      <c r="F54" s="29" t="str">
        <f t="shared" si="0"/>
        <v/>
      </c>
      <c r="G54" s="30" t="str">
        <f t="shared" si="1"/>
        <v/>
      </c>
      <c r="H54" s="31" t="str">
        <f t="shared" si="2"/>
        <v/>
      </c>
      <c r="I54" s="31" t="str">
        <f t="shared" si="3"/>
        <v/>
      </c>
      <c r="J54" s="31" t="str">
        <f t="shared" si="4"/>
        <v/>
      </c>
      <c r="K54" s="31" t="str">
        <f t="shared" si="5"/>
        <v/>
      </c>
      <c r="L54" s="30" t="str">
        <f t="shared" si="6"/>
        <v/>
      </c>
      <c r="M54" s="31" t="str">
        <f t="shared" si="7"/>
        <v/>
      </c>
      <c r="N54" s="31" t="str">
        <f t="shared" si="8"/>
        <v/>
      </c>
      <c r="O54" s="31" t="str">
        <f t="shared" si="9"/>
        <v/>
      </c>
      <c r="P54" s="31" t="str">
        <f t="shared" si="10"/>
        <v/>
      </c>
      <c r="R54" s="18"/>
    </row>
    <row r="55" spans="1:18" x14ac:dyDescent="0.25">
      <c r="A55"/>
      <c r="B55"/>
      <c r="E55"/>
      <c r="F55" s="29" t="str">
        <f t="shared" ref="F55" si="11">IFERROR(VLOOKUP($E55,$E$18:$O$32,2,FALSE),"")</f>
        <v/>
      </c>
      <c r="G55" s="30" t="str">
        <f t="shared" ref="G55" si="12">IFERROR(VLOOKUP($E55,$E$18:$O$32,3,FALSE),"")</f>
        <v/>
      </c>
      <c r="H55" s="31" t="str">
        <f t="shared" ref="H55" si="13">IFERROR(VLOOKUP($E55,$E$18:$O$32,4,FALSE),"")</f>
        <v/>
      </c>
      <c r="I55" s="31" t="str">
        <f t="shared" ref="I55" si="14">IFERROR(VLOOKUP($E55,$E$18:$O$32,5,FALSE),"")</f>
        <v/>
      </c>
      <c r="J55" s="31" t="str">
        <f t="shared" ref="J55" si="15">IFERROR(VLOOKUP($E55,$E$18:$O$32,6,FALSE),"")</f>
        <v/>
      </c>
      <c r="K55" s="31" t="str">
        <f t="shared" ref="K55" si="16">IFERROR(VLOOKUP($E55,$E$18:$O$32,7,FALSE),"")</f>
        <v/>
      </c>
      <c r="L55" s="30" t="str">
        <f t="shared" ref="L55" si="17">IFERROR(VLOOKUP($E55,$E$18:$O$32,8,FALSE),"")</f>
        <v/>
      </c>
      <c r="M55" s="31" t="str">
        <f t="shared" ref="M55" si="18">IFERROR(VLOOKUP($E55,$E$18:$O$32,9,FALSE),"")</f>
        <v/>
      </c>
      <c r="N55" s="31" t="str">
        <f t="shared" ref="N55" si="19">IFERROR(VLOOKUP($E55,$E$18:$O$32,10,FALSE),"")</f>
        <v/>
      </c>
      <c r="O55" s="31" t="str">
        <f t="shared" ref="O55" si="20">IFERROR(VLOOKUP($E55,$E$18:$O$32,11,FALSE),"")</f>
        <v/>
      </c>
      <c r="P55" s="31" t="str">
        <f t="shared" si="10"/>
        <v/>
      </c>
      <c r="R55" s="18"/>
    </row>
    <row r="56" spans="1:18" x14ac:dyDescent="0.25">
      <c r="A56"/>
      <c r="B56"/>
      <c r="E56"/>
      <c r="F56" s="17"/>
      <c r="G56" s="18"/>
      <c r="L56" s="18"/>
      <c r="R56" s="18"/>
    </row>
    <row r="57" spans="1:18" x14ac:dyDescent="0.25">
      <c r="A57"/>
      <c r="B57"/>
      <c r="F57" s="17"/>
      <c r="G57" s="18"/>
      <c r="L57" s="18"/>
      <c r="R57" s="18"/>
    </row>
    <row r="58" spans="1:18" x14ac:dyDescent="0.25">
      <c r="A58"/>
      <c r="B58"/>
      <c r="F58" s="17"/>
      <c r="G58" s="18"/>
      <c r="L58" s="18"/>
      <c r="R58" s="18"/>
    </row>
    <row r="59" spans="1:18" x14ac:dyDescent="0.25">
      <c r="A59"/>
      <c r="B59"/>
      <c r="F59" s="17"/>
      <c r="G59" s="18"/>
      <c r="L59" s="18"/>
      <c r="R59" s="18"/>
    </row>
    <row r="60" spans="1:18" x14ac:dyDescent="0.25">
      <c r="A60"/>
      <c r="B60"/>
      <c r="F60" s="17"/>
      <c r="G60" s="18"/>
      <c r="L60" s="18"/>
      <c r="R60" s="18"/>
    </row>
    <row r="61" spans="1:18" x14ac:dyDescent="0.25">
      <c r="A61"/>
      <c r="B61"/>
      <c r="F61" s="17"/>
      <c r="G61" s="18"/>
      <c r="L61" s="18"/>
      <c r="R61" s="18"/>
    </row>
    <row r="62" spans="1:18" x14ac:dyDescent="0.25">
      <c r="A62"/>
      <c r="B62"/>
      <c r="F62" s="17"/>
      <c r="G62" s="18"/>
      <c r="L62" s="18"/>
      <c r="R62" s="18"/>
    </row>
    <row r="63" spans="1:18" x14ac:dyDescent="0.25">
      <c r="A63"/>
      <c r="B63"/>
      <c r="F63" s="17"/>
      <c r="G63" s="18"/>
      <c r="L63" s="18"/>
      <c r="R63" s="18"/>
    </row>
    <row r="64" spans="1:18" x14ac:dyDescent="0.25">
      <c r="A64"/>
      <c r="B64"/>
      <c r="F64" s="17"/>
      <c r="G64" s="18"/>
      <c r="L64" s="18"/>
      <c r="R64" s="18"/>
    </row>
    <row r="65" spans="1:18" x14ac:dyDescent="0.25">
      <c r="A65"/>
      <c r="B65"/>
      <c r="F65" s="17"/>
      <c r="G65" s="18"/>
      <c r="L65" s="18"/>
      <c r="R65" s="18"/>
    </row>
    <row r="66" spans="1:18" x14ac:dyDescent="0.25">
      <c r="A66"/>
      <c r="B66"/>
      <c r="F66" s="17"/>
      <c r="G66" s="18"/>
      <c r="L66" s="18"/>
      <c r="R66" s="18"/>
    </row>
    <row r="67" spans="1:18" x14ac:dyDescent="0.25">
      <c r="A67"/>
      <c r="B67"/>
      <c r="F67" s="17"/>
      <c r="G67" s="18"/>
      <c r="L67" s="18"/>
      <c r="R67" s="18"/>
    </row>
    <row r="68" spans="1:18" x14ac:dyDescent="0.25">
      <c r="A68"/>
      <c r="B68"/>
      <c r="F68" s="17"/>
      <c r="G68" s="18"/>
      <c r="L68" s="18"/>
      <c r="R68" s="18"/>
    </row>
    <row r="69" spans="1:18" x14ac:dyDescent="0.25">
      <c r="A69"/>
      <c r="B69"/>
      <c r="F69" s="17"/>
      <c r="G69" s="18"/>
      <c r="L69" s="18"/>
      <c r="R69" s="18"/>
    </row>
    <row r="70" spans="1:18" x14ac:dyDescent="0.25">
      <c r="A70"/>
      <c r="B70"/>
      <c r="F70" s="17"/>
      <c r="G70" s="18"/>
      <c r="L70" s="18"/>
      <c r="R70" s="18"/>
    </row>
    <row r="71" spans="1:18" x14ac:dyDescent="0.25">
      <c r="A71"/>
      <c r="B71"/>
      <c r="F71" s="17"/>
      <c r="G71" s="18"/>
      <c r="L71" s="18"/>
      <c r="R71" s="18"/>
    </row>
    <row r="72" spans="1:18" x14ac:dyDescent="0.25">
      <c r="A72"/>
      <c r="B72"/>
      <c r="F72" s="17"/>
      <c r="G72" s="18"/>
      <c r="L72" s="18"/>
      <c r="R72" s="18"/>
    </row>
    <row r="73" spans="1:18" x14ac:dyDescent="0.25">
      <c r="A73"/>
      <c r="B73"/>
      <c r="F73" s="17"/>
      <c r="G73" s="18"/>
      <c r="L73" s="18"/>
      <c r="R73" s="18"/>
    </row>
    <row r="74" spans="1:18" x14ac:dyDescent="0.25">
      <c r="A74"/>
      <c r="B74"/>
      <c r="F74" s="17"/>
      <c r="G74" s="18"/>
      <c r="L74" s="18"/>
      <c r="R74" s="18"/>
    </row>
    <row r="75" spans="1:18" x14ac:dyDescent="0.25">
      <c r="A75"/>
      <c r="B75"/>
      <c r="F75" s="17"/>
      <c r="G75" s="18"/>
      <c r="L75" s="18"/>
      <c r="R75" s="18"/>
    </row>
    <row r="76" spans="1:18" x14ac:dyDescent="0.25">
      <c r="A76"/>
      <c r="B76"/>
      <c r="F76" s="17"/>
      <c r="G76" s="18"/>
      <c r="L76" s="18"/>
      <c r="R76" s="18"/>
    </row>
    <row r="77" spans="1:18" x14ac:dyDescent="0.25">
      <c r="A77"/>
      <c r="B77"/>
      <c r="F77" s="17"/>
      <c r="G77" s="18"/>
      <c r="L77" s="18"/>
      <c r="R77" s="18"/>
    </row>
    <row r="78" spans="1:18" x14ac:dyDescent="0.25">
      <c r="A78"/>
      <c r="B78"/>
      <c r="F78" s="17"/>
      <c r="G78" s="18"/>
      <c r="L78" s="18"/>
      <c r="R78" s="18"/>
    </row>
    <row r="79" spans="1:18" x14ac:dyDescent="0.25">
      <c r="A79"/>
      <c r="B79"/>
      <c r="F79" s="17"/>
      <c r="G79" s="18"/>
      <c r="L79" s="18"/>
      <c r="R79" s="18"/>
    </row>
    <row r="80" spans="1:18" x14ac:dyDescent="0.25">
      <c r="A80"/>
      <c r="B80"/>
      <c r="F80" s="17"/>
      <c r="G80" s="18"/>
      <c r="L80" s="18"/>
      <c r="R80" s="18"/>
    </row>
    <row r="81" spans="1:18" x14ac:dyDescent="0.25">
      <c r="A81"/>
      <c r="B81"/>
      <c r="F81" s="17"/>
      <c r="G81" s="18"/>
      <c r="L81" s="18"/>
      <c r="R81" s="18"/>
    </row>
    <row r="82" spans="1:18" x14ac:dyDescent="0.25">
      <c r="A82"/>
      <c r="B82"/>
      <c r="F82" s="17"/>
      <c r="G82" s="18"/>
      <c r="R82" s="18"/>
    </row>
    <row r="83" spans="1:18" x14ac:dyDescent="0.25">
      <c r="A83"/>
      <c r="B83"/>
      <c r="F83" s="17"/>
      <c r="G83" s="18"/>
      <c r="R83" s="18"/>
    </row>
    <row r="84" spans="1:18" x14ac:dyDescent="0.25">
      <c r="A84"/>
      <c r="B84"/>
      <c r="F84" s="17"/>
      <c r="G84" s="18"/>
      <c r="R84" s="18"/>
    </row>
    <row r="85" spans="1:18" x14ac:dyDescent="0.25">
      <c r="A85"/>
      <c r="B85"/>
      <c r="F85" s="17"/>
      <c r="G85" s="18"/>
      <c r="R85" s="18"/>
    </row>
    <row r="86" spans="1:18" x14ac:dyDescent="0.25">
      <c r="A86"/>
      <c r="B86"/>
      <c r="F86" s="17"/>
      <c r="G86" s="18"/>
      <c r="R86" s="18"/>
    </row>
    <row r="87" spans="1:18" x14ac:dyDescent="0.25">
      <c r="A87"/>
      <c r="B87"/>
      <c r="F87" s="17"/>
      <c r="G87" s="18"/>
      <c r="R87" s="18"/>
    </row>
    <row r="88" spans="1:18" x14ac:dyDescent="0.25">
      <c r="A88"/>
      <c r="B88"/>
      <c r="F88" s="17"/>
      <c r="G88" s="18"/>
      <c r="R88" s="18"/>
    </row>
    <row r="89" spans="1:18" x14ac:dyDescent="0.25">
      <c r="A89"/>
      <c r="B89"/>
      <c r="F89" s="17"/>
      <c r="G89" s="18"/>
      <c r="R89" s="18"/>
    </row>
    <row r="90" spans="1:18" x14ac:dyDescent="0.25">
      <c r="A90"/>
      <c r="B90"/>
      <c r="F90" s="17"/>
      <c r="G90" s="18"/>
      <c r="R90" s="18"/>
    </row>
    <row r="91" spans="1:18" x14ac:dyDescent="0.25">
      <c r="A91"/>
      <c r="B91"/>
      <c r="F91" s="17"/>
      <c r="G91" s="18"/>
      <c r="R91" s="18"/>
    </row>
    <row r="92" spans="1:18" x14ac:dyDescent="0.25">
      <c r="A92"/>
      <c r="B92"/>
      <c r="F92" s="17"/>
      <c r="G92" s="18"/>
      <c r="R92" s="18"/>
    </row>
    <row r="93" spans="1:18" x14ac:dyDescent="0.25">
      <c r="A93"/>
      <c r="B93"/>
      <c r="F93" s="17"/>
      <c r="G93" s="18"/>
      <c r="R93" s="18"/>
    </row>
    <row r="94" spans="1:18" x14ac:dyDescent="0.25">
      <c r="A94"/>
      <c r="B94"/>
      <c r="F94" s="17"/>
      <c r="G94" s="18"/>
      <c r="R94" s="18"/>
    </row>
    <row r="95" spans="1:18" x14ac:dyDescent="0.25">
      <c r="A95"/>
      <c r="B95"/>
      <c r="F95" s="17"/>
      <c r="G95" s="18"/>
      <c r="R95" s="18"/>
    </row>
    <row r="96" spans="1:18" x14ac:dyDescent="0.25">
      <c r="A96"/>
      <c r="B96"/>
      <c r="F96" s="17"/>
      <c r="G96" s="18"/>
      <c r="R96" s="18"/>
    </row>
    <row r="97" spans="1:18" x14ac:dyDescent="0.25">
      <c r="A97"/>
      <c r="B97"/>
      <c r="F97" s="17"/>
      <c r="G97" s="18"/>
      <c r="R97" s="18"/>
    </row>
    <row r="98" spans="1:18" x14ac:dyDescent="0.25">
      <c r="A98"/>
      <c r="B98"/>
      <c r="F98" s="17"/>
      <c r="G98" s="18"/>
      <c r="R98" s="18"/>
    </row>
    <row r="99" spans="1:18" x14ac:dyDescent="0.25">
      <c r="A99"/>
      <c r="B99"/>
      <c r="F99" s="17"/>
      <c r="G99" s="18"/>
      <c r="R99" s="18"/>
    </row>
    <row r="100" spans="1:18" x14ac:dyDescent="0.25">
      <c r="A100"/>
      <c r="B100"/>
      <c r="F100" s="17"/>
      <c r="G100" s="18"/>
      <c r="R100" s="18"/>
    </row>
    <row r="101" spans="1:18" x14ac:dyDescent="0.25">
      <c r="A101"/>
      <c r="B101"/>
      <c r="F101" s="17"/>
      <c r="G101" s="18"/>
      <c r="R101" s="18"/>
    </row>
    <row r="102" spans="1:18" x14ac:dyDescent="0.25">
      <c r="A102"/>
      <c r="B102"/>
      <c r="F102" s="17"/>
      <c r="G102" s="18"/>
      <c r="R102" s="18"/>
    </row>
    <row r="103" spans="1:18" x14ac:dyDescent="0.25">
      <c r="A103"/>
      <c r="B103"/>
      <c r="F103" s="17"/>
      <c r="G103" s="18"/>
      <c r="R103" s="18"/>
    </row>
    <row r="104" spans="1:18" x14ac:dyDescent="0.25">
      <c r="A104"/>
      <c r="B104"/>
      <c r="F104" s="17"/>
      <c r="G104" s="18"/>
    </row>
    <row r="105" spans="1:18" x14ac:dyDescent="0.25">
      <c r="A105"/>
      <c r="B105"/>
      <c r="F105" s="17"/>
      <c r="G105" s="18"/>
    </row>
    <row r="106" spans="1:18" x14ac:dyDescent="0.25">
      <c r="A106"/>
      <c r="B106"/>
      <c r="F106" s="17"/>
      <c r="G106" s="18"/>
    </row>
    <row r="107" spans="1:18" x14ac:dyDescent="0.25">
      <c r="A107"/>
      <c r="B107"/>
      <c r="F107" s="17"/>
      <c r="G107" s="18"/>
    </row>
    <row r="108" spans="1:18" x14ac:dyDescent="0.25">
      <c r="A108"/>
      <c r="B108"/>
      <c r="F108" s="17"/>
      <c r="G108" s="18"/>
    </row>
    <row r="109" spans="1:18" x14ac:dyDescent="0.25">
      <c r="A109"/>
      <c r="B109"/>
      <c r="F109" s="17"/>
      <c r="G109" s="18"/>
    </row>
    <row r="110" spans="1:18" x14ac:dyDescent="0.25">
      <c r="A110"/>
      <c r="B110"/>
      <c r="F110" s="17"/>
      <c r="G110" s="18"/>
    </row>
    <row r="111" spans="1:18" x14ac:dyDescent="0.25">
      <c r="A111"/>
      <c r="B111"/>
      <c r="D111" s="3" t="str">
        <f ca="1">IFERROR(IF(GetDistance(prem,XET111)/1000=-0.001,"",GetDistance(prem,XET111)/1000),"")</f>
        <v/>
      </c>
      <c r="E111" s="3" t="str">
        <f ca="1">IFERROR(IF(GetDuration(prem,XET111)*1.2/86400=-1*1.2/86400,"",GetDuration(prem,XET111)*1.2/86400),"")</f>
        <v/>
      </c>
      <c r="F111" s="17"/>
      <c r="G111" s="18"/>
    </row>
    <row r="112" spans="1:18" x14ac:dyDescent="0.25">
      <c r="A112"/>
      <c r="B112"/>
      <c r="G112" s="18"/>
    </row>
    <row r="113" spans="1:7" x14ac:dyDescent="0.25">
      <c r="A113"/>
      <c r="B113"/>
      <c r="G113" s="18"/>
    </row>
    <row r="114" spans="1:7" x14ac:dyDescent="0.25">
      <c r="A114"/>
      <c r="B114"/>
      <c r="G114" s="18"/>
    </row>
    <row r="115" spans="1:7" x14ac:dyDescent="0.25">
      <c r="A115"/>
      <c r="B115"/>
      <c r="G115" s="18"/>
    </row>
    <row r="116" spans="1:7" x14ac:dyDescent="0.25">
      <c r="A116"/>
      <c r="B116"/>
    </row>
    <row r="117" spans="1:7" x14ac:dyDescent="0.25">
      <c r="A117"/>
      <c r="B117"/>
    </row>
    <row r="157" spans="4:5" x14ac:dyDescent="0.25">
      <c r="D157" s="3" t="str">
        <f ca="1">IFERROR(IF(GetDistance(prem,XET157)/1000=-0.001,"",GetDistance(prem,XET157)/1000),"")</f>
        <v/>
      </c>
      <c r="E157" s="3" t="str">
        <f ca="1">IFERROR(IF(GetDuration(prem,XET157)*1.2/86400=-1*1.2/86400,"",GetDuration(prem,XET157)*1.2/86400),"")</f>
        <v/>
      </c>
    </row>
    <row r="203" spans="4:5" x14ac:dyDescent="0.25">
      <c r="D203" s="3" t="str">
        <f ca="1">IFERROR(IF(GetDistance(prem,XET203)/1000=-0.001,"",GetDistance(prem,XET203)/1000),"")</f>
        <v/>
      </c>
      <c r="E203" s="3" t="str">
        <f ca="1">IFERROR(IF(GetDuration(prem,XET203)*1.2/86400=-1*1.2/86400,"",GetDuration(prem,XET203)*1.2/86400),"")</f>
        <v/>
      </c>
    </row>
    <row r="249" spans="4:5" x14ac:dyDescent="0.25">
      <c r="D249" s="3" t="str">
        <f ca="1">IFERROR(IF(GetDistance(prem,XET249)/1000=-0.001,"",GetDistance(prem,XET249)/1000),"")</f>
        <v/>
      </c>
      <c r="E249" s="3" t="str">
        <f ca="1">IFERROR(IF(GetDuration(prem,XET249)*1.2/86400=-1*1.2/86400,"",GetDuration(prem,XET249)*1.2/86400),"")</f>
        <v/>
      </c>
    </row>
    <row r="295" spans="4:5" x14ac:dyDescent="0.25">
      <c r="D295" s="3" t="str">
        <f ca="1">IFERROR(IF(GetDistance(prem,XET295)/1000=-0.001,"",GetDistance(prem,XET295)/1000),"")</f>
        <v/>
      </c>
      <c r="E295" s="3" t="str">
        <f ca="1">IFERROR(IF(GetDuration(prem,XET295)*1.2/86400=-1*1.2/86400,"",GetDuration(prem,XET295)*1.2/86400),"")</f>
        <v/>
      </c>
    </row>
    <row r="341" spans="4:5" x14ac:dyDescent="0.25">
      <c r="D341" s="3" t="str">
        <f ca="1">IFERROR(IF(GetDistance(prem,XET341)/1000=-0.001,"",GetDistance(prem,XET341)/1000),"")</f>
        <v/>
      </c>
      <c r="E341" s="3" t="str">
        <f ca="1">IFERROR(IF(GetDuration(prem,XET341)*1.2/86400=-1*1.2/86400,"",GetDuration(prem,XET341)*1.2/86400),"")</f>
        <v/>
      </c>
    </row>
    <row r="387" spans="4:5" x14ac:dyDescent="0.25">
      <c r="D387" s="3" t="str">
        <f ca="1">IFERROR(IF(GetDistance(prem,XET387)/1000=-0.001,"",GetDistance(prem,XET387)/1000),"")</f>
        <v/>
      </c>
      <c r="E387" s="3" t="str">
        <f ca="1">IFERROR(IF(GetDuration(prem,XET387)*1.2/86400=-1*1.2/86400,"",GetDuration(prem,XET387)*1.2/86400),"")</f>
        <v/>
      </c>
    </row>
    <row r="433" spans="4:5" x14ac:dyDescent="0.25">
      <c r="D433" s="3" t="str">
        <f ca="1">IFERROR(IF(GetDistance(prem,XET433)/1000=-0.001,"",GetDistance(prem,XET433)/1000),"")</f>
        <v/>
      </c>
      <c r="E433" s="3" t="str">
        <f ca="1">IFERROR(IF(GetDuration(prem,XET433)*1.2/86400=-1*1.2/86400,"",GetDuration(prem,XET433)*1.2/86400),"")</f>
        <v/>
      </c>
    </row>
  </sheetData>
  <sheetProtection selectLockedCells="1"/>
  <mergeCells count="3">
    <mergeCell ref="S17:T17"/>
    <mergeCell ref="U17:V17"/>
    <mergeCell ref="Y20:AB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Distancier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VION Pierre-Alexandre</dc:creator>
  <cp:lastModifiedBy>VION Pierre-Alexandre</cp:lastModifiedBy>
  <dcterms:created xsi:type="dcterms:W3CDTF">2019-10-23T06:10:06Z</dcterms:created>
  <dcterms:modified xsi:type="dcterms:W3CDTF">2019-10-23T06:29:07Z</dcterms:modified>
</cp:coreProperties>
</file>