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Distancier" sheetId="1" r:id="rId1"/>
  </sheets>
  <definedNames>
    <definedName name="_xlnm._FilterDatabase" localSheetId="0" hidden="1">Distancier!$A$16:$C$16</definedName>
    <definedName name="solver_adj" localSheetId="0" hidden="1">Distancier!$B$18:$B$22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Distancier!$B$18:$B$22</definedName>
    <definedName name="solver_lhs2" localSheetId="0" hidden="1">Distancier!$B$18:$B$22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Distancier!$C$34</definedName>
    <definedName name="solver_pre" localSheetId="0" hidden="1">0.000001</definedName>
    <definedName name="solver_rbv" localSheetId="0" hidden="1">2</definedName>
    <definedName name="solver_rel1" localSheetId="0" hidden="1">6</definedName>
    <definedName name="solver_rel2" localSheetId="0" hidden="1">4</definedName>
    <definedName name="solver_rhs1" localSheetId="0" hidden="1">TousDifférents</definedName>
    <definedName name="solver_rhs2" localSheetId="0" hidden="1">entier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A18" i="1" l="1"/>
  <c r="M66" i="1"/>
  <c r="P56" i="1"/>
  <c r="O56" i="1"/>
  <c r="N56" i="1"/>
  <c r="M56" i="1"/>
  <c r="L56" i="1"/>
  <c r="K56" i="1"/>
  <c r="J56" i="1"/>
  <c r="I56" i="1"/>
  <c r="H56" i="1"/>
  <c r="G56" i="1"/>
  <c r="F56" i="1"/>
  <c r="P55" i="1"/>
  <c r="O55" i="1"/>
  <c r="N55" i="1"/>
  <c r="M55" i="1"/>
  <c r="L55" i="1"/>
  <c r="K55" i="1"/>
  <c r="J55" i="1"/>
  <c r="I55" i="1"/>
  <c r="H55" i="1"/>
  <c r="G55" i="1"/>
  <c r="F55" i="1"/>
  <c r="P54" i="1"/>
  <c r="O54" i="1"/>
  <c r="N54" i="1"/>
  <c r="M54" i="1"/>
  <c r="L54" i="1"/>
  <c r="K54" i="1"/>
  <c r="J54" i="1"/>
  <c r="I54" i="1"/>
  <c r="H54" i="1"/>
  <c r="G54" i="1"/>
  <c r="F54" i="1"/>
  <c r="P53" i="1"/>
  <c r="O53" i="1"/>
  <c r="N53" i="1"/>
  <c r="M53" i="1"/>
  <c r="L53" i="1"/>
  <c r="K53" i="1"/>
  <c r="J53" i="1"/>
  <c r="I53" i="1"/>
  <c r="H53" i="1"/>
  <c r="G53" i="1"/>
  <c r="F53" i="1"/>
  <c r="P52" i="1"/>
  <c r="O52" i="1"/>
  <c r="N52" i="1"/>
  <c r="M52" i="1"/>
  <c r="L52" i="1"/>
  <c r="K52" i="1"/>
  <c r="J52" i="1"/>
  <c r="I52" i="1"/>
  <c r="H52" i="1"/>
  <c r="G52" i="1"/>
  <c r="F52" i="1"/>
  <c r="P51" i="1"/>
  <c r="O51" i="1"/>
  <c r="N51" i="1"/>
  <c r="M51" i="1"/>
  <c r="L51" i="1"/>
  <c r="K51" i="1"/>
  <c r="J51" i="1"/>
  <c r="I51" i="1"/>
  <c r="H51" i="1"/>
  <c r="G51" i="1"/>
  <c r="F51" i="1"/>
  <c r="P50" i="1"/>
  <c r="O50" i="1"/>
  <c r="N50" i="1"/>
  <c r="M50" i="1"/>
  <c r="L50" i="1"/>
  <c r="K50" i="1"/>
  <c r="J50" i="1"/>
  <c r="I50" i="1"/>
  <c r="H50" i="1"/>
  <c r="G50" i="1"/>
  <c r="F50" i="1"/>
  <c r="P49" i="1"/>
  <c r="O49" i="1"/>
  <c r="N49" i="1"/>
  <c r="M49" i="1"/>
  <c r="L49" i="1"/>
  <c r="K49" i="1"/>
  <c r="J49" i="1"/>
  <c r="I49" i="1"/>
  <c r="H49" i="1"/>
  <c r="G49" i="1"/>
  <c r="F49" i="1"/>
  <c r="P48" i="1"/>
  <c r="O48" i="1"/>
  <c r="N48" i="1"/>
  <c r="M48" i="1"/>
  <c r="L48" i="1"/>
  <c r="K48" i="1"/>
  <c r="J48" i="1"/>
  <c r="I48" i="1"/>
  <c r="H48" i="1"/>
  <c r="G48" i="1"/>
  <c r="F48" i="1"/>
  <c r="P47" i="1"/>
  <c r="O47" i="1"/>
  <c r="N47" i="1"/>
  <c r="M47" i="1"/>
  <c r="L47" i="1"/>
  <c r="K47" i="1"/>
  <c r="J47" i="1"/>
  <c r="I47" i="1"/>
  <c r="H47" i="1"/>
  <c r="G47" i="1"/>
  <c r="F47" i="1"/>
  <c r="P46" i="1"/>
  <c r="O46" i="1"/>
  <c r="N46" i="1"/>
  <c r="M46" i="1"/>
  <c r="L46" i="1"/>
  <c r="K46" i="1"/>
  <c r="J46" i="1"/>
  <c r="I46" i="1"/>
  <c r="H46" i="1"/>
  <c r="G46" i="1"/>
  <c r="F46" i="1"/>
  <c r="P45" i="1"/>
  <c r="O45" i="1"/>
  <c r="N45" i="1"/>
  <c r="M45" i="1"/>
  <c r="L45" i="1"/>
  <c r="K45" i="1"/>
  <c r="J45" i="1"/>
  <c r="I45" i="1"/>
  <c r="H45" i="1"/>
  <c r="G45" i="1"/>
  <c r="F45" i="1"/>
  <c r="P44" i="1"/>
  <c r="O44" i="1"/>
  <c r="N44" i="1"/>
  <c r="M44" i="1"/>
  <c r="L44" i="1"/>
  <c r="K44" i="1"/>
  <c r="J44" i="1"/>
  <c r="I44" i="1"/>
  <c r="H44" i="1"/>
  <c r="G44" i="1"/>
  <c r="F44" i="1"/>
  <c r="P43" i="1"/>
  <c r="O43" i="1"/>
  <c r="N43" i="1"/>
  <c r="M43" i="1"/>
  <c r="L43" i="1"/>
  <c r="K43" i="1"/>
  <c r="J43" i="1"/>
  <c r="I43" i="1"/>
  <c r="H43" i="1"/>
  <c r="G43" i="1"/>
  <c r="F43" i="1"/>
  <c r="P42" i="1"/>
  <c r="O42" i="1"/>
  <c r="N42" i="1"/>
  <c r="M42" i="1"/>
  <c r="L42" i="1"/>
  <c r="K42" i="1"/>
  <c r="J42" i="1"/>
  <c r="I42" i="1"/>
  <c r="H42" i="1"/>
  <c r="G42" i="1"/>
  <c r="F42" i="1"/>
  <c r="P41" i="1"/>
  <c r="O41" i="1"/>
  <c r="N41" i="1"/>
  <c r="M41" i="1"/>
  <c r="L41" i="1"/>
  <c r="K41" i="1"/>
  <c r="J41" i="1"/>
  <c r="I41" i="1"/>
  <c r="H41" i="1"/>
  <c r="G41" i="1"/>
  <c r="F41" i="1"/>
  <c r="P40" i="1"/>
  <c r="O40" i="1"/>
  <c r="N40" i="1"/>
  <c r="M40" i="1"/>
  <c r="L40" i="1"/>
  <c r="K40" i="1"/>
  <c r="J40" i="1"/>
  <c r="I40" i="1"/>
  <c r="H40" i="1"/>
  <c r="G40" i="1"/>
  <c r="F40" i="1"/>
  <c r="P39" i="1"/>
  <c r="O39" i="1"/>
  <c r="N39" i="1"/>
  <c r="M39" i="1"/>
  <c r="L39" i="1"/>
  <c r="K39" i="1"/>
  <c r="J39" i="1"/>
  <c r="I39" i="1"/>
  <c r="H39" i="1"/>
  <c r="G39" i="1"/>
  <c r="F39" i="1"/>
  <c r="P38" i="1"/>
  <c r="O38" i="1"/>
  <c r="N38" i="1"/>
  <c r="M38" i="1"/>
  <c r="L38" i="1"/>
  <c r="K38" i="1"/>
  <c r="J38" i="1"/>
  <c r="I38" i="1"/>
  <c r="H38" i="1"/>
  <c r="G38" i="1"/>
  <c r="F38" i="1"/>
  <c r="A32" i="1"/>
  <c r="C31" i="1"/>
  <c r="A31" i="1"/>
  <c r="C30" i="1"/>
  <c r="A30" i="1"/>
  <c r="C29" i="1"/>
  <c r="A29" i="1"/>
  <c r="C28" i="1"/>
  <c r="A28" i="1"/>
  <c r="C27" i="1"/>
  <c r="A27" i="1"/>
  <c r="C26" i="1"/>
  <c r="A26" i="1"/>
  <c r="C25" i="1"/>
  <c r="A25" i="1"/>
  <c r="C24" i="1"/>
  <c r="A24" i="1"/>
  <c r="C23" i="1"/>
  <c r="A23" i="1"/>
  <c r="A22" i="1"/>
  <c r="A21" i="1"/>
  <c r="A20" i="1"/>
  <c r="A19" i="1"/>
  <c r="A17" i="1"/>
  <c r="C19" i="1" l="1"/>
  <c r="C22" i="1"/>
  <c r="C18" i="1"/>
  <c r="C21" i="1"/>
  <c r="C20" i="1"/>
  <c r="C34" i="1" l="1"/>
</calcChain>
</file>

<file path=xl/sharedStrings.xml><?xml version="1.0" encoding="utf-8"?>
<sst xmlns="http://schemas.openxmlformats.org/spreadsheetml/2006/main" count="81" uniqueCount="12">
  <si>
    <t>DISTANCIER</t>
  </si>
  <si>
    <t>blagnac</t>
  </si>
  <si>
    <t>labège 31670</t>
  </si>
  <si>
    <t>balma gramont</t>
  </si>
  <si>
    <t>cornebarrieu</t>
  </si>
  <si>
    <t>toulouse</t>
  </si>
  <si>
    <t>Escalquens Gaches Chimie</t>
  </si>
  <si>
    <t/>
  </si>
  <si>
    <t>Escalquens 17 avenue de la gare</t>
  </si>
  <si>
    <t>N°</t>
  </si>
  <si>
    <t>Distance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</si>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</sst>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Verdana"/>
      <family val="2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166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66" fontId="0" fillId="0" borderId="0" xfId="0" applyNumberForma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6" fillId="0" borderId="12" xfId="0" applyFont="1" applyBorder="1" applyAlignment="1" applyProtection="1">
      <alignment horizontal="center"/>
      <protection locked="0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V66"/>
  <sheetViews>
    <sheetView tabSelected="1" zoomScale="70" zoomScaleNormal="70" workbookViewId="0">
      <selection activeCell="H34" sqref="H34"/>
    </sheetView>
  </sheetViews>
  <sheetFormatPr baseColWidth="10" defaultRowHeight="15" x14ac:dyDescent="0.25"/>
  <cols>
    <col min="1" max="1" width="42.42578125" style="3" customWidth="1"/>
    <col min="2" max="2" width="11.7109375" style="3" customWidth="1"/>
    <col min="3" max="3" width="11.42578125" style="3" customWidth="1"/>
    <col min="4" max="7" width="11.42578125" style="3"/>
    <col min="8" max="8" width="22.85546875" style="3" bestFit="1" customWidth="1"/>
    <col min="9" max="12" width="11.42578125" style="3"/>
    <col min="13" max="13" width="12.7109375" style="3" customWidth="1"/>
    <col min="14" max="14" width="11.42578125" style="3"/>
    <col min="15" max="15" width="24.28515625" style="3" bestFit="1" customWidth="1"/>
    <col min="16" max="16" width="11.42578125" style="3"/>
    <col min="17" max="17" width="26.42578125" style="3" customWidth="1"/>
    <col min="18" max="16384" width="11.42578125" style="3"/>
  </cols>
  <sheetData>
    <row r="1" spans="1:22" ht="32.25" thickBot="1" x14ac:dyDescent="0.3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7</v>
      </c>
      <c r="J1" t="s">
        <v>7</v>
      </c>
      <c r="K1" t="s">
        <v>7</v>
      </c>
      <c r="L1" t="s">
        <v>7</v>
      </c>
      <c r="M1" t="s">
        <v>7</v>
      </c>
      <c r="N1" t="s">
        <v>7</v>
      </c>
      <c r="O1" s="2"/>
      <c r="P1" s="2"/>
      <c r="U1" s="3" t="s">
        <v>8</v>
      </c>
    </row>
    <row r="2" spans="1:22" x14ac:dyDescent="0.25">
      <c r="A2" t="s">
        <v>1</v>
      </c>
      <c r="B2">
        <v>0</v>
      </c>
      <c r="C2">
        <v>23.436</v>
      </c>
      <c r="D2">
        <v>13.233000000000001</v>
      </c>
      <c r="E2">
        <v>7.1289999999999996</v>
      </c>
      <c r="F2">
        <v>7.798</v>
      </c>
      <c r="G2">
        <v>25.492000000000001</v>
      </c>
      <c r="H2"/>
      <c r="I2"/>
      <c r="J2"/>
      <c r="K2"/>
      <c r="L2"/>
      <c r="M2"/>
      <c r="N2"/>
      <c r="O2" s="4"/>
      <c r="P2" s="4"/>
      <c r="Q2" s="5"/>
      <c r="R2" s="5"/>
      <c r="S2" s="5"/>
      <c r="T2" s="5"/>
      <c r="U2" s="5"/>
      <c r="V2" s="5"/>
    </row>
    <row r="3" spans="1:22" x14ac:dyDescent="0.25">
      <c r="A3" t="s">
        <v>2</v>
      </c>
      <c r="B3">
        <v>23.436</v>
      </c>
      <c r="C3">
        <v>0</v>
      </c>
      <c r="D3">
        <v>13.6</v>
      </c>
      <c r="E3">
        <v>27.396000000000001</v>
      </c>
      <c r="F3">
        <v>12.518000000000001</v>
      </c>
      <c r="G3">
        <v>3.5350000000000001</v>
      </c>
      <c r="H3"/>
      <c r="I3"/>
      <c r="J3"/>
      <c r="K3"/>
      <c r="L3"/>
      <c r="M3"/>
      <c r="N3"/>
      <c r="O3" s="4"/>
      <c r="P3" s="4"/>
      <c r="Q3" s="5"/>
      <c r="R3" s="5"/>
      <c r="S3" s="5"/>
      <c r="T3" s="5"/>
      <c r="U3" s="5"/>
      <c r="V3" s="5"/>
    </row>
    <row r="4" spans="1:22" x14ac:dyDescent="0.25">
      <c r="A4" t="s">
        <v>3</v>
      </c>
      <c r="B4">
        <v>13.233000000000001</v>
      </c>
      <c r="C4">
        <v>13.6</v>
      </c>
      <c r="D4">
        <v>0</v>
      </c>
      <c r="E4">
        <v>20.548999999999999</v>
      </c>
      <c r="F4">
        <v>4.4950000000000001</v>
      </c>
      <c r="G4">
        <v>15.196</v>
      </c>
      <c r="H4"/>
      <c r="I4"/>
      <c r="J4"/>
      <c r="K4"/>
      <c r="L4"/>
      <c r="M4"/>
      <c r="N4"/>
      <c r="O4" s="4"/>
      <c r="P4" s="4"/>
      <c r="Q4" s="5"/>
      <c r="R4" s="5"/>
      <c r="S4" s="5"/>
      <c r="T4" s="5"/>
      <c r="U4" s="5"/>
      <c r="V4" s="5"/>
    </row>
    <row r="5" spans="1:22" x14ac:dyDescent="0.25">
      <c r="A5" t="s">
        <v>4</v>
      </c>
      <c r="B5">
        <v>7.1289999999999996</v>
      </c>
      <c r="C5">
        <v>27.396000000000001</v>
      </c>
      <c r="D5">
        <v>20.548999999999999</v>
      </c>
      <c r="E5">
        <v>0</v>
      </c>
      <c r="F5">
        <v>14.12</v>
      </c>
      <c r="G5">
        <v>29.459</v>
      </c>
      <c r="H5"/>
      <c r="I5"/>
      <c r="J5"/>
      <c r="K5"/>
      <c r="L5"/>
      <c r="M5"/>
      <c r="N5"/>
      <c r="O5" s="4"/>
      <c r="P5" s="4"/>
      <c r="Q5" s="5"/>
      <c r="R5" s="5"/>
      <c r="S5" s="5"/>
      <c r="T5" s="5"/>
      <c r="U5" s="5"/>
      <c r="V5" s="5"/>
    </row>
    <row r="6" spans="1:22" x14ac:dyDescent="0.25">
      <c r="A6" t="s">
        <v>5</v>
      </c>
      <c r="B6">
        <v>7.798</v>
      </c>
      <c r="C6">
        <v>12.518000000000001</v>
      </c>
      <c r="D6">
        <v>4.4950000000000001</v>
      </c>
      <c r="E6">
        <v>14.12</v>
      </c>
      <c r="F6">
        <v>0</v>
      </c>
      <c r="G6">
        <v>14.673</v>
      </c>
      <c r="H6"/>
      <c r="I6"/>
      <c r="J6"/>
      <c r="K6"/>
      <c r="L6"/>
      <c r="M6"/>
      <c r="N6"/>
      <c r="O6" s="4"/>
      <c r="P6" s="4"/>
      <c r="Q6" s="5"/>
      <c r="R6" s="5"/>
      <c r="S6" s="5"/>
      <c r="T6" s="5"/>
      <c r="U6" s="5"/>
      <c r="V6" s="5"/>
    </row>
    <row r="7" spans="1:22" x14ac:dyDescent="0.25">
      <c r="A7" t="s">
        <v>6</v>
      </c>
      <c r="B7">
        <v>25.492000000000001</v>
      </c>
      <c r="C7">
        <v>3.5350000000000001</v>
      </c>
      <c r="D7">
        <v>15.196</v>
      </c>
      <c r="E7">
        <v>29.459</v>
      </c>
      <c r="F7">
        <v>14.673</v>
      </c>
      <c r="G7">
        <v>0</v>
      </c>
      <c r="H7"/>
      <c r="I7"/>
      <c r="J7"/>
      <c r="K7"/>
      <c r="L7"/>
      <c r="M7"/>
      <c r="N7"/>
      <c r="O7" s="4"/>
      <c r="P7" s="4"/>
      <c r="Q7" s="5"/>
      <c r="R7" s="5"/>
      <c r="S7" s="5"/>
      <c r="T7" s="5"/>
      <c r="U7" s="5"/>
      <c r="V7" s="5"/>
    </row>
    <row r="8" spans="1:22" x14ac:dyDescent="0.25">
      <c r="A8" t="s">
        <v>7</v>
      </c>
      <c r="B8"/>
      <c r="C8"/>
      <c r="D8"/>
      <c r="E8"/>
      <c r="F8"/>
      <c r="G8"/>
      <c r="H8"/>
      <c r="I8"/>
      <c r="J8"/>
      <c r="K8"/>
      <c r="L8"/>
      <c r="M8"/>
      <c r="N8"/>
      <c r="O8" s="4"/>
      <c r="P8" s="4"/>
      <c r="Q8" s="5"/>
      <c r="R8" s="5"/>
      <c r="S8" s="5"/>
      <c r="T8" s="5"/>
      <c r="U8" s="5"/>
      <c r="V8" s="5"/>
    </row>
    <row r="9" spans="1:22" x14ac:dyDescent="0.25">
      <c r="A9" t="s">
        <v>7</v>
      </c>
      <c r="B9"/>
      <c r="C9"/>
      <c r="D9"/>
      <c r="E9"/>
      <c r="F9"/>
      <c r="G9"/>
      <c r="H9"/>
      <c r="I9"/>
      <c r="J9"/>
      <c r="K9"/>
      <c r="L9"/>
      <c r="M9"/>
      <c r="N9"/>
      <c r="O9" s="4"/>
      <c r="P9" s="4"/>
      <c r="Q9" s="5"/>
      <c r="R9" s="5"/>
      <c r="S9" s="5"/>
      <c r="T9" s="5"/>
      <c r="U9" s="5"/>
      <c r="V9" s="5"/>
    </row>
    <row r="10" spans="1:22" x14ac:dyDescent="0.25">
      <c r="A10" t="s">
        <v>7</v>
      </c>
      <c r="B10"/>
      <c r="C10"/>
      <c r="D10"/>
      <c r="E10"/>
      <c r="F10"/>
      <c r="G10"/>
      <c r="H10"/>
      <c r="I10"/>
      <c r="J10"/>
      <c r="K10"/>
      <c r="L10"/>
      <c r="M10"/>
      <c r="N10"/>
      <c r="O10" s="4"/>
      <c r="P10" s="4"/>
      <c r="Q10" s="5"/>
      <c r="R10" s="5"/>
      <c r="S10" s="5"/>
      <c r="T10" s="5"/>
      <c r="U10" s="5"/>
      <c r="V10" s="5"/>
    </row>
    <row r="11" spans="1:22" x14ac:dyDescent="0.25">
      <c r="A11" t="s">
        <v>7</v>
      </c>
      <c r="B11"/>
      <c r="C11"/>
      <c r="D11"/>
      <c r="E11"/>
      <c r="F11"/>
      <c r="G11"/>
      <c r="H11"/>
      <c r="I11"/>
      <c r="J11"/>
      <c r="K11"/>
      <c r="L11"/>
      <c r="M11"/>
      <c r="N11"/>
      <c r="O11" s="4"/>
      <c r="P11" s="4"/>
      <c r="Q11" s="5"/>
      <c r="R11" s="5"/>
      <c r="S11" s="5"/>
      <c r="T11" s="5"/>
      <c r="U11" s="5"/>
      <c r="V11" s="5"/>
    </row>
    <row r="12" spans="1:22" x14ac:dyDescent="0.25">
      <c r="A12" t="s">
        <v>7</v>
      </c>
      <c r="B12"/>
      <c r="C12"/>
      <c r="D12"/>
      <c r="E12"/>
      <c r="F12"/>
      <c r="G12"/>
      <c r="H12"/>
      <c r="I12"/>
      <c r="J12"/>
      <c r="K12"/>
      <c r="L12"/>
      <c r="M12"/>
      <c r="N12"/>
      <c r="O12" s="4"/>
      <c r="P12" s="4"/>
      <c r="Q12" s="5"/>
      <c r="R12" s="5"/>
      <c r="S12" s="5"/>
      <c r="T12" s="5"/>
      <c r="U12" s="5"/>
      <c r="V12" s="5"/>
    </row>
    <row r="13" spans="1:22" x14ac:dyDescent="0.25">
      <c r="A13" t="s">
        <v>7</v>
      </c>
      <c r="B13"/>
      <c r="C13"/>
      <c r="D13"/>
      <c r="E13"/>
      <c r="F13"/>
      <c r="G13"/>
      <c r="H13"/>
      <c r="I13"/>
      <c r="J13"/>
      <c r="K13"/>
      <c r="L13"/>
      <c r="M13"/>
      <c r="N13"/>
      <c r="O13" s="4"/>
      <c r="P13" s="4"/>
      <c r="Q13" s="5"/>
      <c r="R13" s="5"/>
      <c r="S13" s="5"/>
      <c r="T13" s="5"/>
      <c r="U13" s="5"/>
      <c r="V13" s="5"/>
    </row>
    <row r="14" spans="1:22" x14ac:dyDescent="0.25">
      <c r="A14" t="s">
        <v>7</v>
      </c>
      <c r="B14"/>
      <c r="C14"/>
      <c r="D14"/>
      <c r="E14"/>
      <c r="F14"/>
      <c r="G14"/>
      <c r="H14"/>
      <c r="I14"/>
      <c r="J14"/>
      <c r="K14"/>
      <c r="L14"/>
      <c r="M14"/>
      <c r="N14"/>
      <c r="O14" s="4"/>
      <c r="P14" s="4"/>
      <c r="Q14" s="5"/>
      <c r="R14" s="5"/>
      <c r="S14" s="5"/>
      <c r="T14" s="5"/>
      <c r="U14" s="5"/>
      <c r="V14" s="5"/>
    </row>
    <row r="15" spans="1:22" ht="15.75" thickBot="1" x14ac:dyDescent="0.3">
      <c r="A15" s="2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5"/>
      <c r="R15" s="5"/>
      <c r="S15" s="5"/>
      <c r="T15" s="5"/>
      <c r="U15" s="5"/>
      <c r="V15" s="5"/>
    </row>
    <row r="16" spans="1:22" x14ac:dyDescent="0.25">
      <c r="A16" s="6"/>
      <c r="B16" s="7" t="s">
        <v>9</v>
      </c>
      <c r="C16" s="8" t="s">
        <v>10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</row>
    <row r="17" spans="1:22" x14ac:dyDescent="0.25">
      <c r="A17" s="9" t="str">
        <f>IFERROR(IF(INDEX($A$2:$A$14,B17+1)=0,"",(INDEX($A$2:$A$14,B17+1))),"")</f>
        <v>blagnac</v>
      </c>
      <c r="B17" s="10">
        <v>0</v>
      </c>
      <c r="C17" s="11"/>
      <c r="D17" s="5"/>
      <c r="E17" s="12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:22" x14ac:dyDescent="0.25">
      <c r="A18" s="9" t="str">
        <f>IFERROR(IF(INDEX($A$2:$A$14,B18+1)=0,"",(INDEX($A$2:$A$14,B18+1))),"")</f>
        <v>labège 31670</v>
      </c>
      <c r="B18" s="13">
        <v>1</v>
      </c>
      <c r="C18" s="11">
        <f t="shared" ref="C18:C31" si="0">IFERROR(IF(INDEX($B$2:$N$14,B17+1,B18+1)=0,"",INDEX($B$2:$N$14,B17+1,B18+1)),"")</f>
        <v>23.436</v>
      </c>
      <c r="D18" s="5"/>
      <c r="E18" s="12"/>
      <c r="F18" s="14"/>
      <c r="G18"/>
      <c r="H18" s="14"/>
      <c r="I18" s="15"/>
      <c r="J18" s="15"/>
      <c r="K18" s="15"/>
      <c r="L18" s="15"/>
      <c r="M18" s="15"/>
      <c r="N18" s="15"/>
      <c r="O18" s="15" t="s">
        <v>7</v>
      </c>
      <c r="Q18" s="15"/>
      <c r="R18" s="5"/>
      <c r="S18" s="5"/>
      <c r="T18" s="5"/>
      <c r="U18" s="5"/>
      <c r="V18" s="5"/>
    </row>
    <row r="19" spans="1:22" x14ac:dyDescent="0.25">
      <c r="A19" s="9" t="str">
        <f t="shared" ref="A18:A33" si="1">IFERROR(IF(INDEX($A$2:$A$14,B19+1)=0,"",(INDEX($A$2:$A$14,B19+1))),"")</f>
        <v>balma gramont</v>
      </c>
      <c r="B19" s="13">
        <v>2</v>
      </c>
      <c r="C19" s="11">
        <f t="shared" si="0"/>
        <v>13.6</v>
      </c>
      <c r="D19" s="5"/>
      <c r="G19"/>
      <c r="R19" s="5"/>
      <c r="S19" s="5"/>
      <c r="T19" s="5"/>
      <c r="U19" s="5"/>
      <c r="V19" s="5"/>
    </row>
    <row r="20" spans="1:22" x14ac:dyDescent="0.25">
      <c r="A20" s="9" t="str">
        <f t="shared" si="1"/>
        <v>cornebarrieu</v>
      </c>
      <c r="B20" s="13">
        <v>3</v>
      </c>
      <c r="C20" s="11">
        <f t="shared" si="0"/>
        <v>20.548999999999999</v>
      </c>
      <c r="D20" s="5"/>
      <c r="E20" s="16"/>
      <c r="F20" s="17"/>
      <c r="G20"/>
      <c r="H20" s="17"/>
      <c r="I20" s="4"/>
      <c r="J20" s="4"/>
      <c r="K20" s="18"/>
      <c r="L20" s="4"/>
      <c r="M20" s="18"/>
      <c r="N20" s="4"/>
      <c r="O20" s="4" t="s">
        <v>7</v>
      </c>
      <c r="Q20" s="4"/>
      <c r="R20" s="5"/>
      <c r="S20" s="5"/>
      <c r="T20" s="5"/>
      <c r="U20" s="5"/>
      <c r="V20" s="5"/>
    </row>
    <row r="21" spans="1:22" x14ac:dyDescent="0.25">
      <c r="A21" s="9" t="str">
        <f t="shared" si="1"/>
        <v>toulouse</v>
      </c>
      <c r="B21" s="13">
        <v>4</v>
      </c>
      <c r="C21" s="11">
        <f t="shared" si="0"/>
        <v>14.12</v>
      </c>
      <c r="D21" s="5"/>
      <c r="E21" s="12"/>
      <c r="F21" s="19"/>
      <c r="G21"/>
      <c r="H21" s="19"/>
      <c r="I21" s="20"/>
      <c r="J21" s="20"/>
      <c r="K21" s="20"/>
      <c r="L21" s="20"/>
      <c r="M21" s="20"/>
      <c r="N21" s="20"/>
      <c r="O21" s="20" t="s">
        <v>7</v>
      </c>
      <c r="Q21" s="20"/>
      <c r="R21" s="5"/>
      <c r="S21" s="5"/>
      <c r="T21" s="5"/>
      <c r="U21" s="5"/>
      <c r="V21" s="5"/>
    </row>
    <row r="22" spans="1:22" x14ac:dyDescent="0.25">
      <c r="A22" s="9" t="str">
        <f t="shared" si="1"/>
        <v>Escalquens Gaches Chimie</v>
      </c>
      <c r="B22" s="13">
        <v>5</v>
      </c>
      <c r="C22" s="11">
        <f t="shared" si="0"/>
        <v>14.673</v>
      </c>
      <c r="D22" s="5"/>
      <c r="E22" s="12"/>
      <c r="F22" s="17"/>
      <c r="H22" s="17"/>
      <c r="I22" s="4"/>
      <c r="J22" s="4"/>
      <c r="K22" s="18"/>
      <c r="L22" s="4"/>
      <c r="M22" s="18"/>
      <c r="N22" s="4"/>
      <c r="O22" s="4" t="s">
        <v>7</v>
      </c>
      <c r="Q22" s="4"/>
      <c r="R22" s="5"/>
      <c r="S22" s="5"/>
      <c r="T22" s="5"/>
      <c r="U22" s="5"/>
      <c r="V22" s="5"/>
    </row>
    <row r="23" spans="1:22" x14ac:dyDescent="0.25">
      <c r="A23" s="9" t="str">
        <f t="shared" si="1"/>
        <v/>
      </c>
      <c r="B23" s="13">
        <v>6</v>
      </c>
      <c r="C23" s="11" t="str">
        <f t="shared" si="0"/>
        <v/>
      </c>
      <c r="E23" s="12"/>
      <c r="F23" s="17"/>
      <c r="G23" s="4"/>
      <c r="H23" s="17"/>
      <c r="I23" s="4"/>
      <c r="J23" s="4"/>
      <c r="K23" s="4"/>
      <c r="L23" s="4"/>
      <c r="M23" s="4"/>
      <c r="N23" s="18"/>
      <c r="O23" s="4" t="s">
        <v>7</v>
      </c>
      <c r="Q23" s="4"/>
    </row>
    <row r="24" spans="1:22" x14ac:dyDescent="0.25">
      <c r="A24" s="9" t="str">
        <f t="shared" si="1"/>
        <v/>
      </c>
      <c r="B24" s="13">
        <v>7</v>
      </c>
      <c r="C24" s="11" t="str">
        <f t="shared" si="0"/>
        <v/>
      </c>
      <c r="E24" s="12"/>
      <c r="F24" s="17"/>
      <c r="G24" s="4"/>
      <c r="H24" s="17"/>
      <c r="I24" s="4"/>
      <c r="J24" s="4"/>
      <c r="K24" s="18"/>
      <c r="L24" s="4"/>
      <c r="M24" s="18"/>
      <c r="N24" s="4"/>
      <c r="O24" s="4" t="s">
        <v>7</v>
      </c>
      <c r="Q24" s="4"/>
    </row>
    <row r="25" spans="1:22" x14ac:dyDescent="0.25">
      <c r="A25" s="9" t="str">
        <f t="shared" si="1"/>
        <v/>
      </c>
      <c r="B25" s="13">
        <v>8</v>
      </c>
      <c r="C25" s="11" t="str">
        <f t="shared" si="0"/>
        <v/>
      </c>
      <c r="E25" s="16"/>
      <c r="F25" s="17"/>
      <c r="G25" s="4"/>
      <c r="H25" s="17"/>
      <c r="I25" s="4"/>
      <c r="J25" s="4"/>
      <c r="K25" s="4"/>
      <c r="L25" s="4"/>
      <c r="M25" s="4"/>
      <c r="N25" s="4"/>
      <c r="O25" s="4" t="s">
        <v>7</v>
      </c>
      <c r="Q25" s="4"/>
    </row>
    <row r="26" spans="1:22" x14ac:dyDescent="0.25">
      <c r="A26" s="9" t="str">
        <f t="shared" si="1"/>
        <v/>
      </c>
      <c r="B26" s="13">
        <v>9</v>
      </c>
      <c r="C26" s="11" t="str">
        <f t="shared" si="0"/>
        <v/>
      </c>
      <c r="E26" s="4"/>
      <c r="F26" s="17"/>
      <c r="G26" s="4"/>
      <c r="H26" s="21"/>
      <c r="I26" s="16"/>
      <c r="J26" s="16"/>
      <c r="K26" s="16"/>
      <c r="L26" s="22"/>
      <c r="M26" s="16"/>
      <c r="N26" s="16"/>
      <c r="O26" s="16" t="s">
        <v>7</v>
      </c>
      <c r="Q26" s="4"/>
    </row>
    <row r="27" spans="1:22" x14ac:dyDescent="0.25">
      <c r="A27" s="9" t="str">
        <f t="shared" si="1"/>
        <v/>
      </c>
      <c r="B27" s="13">
        <v>10</v>
      </c>
      <c r="C27" s="11" t="str">
        <f t="shared" si="0"/>
        <v/>
      </c>
      <c r="H27" s="23"/>
      <c r="I27" s="24"/>
      <c r="J27" s="25"/>
      <c r="K27" s="24"/>
      <c r="L27" s="24"/>
      <c r="M27" s="24"/>
      <c r="N27" s="24"/>
      <c r="O27" s="12" t="s">
        <v>7</v>
      </c>
    </row>
    <row r="28" spans="1:22" x14ac:dyDescent="0.25">
      <c r="A28" s="9" t="str">
        <f t="shared" si="1"/>
        <v/>
      </c>
      <c r="B28" s="13">
        <v>11</v>
      </c>
      <c r="C28" s="11" t="str">
        <f t="shared" si="0"/>
        <v/>
      </c>
      <c r="E28" s="3" t="s">
        <v>7</v>
      </c>
      <c r="F28" s="3" t="s">
        <v>7</v>
      </c>
      <c r="G28" s="3" t="s">
        <v>7</v>
      </c>
      <c r="H28" s="3" t="s">
        <v>7</v>
      </c>
      <c r="I28" s="3" t="s">
        <v>7</v>
      </c>
      <c r="J28" s="25" t="s">
        <v>7</v>
      </c>
      <c r="K28" s="3" t="s">
        <v>7</v>
      </c>
      <c r="L28" s="3" t="s">
        <v>7</v>
      </c>
      <c r="M28" s="20" t="s">
        <v>7</v>
      </c>
      <c r="N28" s="3" t="s">
        <v>7</v>
      </c>
      <c r="O28" s="12" t="s">
        <v>7</v>
      </c>
    </row>
    <row r="29" spans="1:22" x14ac:dyDescent="0.25">
      <c r="A29" s="9" t="str">
        <f t="shared" si="1"/>
        <v/>
      </c>
      <c r="B29" s="13">
        <v>12</v>
      </c>
      <c r="C29" s="11" t="str">
        <f t="shared" si="0"/>
        <v/>
      </c>
      <c r="E29" s="3" t="s">
        <v>7</v>
      </c>
      <c r="F29" s="3" t="s">
        <v>7</v>
      </c>
      <c r="G29" s="3" t="s">
        <v>7</v>
      </c>
      <c r="H29" s="3" t="s">
        <v>7</v>
      </c>
      <c r="I29" s="3" t="s">
        <v>7</v>
      </c>
      <c r="J29" s="25" t="s">
        <v>7</v>
      </c>
      <c r="K29" s="3" t="s">
        <v>7</v>
      </c>
      <c r="L29" s="3" t="s">
        <v>7</v>
      </c>
      <c r="M29" s="12" t="s">
        <v>7</v>
      </c>
      <c r="N29" s="3" t="s">
        <v>7</v>
      </c>
      <c r="O29" s="20" t="s">
        <v>7</v>
      </c>
    </row>
    <row r="30" spans="1:22" x14ac:dyDescent="0.25">
      <c r="A30" s="9" t="str">
        <f t="shared" si="1"/>
        <v/>
      </c>
      <c r="B30" s="13">
        <v>13</v>
      </c>
      <c r="C30" s="11" t="str">
        <f t="shared" si="0"/>
        <v/>
      </c>
      <c r="E30" s="3" t="s">
        <v>7</v>
      </c>
      <c r="F30" s="3" t="s">
        <v>7</v>
      </c>
      <c r="G30" s="3" t="s">
        <v>7</v>
      </c>
      <c r="H30" s="3" t="s">
        <v>7</v>
      </c>
      <c r="I30" s="3" t="s">
        <v>7</v>
      </c>
      <c r="J30" s="25" t="s">
        <v>7</v>
      </c>
      <c r="K30" s="3" t="s">
        <v>7</v>
      </c>
      <c r="L30" s="3" t="s">
        <v>7</v>
      </c>
      <c r="M30" s="3" t="s">
        <v>7</v>
      </c>
      <c r="N30" s="3" t="s">
        <v>7</v>
      </c>
      <c r="O30" s="12" t="s">
        <v>7</v>
      </c>
    </row>
    <row r="31" spans="1:22" x14ac:dyDescent="0.25">
      <c r="A31" s="9" t="str">
        <f t="shared" si="1"/>
        <v/>
      </c>
      <c r="B31" s="13">
        <v>14</v>
      </c>
      <c r="C31" s="11" t="str">
        <f t="shared" si="0"/>
        <v/>
      </c>
      <c r="E31" s="25"/>
      <c r="M31" s="12"/>
      <c r="O31" s="16"/>
    </row>
    <row r="32" spans="1:22" ht="15.75" thickBot="1" x14ac:dyDescent="0.3">
      <c r="A32" s="9" t="str">
        <f t="shared" si="1"/>
        <v>blagnac</v>
      </c>
      <c r="B32" s="10">
        <v>0</v>
      </c>
      <c r="C32" s="11"/>
      <c r="E32" s="25"/>
      <c r="M32" s="12"/>
    </row>
    <row r="33" spans="1:16" ht="15.75" thickBot="1" x14ac:dyDescent="0.3">
      <c r="A33" s="26"/>
      <c r="B33" s="27"/>
      <c r="C33" s="28"/>
      <c r="E33" s="25"/>
      <c r="M33" s="20"/>
      <c r="O33" s="12"/>
    </row>
    <row r="34" spans="1:16" ht="15.75" thickBot="1" x14ac:dyDescent="0.3">
      <c r="A34" s="29"/>
      <c r="B34" s="30" t="s">
        <v>11</v>
      </c>
      <c r="C34" s="31">
        <f>SUM(C17:C32)</f>
        <v>86.378</v>
      </c>
      <c r="E34" s="25"/>
      <c r="M34" s="12"/>
      <c r="O34" s="12"/>
    </row>
    <row r="35" spans="1:16" x14ac:dyDescent="0.25">
      <c r="E35" s="25"/>
      <c r="O35" s="20"/>
    </row>
    <row r="36" spans="1:16" x14ac:dyDescent="0.25">
      <c r="E36" s="25"/>
      <c r="M36" s="12"/>
      <c r="O36" s="12"/>
    </row>
    <row r="37" spans="1:16" x14ac:dyDescent="0.25">
      <c r="E37" s="12"/>
      <c r="M37" s="12"/>
      <c r="O37" s="16"/>
    </row>
    <row r="38" spans="1:16" x14ac:dyDescent="0.25">
      <c r="E38"/>
      <c r="F38" s="32" t="str">
        <f>IFERROR(IF(VLOOKUP($E38,$E$18:$P$29,2,FALSE)=0,"",VLOOKUP($E38,$E$18:$P$29,2,FALSE)),"")</f>
        <v/>
      </c>
      <c r="G38" s="32" t="str">
        <f>IFERROR(IF(VLOOKUP($E38,$E$18:$P$29,3,FALSE)=0,"",VLOOKUP($E38,$E$18:$P$29,3,FALSE)),"")</f>
        <v/>
      </c>
      <c r="H38" s="32" t="str">
        <f>IFERROR(IF(VLOOKUP($E38,$E$18:$P$29,4,FALSE)=0,"",VLOOKUP($E38,$E$18:$P$29,4,FALSE)),"")</f>
        <v/>
      </c>
      <c r="I38" s="32" t="str">
        <f>IFERROR(IF(VLOOKUP($E38,$E$18:$P$29,5,FALSE)=0,"",VLOOKUP($E38,$E$18:$P$29,5,FALSE)),"")</f>
        <v/>
      </c>
      <c r="J38" s="32" t="str">
        <f>IFERROR(IF(VLOOKUP($E38,$E$18:$P$29,6,FALSE)=0,"",VLOOKUP($E38,$E$18:$P$29,6,FALSE)),"")</f>
        <v/>
      </c>
      <c r="K38" s="32" t="str">
        <f>IFERROR(IF(VLOOKUP($E38,$E$18:$P$29,7,FALSE)=0,"",VLOOKUP($E38,$E$18:$P$29,7,FALSE)),"")</f>
        <v/>
      </c>
      <c r="L38" s="32" t="str">
        <f>IFERROR(IF(VLOOKUP($E38,$E$18:$P$29,8,FALSE)=0,"",VLOOKUP($E38,$E$18:$P$29,8,FALSE)),"")</f>
        <v/>
      </c>
      <c r="M38" s="32" t="str">
        <f>IFERROR(IF(VLOOKUP($E38,$E$18:$P$29,9,FALSE)=0,"",VLOOKUP($E38,$E$18:$P$29,9,FALSE)),"")</f>
        <v/>
      </c>
      <c r="N38" s="32" t="str">
        <f>IFERROR(IF(VLOOKUP($E38,$E$18:$P$29,10,FALSE)=0,"",VLOOKUP($E38,$E$18:$P$29,10,FALSE)),"")</f>
        <v/>
      </c>
      <c r="O38" s="32" t="str">
        <f>IFERROR(IF(VLOOKUP($E38,$E$18:$P$29,11,FALSE)=0,"",VLOOKUP($E38,$E$18:$P$29,11,FALSE)),"")</f>
        <v/>
      </c>
      <c r="P38" s="32" t="str">
        <f>IFERROR(IF(VLOOKUP($E38,$E$18:$P$29,12,FALSE)=0,"",VLOOKUP($E38,$E$18:$P$29,12,FALSE)),"")</f>
        <v/>
      </c>
    </row>
    <row r="39" spans="1:16" x14ac:dyDescent="0.25">
      <c r="E39"/>
      <c r="F39" s="32" t="str">
        <f t="shared" ref="F39:F54" si="2">IFERROR(IF(VLOOKUP($E39,$E$18:$P$29,2,FALSE)=0,"",VLOOKUP($E39,$E$18:$P$29,2,FALSE)),"")</f>
        <v/>
      </c>
      <c r="G39" s="32" t="str">
        <f t="shared" ref="G39:G54" si="3">IFERROR(IF(VLOOKUP($E39,$E$18:$P$29,3,FALSE)=0,"",VLOOKUP($E39,$E$18:$P$29,3,FALSE)),"")</f>
        <v/>
      </c>
      <c r="H39" s="32" t="str">
        <f t="shared" ref="H39:H54" si="4">IFERROR(IF(VLOOKUP($E39,$E$18:$P$29,4,FALSE)=0,"",VLOOKUP($E39,$E$18:$P$29,4,FALSE)),"")</f>
        <v/>
      </c>
      <c r="I39" s="32" t="str">
        <f t="shared" ref="I39:I54" si="5">IFERROR(IF(VLOOKUP($E39,$E$18:$P$29,5,FALSE)=0,"",VLOOKUP($E39,$E$18:$P$29,5,FALSE)),"")</f>
        <v/>
      </c>
      <c r="J39" s="32" t="str">
        <f t="shared" ref="J39:J54" si="6">IFERROR(IF(VLOOKUP($E39,$E$18:$P$29,6,FALSE)=0,"",VLOOKUP($E39,$E$18:$P$29,6,FALSE)),"")</f>
        <v/>
      </c>
      <c r="K39" s="32" t="str">
        <f t="shared" ref="K39:K54" si="7">IFERROR(IF(VLOOKUP($E39,$E$18:$P$29,7,FALSE)=0,"",VLOOKUP($E39,$E$18:$P$29,7,FALSE)),"")</f>
        <v/>
      </c>
      <c r="L39" s="32" t="str">
        <f t="shared" ref="L39:L54" si="8">IFERROR(IF(VLOOKUP($E39,$E$18:$P$29,8,FALSE)=0,"",VLOOKUP($E39,$E$18:$P$29,8,FALSE)),"")</f>
        <v/>
      </c>
      <c r="M39" s="32" t="str">
        <f t="shared" ref="M39:M54" si="9">IFERROR(IF(VLOOKUP($E39,$E$18:$P$29,9,FALSE)=0,"",VLOOKUP($E39,$E$18:$P$29,9,FALSE)),"")</f>
        <v/>
      </c>
      <c r="N39" s="32" t="str">
        <f t="shared" ref="N39:N54" si="10">IFERROR(IF(VLOOKUP($E39,$E$18:$P$29,10,FALSE)=0,"",VLOOKUP($E39,$E$18:$P$29,10,FALSE)),"")</f>
        <v/>
      </c>
      <c r="O39" s="32" t="str">
        <f t="shared" ref="O39:O54" si="11">IFERROR(IF(VLOOKUP($E39,$E$18:$P$29,11,FALSE)=0,"",VLOOKUP($E39,$E$18:$P$29,11,FALSE)),"")</f>
        <v/>
      </c>
      <c r="P39" s="32" t="str">
        <f t="shared" ref="P39:P55" si="12">IFERROR(IF(VLOOKUP($E39,$E$18:$P$29,12,FALSE)=0,"",VLOOKUP($E39,$E$18:$P$29,12,FALSE)),"")</f>
        <v/>
      </c>
    </row>
    <row r="40" spans="1:16" x14ac:dyDescent="0.25">
      <c r="E40"/>
      <c r="F40" s="32" t="str">
        <f t="shared" si="2"/>
        <v/>
      </c>
      <c r="G40" s="32" t="str">
        <f t="shared" si="3"/>
        <v/>
      </c>
      <c r="H40" s="32" t="str">
        <f>IFERROR(IF(VLOOKUP($E40,$E$18:$P$29,4,FALSE)=0,"",VLOOKUP($E40,$E$18:$P$29,4,FALSE)),"")</f>
        <v/>
      </c>
      <c r="I40" s="32" t="str">
        <f t="shared" si="5"/>
        <v/>
      </c>
      <c r="J40" s="32" t="str">
        <f t="shared" si="6"/>
        <v/>
      </c>
      <c r="K40" s="32" t="str">
        <f t="shared" si="7"/>
        <v/>
      </c>
      <c r="L40" s="32" t="str">
        <f t="shared" si="8"/>
        <v/>
      </c>
      <c r="M40" s="32" t="str">
        <f t="shared" si="9"/>
        <v/>
      </c>
      <c r="N40" s="32" t="str">
        <f t="shared" si="10"/>
        <v/>
      </c>
      <c r="O40" s="32" t="str">
        <f t="shared" si="11"/>
        <v/>
      </c>
      <c r="P40" s="32" t="str">
        <f t="shared" si="12"/>
        <v/>
      </c>
    </row>
    <row r="41" spans="1:16" x14ac:dyDescent="0.25">
      <c r="E41"/>
      <c r="F41" s="32" t="str">
        <f t="shared" si="2"/>
        <v/>
      </c>
      <c r="G41" s="32" t="str">
        <f t="shared" si="3"/>
        <v/>
      </c>
      <c r="H41" s="32" t="str">
        <f t="shared" si="4"/>
        <v/>
      </c>
      <c r="I41" s="32" t="str">
        <f t="shared" si="5"/>
        <v/>
      </c>
      <c r="J41" s="32" t="str">
        <f t="shared" si="6"/>
        <v/>
      </c>
      <c r="K41" s="32" t="str">
        <f t="shared" si="7"/>
        <v/>
      </c>
      <c r="L41" s="32" t="str">
        <f t="shared" si="8"/>
        <v/>
      </c>
      <c r="M41" s="32" t="str">
        <f t="shared" si="9"/>
        <v/>
      </c>
      <c r="N41" s="32" t="str">
        <f t="shared" si="10"/>
        <v/>
      </c>
      <c r="O41" s="32" t="str">
        <f t="shared" si="11"/>
        <v/>
      </c>
      <c r="P41" s="32" t="str">
        <f t="shared" si="12"/>
        <v/>
      </c>
    </row>
    <row r="42" spans="1:16" x14ac:dyDescent="0.25">
      <c r="E42"/>
      <c r="F42" s="32" t="str">
        <f t="shared" si="2"/>
        <v/>
      </c>
      <c r="G42" s="32" t="str">
        <f t="shared" si="3"/>
        <v/>
      </c>
      <c r="H42" s="32" t="str">
        <f t="shared" si="4"/>
        <v/>
      </c>
      <c r="I42" s="32" t="str">
        <f t="shared" si="5"/>
        <v/>
      </c>
      <c r="J42" s="32" t="str">
        <f t="shared" si="6"/>
        <v/>
      </c>
      <c r="K42" s="32" t="str">
        <f t="shared" si="7"/>
        <v/>
      </c>
      <c r="L42" s="32" t="str">
        <f t="shared" si="8"/>
        <v/>
      </c>
      <c r="M42" s="32" t="str">
        <f t="shared" si="9"/>
        <v/>
      </c>
      <c r="N42" s="32" t="str">
        <f t="shared" si="10"/>
        <v/>
      </c>
      <c r="O42" s="32" t="str">
        <f t="shared" si="11"/>
        <v/>
      </c>
      <c r="P42" s="32" t="str">
        <f t="shared" si="12"/>
        <v/>
      </c>
    </row>
    <row r="43" spans="1:16" x14ac:dyDescent="0.25">
      <c r="E43"/>
      <c r="F43" s="32" t="str">
        <f t="shared" si="2"/>
        <v/>
      </c>
      <c r="G43" s="32" t="str">
        <f t="shared" si="3"/>
        <v/>
      </c>
      <c r="H43" s="32" t="str">
        <f t="shared" si="4"/>
        <v/>
      </c>
      <c r="I43" s="32" t="str">
        <f t="shared" si="5"/>
        <v/>
      </c>
      <c r="J43" s="32" t="str">
        <f t="shared" si="6"/>
        <v/>
      </c>
      <c r="K43" s="32" t="str">
        <f t="shared" si="7"/>
        <v/>
      </c>
      <c r="L43" s="32" t="str">
        <f t="shared" si="8"/>
        <v/>
      </c>
      <c r="M43" s="32" t="str">
        <f t="shared" si="9"/>
        <v/>
      </c>
      <c r="N43" s="32" t="str">
        <f t="shared" si="10"/>
        <v/>
      </c>
      <c r="O43" s="32" t="str">
        <f t="shared" si="11"/>
        <v/>
      </c>
      <c r="P43" s="32" t="str">
        <f t="shared" si="12"/>
        <v/>
      </c>
    </row>
    <row r="44" spans="1:16" x14ac:dyDescent="0.25">
      <c r="E44" t="s">
        <v>7</v>
      </c>
      <c r="F44" s="32" t="str">
        <f t="shared" si="2"/>
        <v/>
      </c>
      <c r="G44" s="32" t="str">
        <f t="shared" si="3"/>
        <v/>
      </c>
      <c r="H44" s="32" t="str">
        <f t="shared" si="4"/>
        <v/>
      </c>
      <c r="I44" s="32" t="str">
        <f t="shared" si="5"/>
        <v/>
      </c>
      <c r="J44" s="32" t="str">
        <f t="shared" si="6"/>
        <v/>
      </c>
      <c r="K44" s="32" t="str">
        <f t="shared" si="7"/>
        <v/>
      </c>
      <c r="L44" s="32" t="str">
        <f t="shared" si="8"/>
        <v/>
      </c>
      <c r="M44" s="32" t="str">
        <f t="shared" si="9"/>
        <v/>
      </c>
      <c r="N44" s="32" t="str">
        <f t="shared" si="10"/>
        <v/>
      </c>
      <c r="O44" s="32" t="str">
        <f t="shared" si="11"/>
        <v/>
      </c>
      <c r="P44" s="32" t="str">
        <f t="shared" si="12"/>
        <v/>
      </c>
    </row>
    <row r="45" spans="1:16" x14ac:dyDescent="0.25">
      <c r="E45" t="s">
        <v>7</v>
      </c>
      <c r="F45" s="32" t="str">
        <f t="shared" si="2"/>
        <v/>
      </c>
      <c r="G45" s="32" t="str">
        <f t="shared" si="3"/>
        <v/>
      </c>
      <c r="H45" s="32" t="str">
        <f t="shared" si="4"/>
        <v/>
      </c>
      <c r="I45" s="32" t="str">
        <f t="shared" si="5"/>
        <v/>
      </c>
      <c r="J45" s="32" t="str">
        <f t="shared" si="6"/>
        <v/>
      </c>
      <c r="K45" s="32" t="str">
        <f t="shared" si="7"/>
        <v/>
      </c>
      <c r="L45" s="32" t="str">
        <f t="shared" si="8"/>
        <v/>
      </c>
      <c r="M45" s="32" t="str">
        <f>IFERROR(IF(VLOOKUP($E45,$E$18:$P$29,9,FALSE)=0,"",VLOOKUP($E45,$E$18:$P$29,9,FALSE)),"")</f>
        <v/>
      </c>
      <c r="N45" s="32" t="str">
        <f t="shared" si="10"/>
        <v/>
      </c>
      <c r="O45" s="32" t="str">
        <f t="shared" si="11"/>
        <v/>
      </c>
      <c r="P45" s="32" t="str">
        <f t="shared" si="12"/>
        <v/>
      </c>
    </row>
    <row r="46" spans="1:16" x14ac:dyDescent="0.25">
      <c r="E46" t="s">
        <v>7</v>
      </c>
      <c r="F46" s="32" t="str">
        <f t="shared" si="2"/>
        <v/>
      </c>
      <c r="G46" s="32" t="str">
        <f t="shared" si="3"/>
        <v/>
      </c>
      <c r="H46" s="32" t="str">
        <f t="shared" si="4"/>
        <v/>
      </c>
      <c r="I46" s="32" t="str">
        <f t="shared" si="5"/>
        <v/>
      </c>
      <c r="J46" s="32" t="str">
        <f t="shared" si="6"/>
        <v/>
      </c>
      <c r="K46" s="32" t="str">
        <f t="shared" si="7"/>
        <v/>
      </c>
      <c r="L46" s="32" t="str">
        <f t="shared" si="8"/>
        <v/>
      </c>
      <c r="M46" s="32" t="str">
        <f t="shared" si="9"/>
        <v/>
      </c>
      <c r="N46" s="32" t="str">
        <f t="shared" si="10"/>
        <v/>
      </c>
      <c r="O46" s="32" t="str">
        <f t="shared" si="11"/>
        <v/>
      </c>
      <c r="P46" s="32" t="str">
        <f t="shared" si="12"/>
        <v/>
      </c>
    </row>
    <row r="47" spans="1:16" x14ac:dyDescent="0.25">
      <c r="E47" t="s">
        <v>7</v>
      </c>
      <c r="F47" s="32" t="str">
        <f t="shared" si="2"/>
        <v/>
      </c>
      <c r="G47" s="32" t="str">
        <f t="shared" si="3"/>
        <v/>
      </c>
      <c r="H47" s="32" t="str">
        <f t="shared" si="4"/>
        <v/>
      </c>
      <c r="I47" s="32" t="str">
        <f t="shared" si="5"/>
        <v/>
      </c>
      <c r="J47" s="32" t="str">
        <f t="shared" si="6"/>
        <v/>
      </c>
      <c r="K47" s="32" t="str">
        <f t="shared" si="7"/>
        <v/>
      </c>
      <c r="L47" s="32" t="str">
        <f t="shared" si="8"/>
        <v/>
      </c>
      <c r="M47" s="32" t="str">
        <f t="shared" si="9"/>
        <v/>
      </c>
      <c r="N47" s="32" t="str">
        <f t="shared" si="10"/>
        <v/>
      </c>
      <c r="O47" s="32" t="str">
        <f t="shared" si="11"/>
        <v/>
      </c>
      <c r="P47" s="32" t="str">
        <f t="shared" si="12"/>
        <v/>
      </c>
    </row>
    <row r="48" spans="1:16" x14ac:dyDescent="0.25">
      <c r="E48" t="s">
        <v>7</v>
      </c>
      <c r="F48" s="32" t="str">
        <f t="shared" si="2"/>
        <v/>
      </c>
      <c r="G48" s="32" t="str">
        <f t="shared" si="3"/>
        <v/>
      </c>
      <c r="H48" s="32" t="str">
        <f t="shared" si="4"/>
        <v/>
      </c>
      <c r="I48" s="32" t="str">
        <f t="shared" si="5"/>
        <v/>
      </c>
      <c r="J48" s="32" t="str">
        <f t="shared" si="6"/>
        <v/>
      </c>
      <c r="K48" s="32" t="str">
        <f t="shared" si="7"/>
        <v/>
      </c>
      <c r="L48" s="32" t="str">
        <f t="shared" si="8"/>
        <v/>
      </c>
      <c r="M48" s="32" t="str">
        <f t="shared" si="9"/>
        <v/>
      </c>
      <c r="N48" s="32" t="str">
        <f t="shared" si="10"/>
        <v/>
      </c>
      <c r="O48" s="32" t="str">
        <f t="shared" si="11"/>
        <v/>
      </c>
      <c r="P48" s="32" t="str">
        <f t="shared" si="12"/>
        <v/>
      </c>
    </row>
    <row r="49" spans="5:16" x14ac:dyDescent="0.25">
      <c r="E49" t="s">
        <v>7</v>
      </c>
      <c r="F49" s="32" t="str">
        <f t="shared" si="2"/>
        <v/>
      </c>
      <c r="G49" s="32" t="str">
        <f t="shared" si="3"/>
        <v/>
      </c>
      <c r="H49" s="32" t="str">
        <f t="shared" si="4"/>
        <v/>
      </c>
      <c r="I49" s="32" t="str">
        <f t="shared" si="5"/>
        <v/>
      </c>
      <c r="J49" s="32" t="str">
        <f t="shared" si="6"/>
        <v/>
      </c>
      <c r="K49" s="32" t="str">
        <f t="shared" si="7"/>
        <v/>
      </c>
      <c r="L49" s="32" t="str">
        <f t="shared" si="8"/>
        <v/>
      </c>
      <c r="M49" s="32" t="str">
        <f t="shared" si="9"/>
        <v/>
      </c>
      <c r="N49" s="32" t="str">
        <f t="shared" si="10"/>
        <v/>
      </c>
      <c r="O49" s="32" t="str">
        <f t="shared" si="11"/>
        <v/>
      </c>
      <c r="P49" s="32" t="str">
        <f t="shared" si="12"/>
        <v/>
      </c>
    </row>
    <row r="50" spans="5:16" x14ac:dyDescent="0.25">
      <c r="E50" t="s">
        <v>7</v>
      </c>
      <c r="F50" s="32" t="str">
        <f t="shared" si="2"/>
        <v/>
      </c>
      <c r="G50" s="32" t="str">
        <f t="shared" si="3"/>
        <v/>
      </c>
      <c r="H50" s="32" t="str">
        <f t="shared" si="4"/>
        <v/>
      </c>
      <c r="I50" s="32" t="str">
        <f t="shared" si="5"/>
        <v/>
      </c>
      <c r="J50" s="32" t="str">
        <f t="shared" si="6"/>
        <v/>
      </c>
      <c r="K50" s="32" t="str">
        <f t="shared" si="7"/>
        <v/>
      </c>
      <c r="L50" s="32" t="str">
        <f t="shared" si="8"/>
        <v/>
      </c>
      <c r="M50" s="32" t="str">
        <f t="shared" si="9"/>
        <v/>
      </c>
      <c r="N50" s="32" t="str">
        <f t="shared" si="10"/>
        <v/>
      </c>
      <c r="O50" s="32" t="str">
        <f t="shared" si="11"/>
        <v/>
      </c>
      <c r="P50" s="32" t="str">
        <f t="shared" si="12"/>
        <v/>
      </c>
    </row>
    <row r="51" spans="5:16" x14ac:dyDescent="0.25">
      <c r="E51" t="s">
        <v>7</v>
      </c>
      <c r="F51" s="32" t="str">
        <f t="shared" si="2"/>
        <v/>
      </c>
      <c r="G51" s="32" t="str">
        <f t="shared" si="3"/>
        <v/>
      </c>
      <c r="H51" s="32" t="str">
        <f t="shared" si="4"/>
        <v/>
      </c>
      <c r="I51" s="32" t="str">
        <f t="shared" si="5"/>
        <v/>
      </c>
      <c r="J51" s="32" t="str">
        <f t="shared" si="6"/>
        <v/>
      </c>
      <c r="K51" s="32" t="str">
        <f t="shared" si="7"/>
        <v/>
      </c>
      <c r="L51" s="32" t="str">
        <f t="shared" si="8"/>
        <v/>
      </c>
      <c r="M51" s="32" t="str">
        <f t="shared" si="9"/>
        <v/>
      </c>
      <c r="N51" s="32" t="str">
        <f t="shared" si="10"/>
        <v/>
      </c>
      <c r="O51" s="32" t="str">
        <f t="shared" si="11"/>
        <v/>
      </c>
      <c r="P51" s="32" t="str">
        <f t="shared" si="12"/>
        <v/>
      </c>
    </row>
    <row r="52" spans="5:16" x14ac:dyDescent="0.25">
      <c r="E52"/>
      <c r="F52" s="32" t="str">
        <f t="shared" si="2"/>
        <v/>
      </c>
      <c r="G52" s="32" t="str">
        <f t="shared" si="3"/>
        <v/>
      </c>
      <c r="H52" s="32" t="str">
        <f t="shared" si="4"/>
        <v/>
      </c>
      <c r="I52" s="32" t="str">
        <f t="shared" si="5"/>
        <v/>
      </c>
      <c r="J52" s="32" t="str">
        <f t="shared" si="6"/>
        <v/>
      </c>
      <c r="K52" s="32" t="str">
        <f t="shared" si="7"/>
        <v/>
      </c>
      <c r="L52" s="32" t="str">
        <f t="shared" si="8"/>
        <v/>
      </c>
      <c r="M52" s="32" t="str">
        <f t="shared" si="9"/>
        <v/>
      </c>
      <c r="N52" s="32" t="str">
        <f t="shared" si="10"/>
        <v/>
      </c>
      <c r="O52" s="32" t="str">
        <f t="shared" si="11"/>
        <v/>
      </c>
      <c r="P52" s="32" t="str">
        <f t="shared" si="12"/>
        <v/>
      </c>
    </row>
    <row r="53" spans="5:16" x14ac:dyDescent="0.25">
      <c r="E53"/>
      <c r="F53" s="32" t="str">
        <f t="shared" si="2"/>
        <v/>
      </c>
      <c r="G53" s="32" t="str">
        <f t="shared" si="3"/>
        <v/>
      </c>
      <c r="H53" s="32" t="str">
        <f t="shared" si="4"/>
        <v/>
      </c>
      <c r="I53" s="32" t="str">
        <f t="shared" si="5"/>
        <v/>
      </c>
      <c r="J53" s="32" t="str">
        <f t="shared" si="6"/>
        <v/>
      </c>
      <c r="K53" s="32" t="str">
        <f t="shared" si="7"/>
        <v/>
      </c>
      <c r="L53" s="32" t="str">
        <f t="shared" si="8"/>
        <v/>
      </c>
      <c r="M53" s="32" t="str">
        <f t="shared" si="9"/>
        <v/>
      </c>
      <c r="N53" s="32" t="str">
        <f t="shared" si="10"/>
        <v/>
      </c>
      <c r="O53" s="32" t="str">
        <f t="shared" si="11"/>
        <v/>
      </c>
      <c r="P53" s="32" t="str">
        <f t="shared" si="12"/>
        <v/>
      </c>
    </row>
    <row r="54" spans="5:16" x14ac:dyDescent="0.25">
      <c r="E54"/>
      <c r="F54" s="32" t="str">
        <f t="shared" si="2"/>
        <v/>
      </c>
      <c r="G54" s="32" t="str">
        <f t="shared" si="3"/>
        <v/>
      </c>
      <c r="H54" s="32" t="str">
        <f t="shared" si="4"/>
        <v/>
      </c>
      <c r="I54" s="32" t="str">
        <f t="shared" si="5"/>
        <v/>
      </c>
      <c r="J54" s="32" t="str">
        <f t="shared" si="6"/>
        <v/>
      </c>
      <c r="K54" s="32" t="str">
        <f t="shared" si="7"/>
        <v/>
      </c>
      <c r="L54" s="32" t="str">
        <f t="shared" si="8"/>
        <v/>
      </c>
      <c r="M54" s="32" t="str">
        <f t="shared" si="9"/>
        <v/>
      </c>
      <c r="N54" s="32" t="str">
        <f t="shared" si="10"/>
        <v/>
      </c>
      <c r="O54" s="32" t="str">
        <f t="shared" si="11"/>
        <v/>
      </c>
      <c r="P54" s="32" t="str">
        <f t="shared" si="12"/>
        <v/>
      </c>
    </row>
    <row r="55" spans="5:16" x14ac:dyDescent="0.25">
      <c r="E55"/>
      <c r="F55" s="32" t="str">
        <f t="shared" ref="F55:F56" si="13">IFERROR(VLOOKUP($E55,$E$18:$O$32,2,FALSE),"")</f>
        <v/>
      </c>
      <c r="G55" s="32" t="str">
        <f t="shared" ref="G55:G56" si="14">IFERROR(VLOOKUP($E55,$E$18:$O$32,3,FALSE),"")</f>
        <v/>
      </c>
      <c r="H55" s="32" t="str">
        <f t="shared" ref="H55:H56" si="15">IFERROR(VLOOKUP($E55,$E$18:$O$32,4,FALSE),"")</f>
        <v/>
      </c>
      <c r="I55" s="32" t="str">
        <f t="shared" ref="I55:I56" si="16">IFERROR(VLOOKUP($E55,$E$18:$O$32,5,FALSE),"")</f>
        <v/>
      </c>
      <c r="J55" s="32" t="str">
        <f t="shared" ref="J55:J56" si="17">IFERROR(VLOOKUP($E55,$E$18:$O$32,6,FALSE),"")</f>
        <v/>
      </c>
      <c r="K55" s="32" t="str">
        <f t="shared" ref="K55:K56" si="18">IFERROR(VLOOKUP($E55,$E$18:$O$32,7,FALSE),"")</f>
        <v/>
      </c>
      <c r="L55" s="32" t="str">
        <f t="shared" ref="L55:L56" si="19">IFERROR(VLOOKUP($E55,$E$18:$O$32,8,FALSE),"")</f>
        <v/>
      </c>
      <c r="M55" s="32" t="str">
        <f t="shared" ref="M55:M56" si="20">IFERROR(VLOOKUP($E55,$E$18:$O$32,9,FALSE),"")</f>
        <v/>
      </c>
      <c r="N55" s="32" t="str">
        <f t="shared" ref="N55:N56" si="21">IFERROR(VLOOKUP($E55,$E$18:$O$32,10,FALSE),"")</f>
        <v/>
      </c>
      <c r="O55" s="32" t="str">
        <f t="shared" ref="O55:O56" si="22">IFERROR(VLOOKUP($E55,$E$18:$O$32,11,FALSE),"")</f>
        <v/>
      </c>
      <c r="P55" s="32" t="str">
        <f t="shared" si="12"/>
        <v/>
      </c>
    </row>
    <row r="56" spans="5:16" x14ac:dyDescent="0.25">
      <c r="E56"/>
      <c r="F56" s="3" t="str">
        <f t="shared" si="13"/>
        <v/>
      </c>
      <c r="G56" s="3" t="str">
        <f t="shared" si="14"/>
        <v/>
      </c>
      <c r="H56" s="3" t="str">
        <f t="shared" si="15"/>
        <v/>
      </c>
      <c r="I56" s="3" t="str">
        <f t="shared" si="16"/>
        <v/>
      </c>
      <c r="J56" s="3" t="str">
        <f t="shared" si="17"/>
        <v/>
      </c>
      <c r="K56" s="3" t="str">
        <f t="shared" si="18"/>
        <v/>
      </c>
      <c r="L56" s="3" t="str">
        <f t="shared" si="19"/>
        <v/>
      </c>
      <c r="M56" s="3" t="str">
        <f t="shared" si="20"/>
        <v/>
      </c>
      <c r="N56" s="3" t="str">
        <f t="shared" si="21"/>
        <v/>
      </c>
      <c r="O56" s="3" t="str">
        <f t="shared" si="22"/>
        <v/>
      </c>
      <c r="P56" s="3" t="str">
        <f>IFERROR(IF(VLOOKUP($E56,$E$18:$P$29,12,FALSE)=0,"",VLOOKUP($E56,$E$18:$P$29,12,FALSE)),"")</f>
        <v/>
      </c>
    </row>
    <row r="66" spans="13:13" x14ac:dyDescent="0.25">
      <c r="M66" s="3" t="str">
        <f t="shared" ref="M66" si="23">IFERROR(IF(VLOOKUP($E66,$E$18:$P$29,10,FALSE)=0,"",VLOOKUP($E66,$E$18:$P$29,10,FALSE)),"")</f>
        <v/>
      </c>
    </row>
  </sheetData>
  <sheetProtection selectLockedCells="1"/>
  <autoFilter ref="A16:C16">
    <sortState ref="A17:C31">
      <sortCondition ref="B16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Distancier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dcterms:created xsi:type="dcterms:W3CDTF">2019-10-21T09:00:34Z</dcterms:created>
  <dcterms:modified xsi:type="dcterms:W3CDTF">2019-10-21T09:01:40Z</dcterms:modified>
</cp:coreProperties>
</file>