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AF695D9-B40B-4EDD-B395-2123765AE5A8}" xr6:coauthVersionLast="47" xr6:coauthVersionMax="47" xr10:uidLastSave="{00000000-0000-0000-0000-000000000000}"/>
  <bookViews>
    <workbookView xWindow="-120" yWindow="-120" windowWidth="20730" windowHeight="11160" xr2:uid="{28652B66-1E94-483C-88FC-C6426EBC87EB}"/>
  </bookViews>
  <sheets>
    <sheet name="Feuil1" sheetId="1" r:id="rId1"/>
  </sheets>
  <definedNames>
    <definedName name="solver_adj" localSheetId="0" hidden="1">Feuil1!$E$2:$E$13</definedName>
    <definedName name="solver_cvg" localSheetId="0" hidden="1">0.1</definedName>
    <definedName name="solver_drv" localSheetId="0" hidden="1">2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Feuil1!$D$14</definedName>
    <definedName name="solver_lhs2" localSheetId="0" hidden="1">Feuil1!$E$14</definedName>
    <definedName name="solver_lhs3" localSheetId="0" hidden="1">Feuil1!$E$2:$E$13</definedName>
    <definedName name="solver_mip" localSheetId="0" hidden="1">2147483647</definedName>
    <definedName name="solver_mni" localSheetId="0" hidden="1">30</definedName>
    <definedName name="solver_mrt" localSheetId="0" hidden="1">0.1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Feuil1!$F$14</definedName>
    <definedName name="solver_pre" localSheetId="0" hidden="1">0.1</definedName>
    <definedName name="solver_rbv" localSheetId="0" hidden="1">2</definedName>
    <definedName name="solver_rel1" localSheetId="0" hidden="1">2</definedName>
    <definedName name="solver_rel2" localSheetId="0" hidden="1">1</definedName>
    <definedName name="solver_rel3" localSheetId="0" hidden="1">5</definedName>
    <definedName name="solver_rhs1" localSheetId="0" hidden="1">5</definedName>
    <definedName name="solver_rhs2" localSheetId="0" hidden="1">110</definedName>
    <definedName name="solver_rhs3" localSheetId="0" hidden="1">"binaire"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263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2" i="1" l="1"/>
  <c r="D14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E14" i="1"/>
  <c r="F13" i="1"/>
  <c r="F3" i="1"/>
  <c r="F4" i="1"/>
  <c r="F5" i="1"/>
  <c r="F6" i="1"/>
  <c r="F7" i="1"/>
  <c r="F8" i="1"/>
  <c r="F9" i="1"/>
  <c r="F10" i="1"/>
  <c r="F11" i="1"/>
  <c r="F12" i="1"/>
  <c r="F2" i="1"/>
  <c r="AJ3" i="1"/>
  <c r="AJ4" i="1"/>
  <c r="AJ5" i="1"/>
  <c r="AJ6" i="1"/>
  <c r="AJ7" i="1"/>
  <c r="AJ8" i="1"/>
  <c r="AJ9" i="1"/>
  <c r="AJ10" i="1"/>
  <c r="AJ11" i="1"/>
  <c r="AJ12" i="1"/>
  <c r="AJ13" i="1"/>
  <c r="AJ2" i="1"/>
  <c r="AK3" i="1"/>
  <c r="AK4" i="1"/>
  <c r="AK5" i="1"/>
  <c r="AK6" i="1"/>
  <c r="AK7" i="1"/>
  <c r="AK8" i="1"/>
  <c r="AK9" i="1"/>
  <c r="AK10" i="1"/>
  <c r="AK11" i="1"/>
  <c r="AK12" i="1"/>
  <c r="AK13" i="1"/>
  <c r="AK2" i="1"/>
  <c r="AH1" i="1" l="1"/>
  <c r="AH5" i="1"/>
  <c r="F14" i="1"/>
</calcChain>
</file>

<file path=xl/sharedStrings.xml><?xml version="1.0" encoding="utf-8"?>
<sst xmlns="http://schemas.openxmlformats.org/spreadsheetml/2006/main" count="51" uniqueCount="35">
  <si>
    <t>Paul</t>
  </si>
  <si>
    <t>Léon</t>
  </si>
  <si>
    <t>George</t>
  </si>
  <si>
    <t>Marcel</t>
  </si>
  <si>
    <t>René</t>
  </si>
  <si>
    <t>Henri</t>
  </si>
  <si>
    <t>Thierry</t>
  </si>
  <si>
    <t>Armand</t>
  </si>
  <si>
    <t>Stéphane</t>
  </si>
  <si>
    <t>Gérard</t>
  </si>
  <si>
    <t>Pascal</t>
  </si>
  <si>
    <t>Alain</t>
  </si>
  <si>
    <t>Note 1</t>
  </si>
  <si>
    <t>Note Max</t>
  </si>
  <si>
    <t>TOTAL note 1</t>
  </si>
  <si>
    <t>TOTAL Note max</t>
  </si>
  <si>
    <t>personnes</t>
  </si>
  <si>
    <t>Avec C</t>
  </si>
  <si>
    <t>Avec B</t>
  </si>
  <si>
    <t>Prénom</t>
  </si>
  <si>
    <t>x</t>
  </si>
  <si>
    <t>Critère Max</t>
  </si>
  <si>
    <t>Critère &lt;=110</t>
  </si>
  <si>
    <t>a</t>
  </si>
  <si>
    <t>b</t>
  </si>
  <si>
    <t>c</t>
  </si>
  <si>
    <t>d</t>
  </si>
  <si>
    <t>e</t>
  </si>
  <si>
    <t>f</t>
  </si>
  <si>
    <t>g</t>
  </si>
  <si>
    <t>h</t>
  </si>
  <si>
    <t>Rang</t>
  </si>
  <si>
    <t>Emplacement :</t>
  </si>
  <si>
    <t>Note : Clic gauche sur Réponse pour la solution</t>
  </si>
  <si>
    <t>Voir macro en module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</si>
</sst>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3" borderId="0" xfId="0" applyFont="1" applyFill="1"/>
    <xf numFmtId="0" fontId="2" fillId="3" borderId="0" xfId="0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0" fillId="4" borderId="0" xfId="0" applyFill="1"/>
    <xf numFmtId="0" fontId="0" fillId="0" borderId="2" xfId="0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49" fontId="0" fillId="0" borderId="0" xfId="0" applyNumberFormat="1"/>
    <xf numFmtId="1" fontId="0" fillId="2" borderId="0" xfId="0" applyNumberFormat="1" applyFill="1"/>
    <xf numFmtId="166" fontId="0" fillId="0" borderId="0" xfId="0" quotePrefix="1" applyNumberFormat="1"/>
    <xf numFmtId="0" fontId="8" fillId="0" borderId="0" xfId="0" applyFont="1"/>
  </cellXfs>
  <cellStyles count="1">
    <cellStyle name="Normal" xfId="0" builtinId="0"/>
  </cellStyles>
  <dxfs count="1"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15</xdr:row>
      <xdr:rowOff>19050</xdr:rowOff>
    </xdr:from>
    <xdr:to>
      <xdr:col>10</xdr:col>
      <xdr:colOff>76200</xdr:colOff>
      <xdr:row>20</xdr:row>
      <xdr:rowOff>19050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D10FC7B6-CCE2-6696-3970-4BEBDCDC8F02}"/>
            </a:ext>
          </a:extLst>
        </xdr:cNvPr>
        <xdr:cNvSpPr/>
      </xdr:nvSpPr>
      <xdr:spPr>
        <a:xfrm>
          <a:off x="5029200" y="2876550"/>
          <a:ext cx="228600" cy="952500"/>
        </a:xfrm>
        <a:prstGeom prst="rightBrace">
          <a:avLst/>
        </a:prstGeom>
        <a:ln w="2222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104774</xdr:colOff>
      <xdr:row>14</xdr:row>
      <xdr:rowOff>190499</xdr:rowOff>
    </xdr:from>
    <xdr:to>
      <xdr:col>13</xdr:col>
      <xdr:colOff>85724</xdr:colOff>
      <xdr:row>21</xdr:row>
      <xdr:rowOff>38100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7A564DD3-7646-45F4-B6C4-0A36AAADF324}"/>
            </a:ext>
          </a:extLst>
        </xdr:cNvPr>
        <xdr:cNvSpPr/>
      </xdr:nvSpPr>
      <xdr:spPr>
        <a:xfrm>
          <a:off x="5800724" y="2857499"/>
          <a:ext cx="238125" cy="1181101"/>
        </a:xfrm>
        <a:prstGeom prst="rightBrace">
          <a:avLst/>
        </a:prstGeom>
        <a:noFill/>
        <a:ln w="22225" cap="flat" cmpd="sng" algn="ctr">
          <a:solidFill>
            <a:srgbClr val="4472C4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19050</xdr:colOff>
      <xdr:row>15</xdr:row>
      <xdr:rowOff>85725</xdr:rowOff>
    </xdr:from>
    <xdr:to>
      <xdr:col>5</xdr:col>
      <xdr:colOff>257175</xdr:colOff>
      <xdr:row>22</xdr:row>
      <xdr:rowOff>152400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0916A4CB-FB4A-4FEB-92F1-244B739CB09E}"/>
            </a:ext>
          </a:extLst>
        </xdr:cNvPr>
        <xdr:cNvSpPr/>
      </xdr:nvSpPr>
      <xdr:spPr>
        <a:xfrm>
          <a:off x="3352800" y="2943225"/>
          <a:ext cx="238125" cy="1400175"/>
        </a:xfrm>
        <a:prstGeom prst="rightBrace">
          <a:avLst/>
        </a:prstGeom>
        <a:noFill/>
        <a:ln w="22225" cap="flat" cmpd="sng" algn="ctr">
          <a:solidFill>
            <a:srgbClr val="4472C4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114300</xdr:colOff>
      <xdr:row>22</xdr:row>
      <xdr:rowOff>28575</xdr:rowOff>
    </xdr:from>
    <xdr:to>
      <xdr:col>10</xdr:col>
      <xdr:colOff>85725</xdr:colOff>
      <xdr:row>27</xdr:row>
      <xdr:rowOff>28575</xdr:rowOff>
    </xdr:to>
    <xdr:sp macro="" textlink="">
      <xdr:nvSpPr>
        <xdr:cNvPr id="7" name="Accolade fermante 6">
          <a:extLst>
            <a:ext uri="{FF2B5EF4-FFF2-40B4-BE49-F238E27FC236}">
              <a16:creationId xmlns:a16="http://schemas.microsoft.com/office/drawing/2014/main" id="{91A5ED1F-6C4C-4084-B15D-B27B2F549AB9}"/>
            </a:ext>
          </a:extLst>
        </xdr:cNvPr>
        <xdr:cNvSpPr/>
      </xdr:nvSpPr>
      <xdr:spPr>
        <a:xfrm>
          <a:off x="5038725" y="4219575"/>
          <a:ext cx="228600" cy="952500"/>
        </a:xfrm>
        <a:prstGeom prst="rightBrace">
          <a:avLst/>
        </a:prstGeom>
        <a:noFill/>
        <a:ln w="22225" cap="flat" cmpd="sng" algn="ctr">
          <a:solidFill>
            <a:srgbClr val="4472C4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17</xdr:row>
          <xdr:rowOff>95250</xdr:rowOff>
        </xdr:from>
        <xdr:to>
          <xdr:col>3</xdr:col>
          <xdr:colOff>0</xdr:colOff>
          <xdr:row>21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Réponse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B5F45D-69DA-47B5-8322-59D5AA08E5B4}" name="Tableau1" displayName="Tableau1" ref="A1:C13" totalsRowShown="0">
  <sortState xmlns:xlrd2="http://schemas.microsoft.com/office/spreadsheetml/2017/richdata2" ref="A2:C13">
    <sortCondition descending="1" ref="C2:C13"/>
    <sortCondition ref="B2:B13"/>
  </sortState>
  <tableColumns count="3">
    <tableColumn id="1" xr3:uid="{D1CF1F06-3DCB-43FC-B773-80ED47A32A73}" name="Prénom"/>
    <tableColumn id="2" xr3:uid="{105F430F-2078-47CC-B269-F914E8EE50A8}" name="Note 1"/>
    <tableColumn id="3" xr3:uid="{DCAD3BCF-5DDA-416A-9D5F-4D23AE916B6E}" name="Note Ma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8E8E5B-390A-40CB-9B6A-4A873D570A95}">
  <sheetPr codeName="Feuil1"/>
  <dimension ref="A1:AO100"/>
  <sheetViews>
    <sheetView tabSelected="1" workbookViewId="0">
      <selection activeCell="C16" sqref="C16"/>
    </sheetView>
  </sheetViews>
  <sheetFormatPr baseColWidth="10" defaultColWidth="11.42578125" defaultRowHeight="15" x14ac:dyDescent="0.25"/>
  <cols>
    <col min="1" max="1" width="13" customWidth="1"/>
    <col min="2" max="2" width="6.7109375" customWidth="1"/>
    <col min="3" max="3" width="9.85546875" customWidth="1"/>
    <col min="4" max="4" width="6.42578125" customWidth="1"/>
    <col min="5" max="5" width="11.85546875" customWidth="1"/>
    <col min="6" max="6" width="11.85546875" style="1" customWidth="1"/>
    <col min="7" max="7" width="4.28515625" style="1" customWidth="1"/>
    <col min="8" max="8" width="3.7109375" style="1" customWidth="1"/>
    <col min="9" max="9" width="4" style="1" customWidth="1"/>
    <col min="10" max="14" width="3.85546875" style="1" customWidth="1"/>
    <col min="15" max="31" width="4.28515625" style="1" customWidth="1"/>
    <col min="32" max="32" width="2.28515625" style="1" customWidth="1"/>
    <col min="33" max="33" width="15" customWidth="1"/>
    <col min="34" max="34" width="6" customWidth="1"/>
    <col min="35" max="35" width="2.85546875" style="1" customWidth="1"/>
    <col min="36" max="36" width="6.7109375" customWidth="1"/>
    <col min="37" max="37" width="6.85546875" customWidth="1"/>
    <col min="38" max="38" width="2.42578125" customWidth="1"/>
    <col min="39" max="39" width="6.7109375" customWidth="1"/>
    <col min="40" max="40" width="9.5703125" customWidth="1"/>
    <col min="41" max="41" width="19" customWidth="1"/>
  </cols>
  <sheetData>
    <row r="1" spans="1:41" x14ac:dyDescent="0.25">
      <c r="A1" s="6" t="s">
        <v>19</v>
      </c>
      <c r="B1" s="6" t="s">
        <v>12</v>
      </c>
      <c r="C1" s="7" t="s">
        <v>13</v>
      </c>
      <c r="D1" s="10"/>
      <c r="E1" s="9" t="s">
        <v>22</v>
      </c>
      <c r="F1" s="9" t="s">
        <v>21</v>
      </c>
      <c r="G1" s="10"/>
      <c r="H1" s="9" t="s">
        <v>23</v>
      </c>
      <c r="I1" s="9" t="s">
        <v>24</v>
      </c>
      <c r="J1" s="14" t="s">
        <v>25</v>
      </c>
      <c r="K1" s="14" t="s">
        <v>26</v>
      </c>
      <c r="L1" s="14" t="s">
        <v>27</v>
      </c>
      <c r="M1" s="14" t="s">
        <v>28</v>
      </c>
      <c r="N1" s="14" t="s">
        <v>29</v>
      </c>
      <c r="O1" s="15" t="s">
        <v>30</v>
      </c>
      <c r="P1" s="9" t="s">
        <v>23</v>
      </c>
      <c r="Q1" s="9" t="s">
        <v>24</v>
      </c>
      <c r="R1" s="14" t="s">
        <v>25</v>
      </c>
      <c r="S1" s="14" t="s">
        <v>26</v>
      </c>
      <c r="T1" s="14" t="s">
        <v>27</v>
      </c>
      <c r="U1" s="14" t="s">
        <v>28</v>
      </c>
      <c r="V1" s="14" t="s">
        <v>29</v>
      </c>
      <c r="W1" s="15" t="s">
        <v>30</v>
      </c>
      <c r="X1" s="9" t="s">
        <v>23</v>
      </c>
      <c r="Y1" s="9" t="s">
        <v>24</v>
      </c>
      <c r="Z1" s="14" t="s">
        <v>25</v>
      </c>
      <c r="AA1" s="14" t="s">
        <v>26</v>
      </c>
      <c r="AB1" s="14" t="s">
        <v>27</v>
      </c>
      <c r="AC1" s="14" t="s">
        <v>28</v>
      </c>
      <c r="AD1" s="14" t="s">
        <v>29</v>
      </c>
      <c r="AE1" s="15" t="s">
        <v>30</v>
      </c>
      <c r="AF1" s="14"/>
      <c r="AG1" t="s">
        <v>14</v>
      </c>
      <c r="AH1" s="2">
        <f>(AH2-INT(AH2))*1000</f>
        <v>109.00000000000887</v>
      </c>
      <c r="AJ1" t="s">
        <v>18</v>
      </c>
      <c r="AK1" t="s">
        <v>17</v>
      </c>
      <c r="AM1">
        <v>109</v>
      </c>
      <c r="AN1">
        <v>250.10900000000001</v>
      </c>
      <c r="AO1" s="23">
        <v>101110010000</v>
      </c>
    </row>
    <row r="2" spans="1:41" x14ac:dyDescent="0.25">
      <c r="A2" t="s">
        <v>1</v>
      </c>
      <c r="B2">
        <v>44</v>
      </c>
      <c r="C2">
        <v>62</v>
      </c>
      <c r="D2" s="11"/>
      <c r="E2" s="3">
        <v>1</v>
      </c>
      <c r="F2" s="3">
        <f>E2</f>
        <v>1</v>
      </c>
      <c r="G2" s="11"/>
      <c r="H2" s="3">
        <v>1</v>
      </c>
      <c r="I2" s="3">
        <v>1</v>
      </c>
      <c r="J2" s="1">
        <v>1</v>
      </c>
      <c r="K2" s="1">
        <v>1</v>
      </c>
      <c r="L2" s="1">
        <v>1</v>
      </c>
      <c r="M2" s="1">
        <v>1</v>
      </c>
      <c r="N2" s="1">
        <v>1</v>
      </c>
      <c r="O2" s="12">
        <v>1</v>
      </c>
      <c r="P2" s="1">
        <v>1</v>
      </c>
      <c r="Q2" s="1">
        <v>1</v>
      </c>
      <c r="R2" s="1">
        <v>1</v>
      </c>
      <c r="S2" s="1">
        <v>1</v>
      </c>
      <c r="T2" s="1">
        <v>1</v>
      </c>
      <c r="U2" s="1">
        <v>1</v>
      </c>
      <c r="V2" s="1">
        <v>1</v>
      </c>
      <c r="W2" s="12">
        <v>1</v>
      </c>
      <c r="X2" s="1">
        <v>1</v>
      </c>
      <c r="Y2" s="1">
        <v>1</v>
      </c>
      <c r="Z2" s="1">
        <v>1</v>
      </c>
      <c r="AA2" s="1">
        <v>1</v>
      </c>
      <c r="AB2" s="1">
        <v>1</v>
      </c>
      <c r="AC2" s="1">
        <v>1</v>
      </c>
      <c r="AD2" s="1">
        <v>1</v>
      </c>
      <c r="AE2" s="12">
        <v>1</v>
      </c>
      <c r="AG2" t="s">
        <v>15</v>
      </c>
      <c r="AH2" s="22">
        <f>MAX(AN1:AN150)</f>
        <v>250.10900000000001</v>
      </c>
      <c r="AJ2">
        <f t="shared" ref="AJ2:AJ13" si="0">RANK(B2,B$2:B$13,0)</f>
        <v>1</v>
      </c>
      <c r="AK2">
        <f t="shared" ref="AK2:AK13" si="1">RANK(C2,C$2:C$13,0)</f>
        <v>1</v>
      </c>
      <c r="AM2">
        <v>92</v>
      </c>
      <c r="AN2">
        <v>24.792000000000002</v>
      </c>
      <c r="AO2" s="23">
        <v>101101010000</v>
      </c>
    </row>
    <row r="3" spans="1:41" x14ac:dyDescent="0.25">
      <c r="A3" t="s">
        <v>6</v>
      </c>
      <c r="B3">
        <v>44</v>
      </c>
      <c r="C3">
        <v>56</v>
      </c>
      <c r="D3" s="11"/>
      <c r="E3" s="3">
        <v>0</v>
      </c>
      <c r="F3" s="3">
        <f t="shared" ref="F3:F12" si="2">E3</f>
        <v>0</v>
      </c>
      <c r="G3" s="11"/>
      <c r="H3" s="3">
        <v>1</v>
      </c>
      <c r="I3" s="3">
        <v>1</v>
      </c>
      <c r="J3" s="1">
        <v>1</v>
      </c>
      <c r="K3" s="1">
        <v>1</v>
      </c>
      <c r="L3" s="1">
        <v>1</v>
      </c>
      <c r="M3" s="1">
        <v>1</v>
      </c>
      <c r="N3" s="1">
        <v>1</v>
      </c>
      <c r="O3" s="12">
        <v>1</v>
      </c>
      <c r="P3" s="1">
        <v>1</v>
      </c>
      <c r="Q3" s="1">
        <v>1</v>
      </c>
      <c r="R3" s="1">
        <v>1</v>
      </c>
      <c r="S3" s="1">
        <v>1</v>
      </c>
      <c r="T3" s="1">
        <v>1</v>
      </c>
      <c r="U3" s="1">
        <v>1</v>
      </c>
      <c r="V3" s="1">
        <v>1</v>
      </c>
      <c r="W3" s="12">
        <v>1</v>
      </c>
      <c r="X3" s="1">
        <v>1</v>
      </c>
      <c r="Y3" s="1">
        <v>1</v>
      </c>
      <c r="Z3" s="1">
        <v>1</v>
      </c>
      <c r="AA3" s="1">
        <v>1</v>
      </c>
      <c r="AB3" s="1">
        <v>1</v>
      </c>
      <c r="AC3" s="1">
        <v>1</v>
      </c>
      <c r="AD3" s="1">
        <v>1</v>
      </c>
      <c r="AE3" s="12">
        <v>1</v>
      </c>
      <c r="AG3" t="s">
        <v>16</v>
      </c>
      <c r="AH3">
        <v>5</v>
      </c>
      <c r="AJ3">
        <f t="shared" si="0"/>
        <v>1</v>
      </c>
      <c r="AK3">
        <f t="shared" si="1"/>
        <v>2</v>
      </c>
      <c r="AM3">
        <v>104</v>
      </c>
      <c r="AN3">
        <v>236.10400000000001</v>
      </c>
      <c r="AO3" s="23">
        <v>101101000100</v>
      </c>
    </row>
    <row r="4" spans="1:41" x14ac:dyDescent="0.25">
      <c r="A4" t="s">
        <v>7</v>
      </c>
      <c r="B4">
        <v>7</v>
      </c>
      <c r="C4">
        <v>49</v>
      </c>
      <c r="D4" s="11"/>
      <c r="E4" s="3">
        <v>1</v>
      </c>
      <c r="F4" s="3">
        <f t="shared" si="2"/>
        <v>1</v>
      </c>
      <c r="G4" s="11"/>
      <c r="H4" s="3">
        <v>1</v>
      </c>
      <c r="I4" s="3">
        <v>1</v>
      </c>
      <c r="J4" s="1">
        <v>1</v>
      </c>
      <c r="K4" s="1">
        <v>1</v>
      </c>
      <c r="L4" s="1">
        <v>1</v>
      </c>
      <c r="M4" s="1">
        <v>1</v>
      </c>
      <c r="N4" s="1">
        <v>1</v>
      </c>
      <c r="O4" s="12">
        <v>1</v>
      </c>
      <c r="P4" s="1">
        <v>1</v>
      </c>
      <c r="Q4" s="1">
        <v>1</v>
      </c>
      <c r="R4" s="1">
        <v>1</v>
      </c>
      <c r="S4" s="1">
        <v>1</v>
      </c>
      <c r="T4" s="1">
        <v>1</v>
      </c>
      <c r="U4" s="1">
        <v>1</v>
      </c>
      <c r="V4" s="1">
        <v>1</v>
      </c>
      <c r="W4" s="12">
        <v>1</v>
      </c>
      <c r="X4" s="1">
        <v>1</v>
      </c>
      <c r="Y4" s="1">
        <v>1</v>
      </c>
      <c r="Z4" s="1">
        <v>1</v>
      </c>
      <c r="AA4" s="1">
        <v>1</v>
      </c>
      <c r="AB4" s="1">
        <v>1</v>
      </c>
      <c r="AC4" s="1">
        <v>1</v>
      </c>
      <c r="AD4" s="1">
        <v>1</v>
      </c>
      <c r="AE4" s="12">
        <v>1</v>
      </c>
      <c r="AJ4">
        <f t="shared" si="0"/>
        <v>12</v>
      </c>
      <c r="AK4">
        <f t="shared" si="1"/>
        <v>3</v>
      </c>
      <c r="AM4">
        <v>109</v>
      </c>
      <c r="AN4">
        <v>214.10900000000001</v>
      </c>
      <c r="AO4" s="23">
        <v>101101000001</v>
      </c>
    </row>
    <row r="5" spans="1:41" x14ac:dyDescent="0.25">
      <c r="A5" t="s">
        <v>11</v>
      </c>
      <c r="B5">
        <v>11</v>
      </c>
      <c r="C5">
        <v>48</v>
      </c>
      <c r="D5" s="11"/>
      <c r="E5" s="3">
        <v>1</v>
      </c>
      <c r="F5" s="3">
        <f t="shared" si="2"/>
        <v>1</v>
      </c>
      <c r="G5" s="11"/>
      <c r="H5" s="3">
        <v>1</v>
      </c>
      <c r="I5" s="3">
        <v>1</v>
      </c>
      <c r="J5" s="1">
        <v>1</v>
      </c>
      <c r="K5" s="1">
        <v>1</v>
      </c>
      <c r="L5" s="1">
        <v>1</v>
      </c>
      <c r="M5" s="1">
        <v>1</v>
      </c>
      <c r="N5" s="1">
        <v>1</v>
      </c>
      <c r="O5" s="12">
        <v>1</v>
      </c>
      <c r="W5" s="12"/>
      <c r="AE5" s="13"/>
      <c r="AF5" s="4"/>
      <c r="AG5" t="s">
        <v>32</v>
      </c>
      <c r="AH5" t="str">
        <f>"AO" &amp; _xlfn.XMATCH(AH2,AN1:AN91)</f>
        <v>AO1</v>
      </c>
      <c r="AJ5">
        <f t="shared" si="0"/>
        <v>11</v>
      </c>
      <c r="AK5">
        <f t="shared" si="1"/>
        <v>4</v>
      </c>
      <c r="AM5">
        <v>98</v>
      </c>
      <c r="AN5">
        <v>23.498000000000001</v>
      </c>
      <c r="AO5" s="23">
        <v>101100010100</v>
      </c>
    </row>
    <row r="6" spans="1:41" x14ac:dyDescent="0.25">
      <c r="A6" t="s">
        <v>4</v>
      </c>
      <c r="B6">
        <v>35</v>
      </c>
      <c r="C6">
        <v>48</v>
      </c>
      <c r="D6" s="11"/>
      <c r="E6" s="3">
        <v>1</v>
      </c>
      <c r="F6" s="3">
        <f t="shared" si="2"/>
        <v>1</v>
      </c>
      <c r="G6" s="11"/>
      <c r="H6" s="3">
        <v>1</v>
      </c>
      <c r="I6" s="3"/>
      <c r="O6" s="13"/>
      <c r="P6" s="4">
        <v>1</v>
      </c>
      <c r="Q6" s="4">
        <v>1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13">
        <v>1</v>
      </c>
      <c r="AE6" s="12"/>
      <c r="AJ6">
        <f t="shared" si="0"/>
        <v>5</v>
      </c>
      <c r="AK6">
        <f t="shared" si="1"/>
        <v>4</v>
      </c>
      <c r="AM6">
        <v>106</v>
      </c>
      <c r="AN6">
        <v>220.10599999999999</v>
      </c>
      <c r="AO6" s="23">
        <v>101100010010</v>
      </c>
    </row>
    <row r="7" spans="1:41" x14ac:dyDescent="0.25">
      <c r="A7" t="s">
        <v>0</v>
      </c>
      <c r="B7">
        <v>18</v>
      </c>
      <c r="C7">
        <v>45</v>
      </c>
      <c r="D7" s="11"/>
      <c r="E7" s="3">
        <v>0</v>
      </c>
      <c r="F7" s="3">
        <f t="shared" si="2"/>
        <v>0</v>
      </c>
      <c r="G7" s="11"/>
      <c r="H7" s="3"/>
      <c r="I7" s="3">
        <v>1</v>
      </c>
      <c r="O7" s="13"/>
      <c r="P7" s="4">
        <v>1</v>
      </c>
      <c r="Q7" s="4"/>
      <c r="R7" s="4"/>
      <c r="S7" s="4"/>
      <c r="T7" s="4"/>
      <c r="U7" s="4"/>
      <c r="V7" s="4"/>
      <c r="W7" s="13"/>
      <c r="X7" s="4">
        <v>1</v>
      </c>
      <c r="Y7" s="4">
        <v>1</v>
      </c>
      <c r="Z7" s="4">
        <v>1</v>
      </c>
      <c r="AA7" s="4">
        <v>1</v>
      </c>
      <c r="AB7" s="4">
        <v>1</v>
      </c>
      <c r="AC7" s="4">
        <v>1</v>
      </c>
      <c r="AD7" s="4">
        <v>1</v>
      </c>
      <c r="AE7" s="13">
        <v>1</v>
      </c>
      <c r="AF7" s="4"/>
      <c r="AJ7">
        <f t="shared" si="0"/>
        <v>9</v>
      </c>
      <c r="AK7">
        <f t="shared" si="1"/>
        <v>6</v>
      </c>
      <c r="AM7">
        <v>103</v>
      </c>
      <c r="AN7">
        <v>212.10300000000001</v>
      </c>
      <c r="AO7" s="23">
        <v>101100010001</v>
      </c>
    </row>
    <row r="8" spans="1:41" x14ac:dyDescent="0.25">
      <c r="A8" t="s">
        <v>8</v>
      </c>
      <c r="B8">
        <v>38</v>
      </c>
      <c r="C8">
        <v>44</v>
      </c>
      <c r="D8" s="11"/>
      <c r="E8" s="3">
        <v>0</v>
      </c>
      <c r="F8" s="3">
        <f t="shared" si="2"/>
        <v>0</v>
      </c>
      <c r="G8" s="11"/>
      <c r="H8" s="3"/>
      <c r="I8" s="3"/>
      <c r="J8" s="1">
        <v>1</v>
      </c>
      <c r="O8" s="13"/>
      <c r="P8" s="4"/>
      <c r="Q8" s="4">
        <v>1</v>
      </c>
      <c r="R8" s="4"/>
      <c r="S8" s="4"/>
      <c r="T8" s="4"/>
      <c r="U8" s="4"/>
      <c r="V8" s="4"/>
      <c r="W8" s="13"/>
      <c r="X8" s="4">
        <v>1</v>
      </c>
      <c r="Y8" s="4"/>
      <c r="Z8" s="4"/>
      <c r="AA8" s="4"/>
      <c r="AB8" s="4"/>
      <c r="AC8" s="4"/>
      <c r="AD8" s="4"/>
      <c r="AE8" s="13"/>
      <c r="AF8" s="4"/>
      <c r="AJ8">
        <f t="shared" si="0"/>
        <v>3</v>
      </c>
      <c r="AK8">
        <f t="shared" si="1"/>
        <v>7</v>
      </c>
      <c r="AM8">
        <v>105</v>
      </c>
      <c r="AN8">
        <v>231.10499999999999</v>
      </c>
      <c r="AO8" s="23">
        <v>101001010100</v>
      </c>
    </row>
    <row r="9" spans="1:41" x14ac:dyDescent="0.25">
      <c r="A9" t="s">
        <v>5</v>
      </c>
      <c r="B9">
        <v>12</v>
      </c>
      <c r="C9">
        <v>43</v>
      </c>
      <c r="D9" s="11"/>
      <c r="E9" s="3">
        <v>1</v>
      </c>
      <c r="F9" s="3">
        <f t="shared" si="2"/>
        <v>1</v>
      </c>
      <c r="G9" s="11"/>
      <c r="H9" s="3"/>
      <c r="I9" s="3"/>
      <c r="K9" s="1">
        <v>1</v>
      </c>
      <c r="O9" s="13"/>
      <c r="P9" s="4"/>
      <c r="Q9" s="4"/>
      <c r="R9" s="4">
        <v>1</v>
      </c>
      <c r="S9" s="4"/>
      <c r="T9" s="4"/>
      <c r="U9" s="4"/>
      <c r="V9" s="4"/>
      <c r="W9" s="13"/>
      <c r="X9" s="4"/>
      <c r="Y9" s="4">
        <v>1</v>
      </c>
      <c r="Z9" s="4"/>
      <c r="AA9" s="4"/>
      <c r="AB9" s="4"/>
      <c r="AC9" s="4"/>
      <c r="AD9" s="4"/>
      <c r="AE9" s="13"/>
      <c r="AF9" s="4"/>
      <c r="AJ9">
        <f t="shared" si="0"/>
        <v>10</v>
      </c>
      <c r="AK9">
        <f t="shared" si="1"/>
        <v>8</v>
      </c>
      <c r="AM9">
        <v>110</v>
      </c>
      <c r="AN9">
        <v>209.11</v>
      </c>
      <c r="AO9" s="23">
        <v>101001010001</v>
      </c>
    </row>
    <row r="10" spans="1:41" x14ac:dyDescent="0.25">
      <c r="A10" t="s">
        <v>2</v>
      </c>
      <c r="B10">
        <v>38</v>
      </c>
      <c r="C10">
        <v>34</v>
      </c>
      <c r="D10" s="11"/>
      <c r="E10" s="3">
        <v>0</v>
      </c>
      <c r="F10" s="3">
        <f t="shared" si="2"/>
        <v>0</v>
      </c>
      <c r="G10" s="11"/>
      <c r="H10" s="3"/>
      <c r="I10" s="3"/>
      <c r="L10" s="1">
        <v>1</v>
      </c>
      <c r="O10" s="13"/>
      <c r="P10" s="4"/>
      <c r="Q10" s="4"/>
      <c r="R10" s="4"/>
      <c r="S10" s="4">
        <v>1</v>
      </c>
      <c r="T10" s="4"/>
      <c r="U10" s="4"/>
      <c r="V10" s="4"/>
      <c r="W10" s="13"/>
      <c r="X10" s="4"/>
      <c r="Y10" s="4"/>
      <c r="Z10" s="4">
        <v>1</v>
      </c>
      <c r="AA10" s="4"/>
      <c r="AB10" s="4"/>
      <c r="AC10" s="4"/>
      <c r="AD10" s="4"/>
      <c r="AE10" s="13"/>
      <c r="AF10" s="4"/>
      <c r="AJ10">
        <f t="shared" si="0"/>
        <v>3</v>
      </c>
      <c r="AK10">
        <f t="shared" si="1"/>
        <v>9</v>
      </c>
      <c r="AM10">
        <v>109</v>
      </c>
      <c r="AN10">
        <v>230.10900000000001</v>
      </c>
      <c r="AO10" s="23">
        <v>100101010100</v>
      </c>
    </row>
    <row r="11" spans="1:41" x14ac:dyDescent="0.25">
      <c r="A11" t="s">
        <v>9</v>
      </c>
      <c r="B11">
        <v>24</v>
      </c>
      <c r="C11">
        <v>32</v>
      </c>
      <c r="D11" s="11"/>
      <c r="E11" s="3">
        <v>0</v>
      </c>
      <c r="F11" s="3">
        <f t="shared" si="2"/>
        <v>0</v>
      </c>
      <c r="G11" s="11"/>
      <c r="H11" s="3"/>
      <c r="I11" s="3"/>
      <c r="M11" s="1">
        <v>1</v>
      </c>
      <c r="O11" s="13"/>
      <c r="P11" s="4"/>
      <c r="Q11" s="4"/>
      <c r="R11" s="4"/>
      <c r="S11" s="4"/>
      <c r="T11" s="4">
        <v>1</v>
      </c>
      <c r="U11" s="4"/>
      <c r="V11" s="4"/>
      <c r="W11" s="13"/>
      <c r="X11" s="4"/>
      <c r="Y11" s="4"/>
      <c r="Z11" s="4"/>
      <c r="AA11" s="4">
        <v>1</v>
      </c>
      <c r="AB11" s="4"/>
      <c r="AC11" s="4"/>
      <c r="AD11" s="4"/>
      <c r="AE11" s="13"/>
      <c r="AF11" s="4"/>
      <c r="AJ11">
        <f t="shared" si="0"/>
        <v>8</v>
      </c>
      <c r="AK11">
        <f t="shared" si="1"/>
        <v>10</v>
      </c>
      <c r="AM11">
        <v>109</v>
      </c>
      <c r="AN11">
        <v>244.10900000000001</v>
      </c>
      <c r="AO11" s="23">
        <v>11110010000</v>
      </c>
    </row>
    <row r="12" spans="1:41" x14ac:dyDescent="0.25">
      <c r="A12" t="s">
        <v>3</v>
      </c>
      <c r="B12">
        <v>32</v>
      </c>
      <c r="C12">
        <v>18</v>
      </c>
      <c r="D12" s="11"/>
      <c r="E12" s="3">
        <v>0</v>
      </c>
      <c r="F12" s="3">
        <f t="shared" si="2"/>
        <v>0</v>
      </c>
      <c r="G12" s="11"/>
      <c r="H12" s="3"/>
      <c r="I12" s="3"/>
      <c r="N12" s="1">
        <v>1</v>
      </c>
      <c r="O12" s="13"/>
      <c r="P12" s="4"/>
      <c r="Q12" s="4"/>
      <c r="R12" s="4"/>
      <c r="S12" s="4"/>
      <c r="T12" s="4"/>
      <c r="U12" s="4">
        <v>1</v>
      </c>
      <c r="V12" s="4"/>
      <c r="W12" s="13"/>
      <c r="X12" s="4"/>
      <c r="Y12" s="4"/>
      <c r="Z12" s="4"/>
      <c r="AA12" s="4"/>
      <c r="AB12" s="4">
        <v>1</v>
      </c>
      <c r="AC12" s="4"/>
      <c r="AD12" s="4"/>
      <c r="AE12" s="13"/>
      <c r="AF12" s="4"/>
      <c r="AJ12">
        <f t="shared" si="0"/>
        <v>6</v>
      </c>
      <c r="AK12">
        <f t="shared" si="1"/>
        <v>11</v>
      </c>
      <c r="AM12">
        <v>92</v>
      </c>
      <c r="AN12">
        <v>24.192</v>
      </c>
      <c r="AO12" s="23">
        <v>11101010000</v>
      </c>
    </row>
    <row r="13" spans="1:41" x14ac:dyDescent="0.25">
      <c r="A13" t="s">
        <v>10</v>
      </c>
      <c r="B13">
        <v>29</v>
      </c>
      <c r="C13">
        <v>10</v>
      </c>
      <c r="D13" s="11"/>
      <c r="E13" s="8">
        <v>0</v>
      </c>
      <c r="F13" s="8">
        <f>E13</f>
        <v>0</v>
      </c>
      <c r="G13" s="11"/>
      <c r="H13" s="3"/>
      <c r="I13" s="3"/>
      <c r="O13" s="13">
        <v>1</v>
      </c>
      <c r="P13" s="4"/>
      <c r="Q13" s="4"/>
      <c r="R13" s="4"/>
      <c r="S13" s="4"/>
      <c r="T13" s="4"/>
      <c r="U13" s="4"/>
      <c r="V13" s="4">
        <v>1</v>
      </c>
      <c r="W13" s="13"/>
      <c r="X13" s="4"/>
      <c r="Y13" s="4"/>
      <c r="Z13" s="4"/>
      <c r="AA13" s="4"/>
      <c r="AB13" s="4"/>
      <c r="AC13" s="4">
        <v>1</v>
      </c>
      <c r="AD13" s="4"/>
      <c r="AE13" s="13"/>
      <c r="AF13" s="4"/>
      <c r="AJ13">
        <f t="shared" si="0"/>
        <v>7</v>
      </c>
      <c r="AK13">
        <f t="shared" si="1"/>
        <v>12</v>
      </c>
      <c r="AM13">
        <v>104</v>
      </c>
      <c r="AN13">
        <v>230.10400000000001</v>
      </c>
      <c r="AO13" s="23">
        <v>11101000100</v>
      </c>
    </row>
    <row r="14" spans="1:41" x14ac:dyDescent="0.25">
      <c r="D14" s="1" t="b">
        <f>COUNTIF(E2:E13,1)=5</f>
        <v>1</v>
      </c>
      <c r="E14" s="5">
        <f>SUMIF(E2:E13,1,Tableau1[Note 1])</f>
        <v>109</v>
      </c>
      <c r="F14" s="5">
        <f>SUMIF(F2:F13,1,Tableau1[Note Max])</f>
        <v>250</v>
      </c>
      <c r="G14" s="5"/>
      <c r="H14"/>
      <c r="I14"/>
      <c r="AM14">
        <v>109</v>
      </c>
      <c r="AN14">
        <v>208.10900000000001</v>
      </c>
      <c r="AO14" s="23">
        <v>11101000001</v>
      </c>
    </row>
    <row r="15" spans="1:41" x14ac:dyDescent="0.25">
      <c r="A15">
        <v>100010111</v>
      </c>
      <c r="G15" s="16" t="s">
        <v>31</v>
      </c>
      <c r="AM15">
        <v>98</v>
      </c>
      <c r="AN15">
        <v>22.898</v>
      </c>
      <c r="AO15" s="23">
        <v>11100010100</v>
      </c>
    </row>
    <row r="16" spans="1:41" x14ac:dyDescent="0.25">
      <c r="A16">
        <v>108</v>
      </c>
      <c r="E16">
        <v>4096</v>
      </c>
      <c r="F16"/>
      <c r="G16" s="17">
        <v>12</v>
      </c>
      <c r="H16" s="19">
        <f>2^12</f>
        <v>4096</v>
      </c>
      <c r="I16" s="19"/>
      <c r="J16" s="1">
        <v>1</v>
      </c>
      <c r="K16"/>
      <c r="L16"/>
      <c r="M16" s="18">
        <v>1</v>
      </c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I16"/>
      <c r="AM16">
        <v>106</v>
      </c>
      <c r="AN16">
        <v>214.10599999999999</v>
      </c>
      <c r="AO16" s="23">
        <v>11100010010</v>
      </c>
    </row>
    <row r="17" spans="1:41" x14ac:dyDescent="0.25">
      <c r="A17">
        <v>151.108</v>
      </c>
      <c r="F17"/>
      <c r="G17" s="17">
        <v>11</v>
      </c>
      <c r="H17" s="19">
        <f>2^11</f>
        <v>2048</v>
      </c>
      <c r="I17" s="19"/>
      <c r="J17" s="1">
        <v>1</v>
      </c>
      <c r="K17"/>
      <c r="L17"/>
      <c r="M17" s="18">
        <v>1</v>
      </c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I17"/>
      <c r="AM17">
        <v>103</v>
      </c>
      <c r="AN17">
        <v>206.10300000000001</v>
      </c>
      <c r="AO17" s="23">
        <v>11100010001</v>
      </c>
    </row>
    <row r="18" spans="1:41" x14ac:dyDescent="0.25">
      <c r="E18">
        <v>1024</v>
      </c>
      <c r="G18" s="17">
        <v>10</v>
      </c>
      <c r="H18" s="19">
        <f>2^10</f>
        <v>1024</v>
      </c>
      <c r="I18" s="19"/>
      <c r="J18" s="1">
        <v>1</v>
      </c>
      <c r="K18" s="20">
        <v>7936</v>
      </c>
      <c r="L18" s="20"/>
      <c r="M18" s="18">
        <v>1</v>
      </c>
      <c r="N18" s="20">
        <v>7808</v>
      </c>
      <c r="O18" s="20"/>
      <c r="AM18">
        <v>105</v>
      </c>
      <c r="AN18">
        <v>225.10499999999999</v>
      </c>
      <c r="AO18" s="23">
        <v>11001010100</v>
      </c>
    </row>
    <row r="19" spans="1:41" x14ac:dyDescent="0.25">
      <c r="E19">
        <v>512</v>
      </c>
      <c r="F19" s="1">
        <v>5920</v>
      </c>
      <c r="G19" s="17">
        <v>9</v>
      </c>
      <c r="H19" s="19">
        <f>2^9</f>
        <v>512</v>
      </c>
      <c r="I19" s="19"/>
      <c r="J19" s="1">
        <v>1</v>
      </c>
      <c r="M19" s="18">
        <v>1</v>
      </c>
      <c r="AM19">
        <v>110</v>
      </c>
      <c r="AN19">
        <v>203.11</v>
      </c>
      <c r="AO19" s="23">
        <v>11001010001</v>
      </c>
    </row>
    <row r="20" spans="1:41" x14ac:dyDescent="0.25">
      <c r="A20" s="21"/>
      <c r="E20">
        <v>256</v>
      </c>
      <c r="G20" s="17">
        <v>8</v>
      </c>
      <c r="H20" s="19">
        <f>2^8</f>
        <v>256</v>
      </c>
      <c r="I20" s="19"/>
      <c r="J20" s="1">
        <v>1</v>
      </c>
      <c r="M20" s="18"/>
      <c r="AM20">
        <v>109</v>
      </c>
      <c r="AN20">
        <v>224.10900000000001</v>
      </c>
      <c r="AO20" s="23">
        <v>10101010100</v>
      </c>
    </row>
    <row r="21" spans="1:41" x14ac:dyDescent="0.25">
      <c r="G21" s="17">
        <v>7</v>
      </c>
      <c r="H21" s="19">
        <f>2^7</f>
        <v>128</v>
      </c>
      <c r="I21" s="19"/>
      <c r="M21" s="18">
        <v>1</v>
      </c>
      <c r="AM21">
        <v>109</v>
      </c>
      <c r="AN21">
        <v>234.10900000000001</v>
      </c>
      <c r="AO21" s="23">
        <v>1111100000</v>
      </c>
    </row>
    <row r="22" spans="1:41" x14ac:dyDescent="0.25">
      <c r="G22" s="17">
        <v>6</v>
      </c>
      <c r="H22" s="19">
        <f>2^6</f>
        <v>64</v>
      </c>
      <c r="I22" s="19"/>
      <c r="AM22">
        <v>83</v>
      </c>
      <c r="AN22">
        <v>23.382999999999999</v>
      </c>
      <c r="AO22" s="23">
        <v>1111010000</v>
      </c>
    </row>
    <row r="23" spans="1:41" x14ac:dyDescent="0.25">
      <c r="E23">
        <v>32</v>
      </c>
      <c r="G23" s="17">
        <v>5</v>
      </c>
      <c r="H23" s="19">
        <f>2^5</f>
        <v>32</v>
      </c>
      <c r="I23" s="19"/>
      <c r="J23" s="1">
        <v>1</v>
      </c>
      <c r="AM23">
        <v>109</v>
      </c>
      <c r="AN23">
        <v>224.10900000000001</v>
      </c>
      <c r="AO23" s="23">
        <v>1111001000</v>
      </c>
    </row>
    <row r="24" spans="1:41" x14ac:dyDescent="0.25">
      <c r="A24" s="24" t="s">
        <v>33</v>
      </c>
      <c r="G24" s="17">
        <v>4</v>
      </c>
      <c r="H24" s="19">
        <f>2^4</f>
        <v>16</v>
      </c>
      <c r="I24" s="19"/>
      <c r="J24" s="1">
        <v>1</v>
      </c>
      <c r="AM24">
        <v>95</v>
      </c>
      <c r="AN24">
        <v>22.295000000000002</v>
      </c>
      <c r="AO24" s="23">
        <v>1111000100</v>
      </c>
    </row>
    <row r="25" spans="1:41" x14ac:dyDescent="0.25">
      <c r="A25" s="24" t="s">
        <v>34</v>
      </c>
      <c r="G25" s="17">
        <v>3</v>
      </c>
      <c r="H25" s="19">
        <f>2^3</f>
        <v>8</v>
      </c>
      <c r="I25" s="19"/>
      <c r="J25" s="1">
        <v>1</v>
      </c>
      <c r="K25" s="20">
        <v>62</v>
      </c>
      <c r="L25" s="20"/>
      <c r="AM25">
        <v>103</v>
      </c>
      <c r="AN25">
        <v>208.10300000000001</v>
      </c>
      <c r="AO25" s="23">
        <v>1111000010</v>
      </c>
    </row>
    <row r="26" spans="1:41" x14ac:dyDescent="0.25">
      <c r="G26" s="17">
        <v>2</v>
      </c>
      <c r="H26" s="19">
        <f>2^2</f>
        <v>4</v>
      </c>
      <c r="I26" s="19"/>
      <c r="J26" s="1">
        <v>1</v>
      </c>
      <c r="AM26">
        <v>100</v>
      </c>
      <c r="AN26">
        <v>200.1</v>
      </c>
      <c r="AO26" s="23">
        <v>1111000001</v>
      </c>
    </row>
    <row r="27" spans="1:41" x14ac:dyDescent="0.25">
      <c r="G27" s="17">
        <v>1</v>
      </c>
      <c r="H27" s="19">
        <f>2^1</f>
        <v>2</v>
      </c>
      <c r="I27" s="19"/>
      <c r="J27" s="1">
        <v>1</v>
      </c>
      <c r="AM27">
        <v>103</v>
      </c>
      <c r="AN27">
        <v>232.10300000000001</v>
      </c>
      <c r="AO27" s="23">
        <v>1110110000</v>
      </c>
    </row>
    <row r="28" spans="1:41" x14ac:dyDescent="0.25">
      <c r="G28" s="17">
        <v>0</v>
      </c>
      <c r="H28" s="19">
        <f>2^0</f>
        <v>1</v>
      </c>
      <c r="I28" s="19"/>
      <c r="AM28">
        <v>103</v>
      </c>
      <c r="AN28">
        <v>222.10300000000001</v>
      </c>
      <c r="AO28" s="23">
        <v>1110011000</v>
      </c>
    </row>
    <row r="29" spans="1:41" x14ac:dyDescent="0.25">
      <c r="G29" s="17" t="s">
        <v>20</v>
      </c>
      <c r="H29" s="19">
        <v>0</v>
      </c>
      <c r="I29" s="19">
        <v>0</v>
      </c>
      <c r="AM29">
        <v>89</v>
      </c>
      <c r="AN29">
        <v>22.088999999999999</v>
      </c>
      <c r="AO29" s="23">
        <v>1110010100</v>
      </c>
    </row>
    <row r="30" spans="1:41" x14ac:dyDescent="0.25">
      <c r="AM30">
        <v>97</v>
      </c>
      <c r="AN30">
        <v>20.696999999999999</v>
      </c>
      <c r="AO30" s="23">
        <v>1110010010</v>
      </c>
    </row>
    <row r="31" spans="1:41" x14ac:dyDescent="0.25">
      <c r="AM31">
        <v>94</v>
      </c>
      <c r="AN31">
        <v>19.893999999999998</v>
      </c>
      <c r="AO31" s="23">
        <v>1110010001</v>
      </c>
    </row>
    <row r="32" spans="1:41" x14ac:dyDescent="0.25">
      <c r="AM32">
        <v>109</v>
      </c>
      <c r="AN32">
        <v>195.10900000000001</v>
      </c>
      <c r="AO32" s="23">
        <v>1110000110</v>
      </c>
    </row>
    <row r="33" spans="39:41" x14ac:dyDescent="0.25">
      <c r="AM33">
        <v>106</v>
      </c>
      <c r="AN33">
        <v>187.10599999999999</v>
      </c>
      <c r="AO33" s="23">
        <v>1110000101</v>
      </c>
    </row>
    <row r="34" spans="39:41" x14ac:dyDescent="0.25">
      <c r="AM34">
        <v>86</v>
      </c>
      <c r="AN34">
        <v>22.986000000000001</v>
      </c>
      <c r="AO34" s="23">
        <v>1101110000</v>
      </c>
    </row>
    <row r="35" spans="39:41" x14ac:dyDescent="0.25">
      <c r="AM35">
        <v>98</v>
      </c>
      <c r="AN35">
        <v>21.898</v>
      </c>
      <c r="AO35" s="23">
        <v>1101100100</v>
      </c>
    </row>
    <row r="36" spans="39:41" x14ac:dyDescent="0.25">
      <c r="AM36">
        <v>106</v>
      </c>
      <c r="AN36">
        <v>204.10599999999999</v>
      </c>
      <c r="AO36" s="23">
        <v>1101100010</v>
      </c>
    </row>
    <row r="37" spans="39:41" x14ac:dyDescent="0.25">
      <c r="AM37">
        <v>103</v>
      </c>
      <c r="AN37">
        <v>196.10300000000001</v>
      </c>
      <c r="AO37" s="23">
        <v>1101100001</v>
      </c>
    </row>
    <row r="38" spans="39:41" x14ac:dyDescent="0.25">
      <c r="AM38">
        <v>86</v>
      </c>
      <c r="AN38">
        <v>21.986000000000001</v>
      </c>
      <c r="AO38" s="23">
        <v>1101011000</v>
      </c>
    </row>
    <row r="39" spans="39:41" x14ac:dyDescent="0.25">
      <c r="AM39">
        <v>72</v>
      </c>
      <c r="AN39">
        <v>21.771999999999998</v>
      </c>
      <c r="AO39" s="23">
        <v>1101010100</v>
      </c>
    </row>
    <row r="40" spans="39:41" x14ac:dyDescent="0.25">
      <c r="AM40">
        <v>80</v>
      </c>
      <c r="AN40">
        <v>20.38</v>
      </c>
      <c r="AO40" s="23">
        <v>1101010010</v>
      </c>
    </row>
    <row r="41" spans="39:41" x14ac:dyDescent="0.25">
      <c r="AM41">
        <v>77</v>
      </c>
      <c r="AN41">
        <v>19.577000000000002</v>
      </c>
      <c r="AO41" s="23">
        <v>1101010001</v>
      </c>
    </row>
    <row r="42" spans="39:41" x14ac:dyDescent="0.25">
      <c r="AM42">
        <v>98</v>
      </c>
      <c r="AN42">
        <v>20.898</v>
      </c>
      <c r="AO42" s="23">
        <v>1101001100</v>
      </c>
    </row>
    <row r="43" spans="39:41" x14ac:dyDescent="0.25">
      <c r="AM43">
        <v>106</v>
      </c>
      <c r="AN43">
        <v>194.10599999999999</v>
      </c>
      <c r="AO43" s="23">
        <v>1101001010</v>
      </c>
    </row>
    <row r="44" spans="39:41" x14ac:dyDescent="0.25">
      <c r="AM44">
        <v>103</v>
      </c>
      <c r="AN44">
        <v>186.10300000000001</v>
      </c>
      <c r="AO44" s="23">
        <v>1101001001</v>
      </c>
    </row>
    <row r="45" spans="39:41" x14ac:dyDescent="0.25">
      <c r="AM45">
        <v>92</v>
      </c>
      <c r="AN45">
        <v>19.292000000000002</v>
      </c>
      <c r="AO45" s="23">
        <v>1101000110</v>
      </c>
    </row>
    <row r="46" spans="39:41" x14ac:dyDescent="0.25">
      <c r="AM46">
        <v>89</v>
      </c>
      <c r="AN46">
        <v>18.489000000000001</v>
      </c>
      <c r="AO46" s="23">
        <v>1101000101</v>
      </c>
    </row>
    <row r="47" spans="39:41" x14ac:dyDescent="0.25">
      <c r="AM47">
        <v>97</v>
      </c>
      <c r="AN47">
        <v>17.097000000000001</v>
      </c>
      <c r="AO47" s="23">
        <v>1101000011</v>
      </c>
    </row>
    <row r="48" spans="39:41" x14ac:dyDescent="0.25">
      <c r="AM48">
        <v>106</v>
      </c>
      <c r="AN48">
        <v>218.10599999999999</v>
      </c>
      <c r="AO48" s="23">
        <v>1100111000</v>
      </c>
    </row>
    <row r="49" spans="39:41" x14ac:dyDescent="0.25">
      <c r="AM49">
        <v>92</v>
      </c>
      <c r="AN49">
        <v>21.692</v>
      </c>
      <c r="AO49" s="23">
        <v>1100110100</v>
      </c>
    </row>
    <row r="50" spans="39:41" x14ac:dyDescent="0.25">
      <c r="AM50">
        <v>100</v>
      </c>
      <c r="AN50">
        <v>202.1</v>
      </c>
      <c r="AO50" s="23">
        <v>1100110010</v>
      </c>
    </row>
    <row r="51" spans="39:41" x14ac:dyDescent="0.25">
      <c r="AM51">
        <v>97</v>
      </c>
      <c r="AN51">
        <v>19.497</v>
      </c>
      <c r="AO51" s="23">
        <v>1100110001</v>
      </c>
    </row>
    <row r="52" spans="39:41" x14ac:dyDescent="0.25">
      <c r="AM52">
        <v>109</v>
      </c>
      <c r="AN52">
        <v>183.10900000000001</v>
      </c>
      <c r="AO52" s="23">
        <v>1100100101</v>
      </c>
    </row>
    <row r="53" spans="39:41" x14ac:dyDescent="0.25">
      <c r="AM53">
        <v>92</v>
      </c>
      <c r="AN53">
        <v>20.692</v>
      </c>
      <c r="AO53" s="23">
        <v>1100011100</v>
      </c>
    </row>
    <row r="54" spans="39:41" x14ac:dyDescent="0.25">
      <c r="AM54">
        <v>100</v>
      </c>
      <c r="AN54">
        <v>192.1</v>
      </c>
      <c r="AO54" s="23">
        <v>1100011010</v>
      </c>
    </row>
    <row r="55" spans="39:41" x14ac:dyDescent="0.25">
      <c r="AM55">
        <v>97</v>
      </c>
      <c r="AN55">
        <v>18.497</v>
      </c>
      <c r="AO55" s="23">
        <v>1100011001</v>
      </c>
    </row>
    <row r="56" spans="39:41" x14ac:dyDescent="0.25">
      <c r="AM56">
        <v>86</v>
      </c>
      <c r="AN56">
        <v>19.085999999999999</v>
      </c>
      <c r="AO56" s="23">
        <v>1100010110</v>
      </c>
    </row>
    <row r="57" spans="39:41" x14ac:dyDescent="0.25">
      <c r="AM57">
        <v>83</v>
      </c>
      <c r="AN57">
        <v>18.283000000000001</v>
      </c>
      <c r="AO57" s="23">
        <v>1100010101</v>
      </c>
    </row>
    <row r="58" spans="39:41" x14ac:dyDescent="0.25">
      <c r="AM58">
        <v>91</v>
      </c>
      <c r="AN58">
        <v>16.890999999999998</v>
      </c>
      <c r="AO58" s="23">
        <v>1100010011</v>
      </c>
    </row>
    <row r="59" spans="39:41" x14ac:dyDescent="0.25">
      <c r="AM59">
        <v>109</v>
      </c>
      <c r="AN59">
        <v>173.10900000000001</v>
      </c>
      <c r="AO59" s="23">
        <v>1100001101</v>
      </c>
    </row>
    <row r="60" spans="39:41" x14ac:dyDescent="0.25">
      <c r="AM60">
        <v>103</v>
      </c>
      <c r="AN60">
        <v>157.10300000000001</v>
      </c>
      <c r="AO60" s="23">
        <v>1100000111</v>
      </c>
    </row>
    <row r="61" spans="39:41" x14ac:dyDescent="0.25">
      <c r="AM61">
        <v>110</v>
      </c>
      <c r="AN61">
        <v>229.11</v>
      </c>
      <c r="AO61" s="23">
        <v>1011110000</v>
      </c>
    </row>
    <row r="62" spans="39:41" x14ac:dyDescent="0.25">
      <c r="AM62">
        <v>110</v>
      </c>
      <c r="AN62">
        <v>219.11</v>
      </c>
      <c r="AO62" s="23">
        <v>1011011000</v>
      </c>
    </row>
    <row r="63" spans="39:41" x14ac:dyDescent="0.25">
      <c r="AM63">
        <v>96</v>
      </c>
      <c r="AN63">
        <v>21.795999999999999</v>
      </c>
      <c r="AO63" s="23">
        <v>1011010100</v>
      </c>
    </row>
    <row r="64" spans="39:41" x14ac:dyDescent="0.25">
      <c r="AM64">
        <v>104</v>
      </c>
      <c r="AN64">
        <v>203.10400000000001</v>
      </c>
      <c r="AO64" s="23">
        <v>1011010010</v>
      </c>
    </row>
    <row r="65" spans="39:41" x14ac:dyDescent="0.25">
      <c r="AM65">
        <v>101</v>
      </c>
      <c r="AN65">
        <v>195.101</v>
      </c>
      <c r="AO65" s="23">
        <v>1011010001</v>
      </c>
    </row>
    <row r="66" spans="39:41" x14ac:dyDescent="0.25">
      <c r="AM66">
        <v>110</v>
      </c>
      <c r="AN66">
        <v>190.11</v>
      </c>
      <c r="AO66" s="23">
        <v>1010010110</v>
      </c>
    </row>
    <row r="67" spans="39:41" x14ac:dyDescent="0.25">
      <c r="AM67">
        <v>107</v>
      </c>
      <c r="AN67">
        <v>182.107</v>
      </c>
      <c r="AO67" s="23">
        <v>1010010101</v>
      </c>
    </row>
    <row r="68" spans="39:41" x14ac:dyDescent="0.25">
      <c r="AM68">
        <v>99</v>
      </c>
      <c r="AN68">
        <v>21.399000000000001</v>
      </c>
      <c r="AO68" s="23">
        <v>1001110100</v>
      </c>
    </row>
    <row r="69" spans="39:41" x14ac:dyDescent="0.25">
      <c r="AM69">
        <v>107</v>
      </c>
      <c r="AN69">
        <v>199.107</v>
      </c>
      <c r="AO69" s="23">
        <v>1001110010</v>
      </c>
    </row>
    <row r="70" spans="39:41" x14ac:dyDescent="0.25">
      <c r="AM70">
        <v>104</v>
      </c>
      <c r="AN70">
        <v>191.10400000000001</v>
      </c>
      <c r="AO70" s="23">
        <v>1001110001</v>
      </c>
    </row>
    <row r="71" spans="39:41" x14ac:dyDescent="0.25">
      <c r="AM71">
        <v>99</v>
      </c>
      <c r="AN71">
        <v>20.399000000000001</v>
      </c>
      <c r="AO71" s="23">
        <v>1001011100</v>
      </c>
    </row>
    <row r="72" spans="39:41" x14ac:dyDescent="0.25">
      <c r="AM72">
        <v>107</v>
      </c>
      <c r="AN72">
        <v>189.107</v>
      </c>
      <c r="AO72" s="23">
        <v>1001011010</v>
      </c>
    </row>
    <row r="73" spans="39:41" x14ac:dyDescent="0.25">
      <c r="AM73">
        <v>104</v>
      </c>
      <c r="AN73">
        <v>181.10400000000001</v>
      </c>
      <c r="AO73" s="23">
        <v>1001011001</v>
      </c>
    </row>
    <row r="74" spans="39:41" x14ac:dyDescent="0.25">
      <c r="AM74">
        <v>93</v>
      </c>
      <c r="AN74">
        <v>18.792999999999999</v>
      </c>
      <c r="AO74" s="23">
        <v>1001010110</v>
      </c>
    </row>
    <row r="75" spans="39:41" x14ac:dyDescent="0.25">
      <c r="AM75">
        <v>90</v>
      </c>
      <c r="AN75">
        <v>17.989999999999998</v>
      </c>
      <c r="AO75" s="23">
        <v>1001010101</v>
      </c>
    </row>
    <row r="76" spans="39:41" x14ac:dyDescent="0.25">
      <c r="AM76">
        <v>98</v>
      </c>
      <c r="AN76">
        <v>16.597999999999999</v>
      </c>
      <c r="AO76" s="23">
        <v>1001010011</v>
      </c>
    </row>
    <row r="77" spans="39:41" x14ac:dyDescent="0.25">
      <c r="AM77">
        <v>110</v>
      </c>
      <c r="AN77">
        <v>154.11000000000001</v>
      </c>
      <c r="AO77" s="23">
        <v>1001000111</v>
      </c>
    </row>
    <row r="78" spans="39:41" x14ac:dyDescent="0.25">
      <c r="AM78">
        <v>110</v>
      </c>
      <c r="AN78">
        <v>178.11</v>
      </c>
      <c r="AO78" s="23">
        <v>1000110101</v>
      </c>
    </row>
    <row r="79" spans="39:41" x14ac:dyDescent="0.25">
      <c r="AM79">
        <v>110</v>
      </c>
      <c r="AN79">
        <v>168.11</v>
      </c>
      <c r="AO79" s="23">
        <v>1000011101</v>
      </c>
    </row>
    <row r="80" spans="39:41" x14ac:dyDescent="0.25">
      <c r="AM80">
        <v>104</v>
      </c>
      <c r="AN80">
        <v>152.10400000000001</v>
      </c>
      <c r="AO80" s="23">
        <v>1000010111</v>
      </c>
    </row>
    <row r="81" spans="39:41" x14ac:dyDescent="0.25">
      <c r="AM81">
        <v>100</v>
      </c>
      <c r="AN81">
        <v>216.1</v>
      </c>
      <c r="AO81" s="23">
        <v>111010100</v>
      </c>
    </row>
    <row r="82" spans="39:41" x14ac:dyDescent="0.25">
      <c r="AM82">
        <v>108</v>
      </c>
      <c r="AN82">
        <v>202.108</v>
      </c>
      <c r="AO82" s="23">
        <v>111010010</v>
      </c>
    </row>
    <row r="83" spans="39:41" x14ac:dyDescent="0.25">
      <c r="AM83">
        <v>105</v>
      </c>
      <c r="AN83">
        <v>194.10499999999999</v>
      </c>
      <c r="AO83" s="23">
        <v>111010001</v>
      </c>
    </row>
    <row r="84" spans="39:41" x14ac:dyDescent="0.25">
      <c r="AM84">
        <v>103</v>
      </c>
      <c r="AN84">
        <v>212.10300000000001</v>
      </c>
      <c r="AO84" s="23">
        <v>101110100</v>
      </c>
    </row>
    <row r="85" spans="39:41" x14ac:dyDescent="0.25">
      <c r="AM85">
        <v>108</v>
      </c>
      <c r="AN85">
        <v>190.108</v>
      </c>
      <c r="AO85" s="23">
        <v>101110001</v>
      </c>
    </row>
    <row r="86" spans="39:41" x14ac:dyDescent="0.25">
      <c r="AM86">
        <v>103</v>
      </c>
      <c r="AN86">
        <v>202.10300000000001</v>
      </c>
      <c r="AO86" s="23">
        <v>101011100</v>
      </c>
    </row>
    <row r="87" spans="39:41" x14ac:dyDescent="0.25">
      <c r="AM87">
        <v>108</v>
      </c>
      <c r="AN87">
        <v>180.108</v>
      </c>
      <c r="AO87" s="23">
        <v>101011001</v>
      </c>
    </row>
    <row r="88" spans="39:41" x14ac:dyDescent="0.25">
      <c r="AM88">
        <v>97</v>
      </c>
      <c r="AN88">
        <v>18.696999999999999</v>
      </c>
      <c r="AO88" s="23">
        <v>101010110</v>
      </c>
    </row>
    <row r="89" spans="39:41" x14ac:dyDescent="0.25">
      <c r="AM89">
        <v>94</v>
      </c>
      <c r="AN89">
        <v>17.893999999999998</v>
      </c>
      <c r="AO89" s="23">
        <v>101010101</v>
      </c>
    </row>
    <row r="90" spans="39:41" x14ac:dyDescent="0.25">
      <c r="AM90">
        <v>102</v>
      </c>
      <c r="AN90">
        <v>164.102</v>
      </c>
      <c r="AO90" s="23">
        <v>101010011</v>
      </c>
    </row>
    <row r="91" spans="39:41" x14ac:dyDescent="0.25">
      <c r="AM91">
        <v>108</v>
      </c>
      <c r="AN91">
        <v>151.108</v>
      </c>
      <c r="AO91" s="23">
        <v>100010111</v>
      </c>
    </row>
    <row r="92" spans="39:41" x14ac:dyDescent="0.25">
      <c r="AO92" s="23"/>
    </row>
    <row r="93" spans="39:41" x14ac:dyDescent="0.25">
      <c r="AO93" s="23"/>
    </row>
    <row r="94" spans="39:41" x14ac:dyDescent="0.25">
      <c r="AO94" s="23"/>
    </row>
    <row r="95" spans="39:41" x14ac:dyDescent="0.25">
      <c r="AO95" s="23"/>
    </row>
    <row r="96" spans="39:41" x14ac:dyDescent="0.25">
      <c r="AO96" s="23"/>
    </row>
    <row r="97" spans="41:41" x14ac:dyDescent="0.25">
      <c r="AO97" s="23"/>
    </row>
    <row r="98" spans="41:41" x14ac:dyDescent="0.25">
      <c r="AO98" s="23"/>
    </row>
    <row r="99" spans="41:41" x14ac:dyDescent="0.25">
      <c r="AO99" s="23"/>
    </row>
    <row r="100" spans="41:41" x14ac:dyDescent="0.25">
      <c r="AO100" s="23"/>
    </row>
  </sheetData>
  <mergeCells count="17">
    <mergeCell ref="H16:I16"/>
    <mergeCell ref="H17:I17"/>
    <mergeCell ref="H18:I18"/>
    <mergeCell ref="H19:I19"/>
    <mergeCell ref="H20:I20"/>
    <mergeCell ref="H27:I27"/>
    <mergeCell ref="H28:I28"/>
    <mergeCell ref="H29:I29"/>
    <mergeCell ref="K18:L18"/>
    <mergeCell ref="N18:O18"/>
    <mergeCell ref="K25:L25"/>
    <mergeCell ref="H21:I21"/>
    <mergeCell ref="H22:I22"/>
    <mergeCell ref="H23:I23"/>
    <mergeCell ref="H24:I24"/>
    <mergeCell ref="H25:I25"/>
    <mergeCell ref="H26:I26"/>
  </mergeCells>
  <conditionalFormatting sqref="E2:F13 H2:I13">
    <cfRule type="beginsWith" dxfId="0" priority="2" operator="beginsWith" text="oui">
      <formula>LEFT(E2,LEN("oui"))="oui"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xInf">
                <anchor moveWithCells="1" sizeWithCells="1">
                  <from>
                    <xdr:col>1</xdr:col>
                    <xdr:colOff>47625</xdr:colOff>
                    <xdr:row>17</xdr:row>
                    <xdr:rowOff>95250</xdr:rowOff>
                  </from>
                  <to>
                    <xdr:col>3</xdr:col>
                    <xdr:colOff>0</xdr:colOff>
                    <xdr:row>21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X Cellus</cp:lastModifiedBy>
  <dcterms:created xsi:type="dcterms:W3CDTF">2023-01-14T18:32:59Z</dcterms:created>
  <dcterms:modified xsi:type="dcterms:W3CDTF">2023-01-15T15:00:29Z</dcterms:modified>
</cp:coreProperties>
</file>