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74260C80-728F-43C0-B82E-3D0E10B89C18}" xr6:coauthVersionLast="46" xr6:coauthVersionMax="46" xr10:uidLastSave="{00000000-0000-0000-0000-000000000000}"/>
  <bookViews>
    <workbookView xWindow="-120" yWindow="-120" windowWidth="20730" windowHeight="11160" activeTab="1" xr2:uid="{00000000-000D-0000-FFFF-FFFF00000000}"/>
  </bookViews>
  <sheets>
    <sheet name="Graphique1" sheetId="3" r:id="rId1"/>
    <sheet name="Feuille de calcul" sheetId="1" r:id="rId2"/>
    <sheet name="Données" sheetId="2" r:id="rId3"/>
  </sheets>
  <definedNames>
    <definedName name="B">'Feuille de calcul'!$F$7</definedName>
    <definedName name="ELS_gamma_cr">'Feuille de calcul'!$M$7</definedName>
    <definedName name="ELS_gamma_rd1">'Feuille de calcul'!$M$8</definedName>
    <definedName name="ELS_gamma_rd2">'Feuille de calcul'!$M$9</definedName>
    <definedName name="ELU_gamma_rd1">'Feuille de calcul'!$K$8</definedName>
    <definedName name="ELU_gamma_rd2">'Feuille de calcul'!$K$9</definedName>
    <definedName name="ELU_gamma_t">'Feuille de calcul'!$K$7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5" i="1" l="1"/>
  <c r="H18" i="1"/>
  <c r="M18" i="1" s="1"/>
  <c r="E16" i="1"/>
  <c r="E17" i="1" s="1"/>
  <c r="H16" i="1"/>
  <c r="M16" i="1" s="1"/>
  <c r="H17" i="1"/>
  <c r="M17" i="1" s="1"/>
  <c r="H21" i="1"/>
  <c r="M21" i="1" s="1"/>
  <c r="H22" i="1"/>
  <c r="M22" i="1" s="1"/>
  <c r="H23" i="1"/>
  <c r="M23" i="1" s="1"/>
  <c r="H24" i="1"/>
  <c r="M24" i="1" s="1"/>
  <c r="H25" i="1"/>
  <c r="M25" i="1" s="1"/>
  <c r="H28" i="1"/>
  <c r="M28" i="1" s="1"/>
  <c r="H29" i="1"/>
  <c r="M29" i="1" s="1"/>
  <c r="H30" i="1"/>
  <c r="M30" i="1" s="1"/>
  <c r="H31" i="1"/>
  <c r="M31" i="1" s="1"/>
  <c r="H32" i="1"/>
  <c r="M32" i="1" s="1"/>
  <c r="H33" i="1"/>
  <c r="M33" i="1" s="1"/>
  <c r="H36" i="1"/>
  <c r="M36" i="1" s="1"/>
  <c r="H37" i="1"/>
  <c r="M37" i="1" s="1"/>
  <c r="H38" i="1"/>
  <c r="H39" i="1"/>
  <c r="M39" i="1" s="1"/>
  <c r="H40" i="1"/>
  <c r="M40" i="1" s="1"/>
  <c r="H41" i="1"/>
  <c r="M41" i="1" s="1"/>
  <c r="H44" i="1"/>
  <c r="M44" i="1" s="1"/>
  <c r="H45" i="1"/>
  <c r="M45" i="1" s="1"/>
  <c r="H46" i="1"/>
  <c r="M46" i="1" s="1"/>
  <c r="H47" i="1"/>
  <c r="M47" i="1" s="1"/>
  <c r="H48" i="1"/>
  <c r="M48" i="1" s="1"/>
  <c r="H49" i="1"/>
  <c r="M49" i="1" s="1"/>
  <c r="H52" i="1"/>
  <c r="M52" i="1" s="1"/>
  <c r="H53" i="1"/>
  <c r="M53" i="1" s="1"/>
  <c r="H54" i="1"/>
  <c r="M54" i="1" s="1"/>
  <c r="H55" i="1"/>
  <c r="M55" i="1" s="1"/>
  <c r="H56" i="1"/>
  <c r="M56" i="1" s="1"/>
  <c r="H57" i="1"/>
  <c r="M57" i="1" s="1"/>
  <c r="H60" i="1"/>
  <c r="M60" i="1" s="1"/>
  <c r="H61" i="1"/>
  <c r="M61" i="1" s="1"/>
  <c r="H62" i="1"/>
  <c r="M62" i="1" s="1"/>
  <c r="H63" i="1"/>
  <c r="M63" i="1" s="1"/>
  <c r="H64" i="1"/>
  <c r="M64" i="1" s="1"/>
  <c r="H65" i="1"/>
  <c r="M65" i="1" s="1"/>
  <c r="H68" i="1"/>
  <c r="M68" i="1" s="1"/>
  <c r="H69" i="1"/>
  <c r="M69" i="1" s="1"/>
  <c r="H70" i="1"/>
  <c r="H71" i="1"/>
  <c r="H72" i="1"/>
  <c r="M72" i="1" s="1"/>
  <c r="H73" i="1"/>
  <c r="M73" i="1" s="1"/>
  <c r="H76" i="1"/>
  <c r="M76" i="1" s="1"/>
  <c r="H77" i="1"/>
  <c r="M77" i="1" s="1"/>
  <c r="H78" i="1"/>
  <c r="M78" i="1" s="1"/>
  <c r="H79" i="1"/>
  <c r="H80" i="1"/>
  <c r="M80" i="1" s="1"/>
  <c r="H81" i="1"/>
  <c r="M81" i="1" s="1"/>
  <c r="H84" i="1"/>
  <c r="M84" i="1" s="1"/>
  <c r="H85" i="1"/>
  <c r="M85" i="1" s="1"/>
  <c r="H86" i="1"/>
  <c r="M86" i="1" s="1"/>
  <c r="H87" i="1"/>
  <c r="M87" i="1" s="1"/>
  <c r="H88" i="1"/>
  <c r="M88" i="1" s="1"/>
  <c r="H89" i="1"/>
  <c r="M89" i="1" s="1"/>
  <c r="H92" i="1"/>
  <c r="M92" i="1" s="1"/>
  <c r="H93" i="1"/>
  <c r="M93" i="1" s="1"/>
  <c r="H94" i="1"/>
  <c r="H95" i="1"/>
  <c r="M95" i="1" s="1"/>
  <c r="H96" i="1"/>
  <c r="M96" i="1" s="1"/>
  <c r="L16" i="1" l="1"/>
  <c r="N16" i="1" s="1"/>
  <c r="O16" i="1" s="1"/>
  <c r="H20" i="1"/>
  <c r="M20" i="1" s="1"/>
  <c r="H91" i="1"/>
  <c r="M91" i="1" s="1"/>
  <c r="H83" i="1"/>
  <c r="M83" i="1" s="1"/>
  <c r="H75" i="1"/>
  <c r="M75" i="1" s="1"/>
  <c r="H67" i="1"/>
  <c r="M67" i="1" s="1"/>
  <c r="H59" i="1"/>
  <c r="M59" i="1" s="1"/>
  <c r="H51" i="1"/>
  <c r="M51" i="1" s="1"/>
  <c r="H43" i="1"/>
  <c r="M43" i="1" s="1"/>
  <c r="H35" i="1"/>
  <c r="M35" i="1" s="1"/>
  <c r="H27" i="1"/>
  <c r="M27" i="1" s="1"/>
  <c r="H19" i="1"/>
  <c r="M19" i="1" s="1"/>
  <c r="H90" i="1"/>
  <c r="M90" i="1" s="1"/>
  <c r="H82" i="1"/>
  <c r="M82" i="1" s="1"/>
  <c r="H74" i="1"/>
  <c r="M74" i="1" s="1"/>
  <c r="H66" i="1"/>
  <c r="M66" i="1" s="1"/>
  <c r="H58" i="1"/>
  <c r="M58" i="1" s="1"/>
  <c r="H50" i="1"/>
  <c r="M50" i="1" s="1"/>
  <c r="H42" i="1"/>
  <c r="M42" i="1" s="1"/>
  <c r="H34" i="1"/>
  <c r="M34" i="1" s="1"/>
  <c r="H26" i="1"/>
  <c r="M26" i="1" s="1"/>
  <c r="I16" i="1"/>
  <c r="J16" i="1" s="1"/>
  <c r="K16" i="1" s="1"/>
  <c r="I17" i="1"/>
  <c r="J17" i="1" s="1"/>
  <c r="K17" i="1" s="1"/>
  <c r="E18" i="1"/>
  <c r="I18" i="1" s="1"/>
  <c r="J18" i="1" s="1"/>
  <c r="K18" i="1" s="1"/>
  <c r="M94" i="1"/>
  <c r="M79" i="1"/>
  <c r="M71" i="1"/>
  <c r="M70" i="1"/>
  <c r="M38" i="1"/>
  <c r="L17" i="1"/>
  <c r="N17" i="1" s="1"/>
  <c r="O17" i="1" s="1"/>
  <c r="E19" i="1" l="1"/>
  <c r="E20" i="1" s="1"/>
  <c r="L18" i="1"/>
  <c r="N18" i="1" s="1"/>
  <c r="O18" i="1" s="1"/>
  <c r="I19" i="1" l="1"/>
  <c r="J19" i="1" s="1"/>
  <c r="K19" i="1" s="1"/>
  <c r="L19" i="1"/>
  <c r="N19" i="1" s="1"/>
  <c r="O19" i="1" s="1"/>
  <c r="E21" i="1" l="1"/>
  <c r="I20" i="1"/>
  <c r="J20" i="1" s="1"/>
  <c r="K20" i="1" s="1"/>
  <c r="L20" i="1"/>
  <c r="N20" i="1" s="1"/>
  <c r="O20" i="1" s="1"/>
  <c r="L21" i="1" l="1"/>
  <c r="N21" i="1" s="1"/>
  <c r="O21" i="1" s="1"/>
  <c r="I21" i="1"/>
  <c r="E22" i="1"/>
  <c r="J21" i="1" l="1"/>
  <c r="K21" i="1" s="1"/>
  <c r="I22" i="1"/>
  <c r="J22" i="1" s="1"/>
  <c r="K22" i="1" s="1"/>
  <c r="E23" i="1"/>
  <c r="L22" i="1"/>
  <c r="N22" i="1" s="1"/>
  <c r="O22" i="1" s="1"/>
  <c r="E24" i="1" l="1"/>
  <c r="L23" i="1"/>
  <c r="N23" i="1" s="1"/>
  <c r="O23" i="1" s="1"/>
  <c r="I23" i="1"/>
  <c r="J23" i="1" s="1"/>
  <c r="K23" i="1" s="1"/>
  <c r="I24" i="1" l="1"/>
  <c r="J24" i="1" s="1"/>
  <c r="K24" i="1" s="1"/>
  <c r="L24" i="1"/>
  <c r="N24" i="1" s="1"/>
  <c r="O24" i="1" s="1"/>
  <c r="E25" i="1"/>
  <c r="I25" i="1" l="1"/>
  <c r="J25" i="1" s="1"/>
  <c r="K25" i="1" s="1"/>
  <c r="L25" i="1"/>
  <c r="N25" i="1" s="1"/>
  <c r="O25" i="1" s="1"/>
  <c r="E26" i="1"/>
  <c r="I26" i="1" l="1"/>
  <c r="J26" i="1" s="1"/>
  <c r="K26" i="1" s="1"/>
  <c r="L26" i="1"/>
  <c r="N26" i="1" s="1"/>
  <c r="O26" i="1" s="1"/>
  <c r="E27" i="1"/>
  <c r="L27" i="1" l="1"/>
  <c r="N27" i="1" s="1"/>
  <c r="O27" i="1" s="1"/>
  <c r="I27" i="1"/>
  <c r="J27" i="1" s="1"/>
  <c r="K27" i="1" s="1"/>
  <c r="E28" i="1"/>
  <c r="I28" i="1" l="1"/>
  <c r="J28" i="1" s="1"/>
  <c r="K28" i="1" s="1"/>
  <c r="L28" i="1"/>
  <c r="N28" i="1" s="1"/>
  <c r="O28" i="1" s="1"/>
  <c r="E29" i="1"/>
  <c r="I29" i="1" l="1"/>
  <c r="J29" i="1" s="1"/>
  <c r="K29" i="1" s="1"/>
  <c r="L29" i="1"/>
  <c r="N29" i="1" s="1"/>
  <c r="O29" i="1" s="1"/>
  <c r="E30" i="1"/>
  <c r="I30" i="1" l="1"/>
  <c r="J30" i="1" s="1"/>
  <c r="K30" i="1" s="1"/>
  <c r="L30" i="1"/>
  <c r="N30" i="1" s="1"/>
  <c r="O30" i="1" s="1"/>
  <c r="E31" i="1"/>
  <c r="L31" i="1" l="1"/>
  <c r="N31" i="1" s="1"/>
  <c r="O31" i="1" s="1"/>
  <c r="I31" i="1"/>
  <c r="J31" i="1" s="1"/>
  <c r="K31" i="1" s="1"/>
  <c r="E32" i="1"/>
  <c r="L32" i="1" l="1"/>
  <c r="N32" i="1" s="1"/>
  <c r="O32" i="1" s="1"/>
  <c r="I32" i="1"/>
  <c r="J32" i="1" s="1"/>
  <c r="K32" i="1" s="1"/>
  <c r="E33" i="1"/>
  <c r="I33" i="1" l="1"/>
  <c r="J33" i="1" s="1"/>
  <c r="K33" i="1" s="1"/>
  <c r="L33" i="1"/>
  <c r="N33" i="1" s="1"/>
  <c r="O33" i="1" s="1"/>
  <c r="E34" i="1"/>
  <c r="L34" i="1" l="1"/>
  <c r="N34" i="1" s="1"/>
  <c r="O34" i="1" s="1"/>
  <c r="I34" i="1"/>
  <c r="J34" i="1" s="1"/>
  <c r="K34" i="1" s="1"/>
  <c r="L35" i="1" l="1"/>
  <c r="N35" i="1" s="1"/>
  <c r="O35" i="1" s="1"/>
  <c r="I35" i="1"/>
  <c r="J35" i="1" s="1"/>
  <c r="K35" i="1" s="1"/>
  <c r="E36" i="1"/>
  <c r="E37" i="1" l="1"/>
  <c r="I36" i="1"/>
  <c r="J36" i="1" s="1"/>
  <c r="K36" i="1" s="1"/>
  <c r="L36" i="1"/>
  <c r="N36" i="1" s="1"/>
  <c r="O36" i="1" s="1"/>
  <c r="I37" i="1" l="1"/>
  <c r="J37" i="1" s="1"/>
  <c r="K37" i="1" s="1"/>
  <c r="L37" i="1"/>
  <c r="N37" i="1" s="1"/>
  <c r="O37" i="1" s="1"/>
  <c r="E38" i="1"/>
  <c r="E39" i="1" l="1"/>
  <c r="I38" i="1"/>
  <c r="J38" i="1" s="1"/>
  <c r="K38" i="1" s="1"/>
  <c r="L38" i="1"/>
  <c r="N38" i="1" s="1"/>
  <c r="O38" i="1" s="1"/>
  <c r="I39" i="1" l="1"/>
  <c r="J39" i="1" s="1"/>
  <c r="K39" i="1" s="1"/>
  <c r="L39" i="1"/>
  <c r="N39" i="1" s="1"/>
  <c r="O39" i="1" s="1"/>
  <c r="E40" i="1"/>
  <c r="L40" i="1" l="1"/>
  <c r="N40" i="1" s="1"/>
  <c r="O40" i="1" s="1"/>
  <c r="I40" i="1"/>
  <c r="J40" i="1" s="1"/>
  <c r="K40" i="1" s="1"/>
  <c r="E41" i="1"/>
  <c r="L41" i="1" l="1"/>
  <c r="N41" i="1" s="1"/>
  <c r="O41" i="1" s="1"/>
  <c r="I41" i="1"/>
  <c r="J41" i="1" s="1"/>
  <c r="K41" i="1" s="1"/>
  <c r="E42" i="1"/>
  <c r="L42" i="1" l="1"/>
  <c r="N42" i="1" s="1"/>
  <c r="O42" i="1" s="1"/>
  <c r="I42" i="1"/>
  <c r="J42" i="1" s="1"/>
  <c r="K42" i="1" s="1"/>
  <c r="E43" i="1"/>
  <c r="E44" i="1" l="1"/>
  <c r="I43" i="1"/>
  <c r="J43" i="1" s="1"/>
  <c r="K43" i="1" s="1"/>
  <c r="L43" i="1"/>
  <c r="N43" i="1" s="1"/>
  <c r="O43" i="1" s="1"/>
  <c r="L44" i="1" l="1"/>
  <c r="N44" i="1" s="1"/>
  <c r="O44" i="1" s="1"/>
  <c r="I44" i="1"/>
  <c r="J44" i="1" s="1"/>
  <c r="K44" i="1" s="1"/>
  <c r="E45" i="1"/>
  <c r="L45" i="1" l="1"/>
  <c r="N45" i="1" s="1"/>
  <c r="O45" i="1" s="1"/>
  <c r="I45" i="1"/>
  <c r="J45" i="1" s="1"/>
  <c r="K45" i="1" s="1"/>
  <c r="E46" i="1"/>
  <c r="I46" i="1" l="1"/>
  <c r="J46" i="1" s="1"/>
  <c r="K46" i="1" s="1"/>
  <c r="L46" i="1"/>
  <c r="N46" i="1" s="1"/>
  <c r="O46" i="1" s="1"/>
  <c r="E47" i="1"/>
  <c r="E48" i="1" l="1"/>
  <c r="I47" i="1"/>
  <c r="J47" i="1" s="1"/>
  <c r="K47" i="1" s="1"/>
  <c r="L47" i="1"/>
  <c r="N47" i="1" s="1"/>
  <c r="O47" i="1" s="1"/>
  <c r="I48" i="1" l="1"/>
  <c r="J48" i="1" s="1"/>
  <c r="K48" i="1" s="1"/>
  <c r="L48" i="1"/>
  <c r="N48" i="1" s="1"/>
  <c r="O48" i="1" s="1"/>
  <c r="E49" i="1"/>
  <c r="I49" i="1" l="1"/>
  <c r="J49" i="1" s="1"/>
  <c r="K49" i="1" s="1"/>
  <c r="L49" i="1"/>
  <c r="N49" i="1" s="1"/>
  <c r="O49" i="1" s="1"/>
  <c r="E50" i="1"/>
  <c r="I50" i="1" l="1"/>
  <c r="J50" i="1" s="1"/>
  <c r="K50" i="1" s="1"/>
  <c r="L50" i="1"/>
  <c r="N50" i="1" s="1"/>
  <c r="O50" i="1" s="1"/>
  <c r="E51" i="1"/>
  <c r="L51" i="1" l="1"/>
  <c r="N51" i="1" s="1"/>
  <c r="O51" i="1" s="1"/>
  <c r="I51" i="1"/>
  <c r="J51" i="1" s="1"/>
  <c r="K51" i="1" s="1"/>
  <c r="E52" i="1"/>
  <c r="I52" i="1" l="1"/>
  <c r="J52" i="1" s="1"/>
  <c r="K52" i="1" s="1"/>
  <c r="L52" i="1"/>
  <c r="N52" i="1" s="1"/>
  <c r="O52" i="1" s="1"/>
  <c r="E53" i="1"/>
  <c r="I53" i="1" l="1"/>
  <c r="J53" i="1" s="1"/>
  <c r="K53" i="1" s="1"/>
  <c r="L53" i="1"/>
  <c r="N53" i="1" s="1"/>
  <c r="O53" i="1" s="1"/>
  <c r="E54" i="1"/>
  <c r="I54" i="1" l="1"/>
  <c r="J54" i="1" s="1"/>
  <c r="K54" i="1" s="1"/>
  <c r="L54" i="1"/>
  <c r="N54" i="1" s="1"/>
  <c r="O54" i="1" s="1"/>
  <c r="E55" i="1"/>
  <c r="L55" i="1" l="1"/>
  <c r="N55" i="1" s="1"/>
  <c r="O55" i="1" s="1"/>
  <c r="I55" i="1"/>
  <c r="J55" i="1" s="1"/>
  <c r="K55" i="1" s="1"/>
  <c r="E56" i="1"/>
  <c r="L56" i="1" l="1"/>
  <c r="N56" i="1" s="1"/>
  <c r="O56" i="1" s="1"/>
  <c r="I56" i="1"/>
  <c r="J56" i="1" s="1"/>
  <c r="K56" i="1" s="1"/>
  <c r="E57" i="1"/>
  <c r="I57" i="1" l="1"/>
  <c r="J57" i="1" s="1"/>
  <c r="K57" i="1" s="1"/>
  <c r="L57" i="1"/>
  <c r="N57" i="1" s="1"/>
  <c r="O57" i="1" s="1"/>
  <c r="E58" i="1"/>
  <c r="E59" i="1" l="1"/>
  <c r="L58" i="1"/>
  <c r="N58" i="1" s="1"/>
  <c r="O58" i="1" s="1"/>
  <c r="I58" i="1"/>
  <c r="J58" i="1" s="1"/>
  <c r="K58" i="1" s="1"/>
  <c r="I59" i="1" l="1"/>
  <c r="J59" i="1" s="1"/>
  <c r="K59" i="1" s="1"/>
  <c r="E60" i="1"/>
  <c r="L59" i="1"/>
  <c r="N59" i="1" s="1"/>
  <c r="O59" i="1" s="1"/>
  <c r="L60" i="1" l="1"/>
  <c r="N60" i="1" s="1"/>
  <c r="O60" i="1" s="1"/>
  <c r="I60" i="1"/>
  <c r="J60" i="1" s="1"/>
  <c r="K60" i="1" s="1"/>
  <c r="E61" i="1"/>
  <c r="I61" i="1" l="1"/>
  <c r="J61" i="1" s="1"/>
  <c r="K61" i="1" s="1"/>
  <c r="L61" i="1"/>
  <c r="N61" i="1" s="1"/>
  <c r="O61" i="1" s="1"/>
  <c r="E62" i="1"/>
  <c r="I62" i="1" l="1"/>
  <c r="J62" i="1" s="1"/>
  <c r="K62" i="1" s="1"/>
  <c r="L62" i="1"/>
  <c r="N62" i="1" s="1"/>
  <c r="O62" i="1" s="1"/>
  <c r="E63" i="1"/>
  <c r="L63" i="1" l="1"/>
  <c r="N63" i="1" s="1"/>
  <c r="O63" i="1" s="1"/>
  <c r="I63" i="1"/>
  <c r="J63" i="1" s="1"/>
  <c r="K63" i="1" s="1"/>
  <c r="E64" i="1"/>
  <c r="I64" i="1" l="1"/>
  <c r="J64" i="1" s="1"/>
  <c r="K64" i="1" s="1"/>
  <c r="L64" i="1"/>
  <c r="N64" i="1" s="1"/>
  <c r="O64" i="1" s="1"/>
  <c r="E65" i="1"/>
  <c r="I65" i="1" l="1"/>
  <c r="J65" i="1" s="1"/>
  <c r="K65" i="1" s="1"/>
  <c r="L65" i="1"/>
  <c r="N65" i="1" s="1"/>
  <c r="O65" i="1" s="1"/>
  <c r="E66" i="1"/>
  <c r="I66" i="1" l="1"/>
  <c r="J66" i="1" s="1"/>
  <c r="K66" i="1" s="1"/>
  <c r="L66" i="1"/>
  <c r="N66" i="1" s="1"/>
  <c r="O66" i="1" s="1"/>
  <c r="E67" i="1"/>
  <c r="L67" i="1" l="1"/>
  <c r="N67" i="1" s="1"/>
  <c r="O67" i="1" s="1"/>
  <c r="I67" i="1"/>
  <c r="J67" i="1" s="1"/>
  <c r="K67" i="1" s="1"/>
  <c r="E68" i="1"/>
  <c r="I68" i="1" l="1"/>
  <c r="J68" i="1" s="1"/>
  <c r="K68" i="1" s="1"/>
  <c r="L68" i="1"/>
  <c r="N68" i="1" s="1"/>
  <c r="O68" i="1" s="1"/>
  <c r="E69" i="1"/>
  <c r="I69" i="1" l="1"/>
  <c r="J69" i="1" s="1"/>
  <c r="K69" i="1" s="1"/>
  <c r="L69" i="1"/>
  <c r="N69" i="1" s="1"/>
  <c r="O69" i="1" s="1"/>
  <c r="E70" i="1"/>
  <c r="I70" i="1" s="1"/>
  <c r="J70" i="1" l="1"/>
  <c r="K70" i="1" s="1"/>
  <c r="L70" i="1"/>
  <c r="N70" i="1" s="1"/>
  <c r="O70" i="1" s="1"/>
  <c r="E71" i="1"/>
  <c r="L71" i="1" l="1"/>
  <c r="N71" i="1" s="1"/>
  <c r="O71" i="1" s="1"/>
  <c r="I71" i="1"/>
  <c r="J71" i="1" s="1"/>
  <c r="K71" i="1" s="1"/>
  <c r="E72" i="1"/>
  <c r="L72" i="1" l="1"/>
  <c r="N72" i="1" s="1"/>
  <c r="O72" i="1" s="1"/>
  <c r="I72" i="1"/>
  <c r="J72" i="1" s="1"/>
  <c r="K72" i="1" s="1"/>
  <c r="E73" i="1"/>
  <c r="L73" i="1" l="1"/>
  <c r="N73" i="1" s="1"/>
  <c r="O73" i="1" s="1"/>
  <c r="I73" i="1"/>
  <c r="J73" i="1" s="1"/>
  <c r="K73" i="1" s="1"/>
  <c r="E74" i="1"/>
  <c r="L74" i="1" l="1"/>
  <c r="N74" i="1" s="1"/>
  <c r="O74" i="1" s="1"/>
  <c r="E75" i="1"/>
  <c r="I74" i="1"/>
  <c r="J74" i="1" s="1"/>
  <c r="K74" i="1" s="1"/>
  <c r="I75" i="1" l="1"/>
  <c r="J75" i="1" s="1"/>
  <c r="K75" i="1" s="1"/>
  <c r="E76" i="1"/>
  <c r="L75" i="1"/>
  <c r="N75" i="1" s="1"/>
  <c r="O75" i="1" s="1"/>
  <c r="L76" i="1" l="1"/>
  <c r="N76" i="1" s="1"/>
  <c r="O76" i="1" s="1"/>
  <c r="I76" i="1"/>
  <c r="J76" i="1" s="1"/>
  <c r="K76" i="1" s="1"/>
  <c r="E77" i="1"/>
  <c r="L77" i="1" l="1"/>
  <c r="N77" i="1" s="1"/>
  <c r="O77" i="1" s="1"/>
  <c r="I77" i="1"/>
  <c r="J77" i="1" s="1"/>
  <c r="K77" i="1" s="1"/>
  <c r="E78" i="1"/>
  <c r="L78" i="1" l="1"/>
  <c r="N78" i="1" s="1"/>
  <c r="O78" i="1" s="1"/>
  <c r="I78" i="1"/>
  <c r="J78" i="1" s="1"/>
  <c r="K78" i="1" s="1"/>
  <c r="E79" i="1"/>
  <c r="L79" i="1" l="1"/>
  <c r="N79" i="1" s="1"/>
  <c r="O79" i="1" s="1"/>
  <c r="I79" i="1"/>
  <c r="J79" i="1" s="1"/>
  <c r="K79" i="1" s="1"/>
  <c r="E80" i="1"/>
  <c r="L80" i="1" l="1"/>
  <c r="N80" i="1" s="1"/>
  <c r="O80" i="1" s="1"/>
  <c r="I80" i="1"/>
  <c r="J80" i="1" s="1"/>
  <c r="K80" i="1" s="1"/>
  <c r="E81" i="1"/>
  <c r="L81" i="1" l="1"/>
  <c r="N81" i="1" s="1"/>
  <c r="O81" i="1" s="1"/>
  <c r="E82" i="1"/>
  <c r="I81" i="1"/>
  <c r="J81" i="1" s="1"/>
  <c r="K81" i="1" s="1"/>
  <c r="L82" i="1" l="1"/>
  <c r="N82" i="1" s="1"/>
  <c r="O82" i="1" s="1"/>
  <c r="I82" i="1"/>
  <c r="J82" i="1" s="1"/>
  <c r="K82" i="1" s="1"/>
  <c r="E83" i="1"/>
  <c r="L83" i="1" l="1"/>
  <c r="N83" i="1" s="1"/>
  <c r="O83" i="1" s="1"/>
  <c r="I83" i="1"/>
  <c r="J83" i="1" s="1"/>
  <c r="K83" i="1" s="1"/>
  <c r="E84" i="1"/>
  <c r="L84" i="1" l="1"/>
  <c r="N84" i="1" s="1"/>
  <c r="O84" i="1" s="1"/>
  <c r="I84" i="1"/>
  <c r="J84" i="1" s="1"/>
  <c r="K84" i="1" s="1"/>
  <c r="E85" i="1"/>
  <c r="L85" i="1" l="1"/>
  <c r="N85" i="1" s="1"/>
  <c r="O85" i="1" s="1"/>
  <c r="I85" i="1"/>
  <c r="J85" i="1" s="1"/>
  <c r="K85" i="1" s="1"/>
  <c r="E86" i="1"/>
  <c r="I86" i="1" l="1"/>
  <c r="J86" i="1" s="1"/>
  <c r="K86" i="1" s="1"/>
  <c r="L86" i="1"/>
  <c r="N86" i="1" s="1"/>
  <c r="O86" i="1" s="1"/>
  <c r="E87" i="1"/>
  <c r="L87" i="1" l="1"/>
  <c r="N87" i="1" s="1"/>
  <c r="O87" i="1" s="1"/>
  <c r="I87" i="1"/>
  <c r="J87" i="1" s="1"/>
  <c r="K87" i="1" s="1"/>
  <c r="E88" i="1"/>
  <c r="L88" i="1" l="1"/>
  <c r="N88" i="1" s="1"/>
  <c r="O88" i="1" s="1"/>
  <c r="I88" i="1"/>
  <c r="J88" i="1" s="1"/>
  <c r="K88" i="1" s="1"/>
  <c r="E89" i="1"/>
  <c r="L89" i="1" l="1"/>
  <c r="N89" i="1" s="1"/>
  <c r="O89" i="1" s="1"/>
  <c r="I89" i="1"/>
  <c r="J89" i="1" s="1"/>
  <c r="K89" i="1" s="1"/>
  <c r="E90" i="1"/>
  <c r="L90" i="1" l="1"/>
  <c r="N90" i="1" s="1"/>
  <c r="O90" i="1" s="1"/>
  <c r="I90" i="1"/>
  <c r="J90" i="1" s="1"/>
  <c r="K90" i="1" s="1"/>
  <c r="E91" i="1"/>
  <c r="E92" i="1" l="1"/>
  <c r="L91" i="1"/>
  <c r="N91" i="1" s="1"/>
  <c r="O91" i="1" s="1"/>
  <c r="I91" i="1"/>
  <c r="J91" i="1" s="1"/>
  <c r="K91" i="1" s="1"/>
  <c r="L92" i="1" l="1"/>
  <c r="N92" i="1" s="1"/>
  <c r="O92" i="1" s="1"/>
  <c r="I92" i="1"/>
  <c r="J92" i="1" s="1"/>
  <c r="K92" i="1" s="1"/>
  <c r="E93" i="1"/>
  <c r="I93" i="1" l="1"/>
  <c r="J93" i="1" s="1"/>
  <c r="K93" i="1" s="1"/>
  <c r="L93" i="1"/>
  <c r="N93" i="1" s="1"/>
  <c r="O93" i="1" s="1"/>
  <c r="E94" i="1"/>
  <c r="I94" i="1" l="1"/>
  <c r="J94" i="1" s="1"/>
  <c r="K94" i="1" s="1"/>
  <c r="L94" i="1"/>
  <c r="N94" i="1" s="1"/>
  <c r="O94" i="1" s="1"/>
  <c r="E95" i="1"/>
  <c r="I95" i="1" l="1"/>
  <c r="J95" i="1" s="1"/>
  <c r="K95" i="1" s="1"/>
  <c r="L95" i="1"/>
  <c r="N95" i="1" s="1"/>
  <c r="O95" i="1" s="1"/>
  <c r="E96" i="1"/>
  <c r="I96" i="1" l="1"/>
  <c r="J96" i="1" s="1"/>
  <c r="K96" i="1" s="1"/>
  <c r="L96" i="1"/>
  <c r="N96" i="1" s="1"/>
  <c r="O96" i="1" s="1"/>
</calcChain>
</file>

<file path=xl/sharedStrings.xml><?xml version="1.0" encoding="utf-8"?>
<sst xmlns="http://schemas.openxmlformats.org/spreadsheetml/2006/main" count="56" uniqueCount="44">
  <si>
    <t>Calcul de la portance d'un pieu à l'ELU et l'ELS</t>
  </si>
  <si>
    <t>Coefficients de calcul</t>
  </si>
  <si>
    <t>Caractéristiques du pieu</t>
  </si>
  <si>
    <t>ELU - Situations durables et transitoires</t>
  </si>
  <si>
    <t>ELS caractéristique</t>
  </si>
  <si>
    <t>Diamètre du pieu</t>
  </si>
  <si>
    <t>B</t>
  </si>
  <si>
    <t>[m]</t>
  </si>
  <si>
    <r>
      <rPr>
        <sz val="10"/>
        <color rgb="FF000000"/>
        <rFont val="Symbol"/>
        <family val="1"/>
        <charset val="2"/>
      </rPr>
      <t>g</t>
    </r>
    <r>
      <rPr>
        <vertAlign val="subscript"/>
        <sz val="10"/>
        <color rgb="FF000000"/>
        <rFont val="Arial"/>
        <family val="2"/>
      </rPr>
      <t>t</t>
    </r>
  </si>
  <si>
    <r>
      <rPr>
        <sz val="10"/>
        <color rgb="FF000000"/>
        <rFont val="Symbol"/>
        <family val="1"/>
        <charset val="2"/>
      </rPr>
      <t>g</t>
    </r>
    <r>
      <rPr>
        <vertAlign val="subscript"/>
        <sz val="10"/>
        <color rgb="FF000000"/>
        <rFont val="Arial"/>
        <family val="2"/>
      </rPr>
      <t>cr</t>
    </r>
  </si>
  <si>
    <t>Descente de charge max.</t>
  </si>
  <si>
    <r>
      <t>V</t>
    </r>
    <r>
      <rPr>
        <vertAlign val="subscript"/>
        <sz val="10"/>
        <color theme="1"/>
        <rFont val="Arial"/>
        <family val="2"/>
      </rPr>
      <t>ELS caractéristique</t>
    </r>
  </si>
  <si>
    <t>[kN]</t>
  </si>
  <si>
    <r>
      <rPr>
        <sz val="10"/>
        <color rgb="FF000000"/>
        <rFont val="Symbol"/>
        <family val="1"/>
        <charset val="2"/>
      </rPr>
      <t>g</t>
    </r>
    <r>
      <rPr>
        <vertAlign val="subscript"/>
        <sz val="10"/>
        <color rgb="FF000000"/>
        <rFont val="Arial"/>
        <family val="2"/>
      </rPr>
      <t>r;d1</t>
    </r>
  </si>
  <si>
    <r>
      <t>V</t>
    </r>
    <r>
      <rPr>
        <vertAlign val="subscript"/>
        <sz val="10"/>
        <color theme="1"/>
        <rFont val="Arial"/>
        <family val="2"/>
      </rPr>
      <t>ELU fondamental</t>
    </r>
  </si>
  <si>
    <r>
      <rPr>
        <sz val="10"/>
        <color rgb="FF000000"/>
        <rFont val="Symbol"/>
        <family val="1"/>
        <charset val="2"/>
      </rPr>
      <t>g</t>
    </r>
    <r>
      <rPr>
        <vertAlign val="subscript"/>
        <sz val="10"/>
        <color rgb="FF000000"/>
        <rFont val="Arial"/>
        <family val="2"/>
      </rPr>
      <t>r;d2</t>
    </r>
  </si>
  <si>
    <t>Calcul "de base" pour le frottement latéral</t>
  </si>
  <si>
    <t>Calcul "de base" pour l'effort de pointe</t>
  </si>
  <si>
    <t>Calcul pour la capacité portante des pieux</t>
  </si>
  <si>
    <t>ELU - Fondamental</t>
  </si>
  <si>
    <t>ELS Caractéristique</t>
  </si>
  <si>
    <t>Couches</t>
  </si>
  <si>
    <t>Profondeur</t>
  </si>
  <si>
    <t>qs</t>
  </si>
  <si>
    <t>Rs</t>
  </si>
  <si>
    <r>
      <t>pl</t>
    </r>
    <r>
      <rPr>
        <vertAlign val="subscript"/>
        <sz val="10"/>
        <color rgb="FF000000"/>
        <rFont val="Arial"/>
        <family val="2"/>
      </rPr>
      <t>e</t>
    </r>
    <r>
      <rPr>
        <sz val="10"/>
        <color rgb="FF000000"/>
        <rFont val="Arial"/>
        <family val="2"/>
      </rPr>
      <t>*</t>
    </r>
  </si>
  <si>
    <r>
      <t>k</t>
    </r>
    <r>
      <rPr>
        <vertAlign val="subscript"/>
        <sz val="10"/>
        <color rgb="FF000000"/>
        <rFont val="Arial"/>
        <family val="2"/>
      </rPr>
      <t>p,max</t>
    </r>
  </si>
  <si>
    <t>Rb</t>
  </si>
  <si>
    <t>Rc</t>
  </si>
  <si>
    <t>Rc;k</t>
  </si>
  <si>
    <t>Rc;d</t>
  </si>
  <si>
    <t>Rs;k</t>
  </si>
  <si>
    <t>Rb;k</t>
  </si>
  <si>
    <t>Rc;cr;k</t>
  </si>
  <si>
    <t>Rc;cr;d</t>
  </si>
  <si>
    <t>[m/TN]</t>
  </si>
  <si>
    <t>[kPa]</t>
  </si>
  <si>
    <t>[MPa]</t>
  </si>
  <si>
    <t>[-]</t>
  </si>
  <si>
    <t>1a</t>
  </si>
  <si>
    <t>2b</t>
  </si>
  <si>
    <t>C0-A</t>
  </si>
  <si>
    <t>C0-B</t>
  </si>
  <si>
    <t>C0-C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</si>
</sst>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vertAlign val="subscript"/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Symbol"/>
      <family val="1"/>
      <charset val="2"/>
    </font>
    <font>
      <vertAlign val="subscript"/>
      <sz val="10"/>
      <color rgb="FF000000"/>
      <name val="Arial"/>
      <family val="2"/>
    </font>
    <font>
      <sz val="10"/>
      <color rgb="FF000000"/>
      <name val="Arial"/>
      <family val="1"/>
      <charset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9"/>
      <color rgb="FF000000"/>
      <name val="Arial"/>
      <family val="2"/>
    </font>
    <font>
      <i/>
      <sz val="8"/>
      <color rgb="FF000000"/>
      <name val="Arial"/>
      <family val="2"/>
    </font>
    <font>
      <sz val="14"/>
      <color theme="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2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 applyFont="1" applyAlignment="1"/>
    <xf numFmtId="1" fontId="0" fillId="0" borderId="0" xfId="0" applyNumberFormat="1" applyFont="1" applyBorder="1" applyAlignment="1">
      <alignment horizontal="center"/>
    </xf>
    <xf numFmtId="1" fontId="0" fillId="0" borderId="13" xfId="0" applyNumberFormat="1" applyFont="1" applyBorder="1" applyAlignment="1">
      <alignment horizontal="center"/>
    </xf>
    <xf numFmtId="1" fontId="0" fillId="0" borderId="15" xfId="0" applyNumberFormat="1" applyFont="1" applyBorder="1" applyAlignment="1">
      <alignment horizontal="center"/>
    </xf>
    <xf numFmtId="1" fontId="0" fillId="0" borderId="16" xfId="0" applyNumberFormat="1" applyFont="1" applyBorder="1" applyAlignment="1">
      <alignment horizontal="center"/>
    </xf>
    <xf numFmtId="1" fontId="5" fillId="7" borderId="14" xfId="0" applyNumberFormat="1" applyFont="1" applyFill="1" applyBorder="1" applyAlignment="1">
      <alignment horizontal="center"/>
    </xf>
    <xf numFmtId="1" fontId="5" fillId="7" borderId="17" xfId="0" applyNumberFormat="1" applyFont="1" applyFill="1" applyBorder="1" applyAlignment="1">
      <alignment horizontal="center"/>
    </xf>
    <xf numFmtId="0" fontId="5" fillId="7" borderId="25" xfId="0" applyFont="1" applyFill="1" applyBorder="1" applyAlignment="1">
      <alignment horizontal="center"/>
    </xf>
    <xf numFmtId="0" fontId="4" fillId="5" borderId="21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  <xf numFmtId="0" fontId="4" fillId="7" borderId="23" xfId="0" applyFont="1" applyFill="1" applyBorder="1" applyAlignment="1">
      <alignment horizontal="center"/>
    </xf>
    <xf numFmtId="0" fontId="4" fillId="7" borderId="24" xfId="0" applyFont="1" applyFill="1" applyBorder="1" applyAlignment="1">
      <alignment horizontal="center"/>
    </xf>
    <xf numFmtId="0" fontId="2" fillId="10" borderId="13" xfId="0" applyFont="1" applyFill="1" applyBorder="1" applyAlignment="1">
      <alignment horizontal="center"/>
    </xf>
    <xf numFmtId="0" fontId="5" fillId="10" borderId="14" xfId="0" applyFont="1" applyFill="1" applyBorder="1" applyAlignment="1">
      <alignment horizontal="center"/>
    </xf>
    <xf numFmtId="1" fontId="0" fillId="0" borderId="14" xfId="0" applyNumberFormat="1" applyFont="1" applyBorder="1" applyAlignment="1">
      <alignment horizontal="center"/>
    </xf>
    <xf numFmtId="1" fontId="0" fillId="0" borderId="17" xfId="0" applyNumberFormat="1" applyFont="1" applyBorder="1" applyAlignment="1">
      <alignment horizontal="center"/>
    </xf>
    <xf numFmtId="0" fontId="4" fillId="10" borderId="13" xfId="0" applyFont="1" applyFill="1" applyBorder="1" applyAlignment="1">
      <alignment horizontal="center"/>
    </xf>
    <xf numFmtId="0" fontId="4" fillId="10" borderId="0" xfId="0" applyFont="1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2" fillId="8" borderId="26" xfId="0" applyFont="1" applyFill="1" applyBorder="1" applyAlignment="1">
      <alignment horizontal="center"/>
    </xf>
    <xf numFmtId="0" fontId="4" fillId="8" borderId="27" xfId="0" applyFont="1" applyFill="1" applyBorder="1" applyAlignment="1">
      <alignment horizontal="center"/>
    </xf>
    <xf numFmtId="0" fontId="4" fillId="8" borderId="26" xfId="0" applyFont="1" applyFill="1" applyBorder="1" applyAlignment="1">
      <alignment horizontal="center"/>
    </xf>
    <xf numFmtId="0" fontId="4" fillId="8" borderId="28" xfId="0" applyFont="1" applyFill="1" applyBorder="1" applyAlignment="1">
      <alignment horizontal="center"/>
    </xf>
    <xf numFmtId="0" fontId="8" fillId="0" borderId="3" xfId="0" applyFont="1" applyBorder="1" applyAlignment="1">
      <alignment horizontal="right"/>
    </xf>
    <xf numFmtId="0" fontId="8" fillId="0" borderId="0" xfId="0" applyFont="1" applyBorder="1" applyAlignment="1">
      <alignment horizontal="right"/>
    </xf>
    <xf numFmtId="0" fontId="8" fillId="0" borderId="8" xfId="0" applyFont="1" applyBorder="1" applyAlignment="1">
      <alignment horizontal="right"/>
    </xf>
    <xf numFmtId="0" fontId="0" fillId="12" borderId="4" xfId="0" applyFont="1" applyFill="1" applyBorder="1" applyAlignment="1">
      <alignment horizontal="center"/>
    </xf>
    <xf numFmtId="0" fontId="0" fillId="12" borderId="6" xfId="0" applyFont="1" applyFill="1" applyBorder="1" applyAlignment="1">
      <alignment horizontal="center"/>
    </xf>
    <xf numFmtId="0" fontId="0" fillId="12" borderId="9" xfId="0" applyFont="1" applyFill="1" applyBorder="1" applyAlignment="1">
      <alignment horizontal="center"/>
    </xf>
    <xf numFmtId="0" fontId="0" fillId="0" borderId="2" xfId="0" applyFont="1" applyBorder="1" applyAlignment="1"/>
    <xf numFmtId="0" fontId="0" fillId="0" borderId="5" xfId="0" applyFont="1" applyBorder="1" applyAlignment="1"/>
    <xf numFmtId="0" fontId="0" fillId="0" borderId="7" xfId="0" applyFont="1" applyBorder="1" applyAlignment="1"/>
    <xf numFmtId="0" fontId="5" fillId="11" borderId="0" xfId="0" applyFont="1" applyFill="1" applyBorder="1" applyAlignment="1">
      <alignment horizontal="center"/>
    </xf>
    <xf numFmtId="0" fontId="4" fillId="0" borderId="6" xfId="0" applyFont="1" applyBorder="1" applyAlignment="1"/>
    <xf numFmtId="0" fontId="5" fillId="11" borderId="8" xfId="0" applyFont="1" applyFill="1" applyBorder="1" applyAlignment="1">
      <alignment horizontal="center"/>
    </xf>
    <xf numFmtId="0" fontId="4" fillId="0" borderId="9" xfId="0" applyFont="1" applyBorder="1" applyAlignment="1"/>
    <xf numFmtId="0" fontId="12" fillId="0" borderId="5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9" fillId="17" borderId="0" xfId="0" applyFont="1" applyFill="1" applyAlignment="1"/>
    <xf numFmtId="0" fontId="0" fillId="17" borderId="0" xfId="0" applyFont="1" applyFill="1" applyAlignment="1"/>
    <xf numFmtId="0" fontId="4" fillId="17" borderId="0" xfId="0" applyFont="1" applyFill="1" applyAlignment="1"/>
    <xf numFmtId="0" fontId="5" fillId="17" borderId="0" xfId="0" applyFont="1" applyFill="1" applyAlignment="1">
      <alignment horizontal="center"/>
    </xf>
    <xf numFmtId="0" fontId="4" fillId="17" borderId="0" xfId="0" applyFont="1" applyFill="1" applyAlignment="1">
      <alignment horizontal="right"/>
    </xf>
    <xf numFmtId="0" fontId="2" fillId="17" borderId="0" xfId="0" applyFont="1" applyFill="1" applyAlignment="1"/>
    <xf numFmtId="0" fontId="8" fillId="17" borderId="0" xfId="0" applyFont="1" applyFill="1" applyAlignment="1"/>
    <xf numFmtId="0" fontId="1" fillId="0" borderId="0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2" fillId="0" borderId="8" xfId="0" applyFont="1" applyBorder="1" applyAlignment="1">
      <alignment horizontal="right"/>
    </xf>
    <xf numFmtId="0" fontId="0" fillId="11" borderId="13" xfId="0" applyFont="1" applyFill="1" applyBorder="1" applyAlignment="1">
      <alignment horizontal="center"/>
    </xf>
    <xf numFmtId="0" fontId="0" fillId="11" borderId="15" xfId="0" applyFont="1" applyFill="1" applyBorder="1" applyAlignment="1">
      <alignment horizontal="center"/>
    </xf>
    <xf numFmtId="0" fontId="0" fillId="11" borderId="0" xfId="0" applyFont="1" applyFill="1" applyBorder="1" applyAlignment="1">
      <alignment horizontal="center"/>
    </xf>
    <xf numFmtId="0" fontId="0" fillId="11" borderId="16" xfId="0" applyFont="1" applyFill="1" applyBorder="1" applyAlignment="1">
      <alignment horizontal="center"/>
    </xf>
    <xf numFmtId="0" fontId="11" fillId="14" borderId="2" xfId="0" applyFont="1" applyFill="1" applyBorder="1" applyAlignment="1">
      <alignment horizontal="center"/>
    </xf>
    <xf numFmtId="0" fontId="11" fillId="14" borderId="3" xfId="0" applyFont="1" applyFill="1" applyBorder="1" applyAlignment="1">
      <alignment horizontal="center"/>
    </xf>
    <xf numFmtId="0" fontId="11" fillId="14" borderId="4" xfId="0" applyFont="1" applyFill="1" applyBorder="1" applyAlignment="1">
      <alignment horizontal="center"/>
    </xf>
    <xf numFmtId="0" fontId="13" fillId="4" borderId="0" xfId="0" applyFont="1" applyFill="1" applyAlignment="1">
      <alignment horizontal="center" vertical="center"/>
    </xf>
    <xf numFmtId="0" fontId="4" fillId="13" borderId="1" xfId="0" applyFont="1" applyFill="1" applyBorder="1" applyAlignment="1">
      <alignment horizontal="center"/>
    </xf>
    <xf numFmtId="0" fontId="12" fillId="0" borderId="5" xfId="0" applyFont="1" applyBorder="1" applyAlignment="1">
      <alignment horizontal="center" wrapText="1"/>
    </xf>
    <xf numFmtId="0" fontId="12" fillId="0" borderId="7" xfId="0" applyFont="1" applyBorder="1" applyAlignment="1">
      <alignment horizontal="center" wrapText="1"/>
    </xf>
    <xf numFmtId="0" fontId="4" fillId="15" borderId="31" xfId="0" applyFont="1" applyFill="1" applyBorder="1" applyAlignment="1">
      <alignment horizontal="center" vertical="center"/>
    </xf>
    <xf numFmtId="0" fontId="0" fillId="15" borderId="31" xfId="0" applyFont="1" applyFill="1" applyBorder="1" applyAlignment="1">
      <alignment horizontal="center" vertical="center"/>
    </xf>
    <xf numFmtId="0" fontId="0" fillId="15" borderId="32" xfId="0" applyFont="1" applyFill="1" applyBorder="1" applyAlignment="1">
      <alignment horizontal="center" vertical="center"/>
    </xf>
    <xf numFmtId="0" fontId="4" fillId="16" borderId="31" xfId="0" applyFont="1" applyFill="1" applyBorder="1" applyAlignment="1">
      <alignment horizontal="center" vertical="center"/>
    </xf>
    <xf numFmtId="0" fontId="0" fillId="16" borderId="31" xfId="0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/>
    </xf>
    <xf numFmtId="0" fontId="0" fillId="3" borderId="31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0" fillId="2" borderId="31" xfId="0" applyFont="1" applyFill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11" fillId="14" borderId="1" xfId="0" applyFont="1" applyFill="1" applyBorder="1" applyAlignment="1">
      <alignment horizontal="center"/>
    </xf>
    <xf numFmtId="0" fontId="10" fillId="4" borderId="18" xfId="0" applyFont="1" applyFill="1" applyBorder="1" applyAlignment="1">
      <alignment horizontal="center"/>
    </xf>
    <xf numFmtId="0" fontId="10" fillId="4" borderId="19" xfId="0" applyFont="1" applyFill="1" applyBorder="1" applyAlignment="1">
      <alignment horizontal="center"/>
    </xf>
    <xf numFmtId="0" fontId="10" fillId="4" borderId="20" xfId="0" applyFont="1" applyFill="1" applyBorder="1" applyAlignment="1">
      <alignment horizontal="center"/>
    </xf>
    <xf numFmtId="0" fontId="10" fillId="9" borderId="10" xfId="0" applyFont="1" applyFill="1" applyBorder="1" applyAlignment="1">
      <alignment horizontal="center" vertical="center" wrapText="1"/>
    </xf>
    <xf numFmtId="0" fontId="10" fillId="9" borderId="12" xfId="0" applyFont="1" applyFill="1" applyBorder="1" applyAlignment="1">
      <alignment horizontal="center" vertical="center" wrapText="1"/>
    </xf>
    <xf numFmtId="0" fontId="10" fillId="9" borderId="15" xfId="0" applyFont="1" applyFill="1" applyBorder="1" applyAlignment="1">
      <alignment horizontal="center" vertical="center" wrapText="1"/>
    </xf>
    <xf numFmtId="0" fontId="10" fillId="9" borderId="17" xfId="0" applyFont="1" applyFill="1" applyBorder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 wrapText="1"/>
    </xf>
    <xf numFmtId="0" fontId="10" fillId="9" borderId="16" xfId="0" applyFont="1" applyFill="1" applyBorder="1" applyAlignment="1">
      <alignment horizontal="center" vertical="center" wrapText="1"/>
    </xf>
    <xf numFmtId="0" fontId="10" fillId="6" borderId="18" xfId="0" applyFont="1" applyFill="1" applyBorder="1" applyAlignment="1">
      <alignment horizontal="center"/>
    </xf>
    <xf numFmtId="0" fontId="10" fillId="6" borderId="19" xfId="0" applyFont="1" applyFill="1" applyBorder="1" applyAlignment="1">
      <alignment horizontal="center"/>
    </xf>
    <xf numFmtId="0" fontId="10" fillId="6" borderId="20" xfId="0" applyFont="1" applyFill="1" applyBorder="1" applyAlignment="1">
      <alignment horizontal="center"/>
    </xf>
    <xf numFmtId="0" fontId="0" fillId="8" borderId="0" xfId="0" applyFont="1" applyFill="1" applyAlignment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12" Type="http://schemas.microsoft.com/office/2006/relationships/vbaProject" Target="vbaProject.bin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'Feuille de calcul'!$D$12:$D$13</c:f>
              <c:strCache>
                <c:ptCount val="2"/>
                <c:pt idx="0">
                  <c:v>Calcul "de base" pour le frottement latéral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calcul'!$D$14:$D$96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170</c:v>
                </c:pt>
                <c:pt idx="22">
                  <c:v>170</c:v>
                </c:pt>
                <c:pt idx="23">
                  <c:v>170</c:v>
                </c:pt>
                <c:pt idx="24">
                  <c:v>170</c:v>
                </c:pt>
                <c:pt idx="25">
                  <c:v>170</c:v>
                </c:pt>
                <c:pt idx="26">
                  <c:v>170</c:v>
                </c:pt>
                <c:pt idx="27">
                  <c:v>170</c:v>
                </c:pt>
                <c:pt idx="28">
                  <c:v>170</c:v>
                </c:pt>
                <c:pt idx="29">
                  <c:v>170</c:v>
                </c:pt>
                <c:pt idx="30">
                  <c:v>170</c:v>
                </c:pt>
                <c:pt idx="31">
                  <c:v>62.55</c:v>
                </c:pt>
                <c:pt idx="32">
                  <c:v>62.55</c:v>
                </c:pt>
                <c:pt idx="33">
                  <c:v>62.55</c:v>
                </c:pt>
                <c:pt idx="34">
                  <c:v>62.55</c:v>
                </c:pt>
                <c:pt idx="35">
                  <c:v>62.55</c:v>
                </c:pt>
                <c:pt idx="36">
                  <c:v>62.55</c:v>
                </c:pt>
                <c:pt idx="37">
                  <c:v>62.55</c:v>
                </c:pt>
                <c:pt idx="38">
                  <c:v>62.55</c:v>
                </c:pt>
                <c:pt idx="39">
                  <c:v>62.55</c:v>
                </c:pt>
                <c:pt idx="40">
                  <c:v>62.55</c:v>
                </c:pt>
                <c:pt idx="41">
                  <c:v>62.55</c:v>
                </c:pt>
                <c:pt idx="42">
                  <c:v>62.55</c:v>
                </c:pt>
                <c:pt idx="43">
                  <c:v>62.55</c:v>
                </c:pt>
                <c:pt idx="44">
                  <c:v>62.55</c:v>
                </c:pt>
                <c:pt idx="45">
                  <c:v>62.55</c:v>
                </c:pt>
                <c:pt idx="46">
                  <c:v>62.55</c:v>
                </c:pt>
                <c:pt idx="47">
                  <c:v>62.55</c:v>
                </c:pt>
                <c:pt idx="48">
                  <c:v>62.55</c:v>
                </c:pt>
                <c:pt idx="49">
                  <c:v>62.55</c:v>
                </c:pt>
                <c:pt idx="50">
                  <c:v>62.55</c:v>
                </c:pt>
                <c:pt idx="51">
                  <c:v>62.55</c:v>
                </c:pt>
                <c:pt idx="52">
                  <c:v>62.55</c:v>
                </c:pt>
                <c:pt idx="53">
                  <c:v>62.55</c:v>
                </c:pt>
                <c:pt idx="54">
                  <c:v>62.55</c:v>
                </c:pt>
                <c:pt idx="55">
                  <c:v>62.55</c:v>
                </c:pt>
                <c:pt idx="56">
                  <c:v>67.47</c:v>
                </c:pt>
                <c:pt idx="57">
                  <c:v>67.47</c:v>
                </c:pt>
                <c:pt idx="58">
                  <c:v>67.47</c:v>
                </c:pt>
                <c:pt idx="59">
                  <c:v>67.47</c:v>
                </c:pt>
                <c:pt idx="60">
                  <c:v>67.47</c:v>
                </c:pt>
                <c:pt idx="61">
                  <c:v>67.47</c:v>
                </c:pt>
                <c:pt idx="62">
                  <c:v>67.47</c:v>
                </c:pt>
                <c:pt idx="63">
                  <c:v>67.47</c:v>
                </c:pt>
                <c:pt idx="64">
                  <c:v>67.47</c:v>
                </c:pt>
                <c:pt idx="65">
                  <c:v>67.47</c:v>
                </c:pt>
                <c:pt idx="66">
                  <c:v>67.47</c:v>
                </c:pt>
                <c:pt idx="67">
                  <c:v>67.47</c:v>
                </c:pt>
                <c:pt idx="68">
                  <c:v>67.47</c:v>
                </c:pt>
                <c:pt idx="69">
                  <c:v>67.47</c:v>
                </c:pt>
                <c:pt idx="70">
                  <c:v>67.47</c:v>
                </c:pt>
                <c:pt idx="71">
                  <c:v>67.47</c:v>
                </c:pt>
                <c:pt idx="72">
                  <c:v>78</c:v>
                </c:pt>
                <c:pt idx="73">
                  <c:v>78</c:v>
                </c:pt>
                <c:pt idx="74">
                  <c:v>78</c:v>
                </c:pt>
                <c:pt idx="75">
                  <c:v>78</c:v>
                </c:pt>
                <c:pt idx="76">
                  <c:v>78</c:v>
                </c:pt>
                <c:pt idx="77">
                  <c:v>78</c:v>
                </c:pt>
                <c:pt idx="78">
                  <c:v>78</c:v>
                </c:pt>
                <c:pt idx="79">
                  <c:v>78</c:v>
                </c:pt>
                <c:pt idx="80">
                  <c:v>78</c:v>
                </c:pt>
                <c:pt idx="81">
                  <c:v>78</c:v>
                </c:pt>
                <c:pt idx="82">
                  <c:v>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1E-4658-849B-4CF53C42C676}"/>
            </c:ext>
          </c:extLst>
        </c:ser>
        <c:ser>
          <c:idx val="1"/>
          <c:order val="1"/>
          <c:tx>
            <c:strRef>
              <c:f>'Feuille de calcul'!$E$12:$E$13</c:f>
              <c:strCache>
                <c:ptCount val="2"/>
                <c:pt idx="0">
                  <c:v>Calcul "de base" pour le frottement latéral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calcul'!$E$14:$E$96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0</c:v>
                </c:pt>
                <c:pt idx="6" formatCode="0">
                  <c:v>0</c:v>
                </c:pt>
                <c:pt idx="7" formatCode="0">
                  <c:v>0</c:v>
                </c:pt>
                <c:pt idx="8" formatCode="0">
                  <c:v>0</c:v>
                </c:pt>
                <c:pt idx="9" formatCode="0">
                  <c:v>0</c:v>
                </c:pt>
                <c:pt idx="10" formatCode="0">
                  <c:v>0</c:v>
                </c:pt>
                <c:pt idx="11" formatCode="0">
                  <c:v>0</c:v>
                </c:pt>
                <c:pt idx="12" formatCode="0">
                  <c:v>0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0</c:v>
                </c:pt>
                <c:pt idx="18" formatCode="0">
                  <c:v>0</c:v>
                </c:pt>
                <c:pt idx="19" formatCode="0">
                  <c:v>0</c:v>
                </c:pt>
                <c:pt idx="20" formatCode="0">
                  <c:v>0</c:v>
                </c:pt>
                <c:pt idx="21" formatCode="0">
                  <c:v>267.03537555513242</c:v>
                </c:pt>
                <c:pt idx="22" formatCode="0">
                  <c:v>534.07075111026484</c:v>
                </c:pt>
                <c:pt idx="23" formatCode="0">
                  <c:v>801.10612666539726</c:v>
                </c:pt>
                <c:pt idx="24" formatCode="0">
                  <c:v>1068.1415022205297</c:v>
                </c:pt>
                <c:pt idx="25" formatCode="0">
                  <c:v>1335.176877775662</c:v>
                </c:pt>
                <c:pt idx="26" formatCode="0">
                  <c:v>1602.2122533307943</c:v>
                </c:pt>
                <c:pt idx="27" formatCode="0">
                  <c:v>1869.2476288859266</c:v>
                </c:pt>
                <c:pt idx="28" formatCode="0">
                  <c:v>2136.2830044410589</c:v>
                </c:pt>
                <c:pt idx="29" formatCode="0">
                  <c:v>2403.3183799961912</c:v>
                </c:pt>
                <c:pt idx="30" formatCode="0">
                  <c:v>2670.3537555513235</c:v>
                </c:pt>
                <c:pt idx="31" formatCode="0">
                  <c:v>2768.6070657923442</c:v>
                </c:pt>
                <c:pt idx="32" formatCode="0">
                  <c:v>2866.8603760333649</c:v>
                </c:pt>
                <c:pt idx="33" formatCode="0">
                  <c:v>2965.1136862743856</c:v>
                </c:pt>
                <c:pt idx="34" formatCode="0">
                  <c:v>3063.3669965154063</c:v>
                </c:pt>
                <c:pt idx="35" formatCode="0">
                  <c:v>3161.620306756427</c:v>
                </c:pt>
                <c:pt idx="36" formatCode="0">
                  <c:v>3259.8736169974477</c:v>
                </c:pt>
                <c:pt idx="37" formatCode="0">
                  <c:v>3358.1269272384684</c:v>
                </c:pt>
                <c:pt idx="38" formatCode="0">
                  <c:v>3456.3802374794891</c:v>
                </c:pt>
                <c:pt idx="39" formatCode="0">
                  <c:v>3554.6335477205098</c:v>
                </c:pt>
                <c:pt idx="40" formatCode="0">
                  <c:v>3652.8868579615305</c:v>
                </c:pt>
                <c:pt idx="41" formatCode="0">
                  <c:v>3751.1401682025512</c:v>
                </c:pt>
                <c:pt idx="42" formatCode="0">
                  <c:v>3849.3934784435719</c:v>
                </c:pt>
                <c:pt idx="43" formatCode="0">
                  <c:v>3947.6467886845926</c:v>
                </c:pt>
                <c:pt idx="44" formatCode="0">
                  <c:v>4045.9000989256133</c:v>
                </c:pt>
                <c:pt idx="45" formatCode="0">
                  <c:v>4144.1534091666344</c:v>
                </c:pt>
                <c:pt idx="46" formatCode="0">
                  <c:v>4242.4067194076551</c:v>
                </c:pt>
                <c:pt idx="47" formatCode="0">
                  <c:v>4340.6600296486758</c:v>
                </c:pt>
                <c:pt idx="48" formatCode="0">
                  <c:v>4438.9133398896965</c:v>
                </c:pt>
                <c:pt idx="49" formatCode="0">
                  <c:v>4537.1666501307172</c:v>
                </c:pt>
                <c:pt idx="50" formatCode="0">
                  <c:v>4635.4199603717379</c:v>
                </c:pt>
                <c:pt idx="51" formatCode="0">
                  <c:v>4733.6732706127586</c:v>
                </c:pt>
                <c:pt idx="52" formatCode="0">
                  <c:v>4831.9265808537793</c:v>
                </c:pt>
                <c:pt idx="53" formatCode="0">
                  <c:v>4930.1798910948</c:v>
                </c:pt>
                <c:pt idx="54" formatCode="0">
                  <c:v>5028.4332013358207</c:v>
                </c:pt>
                <c:pt idx="55" formatCode="0">
                  <c:v>5126.6865115768414</c:v>
                </c:pt>
                <c:pt idx="56" formatCode="0">
                  <c:v>5232.6681397456932</c:v>
                </c:pt>
                <c:pt idx="57" formatCode="0">
                  <c:v>5338.649767914545</c:v>
                </c:pt>
                <c:pt idx="58" formatCode="0">
                  <c:v>5444.6313960833968</c:v>
                </c:pt>
                <c:pt idx="59" formatCode="0">
                  <c:v>5550.6130242522486</c:v>
                </c:pt>
                <c:pt idx="60" formatCode="0">
                  <c:v>5656.5946524211004</c:v>
                </c:pt>
                <c:pt idx="61" formatCode="0">
                  <c:v>5762.5762805899521</c:v>
                </c:pt>
                <c:pt idx="62" formatCode="0">
                  <c:v>5868.5579087588039</c:v>
                </c:pt>
                <c:pt idx="63" formatCode="0">
                  <c:v>5974.5395369276557</c:v>
                </c:pt>
                <c:pt idx="64" formatCode="0">
                  <c:v>6080.5211650965075</c:v>
                </c:pt>
                <c:pt idx="65" formatCode="0">
                  <c:v>6186.5027932653593</c:v>
                </c:pt>
                <c:pt idx="66" formatCode="0">
                  <c:v>6292.4844214342111</c:v>
                </c:pt>
                <c:pt idx="67" formatCode="0">
                  <c:v>6398.4660496030629</c:v>
                </c:pt>
                <c:pt idx="68" formatCode="0">
                  <c:v>6504.4476777719146</c:v>
                </c:pt>
                <c:pt idx="69" formatCode="0">
                  <c:v>6610.4293059407664</c:v>
                </c:pt>
                <c:pt idx="70" formatCode="0">
                  <c:v>6716.4109341096182</c:v>
                </c:pt>
                <c:pt idx="71" formatCode="0">
                  <c:v>6822.39256227847</c:v>
                </c:pt>
                <c:pt idx="72" formatCode="0">
                  <c:v>6944.9146757684721</c:v>
                </c:pt>
                <c:pt idx="73" formatCode="0">
                  <c:v>7067.4367892584742</c:v>
                </c:pt>
                <c:pt idx="74" formatCode="0">
                  <c:v>7189.9589027484762</c:v>
                </c:pt>
                <c:pt idx="75" formatCode="0">
                  <c:v>7312.4810162384783</c:v>
                </c:pt>
                <c:pt idx="76" formatCode="0">
                  <c:v>7435.0031297284804</c:v>
                </c:pt>
                <c:pt idx="77" formatCode="0">
                  <c:v>7557.5252432184825</c:v>
                </c:pt>
                <c:pt idx="78" formatCode="0">
                  <c:v>7680.0473567084846</c:v>
                </c:pt>
                <c:pt idx="79" formatCode="0">
                  <c:v>7802.5694701984867</c:v>
                </c:pt>
                <c:pt idx="80" formatCode="0">
                  <c:v>7925.0915836884888</c:v>
                </c:pt>
                <c:pt idx="81" formatCode="0">
                  <c:v>8047.6136971784908</c:v>
                </c:pt>
                <c:pt idx="82" formatCode="0">
                  <c:v>8170.1358106684929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F1E-4658-849B-4CF53C42C676}"/>
            </c:ext>
          </c:extLst>
        </c:ser>
        <c:ser>
          <c:idx val="2"/>
          <c:order val="2"/>
          <c:tx>
            <c:strRef>
              <c:f>'Feuille de calcul'!$F$12:$F$13</c:f>
              <c:strCache>
                <c:ptCount val="2"/>
                <c:pt idx="0">
                  <c:v>Calcul "de base" pour l'effort de pointe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calcul'!$F$14:$F$96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56">
                  <c:v>1.7</c:v>
                </c:pt>
                <c:pt idx="57">
                  <c:v>1.7</c:v>
                </c:pt>
                <c:pt idx="58">
                  <c:v>1.7</c:v>
                </c:pt>
                <c:pt idx="59">
                  <c:v>1.7</c:v>
                </c:pt>
                <c:pt idx="60">
                  <c:v>1.7</c:v>
                </c:pt>
                <c:pt idx="61">
                  <c:v>1.7</c:v>
                </c:pt>
                <c:pt idx="62">
                  <c:v>1.7</c:v>
                </c:pt>
                <c:pt idx="63">
                  <c:v>1.7</c:v>
                </c:pt>
                <c:pt idx="64">
                  <c:v>1.7</c:v>
                </c:pt>
                <c:pt idx="65">
                  <c:v>1.7</c:v>
                </c:pt>
                <c:pt idx="66">
                  <c:v>1.7</c:v>
                </c:pt>
                <c:pt idx="67">
                  <c:v>1.7</c:v>
                </c:pt>
                <c:pt idx="68">
                  <c:v>1.7</c:v>
                </c:pt>
                <c:pt idx="69">
                  <c:v>1.7</c:v>
                </c:pt>
                <c:pt idx="70">
                  <c:v>1.7</c:v>
                </c:pt>
                <c:pt idx="71">
                  <c:v>1.7</c:v>
                </c:pt>
                <c:pt idx="72">
                  <c:v>4</c:v>
                </c:pt>
                <c:pt idx="73">
                  <c:v>4</c:v>
                </c:pt>
                <c:pt idx="74">
                  <c:v>4</c:v>
                </c:pt>
                <c:pt idx="75">
                  <c:v>4</c:v>
                </c:pt>
                <c:pt idx="76">
                  <c:v>4</c:v>
                </c:pt>
                <c:pt idx="77">
                  <c:v>4</c:v>
                </c:pt>
                <c:pt idx="78">
                  <c:v>4</c:v>
                </c:pt>
                <c:pt idx="79">
                  <c:v>4</c:v>
                </c:pt>
                <c:pt idx="80">
                  <c:v>4</c:v>
                </c:pt>
                <c:pt idx="81">
                  <c:v>4</c:v>
                </c:pt>
                <c:pt idx="8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F1E-4658-849B-4CF53C42C676}"/>
            </c:ext>
          </c:extLst>
        </c:ser>
        <c:ser>
          <c:idx val="3"/>
          <c:order val="3"/>
          <c:tx>
            <c:strRef>
              <c:f>'Feuille de calcul'!$G$12:$G$13</c:f>
              <c:strCache>
                <c:ptCount val="2"/>
                <c:pt idx="0">
                  <c:v>Calcul "de base" pour l'effort de pointe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calcul'!$G$14:$G$96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56">
                  <c:v>1.3</c:v>
                </c:pt>
                <c:pt idx="57">
                  <c:v>1.3</c:v>
                </c:pt>
                <c:pt idx="58">
                  <c:v>1.3</c:v>
                </c:pt>
                <c:pt idx="59">
                  <c:v>1.3</c:v>
                </c:pt>
                <c:pt idx="60">
                  <c:v>1.3</c:v>
                </c:pt>
                <c:pt idx="61">
                  <c:v>1.3</c:v>
                </c:pt>
                <c:pt idx="62">
                  <c:v>1.3</c:v>
                </c:pt>
                <c:pt idx="63">
                  <c:v>1.3</c:v>
                </c:pt>
                <c:pt idx="64">
                  <c:v>1.3</c:v>
                </c:pt>
                <c:pt idx="65">
                  <c:v>1.3</c:v>
                </c:pt>
                <c:pt idx="66">
                  <c:v>1.3</c:v>
                </c:pt>
                <c:pt idx="67">
                  <c:v>1.3</c:v>
                </c:pt>
                <c:pt idx="68">
                  <c:v>1.3</c:v>
                </c:pt>
                <c:pt idx="69">
                  <c:v>1.3</c:v>
                </c:pt>
                <c:pt idx="70">
                  <c:v>1.3</c:v>
                </c:pt>
                <c:pt idx="71">
                  <c:v>1.3</c:v>
                </c:pt>
                <c:pt idx="72">
                  <c:v>1.3</c:v>
                </c:pt>
                <c:pt idx="73">
                  <c:v>1.3</c:v>
                </c:pt>
                <c:pt idx="74">
                  <c:v>1.3</c:v>
                </c:pt>
                <c:pt idx="75">
                  <c:v>1.3</c:v>
                </c:pt>
                <c:pt idx="76">
                  <c:v>1.3</c:v>
                </c:pt>
                <c:pt idx="77">
                  <c:v>1.3</c:v>
                </c:pt>
                <c:pt idx="78">
                  <c:v>1.3</c:v>
                </c:pt>
                <c:pt idx="79">
                  <c:v>1.3</c:v>
                </c:pt>
                <c:pt idx="80">
                  <c:v>1.3</c:v>
                </c:pt>
                <c:pt idx="81">
                  <c:v>1.3</c:v>
                </c:pt>
                <c:pt idx="82">
                  <c:v>1.3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F1E-4658-849B-4CF53C42C676}"/>
            </c:ext>
          </c:extLst>
        </c:ser>
        <c:ser>
          <c:idx val="4"/>
          <c:order val="4"/>
          <c:tx>
            <c:strRef>
              <c:f>'Feuille de calcul'!$H$12:$H$13</c:f>
              <c:strCache>
                <c:ptCount val="2"/>
                <c:pt idx="0">
                  <c:v>Calcul "de base" pour l'effort de pointe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calcul'!$H$14:$H$96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0</c:v>
                </c:pt>
                <c:pt idx="6" formatCode="0">
                  <c:v>0</c:v>
                </c:pt>
                <c:pt idx="7" formatCode="0">
                  <c:v>0</c:v>
                </c:pt>
                <c:pt idx="8" formatCode="0">
                  <c:v>0</c:v>
                </c:pt>
                <c:pt idx="9" formatCode="0">
                  <c:v>0</c:v>
                </c:pt>
                <c:pt idx="10" formatCode="0">
                  <c:v>0</c:v>
                </c:pt>
                <c:pt idx="11" formatCode="0">
                  <c:v>0</c:v>
                </c:pt>
                <c:pt idx="12" formatCode="0">
                  <c:v>0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0</c:v>
                </c:pt>
                <c:pt idx="18" formatCode="0">
                  <c:v>0</c:v>
                </c:pt>
                <c:pt idx="19" formatCode="0">
                  <c:v>0</c:v>
                </c:pt>
                <c:pt idx="20" formatCode="0">
                  <c:v>0</c:v>
                </c:pt>
                <c:pt idx="21" formatCode="0">
                  <c:v>0</c:v>
                </c:pt>
                <c:pt idx="22" formatCode="0">
                  <c:v>0</c:v>
                </c:pt>
                <c:pt idx="23" formatCode="0">
                  <c:v>0</c:v>
                </c:pt>
                <c:pt idx="24" formatCode="0">
                  <c:v>0</c:v>
                </c:pt>
                <c:pt idx="25" formatCode="0">
                  <c:v>0</c:v>
                </c:pt>
                <c:pt idx="26" formatCode="0">
                  <c:v>0</c:v>
                </c:pt>
                <c:pt idx="27" formatCode="0">
                  <c:v>0</c:v>
                </c:pt>
                <c:pt idx="28" formatCode="0">
                  <c:v>0</c:v>
                </c:pt>
                <c:pt idx="29" formatCode="0">
                  <c:v>0</c:v>
                </c:pt>
                <c:pt idx="30" formatCode="0">
                  <c:v>0</c:v>
                </c:pt>
                <c:pt idx="31" formatCode="0">
                  <c:v>0</c:v>
                </c:pt>
                <c:pt idx="32" formatCode="0">
                  <c:v>0</c:v>
                </c:pt>
                <c:pt idx="33" formatCode="0">
                  <c:v>0</c:v>
                </c:pt>
                <c:pt idx="34" formatCode="0">
                  <c:v>0</c:v>
                </c:pt>
                <c:pt idx="35" formatCode="0">
                  <c:v>0</c:v>
                </c:pt>
                <c:pt idx="36" formatCode="0">
                  <c:v>0</c:v>
                </c:pt>
                <c:pt idx="37" formatCode="0">
                  <c:v>0</c:v>
                </c:pt>
                <c:pt idx="38" formatCode="0">
                  <c:v>0</c:v>
                </c:pt>
                <c:pt idx="39" formatCode="0">
                  <c:v>0</c:v>
                </c:pt>
                <c:pt idx="40" formatCode="0">
                  <c:v>0</c:v>
                </c:pt>
                <c:pt idx="41" formatCode="0">
                  <c:v>0</c:v>
                </c:pt>
                <c:pt idx="42" formatCode="0">
                  <c:v>0</c:v>
                </c:pt>
                <c:pt idx="43" formatCode="0">
                  <c:v>0</c:v>
                </c:pt>
                <c:pt idx="44" formatCode="0">
                  <c:v>0</c:v>
                </c:pt>
                <c:pt idx="45" formatCode="0">
                  <c:v>0</c:v>
                </c:pt>
                <c:pt idx="46" formatCode="0">
                  <c:v>0</c:v>
                </c:pt>
                <c:pt idx="47" formatCode="0">
                  <c:v>0</c:v>
                </c:pt>
                <c:pt idx="48" formatCode="0">
                  <c:v>0</c:v>
                </c:pt>
                <c:pt idx="49" formatCode="0">
                  <c:v>0</c:v>
                </c:pt>
                <c:pt idx="50" formatCode="0">
                  <c:v>0</c:v>
                </c:pt>
                <c:pt idx="51" formatCode="0">
                  <c:v>0</c:v>
                </c:pt>
                <c:pt idx="52" formatCode="0">
                  <c:v>0</c:v>
                </c:pt>
                <c:pt idx="53" formatCode="0">
                  <c:v>0</c:v>
                </c:pt>
                <c:pt idx="54" formatCode="0">
                  <c:v>0</c:v>
                </c:pt>
                <c:pt idx="55" formatCode="0">
                  <c:v>0</c:v>
                </c:pt>
                <c:pt idx="56" formatCode="0">
                  <c:v>1735.7299411083607</c:v>
                </c:pt>
                <c:pt idx="57" formatCode="0">
                  <c:v>1735.7299411083607</c:v>
                </c:pt>
                <c:pt idx="58" formatCode="0">
                  <c:v>1735.7299411083607</c:v>
                </c:pt>
                <c:pt idx="59" formatCode="0">
                  <c:v>1735.7299411083607</c:v>
                </c:pt>
                <c:pt idx="60" formatCode="0">
                  <c:v>1735.7299411083607</c:v>
                </c:pt>
                <c:pt idx="61" formatCode="0">
                  <c:v>1735.7299411083607</c:v>
                </c:pt>
                <c:pt idx="62" formatCode="0">
                  <c:v>1735.7299411083607</c:v>
                </c:pt>
                <c:pt idx="63" formatCode="0">
                  <c:v>1735.7299411083607</c:v>
                </c:pt>
                <c:pt idx="64" formatCode="0">
                  <c:v>1735.7299411083607</c:v>
                </c:pt>
                <c:pt idx="65" formatCode="0">
                  <c:v>1735.7299411083607</c:v>
                </c:pt>
                <c:pt idx="66" formatCode="0">
                  <c:v>1735.7299411083607</c:v>
                </c:pt>
                <c:pt idx="67" formatCode="0">
                  <c:v>1735.7299411083607</c:v>
                </c:pt>
                <c:pt idx="68" formatCode="0">
                  <c:v>1735.7299411083607</c:v>
                </c:pt>
                <c:pt idx="69" formatCode="0">
                  <c:v>1735.7299411083607</c:v>
                </c:pt>
                <c:pt idx="70" formatCode="0">
                  <c:v>1735.7299411083607</c:v>
                </c:pt>
                <c:pt idx="71" formatCode="0">
                  <c:v>1735.7299411083607</c:v>
                </c:pt>
                <c:pt idx="72" formatCode="0">
                  <c:v>4084.0704496667308</c:v>
                </c:pt>
                <c:pt idx="73" formatCode="0">
                  <c:v>4084.0704496667308</c:v>
                </c:pt>
                <c:pt idx="74" formatCode="0">
                  <c:v>4084.0704496667308</c:v>
                </c:pt>
                <c:pt idx="75" formatCode="0">
                  <c:v>4084.0704496667308</c:v>
                </c:pt>
                <c:pt idx="76" formatCode="0">
                  <c:v>4084.0704496667308</c:v>
                </c:pt>
                <c:pt idx="77" formatCode="0">
                  <c:v>4084.0704496667308</c:v>
                </c:pt>
                <c:pt idx="78" formatCode="0">
                  <c:v>4084.0704496667308</c:v>
                </c:pt>
                <c:pt idx="79" formatCode="0">
                  <c:v>4084.0704496667308</c:v>
                </c:pt>
                <c:pt idx="80" formatCode="0">
                  <c:v>4084.0704496667308</c:v>
                </c:pt>
                <c:pt idx="81" formatCode="0">
                  <c:v>4084.0704496667308</c:v>
                </c:pt>
                <c:pt idx="82" formatCode="0">
                  <c:v>4084.0704496667308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F1E-4658-849B-4CF53C42C676}"/>
            </c:ext>
          </c:extLst>
        </c:ser>
        <c:ser>
          <c:idx val="5"/>
          <c:order val="5"/>
          <c:tx>
            <c:strRef>
              <c:f>'Feuille de calcul'!$I$12:$I$13</c:f>
              <c:strCache>
                <c:ptCount val="2"/>
                <c:pt idx="0">
                  <c:v>Calcul pour la capacité portante des pieux</c:v>
                </c:pt>
                <c:pt idx="1">
                  <c:v>ELU - Fondamental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calcul'!$I$14:$I$96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0</c:v>
                </c:pt>
                <c:pt idx="6" formatCode="0">
                  <c:v>0</c:v>
                </c:pt>
                <c:pt idx="7" formatCode="0">
                  <c:v>0</c:v>
                </c:pt>
                <c:pt idx="8" formatCode="0">
                  <c:v>0</c:v>
                </c:pt>
                <c:pt idx="9" formatCode="0">
                  <c:v>0</c:v>
                </c:pt>
                <c:pt idx="10" formatCode="0">
                  <c:v>0</c:v>
                </c:pt>
                <c:pt idx="11" formatCode="0">
                  <c:v>0</c:v>
                </c:pt>
                <c:pt idx="12" formatCode="0">
                  <c:v>0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0</c:v>
                </c:pt>
                <c:pt idx="18" formatCode="0">
                  <c:v>0</c:v>
                </c:pt>
                <c:pt idx="19" formatCode="0">
                  <c:v>0</c:v>
                </c:pt>
                <c:pt idx="20" formatCode="0">
                  <c:v>0</c:v>
                </c:pt>
                <c:pt idx="21" formatCode="0">
                  <c:v>267.03537555513242</c:v>
                </c:pt>
                <c:pt idx="22" formatCode="0">
                  <c:v>534.07075111026484</c:v>
                </c:pt>
                <c:pt idx="23" formatCode="0">
                  <c:v>801.10612666539726</c:v>
                </c:pt>
                <c:pt idx="24" formatCode="0">
                  <c:v>1068.1415022205297</c:v>
                </c:pt>
                <c:pt idx="25" formatCode="0">
                  <c:v>1335.176877775662</c:v>
                </c:pt>
                <c:pt idx="26" formatCode="0">
                  <c:v>1602.2122533307943</c:v>
                </c:pt>
                <c:pt idx="27" formatCode="0">
                  <c:v>1869.2476288859266</c:v>
                </c:pt>
                <c:pt idx="28" formatCode="0">
                  <c:v>2136.2830044410589</c:v>
                </c:pt>
                <c:pt idx="29" formatCode="0">
                  <c:v>2403.3183799961912</c:v>
                </c:pt>
                <c:pt idx="30" formatCode="0">
                  <c:v>2670.3537555513235</c:v>
                </c:pt>
                <c:pt idx="31" formatCode="0">
                  <c:v>2768.6070657923442</c:v>
                </c:pt>
                <c:pt idx="32" formatCode="0">
                  <c:v>2866.8603760333649</c:v>
                </c:pt>
                <c:pt idx="33" formatCode="0">
                  <c:v>2965.1136862743856</c:v>
                </c:pt>
                <c:pt idx="34" formatCode="0">
                  <c:v>3063.3669965154063</c:v>
                </c:pt>
                <c:pt idx="35" formatCode="0">
                  <c:v>3161.620306756427</c:v>
                </c:pt>
                <c:pt idx="36" formatCode="0">
                  <c:v>3259.8736169974477</c:v>
                </c:pt>
                <c:pt idx="37" formatCode="0">
                  <c:v>3358.1269272384684</c:v>
                </c:pt>
                <c:pt idx="38" formatCode="0">
                  <c:v>3456.3802374794891</c:v>
                </c:pt>
                <c:pt idx="39" formatCode="0">
                  <c:v>3554.6335477205098</c:v>
                </c:pt>
                <c:pt idx="40" formatCode="0">
                  <c:v>3652.8868579615305</c:v>
                </c:pt>
                <c:pt idx="41" formatCode="0">
                  <c:v>3751.1401682025512</c:v>
                </c:pt>
                <c:pt idx="42" formatCode="0">
                  <c:v>3849.3934784435719</c:v>
                </c:pt>
                <c:pt idx="43" formatCode="0">
                  <c:v>3947.6467886845926</c:v>
                </c:pt>
                <c:pt idx="44" formatCode="0">
                  <c:v>4045.9000989256133</c:v>
                </c:pt>
                <c:pt idx="45" formatCode="0">
                  <c:v>4144.1534091666344</c:v>
                </c:pt>
                <c:pt idx="46" formatCode="0">
                  <c:v>4242.4067194076551</c:v>
                </c:pt>
                <c:pt idx="47" formatCode="0">
                  <c:v>4340.6600296486758</c:v>
                </c:pt>
                <c:pt idx="48" formatCode="0">
                  <c:v>4438.9133398896965</c:v>
                </c:pt>
                <c:pt idx="49" formatCode="0">
                  <c:v>4537.1666501307172</c:v>
                </c:pt>
                <c:pt idx="50" formatCode="0">
                  <c:v>4635.4199603717379</c:v>
                </c:pt>
                <c:pt idx="51" formatCode="0">
                  <c:v>4733.6732706127586</c:v>
                </c:pt>
                <c:pt idx="52" formatCode="0">
                  <c:v>4831.9265808537793</c:v>
                </c:pt>
                <c:pt idx="53" formatCode="0">
                  <c:v>4930.1798910948</c:v>
                </c:pt>
                <c:pt idx="54" formatCode="0">
                  <c:v>5028.4332013358207</c:v>
                </c:pt>
                <c:pt idx="55" formatCode="0">
                  <c:v>5126.6865115768414</c:v>
                </c:pt>
                <c:pt idx="56" formatCode="0">
                  <c:v>6968.3980808540537</c:v>
                </c:pt>
                <c:pt idx="57" formatCode="0">
                  <c:v>7074.3797090229054</c:v>
                </c:pt>
                <c:pt idx="58" formatCode="0">
                  <c:v>7180.3613371917572</c:v>
                </c:pt>
                <c:pt idx="59" formatCode="0">
                  <c:v>7286.342965360609</c:v>
                </c:pt>
                <c:pt idx="60" formatCode="0">
                  <c:v>7392.3245935294608</c:v>
                </c:pt>
                <c:pt idx="61" formatCode="0">
                  <c:v>7498.3062216983126</c:v>
                </c:pt>
                <c:pt idx="62" formatCode="0">
                  <c:v>7604.2878498671644</c:v>
                </c:pt>
                <c:pt idx="63" formatCode="0">
                  <c:v>7710.2694780360162</c:v>
                </c:pt>
                <c:pt idx="64" formatCode="0">
                  <c:v>7816.2511062048679</c:v>
                </c:pt>
                <c:pt idx="65" formatCode="0">
                  <c:v>7922.2327343737197</c:v>
                </c:pt>
                <c:pt idx="66" formatCode="0">
                  <c:v>8028.2143625425715</c:v>
                </c:pt>
                <c:pt idx="67" formatCode="0">
                  <c:v>8134.1959907114233</c:v>
                </c:pt>
                <c:pt idx="68" formatCode="0">
                  <c:v>8240.177618880276</c:v>
                </c:pt>
                <c:pt idx="69" formatCode="0">
                  <c:v>8346.1592470491269</c:v>
                </c:pt>
                <c:pt idx="70" formatCode="0">
                  <c:v>8452.1408752179796</c:v>
                </c:pt>
                <c:pt idx="71" formatCode="0">
                  <c:v>8558.1225033868304</c:v>
                </c:pt>
                <c:pt idx="72" formatCode="0">
                  <c:v>11028.985125435203</c:v>
                </c:pt>
                <c:pt idx="73" formatCode="0">
                  <c:v>11151.507238925205</c:v>
                </c:pt>
                <c:pt idx="74" formatCode="0">
                  <c:v>11274.029352415208</c:v>
                </c:pt>
                <c:pt idx="75" formatCode="0">
                  <c:v>11396.55146590521</c:v>
                </c:pt>
                <c:pt idx="76" formatCode="0">
                  <c:v>11519.073579395212</c:v>
                </c:pt>
                <c:pt idx="77" formatCode="0">
                  <c:v>11641.595692885214</c:v>
                </c:pt>
                <c:pt idx="78" formatCode="0">
                  <c:v>11764.117806375216</c:v>
                </c:pt>
                <c:pt idx="79" formatCode="0">
                  <c:v>11886.639919865218</c:v>
                </c:pt>
                <c:pt idx="80" formatCode="0">
                  <c:v>12009.16203335522</c:v>
                </c:pt>
                <c:pt idx="81" formatCode="0">
                  <c:v>12131.684146845222</c:v>
                </c:pt>
                <c:pt idx="82" formatCode="0">
                  <c:v>12254.206260335224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F1E-4658-849B-4CF53C42C676}"/>
            </c:ext>
          </c:extLst>
        </c:ser>
        <c:ser>
          <c:idx val="6"/>
          <c:order val="6"/>
          <c:tx>
            <c:strRef>
              <c:f>'Feuille de calcul'!$J$12:$J$13</c:f>
              <c:strCache>
                <c:ptCount val="2"/>
                <c:pt idx="0">
                  <c:v>Calcul pour la capacité portante des pieux</c:v>
                </c:pt>
                <c:pt idx="1">
                  <c:v>ELU - Fondamental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calcul'!$J$14:$J$96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0</c:v>
                </c:pt>
                <c:pt idx="6" formatCode="0">
                  <c:v>0</c:v>
                </c:pt>
                <c:pt idx="7" formatCode="0">
                  <c:v>0</c:v>
                </c:pt>
                <c:pt idx="8" formatCode="0">
                  <c:v>0</c:v>
                </c:pt>
                <c:pt idx="9" formatCode="0">
                  <c:v>0</c:v>
                </c:pt>
                <c:pt idx="10" formatCode="0">
                  <c:v>0</c:v>
                </c:pt>
                <c:pt idx="11" formatCode="0">
                  <c:v>0</c:v>
                </c:pt>
                <c:pt idx="12" formatCode="0">
                  <c:v>0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0</c:v>
                </c:pt>
                <c:pt idx="18" formatCode="0">
                  <c:v>0</c:v>
                </c:pt>
                <c:pt idx="19" formatCode="0">
                  <c:v>0</c:v>
                </c:pt>
                <c:pt idx="20" formatCode="0">
                  <c:v>0</c:v>
                </c:pt>
                <c:pt idx="21" formatCode="0">
                  <c:v>211.09515854160668</c:v>
                </c:pt>
                <c:pt idx="22" formatCode="0">
                  <c:v>422.19031708321336</c:v>
                </c:pt>
                <c:pt idx="23" formatCode="0">
                  <c:v>633.28547562482004</c:v>
                </c:pt>
                <c:pt idx="24" formatCode="0">
                  <c:v>844.38063416642672</c:v>
                </c:pt>
                <c:pt idx="25" formatCode="0">
                  <c:v>1055.4757927080332</c:v>
                </c:pt>
                <c:pt idx="26" formatCode="0">
                  <c:v>1266.5709512496398</c:v>
                </c:pt>
                <c:pt idx="27" formatCode="0">
                  <c:v>1477.6661097912465</c:v>
                </c:pt>
                <c:pt idx="28" formatCode="0">
                  <c:v>1688.761268332853</c:v>
                </c:pt>
                <c:pt idx="29" formatCode="0">
                  <c:v>1899.8564268744597</c:v>
                </c:pt>
                <c:pt idx="30" formatCode="0">
                  <c:v>2110.9515854160663</c:v>
                </c:pt>
                <c:pt idx="31" formatCode="0">
                  <c:v>2188.62218639711</c:v>
                </c:pt>
                <c:pt idx="32" formatCode="0">
                  <c:v>2266.2927873781541</c:v>
                </c:pt>
                <c:pt idx="33" formatCode="0">
                  <c:v>2343.9633883591982</c:v>
                </c:pt>
                <c:pt idx="34" formatCode="0">
                  <c:v>2421.6339893402424</c:v>
                </c:pt>
                <c:pt idx="35" formatCode="0">
                  <c:v>2499.3045903212865</c:v>
                </c:pt>
                <c:pt idx="36" formatCode="0">
                  <c:v>2576.9751913023306</c:v>
                </c:pt>
                <c:pt idx="37" formatCode="0">
                  <c:v>2654.6457922833742</c:v>
                </c:pt>
                <c:pt idx="38" formatCode="0">
                  <c:v>2732.3163932644184</c:v>
                </c:pt>
                <c:pt idx="39" formatCode="0">
                  <c:v>2809.9869942454625</c:v>
                </c:pt>
                <c:pt idx="40" formatCode="0">
                  <c:v>2887.6575952265066</c:v>
                </c:pt>
                <c:pt idx="41" formatCode="0">
                  <c:v>2965.3281962075507</c:v>
                </c:pt>
                <c:pt idx="42" formatCode="0">
                  <c:v>3042.9987971885948</c:v>
                </c:pt>
                <c:pt idx="43" formatCode="0">
                  <c:v>3120.6693981696385</c:v>
                </c:pt>
                <c:pt idx="44" formatCode="0">
                  <c:v>3198.3399991506826</c:v>
                </c:pt>
                <c:pt idx="45" formatCode="0">
                  <c:v>3276.0106001317272</c:v>
                </c:pt>
                <c:pt idx="46" formatCode="0">
                  <c:v>3353.6812011127713</c:v>
                </c:pt>
                <c:pt idx="47" formatCode="0">
                  <c:v>3431.351802093815</c:v>
                </c:pt>
                <c:pt idx="48" formatCode="0">
                  <c:v>3509.0224030748591</c:v>
                </c:pt>
                <c:pt idx="49" formatCode="0">
                  <c:v>3586.6930040559032</c:v>
                </c:pt>
                <c:pt idx="50" formatCode="0">
                  <c:v>3664.3636050369473</c:v>
                </c:pt>
                <c:pt idx="51" formatCode="0">
                  <c:v>3742.0342060179914</c:v>
                </c:pt>
                <c:pt idx="52" formatCode="0">
                  <c:v>3819.7048069990356</c:v>
                </c:pt>
                <c:pt idx="53" formatCode="0">
                  <c:v>3897.3754079800792</c:v>
                </c:pt>
                <c:pt idx="54" formatCode="0">
                  <c:v>3975.0460089611233</c:v>
                </c:pt>
                <c:pt idx="55" formatCode="0">
                  <c:v>4052.7166099421675</c:v>
                </c:pt>
                <c:pt idx="56" formatCode="0">
                  <c:v>5508.6150836790939</c:v>
                </c:pt>
                <c:pt idx="57" formatCode="0">
                  <c:v>5592.3950268955778</c:v>
                </c:pt>
                <c:pt idx="58" formatCode="0">
                  <c:v>5676.1749701120616</c:v>
                </c:pt>
                <c:pt idx="59" formatCode="0">
                  <c:v>5759.9549133285454</c:v>
                </c:pt>
                <c:pt idx="60" formatCode="0">
                  <c:v>5843.7348565450284</c:v>
                </c:pt>
                <c:pt idx="61" formatCode="0">
                  <c:v>5927.5147997615122</c:v>
                </c:pt>
                <c:pt idx="62" formatCode="0">
                  <c:v>6011.2947429779961</c:v>
                </c:pt>
                <c:pt idx="63" formatCode="0">
                  <c:v>6095.0746861944799</c:v>
                </c:pt>
                <c:pt idx="64" formatCode="0">
                  <c:v>6178.8546294109628</c:v>
                </c:pt>
                <c:pt idx="65" formatCode="0">
                  <c:v>6262.6345726274467</c:v>
                </c:pt>
                <c:pt idx="66" formatCode="0">
                  <c:v>6346.4145158439305</c:v>
                </c:pt>
                <c:pt idx="67" formatCode="0">
                  <c:v>6430.1944590604144</c:v>
                </c:pt>
                <c:pt idx="68" formatCode="0">
                  <c:v>6513.9744022768982</c:v>
                </c:pt>
                <c:pt idx="69" formatCode="0">
                  <c:v>6597.7543454933812</c:v>
                </c:pt>
                <c:pt idx="70" formatCode="0">
                  <c:v>6681.5342887098659</c:v>
                </c:pt>
                <c:pt idx="71" formatCode="0">
                  <c:v>6765.3142319263488</c:v>
                </c:pt>
                <c:pt idx="72" formatCode="0">
                  <c:v>8718.5653165495678</c:v>
                </c:pt>
                <c:pt idx="73" formatCode="0">
                  <c:v>8815.4207422333639</c:v>
                </c:pt>
                <c:pt idx="74" formatCode="0">
                  <c:v>8912.2761679171599</c:v>
                </c:pt>
                <c:pt idx="75" formatCode="0">
                  <c:v>9009.1315936009578</c:v>
                </c:pt>
                <c:pt idx="76" formatCode="0">
                  <c:v>9105.9870192847538</c:v>
                </c:pt>
                <c:pt idx="77" formatCode="0">
                  <c:v>9202.8424449685499</c:v>
                </c:pt>
                <c:pt idx="78" formatCode="0">
                  <c:v>9299.697870652346</c:v>
                </c:pt>
                <c:pt idx="79" formatCode="0">
                  <c:v>9396.553296336142</c:v>
                </c:pt>
                <c:pt idx="80" formatCode="0">
                  <c:v>9493.4087220199381</c:v>
                </c:pt>
                <c:pt idx="81" formatCode="0">
                  <c:v>9590.2641477037341</c:v>
                </c:pt>
                <c:pt idx="82" formatCode="0">
                  <c:v>9687.1195733875302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F1E-4658-849B-4CF53C42C676}"/>
            </c:ext>
          </c:extLst>
        </c:ser>
        <c:ser>
          <c:idx val="7"/>
          <c:order val="7"/>
          <c:tx>
            <c:strRef>
              <c:f>'Feuille de calcul'!$K$12:$K$13</c:f>
              <c:strCache>
                <c:ptCount val="2"/>
                <c:pt idx="0">
                  <c:v>Calcul pour la capacité portante des pieux</c:v>
                </c:pt>
                <c:pt idx="1">
                  <c:v>ELU - Fondamental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calcul'!$K$14:$K$96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0</c:v>
                </c:pt>
                <c:pt idx="6" formatCode="0">
                  <c:v>0</c:v>
                </c:pt>
                <c:pt idx="7" formatCode="0">
                  <c:v>0</c:v>
                </c:pt>
                <c:pt idx="8" formatCode="0">
                  <c:v>0</c:v>
                </c:pt>
                <c:pt idx="9" formatCode="0">
                  <c:v>0</c:v>
                </c:pt>
                <c:pt idx="10" formatCode="0">
                  <c:v>0</c:v>
                </c:pt>
                <c:pt idx="11" formatCode="0">
                  <c:v>0</c:v>
                </c:pt>
                <c:pt idx="12" formatCode="0">
                  <c:v>0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0</c:v>
                </c:pt>
                <c:pt idx="18" formatCode="0">
                  <c:v>0</c:v>
                </c:pt>
                <c:pt idx="19" formatCode="0">
                  <c:v>0</c:v>
                </c:pt>
                <c:pt idx="20" formatCode="0">
                  <c:v>0</c:v>
                </c:pt>
                <c:pt idx="21" formatCode="0">
                  <c:v>191.90468958327878</c:v>
                </c:pt>
                <c:pt idx="22" formatCode="0">
                  <c:v>383.80937916655756</c:v>
                </c:pt>
                <c:pt idx="23" formatCode="0">
                  <c:v>575.71406874983631</c:v>
                </c:pt>
                <c:pt idx="24" formatCode="0">
                  <c:v>767.61875833311512</c:v>
                </c:pt>
                <c:pt idx="25" formatCode="0">
                  <c:v>959.52344791639371</c:v>
                </c:pt>
                <c:pt idx="26" formatCode="0">
                  <c:v>1151.4281374996724</c:v>
                </c:pt>
                <c:pt idx="27" formatCode="0">
                  <c:v>1343.3328270829513</c:v>
                </c:pt>
                <c:pt idx="28" formatCode="0">
                  <c:v>1535.2375166662298</c:v>
                </c:pt>
                <c:pt idx="29" formatCode="0">
                  <c:v>1727.1422062495087</c:v>
                </c:pt>
                <c:pt idx="30" formatCode="0">
                  <c:v>1919.0468958327874</c:v>
                </c:pt>
                <c:pt idx="31" formatCode="0">
                  <c:v>1989.6565330882815</c:v>
                </c:pt>
                <c:pt idx="32" formatCode="0">
                  <c:v>2060.2661703437761</c:v>
                </c:pt>
                <c:pt idx="33" formatCode="0">
                  <c:v>2130.875807599271</c:v>
                </c:pt>
                <c:pt idx="34" formatCode="0">
                  <c:v>2201.4854448547658</c:v>
                </c:pt>
                <c:pt idx="35" formatCode="0">
                  <c:v>2272.0950821102601</c:v>
                </c:pt>
                <c:pt idx="36" formatCode="0">
                  <c:v>2342.704719365755</c:v>
                </c:pt>
                <c:pt idx="37" formatCode="0">
                  <c:v>2413.3143566212493</c:v>
                </c:pt>
                <c:pt idx="38" formatCode="0">
                  <c:v>2483.9239938767437</c:v>
                </c:pt>
                <c:pt idx="39" formatCode="0">
                  <c:v>2554.5336311322385</c:v>
                </c:pt>
                <c:pt idx="40" formatCode="0">
                  <c:v>2625.1432683877329</c:v>
                </c:pt>
                <c:pt idx="41" formatCode="0">
                  <c:v>2695.7529056432277</c:v>
                </c:pt>
                <c:pt idx="42" formatCode="0">
                  <c:v>2766.3625428987225</c:v>
                </c:pt>
                <c:pt idx="43" formatCode="0">
                  <c:v>2836.9721801542164</c:v>
                </c:pt>
                <c:pt idx="44" formatCode="0">
                  <c:v>2907.5818174097112</c:v>
                </c:pt>
                <c:pt idx="45" formatCode="0">
                  <c:v>2978.1914546652065</c:v>
                </c:pt>
                <c:pt idx="46" formatCode="0">
                  <c:v>3048.8010919207009</c:v>
                </c:pt>
                <c:pt idx="47" formatCode="0">
                  <c:v>3119.4107291761952</c:v>
                </c:pt>
                <c:pt idx="48" formatCode="0">
                  <c:v>3190.02036643169</c:v>
                </c:pt>
                <c:pt idx="49" formatCode="0">
                  <c:v>3260.6300036871844</c:v>
                </c:pt>
                <c:pt idx="50" formatCode="0">
                  <c:v>3331.2396409426792</c:v>
                </c:pt>
                <c:pt idx="51" formatCode="0">
                  <c:v>3401.8492781981736</c:v>
                </c:pt>
                <c:pt idx="52" formatCode="0">
                  <c:v>3472.4589154536684</c:v>
                </c:pt>
                <c:pt idx="53" formatCode="0">
                  <c:v>3543.0685527091628</c:v>
                </c:pt>
                <c:pt idx="54" formatCode="0">
                  <c:v>3613.6781899646571</c:v>
                </c:pt>
                <c:pt idx="55" formatCode="0">
                  <c:v>3684.2878272201519</c:v>
                </c:pt>
                <c:pt idx="56" formatCode="0">
                  <c:v>5007.8318942537217</c:v>
                </c:pt>
                <c:pt idx="57" formatCode="0">
                  <c:v>5083.9954789959793</c:v>
                </c:pt>
                <c:pt idx="58" formatCode="0">
                  <c:v>5160.1590637382378</c:v>
                </c:pt>
                <c:pt idx="59" formatCode="0">
                  <c:v>5236.3226484804954</c:v>
                </c:pt>
                <c:pt idx="60" formatCode="0">
                  <c:v>5312.4862332227531</c:v>
                </c:pt>
                <c:pt idx="61" formatCode="0">
                  <c:v>5388.6498179650107</c:v>
                </c:pt>
                <c:pt idx="62" formatCode="0">
                  <c:v>5464.8134027072683</c:v>
                </c:pt>
                <c:pt idx="63" formatCode="0">
                  <c:v>5540.9769874495269</c:v>
                </c:pt>
                <c:pt idx="64" formatCode="0">
                  <c:v>5617.1405721917836</c:v>
                </c:pt>
                <c:pt idx="65" formatCode="0">
                  <c:v>5693.3041569340421</c:v>
                </c:pt>
                <c:pt idx="66" formatCode="0">
                  <c:v>5769.4677416762997</c:v>
                </c:pt>
                <c:pt idx="67" formatCode="0">
                  <c:v>5845.6313264185583</c:v>
                </c:pt>
                <c:pt idx="68" formatCode="0">
                  <c:v>5921.7949111608159</c:v>
                </c:pt>
                <c:pt idx="69" formatCode="0">
                  <c:v>5997.9584959030735</c:v>
                </c:pt>
                <c:pt idx="70" formatCode="0">
                  <c:v>6074.1220806453321</c:v>
                </c:pt>
                <c:pt idx="71" formatCode="0">
                  <c:v>6150.2856653875897</c:v>
                </c:pt>
                <c:pt idx="72" formatCode="0">
                  <c:v>7925.9684695905153</c:v>
                </c:pt>
                <c:pt idx="73" formatCode="0">
                  <c:v>8014.0188565757844</c:v>
                </c:pt>
                <c:pt idx="74" formatCode="0">
                  <c:v>8102.0692435610536</c:v>
                </c:pt>
                <c:pt idx="75" formatCode="0">
                  <c:v>8190.1196305463245</c:v>
                </c:pt>
                <c:pt idx="76" formatCode="0">
                  <c:v>8278.1700175315946</c:v>
                </c:pt>
                <c:pt idx="77" formatCode="0">
                  <c:v>8366.2204045168637</c:v>
                </c:pt>
                <c:pt idx="78" formatCode="0">
                  <c:v>8454.2707915021329</c:v>
                </c:pt>
                <c:pt idx="79" formatCode="0">
                  <c:v>8542.321178487402</c:v>
                </c:pt>
                <c:pt idx="80" formatCode="0">
                  <c:v>8630.3715654726711</c:v>
                </c:pt>
                <c:pt idx="81" formatCode="0">
                  <c:v>8718.4219524579403</c:v>
                </c:pt>
                <c:pt idx="82" formatCode="0">
                  <c:v>8806.4723394432094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F1E-4658-849B-4CF53C42C676}"/>
            </c:ext>
          </c:extLst>
        </c:ser>
        <c:ser>
          <c:idx val="8"/>
          <c:order val="8"/>
          <c:tx>
            <c:strRef>
              <c:f>'Feuille de calcul'!$L$12:$L$13</c:f>
              <c:strCache>
                <c:ptCount val="2"/>
                <c:pt idx="0">
                  <c:v>Calcul pour la capacité portante des pieux</c:v>
                </c:pt>
                <c:pt idx="1">
                  <c:v>ELS Caractéristique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calcul'!$L$14:$L$96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0</c:v>
                </c:pt>
                <c:pt idx="6" formatCode="0">
                  <c:v>0</c:v>
                </c:pt>
                <c:pt idx="7" formatCode="0">
                  <c:v>0</c:v>
                </c:pt>
                <c:pt idx="8" formatCode="0">
                  <c:v>0</c:v>
                </c:pt>
                <c:pt idx="9" formatCode="0">
                  <c:v>0</c:v>
                </c:pt>
                <c:pt idx="10" formatCode="0">
                  <c:v>0</c:v>
                </c:pt>
                <c:pt idx="11" formatCode="0">
                  <c:v>0</c:v>
                </c:pt>
                <c:pt idx="12" formatCode="0">
                  <c:v>0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0</c:v>
                </c:pt>
                <c:pt idx="18" formatCode="0">
                  <c:v>0</c:v>
                </c:pt>
                <c:pt idx="19" formatCode="0">
                  <c:v>0</c:v>
                </c:pt>
                <c:pt idx="20" formatCode="0">
                  <c:v>0</c:v>
                </c:pt>
                <c:pt idx="21" formatCode="0">
                  <c:v>211.09515854160668</c:v>
                </c:pt>
                <c:pt idx="22" formatCode="0">
                  <c:v>422.19031708321336</c:v>
                </c:pt>
                <c:pt idx="23" formatCode="0">
                  <c:v>633.28547562482004</c:v>
                </c:pt>
                <c:pt idx="24" formatCode="0">
                  <c:v>844.38063416642672</c:v>
                </c:pt>
                <c:pt idx="25" formatCode="0">
                  <c:v>1055.4757927080332</c:v>
                </c:pt>
                <c:pt idx="26" formatCode="0">
                  <c:v>1266.5709512496398</c:v>
                </c:pt>
                <c:pt idx="27" formatCode="0">
                  <c:v>1477.6661097912465</c:v>
                </c:pt>
                <c:pt idx="28" formatCode="0">
                  <c:v>1688.761268332853</c:v>
                </c:pt>
                <c:pt idx="29" formatCode="0">
                  <c:v>1899.8564268744597</c:v>
                </c:pt>
                <c:pt idx="30" formatCode="0">
                  <c:v>2110.9515854160663</c:v>
                </c:pt>
                <c:pt idx="31" formatCode="0">
                  <c:v>2188.62218639711</c:v>
                </c:pt>
                <c:pt idx="32" formatCode="0">
                  <c:v>2266.2927873781541</c:v>
                </c:pt>
                <c:pt idx="33" formatCode="0">
                  <c:v>2343.9633883591982</c:v>
                </c:pt>
                <c:pt idx="34" formatCode="0">
                  <c:v>2421.6339893402424</c:v>
                </c:pt>
                <c:pt idx="35" formatCode="0">
                  <c:v>2499.3045903212865</c:v>
                </c:pt>
                <c:pt idx="36" formatCode="0">
                  <c:v>2576.9751913023306</c:v>
                </c:pt>
                <c:pt idx="37" formatCode="0">
                  <c:v>2654.6457922833742</c:v>
                </c:pt>
                <c:pt idx="38" formatCode="0">
                  <c:v>2732.3163932644184</c:v>
                </c:pt>
                <c:pt idx="39" formatCode="0">
                  <c:v>2809.9869942454625</c:v>
                </c:pt>
                <c:pt idx="40" formatCode="0">
                  <c:v>2887.6575952265066</c:v>
                </c:pt>
                <c:pt idx="41" formatCode="0">
                  <c:v>2965.3281962075507</c:v>
                </c:pt>
                <c:pt idx="42" formatCode="0">
                  <c:v>3042.9987971885948</c:v>
                </c:pt>
                <c:pt idx="43" formatCode="0">
                  <c:v>3120.6693981696385</c:v>
                </c:pt>
                <c:pt idx="44" formatCode="0">
                  <c:v>3198.3399991506826</c:v>
                </c:pt>
                <c:pt idx="45" formatCode="0">
                  <c:v>3276.0106001317272</c:v>
                </c:pt>
                <c:pt idx="46" formatCode="0">
                  <c:v>3353.6812011127713</c:v>
                </c:pt>
                <c:pt idx="47" formatCode="0">
                  <c:v>3431.351802093815</c:v>
                </c:pt>
                <c:pt idx="48" formatCode="0">
                  <c:v>3509.0224030748591</c:v>
                </c:pt>
                <c:pt idx="49" formatCode="0">
                  <c:v>3586.6930040559032</c:v>
                </c:pt>
                <c:pt idx="50" formatCode="0">
                  <c:v>3664.3636050369473</c:v>
                </c:pt>
                <c:pt idx="51" formatCode="0">
                  <c:v>3742.0342060179914</c:v>
                </c:pt>
                <c:pt idx="52" formatCode="0">
                  <c:v>3819.7048069990356</c:v>
                </c:pt>
                <c:pt idx="53" formatCode="0">
                  <c:v>3897.3754079800792</c:v>
                </c:pt>
                <c:pt idx="54" formatCode="0">
                  <c:v>3975.0460089611233</c:v>
                </c:pt>
                <c:pt idx="55" formatCode="0">
                  <c:v>4052.7166099421675</c:v>
                </c:pt>
                <c:pt idx="56" formatCode="0">
                  <c:v>4136.4965531586513</c:v>
                </c:pt>
                <c:pt idx="57" formatCode="0">
                  <c:v>4220.2764963751351</c:v>
                </c:pt>
                <c:pt idx="58" formatCode="0">
                  <c:v>4304.0564395916181</c:v>
                </c:pt>
                <c:pt idx="59" formatCode="0">
                  <c:v>4387.8363828081019</c:v>
                </c:pt>
                <c:pt idx="60" formatCode="0">
                  <c:v>4471.6163260245858</c:v>
                </c:pt>
                <c:pt idx="61" formatCode="0">
                  <c:v>4555.3962692410696</c:v>
                </c:pt>
                <c:pt idx="62" formatCode="0">
                  <c:v>4639.1762124575525</c:v>
                </c:pt>
                <c:pt idx="63" formatCode="0">
                  <c:v>4722.9561556740364</c:v>
                </c:pt>
                <c:pt idx="64" formatCode="0">
                  <c:v>4806.7360988905202</c:v>
                </c:pt>
                <c:pt idx="65" formatCode="0">
                  <c:v>4890.5160421070041</c:v>
                </c:pt>
                <c:pt idx="66" formatCode="0">
                  <c:v>4974.295985323487</c:v>
                </c:pt>
                <c:pt idx="67" formatCode="0">
                  <c:v>5058.0759285399708</c:v>
                </c:pt>
                <c:pt idx="68" formatCode="0">
                  <c:v>5141.8558717564547</c:v>
                </c:pt>
                <c:pt idx="69" formatCode="0">
                  <c:v>5225.6358149729385</c:v>
                </c:pt>
                <c:pt idx="70" formatCode="0">
                  <c:v>5309.4157581894215</c:v>
                </c:pt>
                <c:pt idx="71" formatCode="0">
                  <c:v>5393.1957014059053</c:v>
                </c:pt>
                <c:pt idx="72" formatCode="0">
                  <c:v>5490.0511270897014</c:v>
                </c:pt>
                <c:pt idx="73" formatCode="0">
                  <c:v>5586.9065527734974</c:v>
                </c:pt>
                <c:pt idx="74" formatCode="0">
                  <c:v>5683.7619784572935</c:v>
                </c:pt>
                <c:pt idx="75" formatCode="0">
                  <c:v>5780.6174041410904</c:v>
                </c:pt>
                <c:pt idx="76" formatCode="0">
                  <c:v>5877.4728298248865</c:v>
                </c:pt>
                <c:pt idx="77" formatCode="0">
                  <c:v>5974.3282555086826</c:v>
                </c:pt>
                <c:pt idx="78" formatCode="0">
                  <c:v>6071.1836811924786</c:v>
                </c:pt>
                <c:pt idx="79" formatCode="0">
                  <c:v>6168.0391068762747</c:v>
                </c:pt>
                <c:pt idx="80" formatCode="0">
                  <c:v>6264.8945325600707</c:v>
                </c:pt>
                <c:pt idx="81" formatCode="0">
                  <c:v>6361.7499582438668</c:v>
                </c:pt>
                <c:pt idx="82" formatCode="0">
                  <c:v>6458.6053839276628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F1E-4658-849B-4CF53C42C676}"/>
            </c:ext>
          </c:extLst>
        </c:ser>
        <c:ser>
          <c:idx val="9"/>
          <c:order val="9"/>
          <c:tx>
            <c:strRef>
              <c:f>'Feuille de calcul'!$M$12:$M$13</c:f>
              <c:strCache>
                <c:ptCount val="2"/>
                <c:pt idx="0">
                  <c:v>Calcul pour la capacité portante des pieux</c:v>
                </c:pt>
                <c:pt idx="1">
                  <c:v>ELS Caractéristique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calcul'!$M$14:$M$96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0</c:v>
                </c:pt>
                <c:pt idx="6" formatCode="0">
                  <c:v>0</c:v>
                </c:pt>
                <c:pt idx="7" formatCode="0">
                  <c:v>0</c:v>
                </c:pt>
                <c:pt idx="8" formatCode="0">
                  <c:v>0</c:v>
                </c:pt>
                <c:pt idx="9" formatCode="0">
                  <c:v>0</c:v>
                </c:pt>
                <c:pt idx="10" formatCode="0">
                  <c:v>0</c:v>
                </c:pt>
                <c:pt idx="11" formatCode="0">
                  <c:v>0</c:v>
                </c:pt>
                <c:pt idx="12" formatCode="0">
                  <c:v>0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0</c:v>
                </c:pt>
                <c:pt idx="18" formatCode="0">
                  <c:v>0</c:v>
                </c:pt>
                <c:pt idx="19" formatCode="0">
                  <c:v>0</c:v>
                </c:pt>
                <c:pt idx="20" formatCode="0">
                  <c:v>0</c:v>
                </c:pt>
                <c:pt idx="21" formatCode="0">
                  <c:v>0</c:v>
                </c:pt>
                <c:pt idx="22" formatCode="0">
                  <c:v>0</c:v>
                </c:pt>
                <c:pt idx="23" formatCode="0">
                  <c:v>0</c:v>
                </c:pt>
                <c:pt idx="24" formatCode="0">
                  <c:v>0</c:v>
                </c:pt>
                <c:pt idx="25" formatCode="0">
                  <c:v>0</c:v>
                </c:pt>
                <c:pt idx="26" formatCode="0">
                  <c:v>0</c:v>
                </c:pt>
                <c:pt idx="27" formatCode="0">
                  <c:v>0</c:v>
                </c:pt>
                <c:pt idx="28" formatCode="0">
                  <c:v>0</c:v>
                </c:pt>
                <c:pt idx="29" formatCode="0">
                  <c:v>0</c:v>
                </c:pt>
                <c:pt idx="30" formatCode="0">
                  <c:v>0</c:v>
                </c:pt>
                <c:pt idx="31" formatCode="0">
                  <c:v>0</c:v>
                </c:pt>
                <c:pt idx="32" formatCode="0">
                  <c:v>0</c:v>
                </c:pt>
                <c:pt idx="33" formatCode="0">
                  <c:v>0</c:v>
                </c:pt>
                <c:pt idx="34" formatCode="0">
                  <c:v>0</c:v>
                </c:pt>
                <c:pt idx="35" formatCode="0">
                  <c:v>0</c:v>
                </c:pt>
                <c:pt idx="36" formatCode="0">
                  <c:v>0</c:v>
                </c:pt>
                <c:pt idx="37" formatCode="0">
                  <c:v>0</c:v>
                </c:pt>
                <c:pt idx="38" formatCode="0">
                  <c:v>0</c:v>
                </c:pt>
                <c:pt idx="39" formatCode="0">
                  <c:v>0</c:v>
                </c:pt>
                <c:pt idx="40" formatCode="0">
                  <c:v>0</c:v>
                </c:pt>
                <c:pt idx="41" formatCode="0">
                  <c:v>0</c:v>
                </c:pt>
                <c:pt idx="42" formatCode="0">
                  <c:v>0</c:v>
                </c:pt>
                <c:pt idx="43" formatCode="0">
                  <c:v>0</c:v>
                </c:pt>
                <c:pt idx="44" formatCode="0">
                  <c:v>0</c:v>
                </c:pt>
                <c:pt idx="45" formatCode="0">
                  <c:v>0</c:v>
                </c:pt>
                <c:pt idx="46" formatCode="0">
                  <c:v>0</c:v>
                </c:pt>
                <c:pt idx="47" formatCode="0">
                  <c:v>0</c:v>
                </c:pt>
                <c:pt idx="48" formatCode="0">
                  <c:v>0</c:v>
                </c:pt>
                <c:pt idx="49" formatCode="0">
                  <c:v>0</c:v>
                </c:pt>
                <c:pt idx="50" formatCode="0">
                  <c:v>0</c:v>
                </c:pt>
                <c:pt idx="51" formatCode="0">
                  <c:v>0</c:v>
                </c:pt>
                <c:pt idx="52" formatCode="0">
                  <c:v>0</c:v>
                </c:pt>
                <c:pt idx="53" formatCode="0">
                  <c:v>0</c:v>
                </c:pt>
                <c:pt idx="54" formatCode="0">
                  <c:v>0</c:v>
                </c:pt>
                <c:pt idx="55" formatCode="0">
                  <c:v>0</c:v>
                </c:pt>
                <c:pt idx="56" formatCode="0">
                  <c:v>1372.1185305204433</c:v>
                </c:pt>
                <c:pt idx="57" formatCode="0">
                  <c:v>1372.1185305204433</c:v>
                </c:pt>
                <c:pt idx="58" formatCode="0">
                  <c:v>1372.1185305204433</c:v>
                </c:pt>
                <c:pt idx="59" formatCode="0">
                  <c:v>1372.1185305204433</c:v>
                </c:pt>
                <c:pt idx="60" formatCode="0">
                  <c:v>1372.1185305204433</c:v>
                </c:pt>
                <c:pt idx="61" formatCode="0">
                  <c:v>1372.1185305204433</c:v>
                </c:pt>
                <c:pt idx="62" formatCode="0">
                  <c:v>1372.1185305204433</c:v>
                </c:pt>
                <c:pt idx="63" formatCode="0">
                  <c:v>1372.1185305204433</c:v>
                </c:pt>
                <c:pt idx="64" formatCode="0">
                  <c:v>1372.1185305204433</c:v>
                </c:pt>
                <c:pt idx="65" formatCode="0">
                  <c:v>1372.1185305204433</c:v>
                </c:pt>
                <c:pt idx="66" formatCode="0">
                  <c:v>1372.1185305204433</c:v>
                </c:pt>
                <c:pt idx="67" formatCode="0">
                  <c:v>1372.1185305204433</c:v>
                </c:pt>
                <c:pt idx="68" formatCode="0">
                  <c:v>1372.1185305204433</c:v>
                </c:pt>
                <c:pt idx="69" formatCode="0">
                  <c:v>1372.1185305204433</c:v>
                </c:pt>
                <c:pt idx="70" formatCode="0">
                  <c:v>1372.1185305204433</c:v>
                </c:pt>
                <c:pt idx="71" formatCode="0">
                  <c:v>1372.1185305204433</c:v>
                </c:pt>
                <c:pt idx="72" formatCode="0">
                  <c:v>3228.5141894598664</c:v>
                </c:pt>
                <c:pt idx="73" formatCode="0">
                  <c:v>3228.5141894598664</c:v>
                </c:pt>
                <c:pt idx="74" formatCode="0">
                  <c:v>3228.5141894598664</c:v>
                </c:pt>
                <c:pt idx="75" formatCode="0">
                  <c:v>3228.5141894598664</c:v>
                </c:pt>
                <c:pt idx="76" formatCode="0">
                  <c:v>3228.5141894598664</c:v>
                </c:pt>
                <c:pt idx="77" formatCode="0">
                  <c:v>3228.5141894598664</c:v>
                </c:pt>
                <c:pt idx="78" formatCode="0">
                  <c:v>3228.5141894598664</c:v>
                </c:pt>
                <c:pt idx="79" formatCode="0">
                  <c:v>3228.5141894598664</c:v>
                </c:pt>
                <c:pt idx="80" formatCode="0">
                  <c:v>3228.5141894598664</c:v>
                </c:pt>
                <c:pt idx="81" formatCode="0">
                  <c:v>3228.5141894598664</c:v>
                </c:pt>
                <c:pt idx="82" formatCode="0">
                  <c:v>3228.5141894598664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FF1E-4658-849B-4CF53C42C676}"/>
            </c:ext>
          </c:extLst>
        </c:ser>
        <c:ser>
          <c:idx val="10"/>
          <c:order val="10"/>
          <c:tx>
            <c:strRef>
              <c:f>'Feuille de calcul'!$N$12:$N$13</c:f>
              <c:strCache>
                <c:ptCount val="2"/>
                <c:pt idx="0">
                  <c:v>Calcul pour la capacité portante des pieux</c:v>
                </c:pt>
                <c:pt idx="1">
                  <c:v>ELS Caractéristique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calcul'!$N$14:$N$96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0</c:v>
                </c:pt>
                <c:pt idx="6" formatCode="0">
                  <c:v>0</c:v>
                </c:pt>
                <c:pt idx="7" formatCode="0">
                  <c:v>0</c:v>
                </c:pt>
                <c:pt idx="8" formatCode="0">
                  <c:v>0</c:v>
                </c:pt>
                <c:pt idx="9" formatCode="0">
                  <c:v>0</c:v>
                </c:pt>
                <c:pt idx="10" formatCode="0">
                  <c:v>0</c:v>
                </c:pt>
                <c:pt idx="11" formatCode="0">
                  <c:v>0</c:v>
                </c:pt>
                <c:pt idx="12" formatCode="0">
                  <c:v>0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0</c:v>
                </c:pt>
                <c:pt idx="18" formatCode="0">
                  <c:v>0</c:v>
                </c:pt>
                <c:pt idx="19" formatCode="0">
                  <c:v>0</c:v>
                </c:pt>
                <c:pt idx="20" formatCode="0">
                  <c:v>0</c:v>
                </c:pt>
                <c:pt idx="21" formatCode="0">
                  <c:v>147.76661097912466</c:v>
                </c:pt>
                <c:pt idx="22" formatCode="0">
                  <c:v>295.53322195824933</c:v>
                </c:pt>
                <c:pt idx="23" formatCode="0">
                  <c:v>443.29983293737399</c:v>
                </c:pt>
                <c:pt idx="24" formatCode="0">
                  <c:v>591.06644391649866</c:v>
                </c:pt>
                <c:pt idx="25" formatCode="0">
                  <c:v>738.83305489562315</c:v>
                </c:pt>
                <c:pt idx="26" formatCode="0">
                  <c:v>886.59966587474787</c:v>
                </c:pt>
                <c:pt idx="27" formatCode="0">
                  <c:v>1034.3662768538725</c:v>
                </c:pt>
                <c:pt idx="28" formatCode="0">
                  <c:v>1182.1328878329971</c:v>
                </c:pt>
                <c:pt idx="29" formatCode="0">
                  <c:v>1329.8994988121217</c:v>
                </c:pt>
                <c:pt idx="30" formatCode="0">
                  <c:v>1477.6661097912463</c:v>
                </c:pt>
                <c:pt idx="31" formatCode="0">
                  <c:v>1532.0355304779769</c:v>
                </c:pt>
                <c:pt idx="32" formatCode="0">
                  <c:v>1586.4049511647079</c:v>
                </c:pt>
                <c:pt idx="33" formatCode="0">
                  <c:v>1640.7743718514387</c:v>
                </c:pt>
                <c:pt idx="34" formatCode="0">
                  <c:v>1695.1437925381695</c:v>
                </c:pt>
                <c:pt idx="35" formatCode="0">
                  <c:v>1749.5132132249005</c:v>
                </c:pt>
                <c:pt idx="36" formatCode="0">
                  <c:v>1803.8826339116313</c:v>
                </c:pt>
                <c:pt idx="37" formatCode="0">
                  <c:v>1858.2520545983618</c:v>
                </c:pt>
                <c:pt idx="38" formatCode="0">
                  <c:v>1912.6214752850926</c:v>
                </c:pt>
                <c:pt idx="39" formatCode="0">
                  <c:v>1966.9908959718236</c:v>
                </c:pt>
                <c:pt idx="40" formatCode="0">
                  <c:v>2021.3603166585544</c:v>
                </c:pt>
                <c:pt idx="41" formatCode="0">
                  <c:v>2075.7297373452852</c:v>
                </c:pt>
                <c:pt idx="42" formatCode="0">
                  <c:v>2130.0991580320165</c:v>
                </c:pt>
                <c:pt idx="43" formatCode="0">
                  <c:v>2184.4685787187468</c:v>
                </c:pt>
                <c:pt idx="44" formatCode="0">
                  <c:v>2238.8379994054776</c:v>
                </c:pt>
                <c:pt idx="45" formatCode="0">
                  <c:v>2293.2074200922088</c:v>
                </c:pt>
                <c:pt idx="46" formatCode="0">
                  <c:v>2347.5768407789396</c:v>
                </c:pt>
                <c:pt idx="47" formatCode="0">
                  <c:v>2401.9462614656704</c:v>
                </c:pt>
                <c:pt idx="48" formatCode="0">
                  <c:v>2456.3156821524012</c:v>
                </c:pt>
                <c:pt idx="49" formatCode="0">
                  <c:v>2510.685102839132</c:v>
                </c:pt>
                <c:pt idx="50" formatCode="0">
                  <c:v>2565.0545235258628</c:v>
                </c:pt>
                <c:pt idx="51" formatCode="0">
                  <c:v>2619.4239442125941</c:v>
                </c:pt>
                <c:pt idx="52" formatCode="0">
                  <c:v>2673.7933648993248</c:v>
                </c:pt>
                <c:pt idx="53" formatCode="0">
                  <c:v>2728.1627855860552</c:v>
                </c:pt>
                <c:pt idx="54" formatCode="0">
                  <c:v>2782.532206272786</c:v>
                </c:pt>
                <c:pt idx="55" formatCode="0">
                  <c:v>2836.9016269595172</c:v>
                </c:pt>
                <c:pt idx="56" formatCode="0">
                  <c:v>3581.6068524712773</c:v>
                </c:pt>
                <c:pt idx="57" formatCode="0">
                  <c:v>3640.2528127228161</c:v>
                </c:pt>
                <c:pt idx="58" formatCode="0">
                  <c:v>3698.8987729743544</c:v>
                </c:pt>
                <c:pt idx="59" formatCode="0">
                  <c:v>3757.5447332258927</c:v>
                </c:pt>
                <c:pt idx="60" formatCode="0">
                  <c:v>3816.1906934774315</c:v>
                </c:pt>
                <c:pt idx="61" formatCode="0">
                  <c:v>3874.8366537289703</c:v>
                </c:pt>
                <c:pt idx="62" formatCode="0">
                  <c:v>3933.4826139805082</c:v>
                </c:pt>
                <c:pt idx="63" formatCode="0">
                  <c:v>3992.128574232047</c:v>
                </c:pt>
                <c:pt idx="64" formatCode="0">
                  <c:v>4050.7745344835857</c:v>
                </c:pt>
                <c:pt idx="65" formatCode="0">
                  <c:v>4109.4204947351245</c:v>
                </c:pt>
                <c:pt idx="66" formatCode="0">
                  <c:v>4168.0664549866624</c:v>
                </c:pt>
                <c:pt idx="67" formatCode="0">
                  <c:v>4226.7124152382012</c:v>
                </c:pt>
                <c:pt idx="68" formatCode="0">
                  <c:v>4285.35837548974</c:v>
                </c:pt>
                <c:pt idx="69" formatCode="0">
                  <c:v>4344.0043357412778</c:v>
                </c:pt>
                <c:pt idx="70" formatCode="0">
                  <c:v>4402.6502959928166</c:v>
                </c:pt>
                <c:pt idx="71" formatCode="0">
                  <c:v>4461.2962562443554</c:v>
                </c:pt>
                <c:pt idx="72" formatCode="0">
                  <c:v>5457.292883692724</c:v>
                </c:pt>
                <c:pt idx="73" formatCode="0">
                  <c:v>5525.0916816713816</c:v>
                </c:pt>
                <c:pt idx="74" formatCode="0">
                  <c:v>5592.8904796500383</c:v>
                </c:pt>
                <c:pt idx="75" formatCode="0">
                  <c:v>5660.6892776286968</c:v>
                </c:pt>
                <c:pt idx="76" formatCode="0">
                  <c:v>5728.4880756073544</c:v>
                </c:pt>
                <c:pt idx="77" formatCode="0">
                  <c:v>5796.2868735860102</c:v>
                </c:pt>
                <c:pt idx="78" formatCode="0">
                  <c:v>5864.0856715646678</c:v>
                </c:pt>
                <c:pt idx="79" formatCode="0">
                  <c:v>5931.8844695433254</c:v>
                </c:pt>
                <c:pt idx="80" formatCode="0">
                  <c:v>5999.683267521983</c:v>
                </c:pt>
                <c:pt idx="81" formatCode="0">
                  <c:v>6067.4820655006388</c:v>
                </c:pt>
                <c:pt idx="82" formatCode="0">
                  <c:v>6135.2808634792964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F1E-4658-849B-4CF53C42C676}"/>
            </c:ext>
          </c:extLst>
        </c:ser>
        <c:ser>
          <c:idx val="11"/>
          <c:order val="11"/>
          <c:tx>
            <c:strRef>
              <c:f>'Feuille de calcul'!$O$12:$O$13</c:f>
              <c:strCache>
                <c:ptCount val="2"/>
                <c:pt idx="0">
                  <c:v>Calcul pour la capacité portante des pieux</c:v>
                </c:pt>
                <c:pt idx="1">
                  <c:v>ELS Caractéristique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'Feuille de calcul'!$B$14:$C$96</c:f>
              <c:multiLvlStrCache>
                <c:ptCount val="83"/>
                <c:lvl>
                  <c:pt idx="0">
                    <c:v>Profondeur</c:v>
                  </c:pt>
                  <c:pt idx="1">
                    <c:v>[m/TN]</c:v>
                  </c:pt>
                  <c:pt idx="2">
                    <c:v>0</c:v>
                  </c:pt>
                  <c:pt idx="3">
                    <c:v>0.5</c:v>
                  </c:pt>
                  <c:pt idx="4">
                    <c:v>1</c:v>
                  </c:pt>
                  <c:pt idx="5">
                    <c:v>1.5</c:v>
                  </c:pt>
                  <c:pt idx="6">
                    <c:v>2</c:v>
                  </c:pt>
                  <c:pt idx="7">
                    <c:v>2.5</c:v>
                  </c:pt>
                  <c:pt idx="8">
                    <c:v>3</c:v>
                  </c:pt>
                  <c:pt idx="9">
                    <c:v>3.5</c:v>
                  </c:pt>
                  <c:pt idx="10">
                    <c:v>4</c:v>
                  </c:pt>
                  <c:pt idx="11">
                    <c:v>4.5</c:v>
                  </c:pt>
                  <c:pt idx="12">
                    <c:v>5</c:v>
                  </c:pt>
                  <c:pt idx="13">
                    <c:v>5.5</c:v>
                  </c:pt>
                  <c:pt idx="14">
                    <c:v>6</c:v>
                  </c:pt>
                  <c:pt idx="15">
                    <c:v>6.5</c:v>
                  </c:pt>
                  <c:pt idx="16">
                    <c:v>7</c:v>
                  </c:pt>
                  <c:pt idx="17">
                    <c:v>7.5</c:v>
                  </c:pt>
                  <c:pt idx="18">
                    <c:v>8</c:v>
                  </c:pt>
                  <c:pt idx="19">
                    <c:v>8.5</c:v>
                  </c:pt>
                  <c:pt idx="20">
                    <c:v>9</c:v>
                  </c:pt>
                  <c:pt idx="21">
                    <c:v>9.5</c:v>
                  </c:pt>
                  <c:pt idx="22">
                    <c:v>10</c:v>
                  </c:pt>
                  <c:pt idx="23">
                    <c:v>10.5</c:v>
                  </c:pt>
                  <c:pt idx="24">
                    <c:v>11</c:v>
                  </c:pt>
                  <c:pt idx="25">
                    <c:v>11.5</c:v>
                  </c:pt>
                  <c:pt idx="26">
                    <c:v>12</c:v>
                  </c:pt>
                  <c:pt idx="27">
                    <c:v>12.5</c:v>
                  </c:pt>
                  <c:pt idx="28">
                    <c:v>13</c:v>
                  </c:pt>
                  <c:pt idx="29">
                    <c:v>13.5</c:v>
                  </c:pt>
                  <c:pt idx="30">
                    <c:v>14</c:v>
                  </c:pt>
                  <c:pt idx="31">
                    <c:v>14.5</c:v>
                  </c:pt>
                  <c:pt idx="32">
                    <c:v>15</c:v>
                  </c:pt>
                  <c:pt idx="33">
                    <c:v>15.5</c:v>
                  </c:pt>
                  <c:pt idx="34">
                    <c:v>16</c:v>
                  </c:pt>
                  <c:pt idx="35">
                    <c:v>16.5</c:v>
                  </c:pt>
                  <c:pt idx="36">
                    <c:v>17</c:v>
                  </c:pt>
                  <c:pt idx="37">
                    <c:v>17.5</c:v>
                  </c:pt>
                  <c:pt idx="38">
                    <c:v>18</c:v>
                  </c:pt>
                  <c:pt idx="39">
                    <c:v>18.5</c:v>
                  </c:pt>
                  <c:pt idx="40">
                    <c:v>19</c:v>
                  </c:pt>
                  <c:pt idx="41">
                    <c:v>19.5</c:v>
                  </c:pt>
                  <c:pt idx="42">
                    <c:v>20</c:v>
                  </c:pt>
                  <c:pt idx="43">
                    <c:v>20.5</c:v>
                  </c:pt>
                  <c:pt idx="44">
                    <c:v>21</c:v>
                  </c:pt>
                  <c:pt idx="45">
                    <c:v>21.5</c:v>
                  </c:pt>
                  <c:pt idx="46">
                    <c:v>22</c:v>
                  </c:pt>
                  <c:pt idx="47">
                    <c:v>22.5</c:v>
                  </c:pt>
                  <c:pt idx="48">
                    <c:v>23</c:v>
                  </c:pt>
                  <c:pt idx="49">
                    <c:v>23.5</c:v>
                  </c:pt>
                  <c:pt idx="50">
                    <c:v>24</c:v>
                  </c:pt>
                  <c:pt idx="51">
                    <c:v>24.5</c:v>
                  </c:pt>
                  <c:pt idx="52">
                    <c:v>25</c:v>
                  </c:pt>
                  <c:pt idx="53">
                    <c:v>25.5</c:v>
                  </c:pt>
                  <c:pt idx="54">
                    <c:v>26</c:v>
                  </c:pt>
                  <c:pt idx="55">
                    <c:v>26.5</c:v>
                  </c:pt>
                  <c:pt idx="56">
                    <c:v>27</c:v>
                  </c:pt>
                  <c:pt idx="57">
                    <c:v>27.5</c:v>
                  </c:pt>
                  <c:pt idx="58">
                    <c:v>28</c:v>
                  </c:pt>
                  <c:pt idx="59">
                    <c:v>28.5</c:v>
                  </c:pt>
                  <c:pt idx="60">
                    <c:v>29</c:v>
                  </c:pt>
                  <c:pt idx="61">
                    <c:v>29.5</c:v>
                  </c:pt>
                  <c:pt idx="62">
                    <c:v>30</c:v>
                  </c:pt>
                  <c:pt idx="63">
                    <c:v>30.5</c:v>
                  </c:pt>
                  <c:pt idx="64">
                    <c:v>31</c:v>
                  </c:pt>
                  <c:pt idx="65">
                    <c:v>31.5</c:v>
                  </c:pt>
                  <c:pt idx="66">
                    <c:v>32</c:v>
                  </c:pt>
                  <c:pt idx="67">
                    <c:v>32.5</c:v>
                  </c:pt>
                  <c:pt idx="68">
                    <c:v>33</c:v>
                  </c:pt>
                  <c:pt idx="69">
                    <c:v>33.5</c:v>
                  </c:pt>
                  <c:pt idx="70">
                    <c:v>34</c:v>
                  </c:pt>
                  <c:pt idx="71">
                    <c:v>34.5</c:v>
                  </c:pt>
                  <c:pt idx="72">
                    <c:v>35</c:v>
                  </c:pt>
                  <c:pt idx="73">
                    <c:v>35.5</c:v>
                  </c:pt>
                  <c:pt idx="74">
                    <c:v>36</c:v>
                  </c:pt>
                  <c:pt idx="75">
                    <c:v>36.5</c:v>
                  </c:pt>
                  <c:pt idx="76">
                    <c:v>37</c:v>
                  </c:pt>
                  <c:pt idx="77">
                    <c:v>37.5</c:v>
                  </c:pt>
                  <c:pt idx="78">
                    <c:v>38</c:v>
                  </c:pt>
                  <c:pt idx="79">
                    <c:v>38.5</c:v>
                  </c:pt>
                  <c:pt idx="80">
                    <c:v>39</c:v>
                  </c:pt>
                  <c:pt idx="81">
                    <c:v>39.5</c:v>
                  </c:pt>
                  <c:pt idx="82">
                    <c:v>40</c:v>
                  </c:pt>
                </c:lvl>
                <c:lvl>
                  <c:pt idx="0">
                    <c:v>Couches</c:v>
                  </c:pt>
                  <c:pt idx="2">
                    <c:v>1a</c:v>
                  </c:pt>
                  <c:pt idx="21">
                    <c:v>2b</c:v>
                  </c:pt>
                  <c:pt idx="31">
                    <c:v>C0-A</c:v>
                  </c:pt>
                  <c:pt idx="56">
                    <c:v>C0-B</c:v>
                  </c:pt>
                  <c:pt idx="72">
                    <c:v>C0-C</c:v>
                  </c:pt>
                </c:lvl>
              </c:multiLvlStrCache>
            </c:multiLvlStrRef>
          </c:cat>
          <c:val>
            <c:numRef>
              <c:f>'Feuille de calcul'!$O$14:$O$96</c:f>
              <c:numCache>
                <c:formatCode>General</c:formatCode>
                <c:ptCount val="83"/>
                <c:pt idx="0">
                  <c:v>0</c:v>
                </c:pt>
                <c:pt idx="1">
                  <c:v>0</c:v>
                </c:pt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0</c:v>
                </c:pt>
                <c:pt idx="6" formatCode="0">
                  <c:v>0</c:v>
                </c:pt>
                <c:pt idx="7" formatCode="0">
                  <c:v>0</c:v>
                </c:pt>
                <c:pt idx="8" formatCode="0">
                  <c:v>0</c:v>
                </c:pt>
                <c:pt idx="9" formatCode="0">
                  <c:v>0</c:v>
                </c:pt>
                <c:pt idx="10" formatCode="0">
                  <c:v>0</c:v>
                </c:pt>
                <c:pt idx="11" formatCode="0">
                  <c:v>0</c:v>
                </c:pt>
                <c:pt idx="12" formatCode="0">
                  <c:v>0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0</c:v>
                </c:pt>
                <c:pt idx="18" formatCode="0">
                  <c:v>0</c:v>
                </c:pt>
                <c:pt idx="19" formatCode="0">
                  <c:v>0</c:v>
                </c:pt>
                <c:pt idx="20" formatCode="0">
                  <c:v>0</c:v>
                </c:pt>
                <c:pt idx="21" formatCode="0">
                  <c:v>164.18512331013852</c:v>
                </c:pt>
                <c:pt idx="22" formatCode="0">
                  <c:v>328.37024662027704</c:v>
                </c:pt>
                <c:pt idx="23" formatCode="0">
                  <c:v>492.55536993041551</c:v>
                </c:pt>
                <c:pt idx="24" formatCode="0">
                  <c:v>656.74049324055409</c:v>
                </c:pt>
                <c:pt idx="25" formatCode="0">
                  <c:v>820.92561655069233</c:v>
                </c:pt>
                <c:pt idx="26" formatCode="0">
                  <c:v>985.1107398608309</c:v>
                </c:pt>
                <c:pt idx="27" formatCode="0">
                  <c:v>1149.2958631709694</c:v>
                </c:pt>
                <c:pt idx="28" formatCode="0">
                  <c:v>1313.4809864811079</c:v>
                </c:pt>
                <c:pt idx="29" formatCode="0">
                  <c:v>1477.6661097912463</c:v>
                </c:pt>
                <c:pt idx="30" formatCode="0">
                  <c:v>1641.8512331013847</c:v>
                </c:pt>
                <c:pt idx="31" formatCode="0">
                  <c:v>1702.2617005310854</c:v>
                </c:pt>
                <c:pt idx="32" formatCode="0">
                  <c:v>1762.6721679607865</c:v>
                </c:pt>
                <c:pt idx="33" formatCode="0">
                  <c:v>1823.0826353904874</c:v>
                </c:pt>
                <c:pt idx="34" formatCode="0">
                  <c:v>1883.4931028201881</c:v>
                </c:pt>
                <c:pt idx="35" formatCode="0">
                  <c:v>1943.9035702498893</c:v>
                </c:pt>
                <c:pt idx="36" formatCode="0">
                  <c:v>2004.3140376795902</c:v>
                </c:pt>
                <c:pt idx="37" formatCode="0">
                  <c:v>2064.7245051092909</c:v>
                </c:pt>
                <c:pt idx="38" formatCode="0">
                  <c:v>2125.1349725389919</c:v>
                </c:pt>
                <c:pt idx="39" formatCode="0">
                  <c:v>2185.5454399686928</c:v>
                </c:pt>
                <c:pt idx="40" formatCode="0">
                  <c:v>2245.9559073983937</c:v>
                </c:pt>
                <c:pt idx="41" formatCode="0">
                  <c:v>2306.3663748280946</c:v>
                </c:pt>
                <c:pt idx="42" formatCode="0">
                  <c:v>2366.776842257796</c:v>
                </c:pt>
                <c:pt idx="43" formatCode="0">
                  <c:v>2427.1873096874965</c:v>
                </c:pt>
                <c:pt idx="44" formatCode="0">
                  <c:v>2487.5977771171974</c:v>
                </c:pt>
                <c:pt idx="45" formatCode="0">
                  <c:v>2548.0082445468988</c:v>
                </c:pt>
                <c:pt idx="46" formatCode="0">
                  <c:v>2608.4187119765998</c:v>
                </c:pt>
                <c:pt idx="47" formatCode="0">
                  <c:v>2668.8291794063002</c:v>
                </c:pt>
                <c:pt idx="48" formatCode="0">
                  <c:v>2729.2396468360012</c:v>
                </c:pt>
                <c:pt idx="49" formatCode="0">
                  <c:v>2789.6501142657021</c:v>
                </c:pt>
                <c:pt idx="50" formatCode="0">
                  <c:v>2850.060581695403</c:v>
                </c:pt>
                <c:pt idx="51" formatCode="0">
                  <c:v>2910.4710491251044</c:v>
                </c:pt>
                <c:pt idx="52" formatCode="0">
                  <c:v>2970.8815165548053</c:v>
                </c:pt>
                <c:pt idx="53" formatCode="0">
                  <c:v>3031.2919839845058</c:v>
                </c:pt>
                <c:pt idx="54" formatCode="0">
                  <c:v>3091.7024514142067</c:v>
                </c:pt>
                <c:pt idx="55" formatCode="0">
                  <c:v>3152.1129188439081</c:v>
                </c:pt>
                <c:pt idx="56" formatCode="0">
                  <c:v>3979.5631694125304</c:v>
                </c:pt>
                <c:pt idx="57" formatCode="0">
                  <c:v>4044.7253474697955</c:v>
                </c:pt>
                <c:pt idx="58" formatCode="0">
                  <c:v>4109.8875255270605</c:v>
                </c:pt>
                <c:pt idx="59" formatCode="0">
                  <c:v>4175.0497035843255</c:v>
                </c:pt>
                <c:pt idx="60" formatCode="0">
                  <c:v>4240.2118816415905</c:v>
                </c:pt>
                <c:pt idx="61" formatCode="0">
                  <c:v>4305.3740596988555</c:v>
                </c:pt>
                <c:pt idx="62" formatCode="0">
                  <c:v>4370.5362377561205</c:v>
                </c:pt>
                <c:pt idx="63" formatCode="0">
                  <c:v>4435.6984158133855</c:v>
                </c:pt>
                <c:pt idx="64" formatCode="0">
                  <c:v>4500.8605938706505</c:v>
                </c:pt>
                <c:pt idx="65" formatCode="0">
                  <c:v>4566.0227719279164</c:v>
                </c:pt>
                <c:pt idx="66" formatCode="0">
                  <c:v>4631.1849499851805</c:v>
                </c:pt>
                <c:pt idx="67" formatCode="0">
                  <c:v>4696.3471280424455</c:v>
                </c:pt>
                <c:pt idx="68" formatCode="0">
                  <c:v>4761.5093060997106</c:v>
                </c:pt>
                <c:pt idx="69" formatCode="0">
                  <c:v>4826.6714841569756</c:v>
                </c:pt>
                <c:pt idx="70" formatCode="0">
                  <c:v>4891.8336622142406</c:v>
                </c:pt>
                <c:pt idx="71" formatCode="0">
                  <c:v>4956.9958402715056</c:v>
                </c:pt>
                <c:pt idx="72" formatCode="0">
                  <c:v>6063.6587596585823</c:v>
                </c:pt>
                <c:pt idx="73" formatCode="0">
                  <c:v>6138.9907574126464</c:v>
                </c:pt>
                <c:pt idx="74" formatCode="0">
                  <c:v>6214.3227551667087</c:v>
                </c:pt>
                <c:pt idx="75" formatCode="0">
                  <c:v>6289.6547529207737</c:v>
                </c:pt>
                <c:pt idx="76" formatCode="0">
                  <c:v>6364.9867506748378</c:v>
                </c:pt>
                <c:pt idx="77" formatCode="0">
                  <c:v>6440.3187484289001</c:v>
                </c:pt>
                <c:pt idx="78" formatCode="0">
                  <c:v>6515.6507461829642</c:v>
                </c:pt>
                <c:pt idx="79" formatCode="0">
                  <c:v>6590.9827439370283</c:v>
                </c:pt>
                <c:pt idx="80" formatCode="0">
                  <c:v>6666.3147416910924</c:v>
                </c:pt>
                <c:pt idx="81" formatCode="0">
                  <c:v>6741.6467394451538</c:v>
                </c:pt>
                <c:pt idx="82" formatCode="0">
                  <c:v>6816.9787371992179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FF1E-4658-849B-4CF53C42C6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12655904"/>
        <c:axId val="2112657568"/>
      </c:barChart>
      <c:catAx>
        <c:axId val="2112655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2657568"/>
        <c:crosses val="autoZero"/>
        <c:auto val="1"/>
        <c:lblAlgn val="ctr"/>
        <c:lblOffset val="100"/>
        <c:noMultiLvlLbl val="0"/>
      </c:catAx>
      <c:valAx>
        <c:axId val="2112657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2655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1485B8FD-EE40-482D-A2D8-AA2B94DC857C}">
  <sheetPr codeName="Graphique3"/>
  <sheetViews>
    <sheetView zoomScale="76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4395" cy="607594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F77008C-0172-4FB6-AE11-744897F91DB9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231321</xdr:colOff>
          <xdr:row>4</xdr:row>
          <xdr:rowOff>152400</xdr:rowOff>
        </xdr:from>
        <xdr:to>
          <xdr:col>2</xdr:col>
          <xdr:colOff>54429</xdr:colOff>
          <xdr:row>7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AA128"/>
  <sheetViews>
    <sheetView tabSelected="1" zoomScale="70" zoomScaleNormal="70" workbookViewId="0">
      <selection activeCell="B7" sqref="B7"/>
    </sheetView>
  </sheetViews>
  <sheetFormatPr baseColWidth="10" defaultColWidth="14.42578125" defaultRowHeight="15.75" customHeight="1"/>
  <cols>
    <col min="1" max="1" width="4.42578125" customWidth="1"/>
    <col min="5" max="5" width="13.7109375" customWidth="1"/>
  </cols>
  <sheetData>
    <row r="1" spans="1:27" ht="15.75" customHeight="1">
      <c r="A1" s="44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</row>
    <row r="2" spans="1:27" ht="25.9" customHeight="1">
      <c r="A2" s="44"/>
      <c r="B2" s="60" t="s">
        <v>0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</row>
    <row r="3" spans="1:27" ht="15.75" customHeight="1">
      <c r="A3" s="4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</row>
    <row r="4" spans="1:27" ht="15.75" customHeight="1">
      <c r="A4" s="4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</row>
    <row r="5" spans="1:27" ht="12.75">
      <c r="A5" s="44"/>
      <c r="B5" s="44"/>
      <c r="C5" s="44"/>
      <c r="D5" s="44"/>
      <c r="E5" s="44"/>
      <c r="F5" s="44"/>
      <c r="G5" s="44"/>
      <c r="H5" s="44"/>
      <c r="I5" s="61" t="s">
        <v>1</v>
      </c>
      <c r="J5" s="61"/>
      <c r="K5" s="61"/>
      <c r="L5" s="61"/>
      <c r="M5" s="61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</row>
    <row r="6" spans="1:27" ht="12.75">
      <c r="A6" s="44"/>
      <c r="B6" s="44"/>
      <c r="C6" s="44"/>
      <c r="D6" s="61" t="s">
        <v>2</v>
      </c>
      <c r="E6" s="61"/>
      <c r="F6" s="61"/>
      <c r="G6" s="61"/>
      <c r="H6" s="44"/>
      <c r="I6" s="57" t="s">
        <v>3</v>
      </c>
      <c r="J6" s="58"/>
      <c r="K6" s="59"/>
      <c r="L6" s="75" t="s">
        <v>4</v>
      </c>
      <c r="M6" s="75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</row>
    <row r="7" spans="1:27">
      <c r="A7" s="44"/>
      <c r="B7" s="88"/>
      <c r="C7" s="44"/>
      <c r="D7" s="38" t="s">
        <v>5</v>
      </c>
      <c r="E7" s="50" t="s">
        <v>6</v>
      </c>
      <c r="F7" s="34">
        <v>1</v>
      </c>
      <c r="G7" s="35" t="s">
        <v>7</v>
      </c>
      <c r="H7" s="44"/>
      <c r="I7" s="31"/>
      <c r="J7" s="25" t="s">
        <v>8</v>
      </c>
      <c r="K7" s="28">
        <v>1.1000000000000001</v>
      </c>
      <c r="L7" s="25" t="s">
        <v>9</v>
      </c>
      <c r="M7" s="28">
        <v>0.9</v>
      </c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</row>
    <row r="8" spans="1:27" ht="15.75" customHeight="1">
      <c r="A8" s="44"/>
      <c r="B8" s="44"/>
      <c r="C8" s="44"/>
      <c r="D8" s="62" t="s">
        <v>10</v>
      </c>
      <c r="E8" s="51" t="s">
        <v>11</v>
      </c>
      <c r="F8" s="34">
        <v>1000</v>
      </c>
      <c r="G8" s="35" t="s">
        <v>12</v>
      </c>
      <c r="H8" s="44"/>
      <c r="I8" s="32"/>
      <c r="J8" s="26" t="s">
        <v>13</v>
      </c>
      <c r="K8" s="29">
        <v>1.1499999999999999</v>
      </c>
      <c r="L8" s="26" t="s">
        <v>13</v>
      </c>
      <c r="M8" s="29">
        <v>1.1499999999999999</v>
      </c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</row>
    <row r="9" spans="1:27" ht="15.75" customHeight="1">
      <c r="A9" s="44"/>
      <c r="B9" s="44"/>
      <c r="C9" s="44"/>
      <c r="D9" s="63"/>
      <c r="E9" s="52" t="s">
        <v>14</v>
      </c>
      <c r="F9" s="36">
        <v>1000</v>
      </c>
      <c r="G9" s="37" t="s">
        <v>12</v>
      </c>
      <c r="H9" s="44"/>
      <c r="I9" s="33"/>
      <c r="J9" s="27" t="s">
        <v>15</v>
      </c>
      <c r="K9" s="30">
        <v>1.1000000000000001</v>
      </c>
      <c r="L9" s="27" t="s">
        <v>15</v>
      </c>
      <c r="M9" s="30">
        <v>1.1000000000000001</v>
      </c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</row>
    <row r="10" spans="1:27" ht="15.75" customHeight="1">
      <c r="A10" s="44"/>
      <c r="B10" s="44"/>
      <c r="C10" s="44"/>
      <c r="D10" s="47"/>
      <c r="E10" s="48"/>
      <c r="F10" s="45"/>
      <c r="G10" s="45"/>
      <c r="H10" s="44"/>
      <c r="I10" s="49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</row>
    <row r="11" spans="1:27" ht="15.75" customHeight="1" thickBot="1">
      <c r="A11" s="44"/>
      <c r="B11" s="45"/>
      <c r="C11" s="45"/>
      <c r="D11" s="48"/>
      <c r="E11" s="44"/>
      <c r="F11" s="45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</row>
    <row r="12" spans="1:27" ht="15.75" customHeight="1" thickBot="1">
      <c r="A12" s="44"/>
      <c r="B12" s="44"/>
      <c r="C12" s="44"/>
      <c r="D12" s="79" t="s">
        <v>16</v>
      </c>
      <c r="E12" s="80"/>
      <c r="F12" s="79" t="s">
        <v>17</v>
      </c>
      <c r="G12" s="83"/>
      <c r="H12" s="80"/>
      <c r="I12" s="76" t="s">
        <v>18</v>
      </c>
      <c r="J12" s="77"/>
      <c r="K12" s="77"/>
      <c r="L12" s="77"/>
      <c r="M12" s="77"/>
      <c r="N12" s="77"/>
      <c r="O12" s="78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</row>
    <row r="13" spans="1:27" ht="15.75" customHeight="1" thickBot="1">
      <c r="A13" s="44"/>
      <c r="B13" s="46"/>
      <c r="C13" s="44"/>
      <c r="D13" s="81"/>
      <c r="E13" s="82"/>
      <c r="F13" s="81"/>
      <c r="G13" s="84"/>
      <c r="H13" s="82"/>
      <c r="I13" s="85" t="s">
        <v>19</v>
      </c>
      <c r="J13" s="86"/>
      <c r="K13" s="87"/>
      <c r="L13" s="85" t="s">
        <v>20</v>
      </c>
      <c r="M13" s="86"/>
      <c r="N13" s="86"/>
      <c r="O13" s="87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</row>
    <row r="14" spans="1:27" ht="15.75" customHeight="1">
      <c r="A14" s="44"/>
      <c r="B14" s="73" t="s">
        <v>21</v>
      </c>
      <c r="C14" s="39" t="s">
        <v>22</v>
      </c>
      <c r="D14" s="13" t="s">
        <v>23</v>
      </c>
      <c r="E14" s="14" t="s">
        <v>24</v>
      </c>
      <c r="F14" s="17" t="s">
        <v>25</v>
      </c>
      <c r="G14" s="18" t="s">
        <v>26</v>
      </c>
      <c r="H14" s="14" t="s">
        <v>27</v>
      </c>
      <c r="I14" s="11" t="s">
        <v>28</v>
      </c>
      <c r="J14" s="12" t="s">
        <v>29</v>
      </c>
      <c r="K14" s="7" t="s">
        <v>30</v>
      </c>
      <c r="L14" s="11" t="s">
        <v>31</v>
      </c>
      <c r="M14" s="12" t="s">
        <v>32</v>
      </c>
      <c r="N14" s="12" t="s">
        <v>33</v>
      </c>
      <c r="O14" s="7" t="s">
        <v>34</v>
      </c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</row>
    <row r="15" spans="1:27" ht="15.75" customHeight="1">
      <c r="A15" s="44"/>
      <c r="B15" s="74"/>
      <c r="C15" s="42" t="s">
        <v>35</v>
      </c>
      <c r="D15" s="21" t="s">
        <v>36</v>
      </c>
      <c r="E15" s="22" t="s">
        <v>12</v>
      </c>
      <c r="F15" s="23" t="s">
        <v>37</v>
      </c>
      <c r="G15" s="24" t="s">
        <v>38</v>
      </c>
      <c r="H15" s="22" t="s">
        <v>12</v>
      </c>
      <c r="I15" s="8" t="s">
        <v>12</v>
      </c>
      <c r="J15" s="9" t="s">
        <v>12</v>
      </c>
      <c r="K15" s="10" t="s">
        <v>12</v>
      </c>
      <c r="L15" s="8" t="s">
        <v>12</v>
      </c>
      <c r="M15" s="9" t="s">
        <v>12</v>
      </c>
      <c r="N15" s="9" t="s">
        <v>12</v>
      </c>
      <c r="O15" s="10" t="s">
        <v>12</v>
      </c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</row>
    <row r="16" spans="1:27" ht="15.75" customHeight="1">
      <c r="A16" s="44"/>
      <c r="B16" s="71" t="s">
        <v>39</v>
      </c>
      <c r="C16" s="40">
        <v>0</v>
      </c>
      <c r="D16" s="53">
        <v>0</v>
      </c>
      <c r="E16" s="15">
        <f>D16*0*PI()*B</f>
        <v>0</v>
      </c>
      <c r="F16" s="19"/>
      <c r="G16" s="20"/>
      <c r="H16" s="15">
        <f t="shared" ref="H16:H47" si="0">F16*G16*1000*PI()*B^2/4</f>
        <v>0</v>
      </c>
      <c r="I16" s="2">
        <f>H16+E16</f>
        <v>0</v>
      </c>
      <c r="J16" s="1">
        <f t="shared" ref="J16:J47" si="1">I16/(ELU_gamma_rd1*ELU_gamma_rd2)</f>
        <v>0</v>
      </c>
      <c r="K16" s="5">
        <f t="shared" ref="K16:K47" si="2">J16/ELU_gamma_t</f>
        <v>0</v>
      </c>
      <c r="L16" s="2">
        <f t="shared" ref="L16:L47" si="3">E16/(ELS_gamma_rd1*ELS_gamma_rd2)</f>
        <v>0</v>
      </c>
      <c r="M16" s="1">
        <f t="shared" ref="M16:M47" si="4">H16/(ELS_gamma_rd1*ELS_gamma_rd2)</f>
        <v>0</v>
      </c>
      <c r="N16" s="1">
        <f>0.5*M16+0.7*L16</f>
        <v>0</v>
      </c>
      <c r="O16" s="5">
        <f t="shared" ref="O16:O47" si="5">N16/ELS_gamma_cr</f>
        <v>0</v>
      </c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</row>
    <row r="17" spans="1:27" ht="15.75" customHeight="1">
      <c r="A17" s="44"/>
      <c r="B17" s="72"/>
      <c r="C17" s="40">
        <v>0.5</v>
      </c>
      <c r="D17" s="53">
        <v>0</v>
      </c>
      <c r="E17" s="15">
        <f t="shared" ref="E17:E48" si="6">D17*0.5*PI()*B+E16</f>
        <v>0</v>
      </c>
      <c r="F17" s="19"/>
      <c r="G17" s="20"/>
      <c r="H17" s="15">
        <f t="shared" si="0"/>
        <v>0</v>
      </c>
      <c r="I17" s="2">
        <f t="shared" ref="I17:I80" si="7">H17+E17</f>
        <v>0</v>
      </c>
      <c r="J17" s="1">
        <f t="shared" si="1"/>
        <v>0</v>
      </c>
      <c r="K17" s="5">
        <f t="shared" si="2"/>
        <v>0</v>
      </c>
      <c r="L17" s="2">
        <f t="shared" si="3"/>
        <v>0</v>
      </c>
      <c r="M17" s="1">
        <f t="shared" si="4"/>
        <v>0</v>
      </c>
      <c r="N17" s="1">
        <f t="shared" ref="N17:N80" si="8">0.5*M17+0.7*L17</f>
        <v>0</v>
      </c>
      <c r="O17" s="5">
        <f t="shared" si="5"/>
        <v>0</v>
      </c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</row>
    <row r="18" spans="1:27" ht="15.75" customHeight="1">
      <c r="A18" s="44"/>
      <c r="B18" s="72"/>
      <c r="C18" s="40">
        <v>1</v>
      </c>
      <c r="D18" s="53">
        <v>0</v>
      </c>
      <c r="E18" s="15">
        <f t="shared" si="6"/>
        <v>0</v>
      </c>
      <c r="F18" s="19"/>
      <c r="G18" s="20"/>
      <c r="H18" s="15">
        <f t="shared" si="0"/>
        <v>0</v>
      </c>
      <c r="I18" s="2">
        <f t="shared" si="7"/>
        <v>0</v>
      </c>
      <c r="J18" s="1">
        <f t="shared" si="1"/>
        <v>0</v>
      </c>
      <c r="K18" s="5">
        <f t="shared" si="2"/>
        <v>0</v>
      </c>
      <c r="L18" s="2">
        <f t="shared" si="3"/>
        <v>0</v>
      </c>
      <c r="M18" s="1">
        <f t="shared" si="4"/>
        <v>0</v>
      </c>
      <c r="N18" s="1">
        <f t="shared" si="8"/>
        <v>0</v>
      </c>
      <c r="O18" s="5">
        <f t="shared" si="5"/>
        <v>0</v>
      </c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</row>
    <row r="19" spans="1:27" ht="15.75" customHeight="1">
      <c r="A19" s="44"/>
      <c r="B19" s="72"/>
      <c r="C19" s="40">
        <v>1.5</v>
      </c>
      <c r="D19" s="53">
        <v>0</v>
      </c>
      <c r="E19" s="15">
        <f t="shared" si="6"/>
        <v>0</v>
      </c>
      <c r="F19" s="19"/>
      <c r="G19" s="20"/>
      <c r="H19" s="15">
        <f t="shared" si="0"/>
        <v>0</v>
      </c>
      <c r="I19" s="2">
        <f t="shared" si="7"/>
        <v>0</v>
      </c>
      <c r="J19" s="1">
        <f t="shared" si="1"/>
        <v>0</v>
      </c>
      <c r="K19" s="5">
        <f t="shared" si="2"/>
        <v>0</v>
      </c>
      <c r="L19" s="2">
        <f t="shared" si="3"/>
        <v>0</v>
      </c>
      <c r="M19" s="1">
        <f t="shared" si="4"/>
        <v>0</v>
      </c>
      <c r="N19" s="1">
        <f t="shared" si="8"/>
        <v>0</v>
      </c>
      <c r="O19" s="5">
        <f t="shared" si="5"/>
        <v>0</v>
      </c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</row>
    <row r="20" spans="1:27" ht="15.75" customHeight="1">
      <c r="A20" s="44"/>
      <c r="B20" s="72"/>
      <c r="C20" s="40">
        <v>2</v>
      </c>
      <c r="D20" s="53">
        <v>0</v>
      </c>
      <c r="E20" s="15">
        <f t="shared" si="6"/>
        <v>0</v>
      </c>
      <c r="F20" s="19"/>
      <c r="G20" s="20"/>
      <c r="H20" s="15">
        <f t="shared" si="0"/>
        <v>0</v>
      </c>
      <c r="I20" s="2">
        <f t="shared" si="7"/>
        <v>0</v>
      </c>
      <c r="J20" s="1">
        <f t="shared" si="1"/>
        <v>0</v>
      </c>
      <c r="K20" s="5">
        <f t="shared" si="2"/>
        <v>0</v>
      </c>
      <c r="L20" s="2">
        <f t="shared" si="3"/>
        <v>0</v>
      </c>
      <c r="M20" s="1">
        <f t="shared" si="4"/>
        <v>0</v>
      </c>
      <c r="N20" s="1">
        <f t="shared" si="8"/>
        <v>0</v>
      </c>
      <c r="O20" s="5">
        <f t="shared" si="5"/>
        <v>0</v>
      </c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</row>
    <row r="21" spans="1:27" ht="15.75" customHeight="1">
      <c r="A21" s="44"/>
      <c r="B21" s="72"/>
      <c r="C21" s="40">
        <v>2.5</v>
      </c>
      <c r="D21" s="53">
        <v>0</v>
      </c>
      <c r="E21" s="15">
        <f t="shared" si="6"/>
        <v>0</v>
      </c>
      <c r="F21" s="19"/>
      <c r="G21" s="20"/>
      <c r="H21" s="15">
        <f t="shared" si="0"/>
        <v>0</v>
      </c>
      <c r="I21" s="2">
        <f t="shared" si="7"/>
        <v>0</v>
      </c>
      <c r="J21" s="1">
        <f t="shared" si="1"/>
        <v>0</v>
      </c>
      <c r="K21" s="5">
        <f t="shared" si="2"/>
        <v>0</v>
      </c>
      <c r="L21" s="2">
        <f t="shared" si="3"/>
        <v>0</v>
      </c>
      <c r="M21" s="1">
        <f t="shared" si="4"/>
        <v>0</v>
      </c>
      <c r="N21" s="1">
        <f t="shared" si="8"/>
        <v>0</v>
      </c>
      <c r="O21" s="5">
        <f t="shared" si="5"/>
        <v>0</v>
      </c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</row>
    <row r="22" spans="1:27" ht="15.75" customHeight="1">
      <c r="A22" s="44"/>
      <c r="B22" s="72"/>
      <c r="C22" s="40">
        <v>3</v>
      </c>
      <c r="D22" s="53">
        <v>0</v>
      </c>
      <c r="E22" s="15">
        <f t="shared" si="6"/>
        <v>0</v>
      </c>
      <c r="F22" s="19"/>
      <c r="G22" s="20"/>
      <c r="H22" s="15">
        <f t="shared" si="0"/>
        <v>0</v>
      </c>
      <c r="I22" s="2">
        <f t="shared" si="7"/>
        <v>0</v>
      </c>
      <c r="J22" s="1">
        <f t="shared" si="1"/>
        <v>0</v>
      </c>
      <c r="K22" s="5">
        <f t="shared" si="2"/>
        <v>0</v>
      </c>
      <c r="L22" s="2">
        <f t="shared" si="3"/>
        <v>0</v>
      </c>
      <c r="M22" s="1">
        <f t="shared" si="4"/>
        <v>0</v>
      </c>
      <c r="N22" s="1">
        <f t="shared" si="8"/>
        <v>0</v>
      </c>
      <c r="O22" s="5">
        <f t="shared" si="5"/>
        <v>0</v>
      </c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</row>
    <row r="23" spans="1:27" ht="15.75" customHeight="1">
      <c r="A23" s="44"/>
      <c r="B23" s="72"/>
      <c r="C23" s="40">
        <v>3.5</v>
      </c>
      <c r="D23" s="53">
        <v>0</v>
      </c>
      <c r="E23" s="15">
        <f t="shared" si="6"/>
        <v>0</v>
      </c>
      <c r="F23" s="19"/>
      <c r="G23" s="20"/>
      <c r="H23" s="15">
        <f t="shared" si="0"/>
        <v>0</v>
      </c>
      <c r="I23" s="2">
        <f t="shared" si="7"/>
        <v>0</v>
      </c>
      <c r="J23" s="1">
        <f t="shared" si="1"/>
        <v>0</v>
      </c>
      <c r="K23" s="5">
        <f t="shared" si="2"/>
        <v>0</v>
      </c>
      <c r="L23" s="2">
        <f t="shared" si="3"/>
        <v>0</v>
      </c>
      <c r="M23" s="1">
        <f t="shared" si="4"/>
        <v>0</v>
      </c>
      <c r="N23" s="1">
        <f t="shared" si="8"/>
        <v>0</v>
      </c>
      <c r="O23" s="5">
        <f t="shared" si="5"/>
        <v>0</v>
      </c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</row>
    <row r="24" spans="1:27" ht="15.75" customHeight="1">
      <c r="A24" s="44"/>
      <c r="B24" s="72"/>
      <c r="C24" s="40">
        <v>4</v>
      </c>
      <c r="D24" s="53">
        <v>0</v>
      </c>
      <c r="E24" s="15">
        <f t="shared" si="6"/>
        <v>0</v>
      </c>
      <c r="F24" s="19"/>
      <c r="G24" s="20"/>
      <c r="H24" s="15">
        <f t="shared" si="0"/>
        <v>0</v>
      </c>
      <c r="I24" s="2">
        <f t="shared" si="7"/>
        <v>0</v>
      </c>
      <c r="J24" s="1">
        <f t="shared" si="1"/>
        <v>0</v>
      </c>
      <c r="K24" s="5">
        <f t="shared" si="2"/>
        <v>0</v>
      </c>
      <c r="L24" s="2">
        <f t="shared" si="3"/>
        <v>0</v>
      </c>
      <c r="M24" s="1">
        <f t="shared" si="4"/>
        <v>0</v>
      </c>
      <c r="N24" s="1">
        <f t="shared" si="8"/>
        <v>0</v>
      </c>
      <c r="O24" s="5">
        <f t="shared" si="5"/>
        <v>0</v>
      </c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</row>
    <row r="25" spans="1:27" ht="15.75" customHeight="1">
      <c r="A25" s="44"/>
      <c r="B25" s="72"/>
      <c r="C25" s="40">
        <v>4.5</v>
      </c>
      <c r="D25" s="53">
        <v>0</v>
      </c>
      <c r="E25" s="15">
        <f t="shared" si="6"/>
        <v>0</v>
      </c>
      <c r="F25" s="19"/>
      <c r="G25" s="20"/>
      <c r="H25" s="15">
        <f t="shared" si="0"/>
        <v>0</v>
      </c>
      <c r="I25" s="2">
        <f t="shared" si="7"/>
        <v>0</v>
      </c>
      <c r="J25" s="1">
        <f t="shared" si="1"/>
        <v>0</v>
      </c>
      <c r="K25" s="5">
        <f t="shared" si="2"/>
        <v>0</v>
      </c>
      <c r="L25" s="2">
        <f t="shared" si="3"/>
        <v>0</v>
      </c>
      <c r="M25" s="1">
        <f t="shared" si="4"/>
        <v>0</v>
      </c>
      <c r="N25" s="1">
        <f t="shared" si="8"/>
        <v>0</v>
      </c>
      <c r="O25" s="5">
        <f t="shared" si="5"/>
        <v>0</v>
      </c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</row>
    <row r="26" spans="1:27" ht="15.75" customHeight="1">
      <c r="A26" s="44"/>
      <c r="B26" s="72"/>
      <c r="C26" s="40">
        <v>5</v>
      </c>
      <c r="D26" s="53">
        <v>0</v>
      </c>
      <c r="E26" s="15">
        <f t="shared" si="6"/>
        <v>0</v>
      </c>
      <c r="F26" s="19"/>
      <c r="G26" s="20"/>
      <c r="H26" s="15">
        <f t="shared" si="0"/>
        <v>0</v>
      </c>
      <c r="I26" s="2">
        <f t="shared" si="7"/>
        <v>0</v>
      </c>
      <c r="J26" s="1">
        <f t="shared" si="1"/>
        <v>0</v>
      </c>
      <c r="K26" s="5">
        <f t="shared" si="2"/>
        <v>0</v>
      </c>
      <c r="L26" s="2">
        <f t="shared" si="3"/>
        <v>0</v>
      </c>
      <c r="M26" s="1">
        <f t="shared" si="4"/>
        <v>0</v>
      </c>
      <c r="N26" s="1">
        <f t="shared" si="8"/>
        <v>0</v>
      </c>
      <c r="O26" s="5">
        <f t="shared" si="5"/>
        <v>0</v>
      </c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</row>
    <row r="27" spans="1:27" ht="15.75" customHeight="1">
      <c r="A27" s="44"/>
      <c r="B27" s="72"/>
      <c r="C27" s="40">
        <v>5.5</v>
      </c>
      <c r="D27" s="53">
        <v>0</v>
      </c>
      <c r="E27" s="15">
        <f t="shared" si="6"/>
        <v>0</v>
      </c>
      <c r="F27" s="19"/>
      <c r="G27" s="20"/>
      <c r="H27" s="15">
        <f t="shared" si="0"/>
        <v>0</v>
      </c>
      <c r="I27" s="2">
        <f t="shared" si="7"/>
        <v>0</v>
      </c>
      <c r="J27" s="1">
        <f t="shared" si="1"/>
        <v>0</v>
      </c>
      <c r="K27" s="5">
        <f t="shared" si="2"/>
        <v>0</v>
      </c>
      <c r="L27" s="2">
        <f t="shared" si="3"/>
        <v>0</v>
      </c>
      <c r="M27" s="1">
        <f t="shared" si="4"/>
        <v>0</v>
      </c>
      <c r="N27" s="1">
        <f t="shared" si="8"/>
        <v>0</v>
      </c>
      <c r="O27" s="5">
        <f t="shared" si="5"/>
        <v>0</v>
      </c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</row>
    <row r="28" spans="1:27" ht="15.75" customHeight="1">
      <c r="A28" s="44"/>
      <c r="B28" s="72"/>
      <c r="C28" s="40">
        <v>6</v>
      </c>
      <c r="D28" s="53">
        <v>0</v>
      </c>
      <c r="E28" s="15">
        <f t="shared" si="6"/>
        <v>0</v>
      </c>
      <c r="F28" s="19"/>
      <c r="G28" s="20"/>
      <c r="H28" s="15">
        <f t="shared" si="0"/>
        <v>0</v>
      </c>
      <c r="I28" s="2">
        <f t="shared" si="7"/>
        <v>0</v>
      </c>
      <c r="J28" s="1">
        <f t="shared" si="1"/>
        <v>0</v>
      </c>
      <c r="K28" s="5">
        <f t="shared" si="2"/>
        <v>0</v>
      </c>
      <c r="L28" s="2">
        <f t="shared" si="3"/>
        <v>0</v>
      </c>
      <c r="M28" s="1">
        <f t="shared" si="4"/>
        <v>0</v>
      </c>
      <c r="N28" s="1">
        <f t="shared" si="8"/>
        <v>0</v>
      </c>
      <c r="O28" s="5">
        <f t="shared" si="5"/>
        <v>0</v>
      </c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</row>
    <row r="29" spans="1:27" ht="15.75" customHeight="1">
      <c r="A29" s="44"/>
      <c r="B29" s="72"/>
      <c r="C29" s="40">
        <v>6.5</v>
      </c>
      <c r="D29" s="53">
        <v>0</v>
      </c>
      <c r="E29" s="15">
        <f t="shared" si="6"/>
        <v>0</v>
      </c>
      <c r="F29" s="19"/>
      <c r="G29" s="20"/>
      <c r="H29" s="15">
        <f t="shared" si="0"/>
        <v>0</v>
      </c>
      <c r="I29" s="2">
        <f t="shared" si="7"/>
        <v>0</v>
      </c>
      <c r="J29" s="1">
        <f t="shared" si="1"/>
        <v>0</v>
      </c>
      <c r="K29" s="5">
        <f t="shared" si="2"/>
        <v>0</v>
      </c>
      <c r="L29" s="2">
        <f t="shared" si="3"/>
        <v>0</v>
      </c>
      <c r="M29" s="1">
        <f t="shared" si="4"/>
        <v>0</v>
      </c>
      <c r="N29" s="1">
        <f t="shared" si="8"/>
        <v>0</v>
      </c>
      <c r="O29" s="5">
        <f t="shared" si="5"/>
        <v>0</v>
      </c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</row>
    <row r="30" spans="1:27" ht="15.75" customHeight="1">
      <c r="A30" s="44"/>
      <c r="B30" s="72"/>
      <c r="C30" s="40">
        <v>7</v>
      </c>
      <c r="D30" s="53">
        <v>0</v>
      </c>
      <c r="E30" s="15">
        <f t="shared" si="6"/>
        <v>0</v>
      </c>
      <c r="F30" s="19"/>
      <c r="G30" s="20"/>
      <c r="H30" s="15">
        <f t="shared" si="0"/>
        <v>0</v>
      </c>
      <c r="I30" s="2">
        <f t="shared" si="7"/>
        <v>0</v>
      </c>
      <c r="J30" s="1">
        <f t="shared" si="1"/>
        <v>0</v>
      </c>
      <c r="K30" s="5">
        <f t="shared" si="2"/>
        <v>0</v>
      </c>
      <c r="L30" s="2">
        <f t="shared" si="3"/>
        <v>0</v>
      </c>
      <c r="M30" s="1">
        <f t="shared" si="4"/>
        <v>0</v>
      </c>
      <c r="N30" s="1">
        <f t="shared" si="8"/>
        <v>0</v>
      </c>
      <c r="O30" s="5">
        <f t="shared" si="5"/>
        <v>0</v>
      </c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</row>
    <row r="31" spans="1:27" ht="15.75" customHeight="1">
      <c r="A31" s="44"/>
      <c r="B31" s="72"/>
      <c r="C31" s="40">
        <v>7.5</v>
      </c>
      <c r="D31" s="53">
        <v>0</v>
      </c>
      <c r="E31" s="15">
        <f t="shared" si="6"/>
        <v>0</v>
      </c>
      <c r="F31" s="19"/>
      <c r="G31" s="20"/>
      <c r="H31" s="15">
        <f t="shared" si="0"/>
        <v>0</v>
      </c>
      <c r="I31" s="2">
        <f t="shared" si="7"/>
        <v>0</v>
      </c>
      <c r="J31" s="1">
        <f t="shared" si="1"/>
        <v>0</v>
      </c>
      <c r="K31" s="5">
        <f t="shared" si="2"/>
        <v>0</v>
      </c>
      <c r="L31" s="2">
        <f t="shared" si="3"/>
        <v>0</v>
      </c>
      <c r="M31" s="1">
        <f t="shared" si="4"/>
        <v>0</v>
      </c>
      <c r="N31" s="1">
        <f t="shared" si="8"/>
        <v>0</v>
      </c>
      <c r="O31" s="5">
        <f t="shared" si="5"/>
        <v>0</v>
      </c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</row>
    <row r="32" spans="1:27" ht="15.75" customHeight="1">
      <c r="A32" s="44"/>
      <c r="B32" s="72"/>
      <c r="C32" s="40">
        <v>8</v>
      </c>
      <c r="D32" s="53">
        <v>0</v>
      </c>
      <c r="E32" s="15">
        <f t="shared" si="6"/>
        <v>0</v>
      </c>
      <c r="F32" s="19"/>
      <c r="G32" s="20"/>
      <c r="H32" s="15">
        <f t="shared" si="0"/>
        <v>0</v>
      </c>
      <c r="I32" s="2">
        <f t="shared" si="7"/>
        <v>0</v>
      </c>
      <c r="J32" s="1">
        <f t="shared" si="1"/>
        <v>0</v>
      </c>
      <c r="K32" s="5">
        <f t="shared" si="2"/>
        <v>0</v>
      </c>
      <c r="L32" s="2">
        <f t="shared" si="3"/>
        <v>0</v>
      </c>
      <c r="M32" s="1">
        <f t="shared" si="4"/>
        <v>0</v>
      </c>
      <c r="N32" s="1">
        <f t="shared" si="8"/>
        <v>0</v>
      </c>
      <c r="O32" s="5">
        <f t="shared" si="5"/>
        <v>0</v>
      </c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</row>
    <row r="33" spans="1:27" ht="15.75" customHeight="1">
      <c r="A33" s="44"/>
      <c r="B33" s="72"/>
      <c r="C33" s="40">
        <v>8.5</v>
      </c>
      <c r="D33" s="53">
        <v>0</v>
      </c>
      <c r="E33" s="15">
        <f t="shared" si="6"/>
        <v>0</v>
      </c>
      <c r="F33" s="19"/>
      <c r="G33" s="20"/>
      <c r="H33" s="15">
        <f t="shared" si="0"/>
        <v>0</v>
      </c>
      <c r="I33" s="2">
        <f t="shared" si="7"/>
        <v>0</v>
      </c>
      <c r="J33" s="1">
        <f t="shared" si="1"/>
        <v>0</v>
      </c>
      <c r="K33" s="5">
        <f t="shared" si="2"/>
        <v>0</v>
      </c>
      <c r="L33" s="2">
        <f t="shared" si="3"/>
        <v>0</v>
      </c>
      <c r="M33" s="1">
        <f t="shared" si="4"/>
        <v>0</v>
      </c>
      <c r="N33" s="1">
        <f t="shared" si="8"/>
        <v>0</v>
      </c>
      <c r="O33" s="5">
        <f t="shared" si="5"/>
        <v>0</v>
      </c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</row>
    <row r="34" spans="1:27" ht="15.75" customHeight="1">
      <c r="A34" s="44"/>
      <c r="B34" s="72"/>
      <c r="C34" s="40">
        <v>9</v>
      </c>
      <c r="D34" s="53">
        <v>0</v>
      </c>
      <c r="E34" s="15">
        <f t="shared" si="6"/>
        <v>0</v>
      </c>
      <c r="F34" s="19"/>
      <c r="G34" s="20"/>
      <c r="H34" s="15">
        <f t="shared" si="0"/>
        <v>0</v>
      </c>
      <c r="I34" s="2">
        <f t="shared" si="7"/>
        <v>0</v>
      </c>
      <c r="J34" s="1">
        <f t="shared" si="1"/>
        <v>0</v>
      </c>
      <c r="K34" s="5">
        <f t="shared" si="2"/>
        <v>0</v>
      </c>
      <c r="L34" s="2">
        <f t="shared" si="3"/>
        <v>0</v>
      </c>
      <c r="M34" s="1">
        <f t="shared" si="4"/>
        <v>0</v>
      </c>
      <c r="N34" s="1">
        <f t="shared" si="8"/>
        <v>0</v>
      </c>
      <c r="O34" s="5">
        <f t="shared" si="5"/>
        <v>0</v>
      </c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</row>
    <row r="35" spans="1:27" ht="15.75" customHeight="1">
      <c r="A35" s="44"/>
      <c r="B35" s="69" t="s">
        <v>40</v>
      </c>
      <c r="C35" s="40">
        <v>9.5</v>
      </c>
      <c r="D35" s="53">
        <v>170</v>
      </c>
      <c r="E35" s="15">
        <f>D35*0.5*PI()*B+E34</f>
        <v>267.03537555513242</v>
      </c>
      <c r="F35" s="19"/>
      <c r="G35" s="20"/>
      <c r="H35" s="15">
        <f t="shared" si="0"/>
        <v>0</v>
      </c>
      <c r="I35" s="2">
        <f t="shared" si="7"/>
        <v>267.03537555513242</v>
      </c>
      <c r="J35" s="1">
        <f t="shared" si="1"/>
        <v>211.09515854160668</v>
      </c>
      <c r="K35" s="5">
        <f t="shared" si="2"/>
        <v>191.90468958327878</v>
      </c>
      <c r="L35" s="2">
        <f t="shared" si="3"/>
        <v>211.09515854160668</v>
      </c>
      <c r="M35" s="1">
        <f t="shared" si="4"/>
        <v>0</v>
      </c>
      <c r="N35" s="1">
        <f t="shared" si="8"/>
        <v>147.76661097912466</v>
      </c>
      <c r="O35" s="5">
        <f t="shared" si="5"/>
        <v>164.18512331013852</v>
      </c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</row>
    <row r="36" spans="1:27" ht="15.75" customHeight="1">
      <c r="A36" s="44"/>
      <c r="B36" s="70"/>
      <c r="C36" s="40">
        <v>10</v>
      </c>
      <c r="D36" s="53">
        <v>170</v>
      </c>
      <c r="E36" s="15">
        <f t="shared" si="6"/>
        <v>534.07075111026484</v>
      </c>
      <c r="F36" s="19"/>
      <c r="G36" s="20"/>
      <c r="H36" s="15">
        <f t="shared" si="0"/>
        <v>0</v>
      </c>
      <c r="I36" s="2">
        <f t="shared" si="7"/>
        <v>534.07075111026484</v>
      </c>
      <c r="J36" s="1">
        <f t="shared" si="1"/>
        <v>422.19031708321336</v>
      </c>
      <c r="K36" s="5">
        <f t="shared" si="2"/>
        <v>383.80937916655756</v>
      </c>
      <c r="L36" s="2">
        <f t="shared" si="3"/>
        <v>422.19031708321336</v>
      </c>
      <c r="M36" s="1">
        <f t="shared" si="4"/>
        <v>0</v>
      </c>
      <c r="N36" s="1">
        <f t="shared" si="8"/>
        <v>295.53322195824933</v>
      </c>
      <c r="O36" s="5">
        <f t="shared" si="5"/>
        <v>328.37024662027704</v>
      </c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</row>
    <row r="37" spans="1:27" ht="15.75" customHeight="1">
      <c r="A37" s="44"/>
      <c r="B37" s="70"/>
      <c r="C37" s="40">
        <v>10.5</v>
      </c>
      <c r="D37" s="53">
        <v>170</v>
      </c>
      <c r="E37" s="15">
        <f t="shared" si="6"/>
        <v>801.10612666539726</v>
      </c>
      <c r="F37" s="19"/>
      <c r="G37" s="20"/>
      <c r="H37" s="15">
        <f t="shared" si="0"/>
        <v>0</v>
      </c>
      <c r="I37" s="2">
        <f t="shared" si="7"/>
        <v>801.10612666539726</v>
      </c>
      <c r="J37" s="1">
        <f t="shared" si="1"/>
        <v>633.28547562482004</v>
      </c>
      <c r="K37" s="5">
        <f t="shared" si="2"/>
        <v>575.71406874983631</v>
      </c>
      <c r="L37" s="2">
        <f t="shared" si="3"/>
        <v>633.28547562482004</v>
      </c>
      <c r="M37" s="1">
        <f t="shared" si="4"/>
        <v>0</v>
      </c>
      <c r="N37" s="1">
        <f t="shared" si="8"/>
        <v>443.29983293737399</v>
      </c>
      <c r="O37" s="5">
        <f t="shared" si="5"/>
        <v>492.55536993041551</v>
      </c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</row>
    <row r="38" spans="1:27" ht="15.75" customHeight="1">
      <c r="A38" s="44"/>
      <c r="B38" s="70"/>
      <c r="C38" s="40">
        <v>11</v>
      </c>
      <c r="D38" s="53">
        <v>170</v>
      </c>
      <c r="E38" s="15">
        <f t="shared" si="6"/>
        <v>1068.1415022205297</v>
      </c>
      <c r="F38" s="19"/>
      <c r="G38" s="20"/>
      <c r="H38" s="15">
        <f t="shared" si="0"/>
        <v>0</v>
      </c>
      <c r="I38" s="2">
        <f t="shared" si="7"/>
        <v>1068.1415022205297</v>
      </c>
      <c r="J38" s="1">
        <f t="shared" si="1"/>
        <v>844.38063416642672</v>
      </c>
      <c r="K38" s="5">
        <f t="shared" si="2"/>
        <v>767.61875833311512</v>
      </c>
      <c r="L38" s="2">
        <f t="shared" si="3"/>
        <v>844.38063416642672</v>
      </c>
      <c r="M38" s="1">
        <f t="shared" si="4"/>
        <v>0</v>
      </c>
      <c r="N38" s="1">
        <f t="shared" si="8"/>
        <v>591.06644391649866</v>
      </c>
      <c r="O38" s="5">
        <f t="shared" si="5"/>
        <v>656.74049324055409</v>
      </c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</row>
    <row r="39" spans="1:27" ht="15.75" customHeight="1">
      <c r="A39" s="44"/>
      <c r="B39" s="70"/>
      <c r="C39" s="40">
        <v>11.5</v>
      </c>
      <c r="D39" s="53">
        <v>170</v>
      </c>
      <c r="E39" s="15">
        <f t="shared" si="6"/>
        <v>1335.176877775662</v>
      </c>
      <c r="F39" s="19"/>
      <c r="G39" s="20"/>
      <c r="H39" s="15">
        <f t="shared" si="0"/>
        <v>0</v>
      </c>
      <c r="I39" s="2">
        <f t="shared" si="7"/>
        <v>1335.176877775662</v>
      </c>
      <c r="J39" s="1">
        <f t="shared" si="1"/>
        <v>1055.4757927080332</v>
      </c>
      <c r="K39" s="5">
        <f t="shared" si="2"/>
        <v>959.52344791639371</v>
      </c>
      <c r="L39" s="2">
        <f t="shared" si="3"/>
        <v>1055.4757927080332</v>
      </c>
      <c r="M39" s="1">
        <f t="shared" si="4"/>
        <v>0</v>
      </c>
      <c r="N39" s="1">
        <f t="shared" si="8"/>
        <v>738.83305489562315</v>
      </c>
      <c r="O39" s="5">
        <f t="shared" si="5"/>
        <v>820.92561655069233</v>
      </c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</row>
    <row r="40" spans="1:27" ht="15.75" customHeight="1">
      <c r="A40" s="44"/>
      <c r="B40" s="70"/>
      <c r="C40" s="40">
        <v>12</v>
      </c>
      <c r="D40" s="53">
        <v>170</v>
      </c>
      <c r="E40" s="15">
        <f t="shared" si="6"/>
        <v>1602.2122533307943</v>
      </c>
      <c r="F40" s="19"/>
      <c r="G40" s="20"/>
      <c r="H40" s="15">
        <f t="shared" si="0"/>
        <v>0</v>
      </c>
      <c r="I40" s="2">
        <f t="shared" si="7"/>
        <v>1602.2122533307943</v>
      </c>
      <c r="J40" s="1">
        <f t="shared" si="1"/>
        <v>1266.5709512496398</v>
      </c>
      <c r="K40" s="5">
        <f t="shared" si="2"/>
        <v>1151.4281374996724</v>
      </c>
      <c r="L40" s="2">
        <f t="shared" si="3"/>
        <v>1266.5709512496398</v>
      </c>
      <c r="M40" s="1">
        <f t="shared" si="4"/>
        <v>0</v>
      </c>
      <c r="N40" s="1">
        <f t="shared" si="8"/>
        <v>886.59966587474787</v>
      </c>
      <c r="O40" s="5">
        <f t="shared" si="5"/>
        <v>985.1107398608309</v>
      </c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</row>
    <row r="41" spans="1:27" ht="15.75" customHeight="1">
      <c r="A41" s="44"/>
      <c r="B41" s="70"/>
      <c r="C41" s="40">
        <v>12.5</v>
      </c>
      <c r="D41" s="53">
        <v>170</v>
      </c>
      <c r="E41" s="15">
        <f t="shared" si="6"/>
        <v>1869.2476288859266</v>
      </c>
      <c r="F41" s="19"/>
      <c r="G41" s="20"/>
      <c r="H41" s="15">
        <f t="shared" si="0"/>
        <v>0</v>
      </c>
      <c r="I41" s="2">
        <f t="shared" si="7"/>
        <v>1869.2476288859266</v>
      </c>
      <c r="J41" s="1">
        <f t="shared" si="1"/>
        <v>1477.6661097912465</v>
      </c>
      <c r="K41" s="5">
        <f t="shared" si="2"/>
        <v>1343.3328270829513</v>
      </c>
      <c r="L41" s="2">
        <f t="shared" si="3"/>
        <v>1477.6661097912465</v>
      </c>
      <c r="M41" s="1">
        <f t="shared" si="4"/>
        <v>0</v>
      </c>
      <c r="N41" s="1">
        <f t="shared" si="8"/>
        <v>1034.3662768538725</v>
      </c>
      <c r="O41" s="5">
        <f t="shared" si="5"/>
        <v>1149.2958631709694</v>
      </c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</row>
    <row r="42" spans="1:27" ht="15.75" customHeight="1">
      <c r="A42" s="44"/>
      <c r="B42" s="70"/>
      <c r="C42" s="40">
        <v>13</v>
      </c>
      <c r="D42" s="53">
        <v>170</v>
      </c>
      <c r="E42" s="15">
        <f t="shared" si="6"/>
        <v>2136.2830044410589</v>
      </c>
      <c r="F42" s="19"/>
      <c r="G42" s="20"/>
      <c r="H42" s="15">
        <f t="shared" si="0"/>
        <v>0</v>
      </c>
      <c r="I42" s="2">
        <f t="shared" si="7"/>
        <v>2136.2830044410589</v>
      </c>
      <c r="J42" s="1">
        <f t="shared" si="1"/>
        <v>1688.761268332853</v>
      </c>
      <c r="K42" s="5">
        <f t="shared" si="2"/>
        <v>1535.2375166662298</v>
      </c>
      <c r="L42" s="2">
        <f t="shared" si="3"/>
        <v>1688.761268332853</v>
      </c>
      <c r="M42" s="1">
        <f t="shared" si="4"/>
        <v>0</v>
      </c>
      <c r="N42" s="1">
        <f t="shared" si="8"/>
        <v>1182.1328878329971</v>
      </c>
      <c r="O42" s="5">
        <f t="shared" si="5"/>
        <v>1313.4809864811079</v>
      </c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</row>
    <row r="43" spans="1:27" ht="15.75" customHeight="1">
      <c r="A43" s="44"/>
      <c r="B43" s="70"/>
      <c r="C43" s="40">
        <v>13.5</v>
      </c>
      <c r="D43" s="53">
        <v>170</v>
      </c>
      <c r="E43" s="15">
        <f t="shared" si="6"/>
        <v>2403.3183799961912</v>
      </c>
      <c r="F43" s="19"/>
      <c r="G43" s="20"/>
      <c r="H43" s="15">
        <f t="shared" si="0"/>
        <v>0</v>
      </c>
      <c r="I43" s="2">
        <f t="shared" si="7"/>
        <v>2403.3183799961912</v>
      </c>
      <c r="J43" s="1">
        <f t="shared" si="1"/>
        <v>1899.8564268744597</v>
      </c>
      <c r="K43" s="5">
        <f t="shared" si="2"/>
        <v>1727.1422062495087</v>
      </c>
      <c r="L43" s="2">
        <f t="shared" si="3"/>
        <v>1899.8564268744597</v>
      </c>
      <c r="M43" s="1">
        <f t="shared" si="4"/>
        <v>0</v>
      </c>
      <c r="N43" s="1">
        <f t="shared" si="8"/>
        <v>1329.8994988121217</v>
      </c>
      <c r="O43" s="5">
        <f t="shared" si="5"/>
        <v>1477.6661097912463</v>
      </c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</row>
    <row r="44" spans="1:27" ht="15.75" customHeight="1">
      <c r="A44" s="44"/>
      <c r="B44" s="70"/>
      <c r="C44" s="40">
        <v>14</v>
      </c>
      <c r="D44" s="53">
        <v>170</v>
      </c>
      <c r="E44" s="15">
        <f t="shared" si="6"/>
        <v>2670.3537555513235</v>
      </c>
      <c r="F44" s="19"/>
      <c r="G44" s="20"/>
      <c r="H44" s="15">
        <f t="shared" si="0"/>
        <v>0</v>
      </c>
      <c r="I44" s="2">
        <f t="shared" si="7"/>
        <v>2670.3537555513235</v>
      </c>
      <c r="J44" s="1">
        <f t="shared" si="1"/>
        <v>2110.9515854160663</v>
      </c>
      <c r="K44" s="5">
        <f t="shared" si="2"/>
        <v>1919.0468958327874</v>
      </c>
      <c r="L44" s="2">
        <f t="shared" si="3"/>
        <v>2110.9515854160663</v>
      </c>
      <c r="M44" s="1">
        <f t="shared" si="4"/>
        <v>0</v>
      </c>
      <c r="N44" s="1">
        <f t="shared" si="8"/>
        <v>1477.6661097912463</v>
      </c>
      <c r="O44" s="5">
        <f t="shared" si="5"/>
        <v>1641.8512331013847</v>
      </c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</row>
    <row r="45" spans="1:27" ht="15.75" customHeight="1">
      <c r="A45" s="44"/>
      <c r="B45" s="64" t="s">
        <v>41</v>
      </c>
      <c r="C45" s="40">
        <v>14.5</v>
      </c>
      <c r="D45" s="53">
        <v>62.55</v>
      </c>
      <c r="E45" s="15">
        <f t="shared" si="6"/>
        <v>2768.6070657923442</v>
      </c>
      <c r="F45" s="19"/>
      <c r="G45" s="20"/>
      <c r="H45" s="15">
        <f t="shared" si="0"/>
        <v>0</v>
      </c>
      <c r="I45" s="2">
        <f t="shared" si="7"/>
        <v>2768.6070657923442</v>
      </c>
      <c r="J45" s="1">
        <f t="shared" si="1"/>
        <v>2188.62218639711</v>
      </c>
      <c r="K45" s="5">
        <f t="shared" si="2"/>
        <v>1989.6565330882815</v>
      </c>
      <c r="L45" s="2">
        <f t="shared" si="3"/>
        <v>2188.62218639711</v>
      </c>
      <c r="M45" s="1">
        <f t="shared" si="4"/>
        <v>0</v>
      </c>
      <c r="N45" s="1">
        <f t="shared" si="8"/>
        <v>1532.0355304779769</v>
      </c>
      <c r="O45" s="5">
        <f t="shared" si="5"/>
        <v>1702.2617005310854</v>
      </c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</row>
    <row r="46" spans="1:27" ht="15.75" customHeight="1">
      <c r="A46" s="44"/>
      <c r="B46" s="65"/>
      <c r="C46" s="40">
        <v>15</v>
      </c>
      <c r="D46" s="53">
        <v>62.55</v>
      </c>
      <c r="E46" s="15">
        <f t="shared" si="6"/>
        <v>2866.8603760333649</v>
      </c>
      <c r="F46" s="19"/>
      <c r="G46" s="20"/>
      <c r="H46" s="15">
        <f t="shared" si="0"/>
        <v>0</v>
      </c>
      <c r="I46" s="2">
        <f t="shared" si="7"/>
        <v>2866.8603760333649</v>
      </c>
      <c r="J46" s="1">
        <f t="shared" si="1"/>
        <v>2266.2927873781541</v>
      </c>
      <c r="K46" s="5">
        <f t="shared" si="2"/>
        <v>2060.2661703437761</v>
      </c>
      <c r="L46" s="2">
        <f t="shared" si="3"/>
        <v>2266.2927873781541</v>
      </c>
      <c r="M46" s="1">
        <f t="shared" si="4"/>
        <v>0</v>
      </c>
      <c r="N46" s="1">
        <f t="shared" si="8"/>
        <v>1586.4049511647079</v>
      </c>
      <c r="O46" s="5">
        <f t="shared" si="5"/>
        <v>1762.6721679607865</v>
      </c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</row>
    <row r="47" spans="1:27" ht="15.75" customHeight="1">
      <c r="A47" s="44"/>
      <c r="B47" s="65"/>
      <c r="C47" s="40">
        <v>15.5</v>
      </c>
      <c r="D47" s="53">
        <v>62.55</v>
      </c>
      <c r="E47" s="15">
        <f t="shared" si="6"/>
        <v>2965.1136862743856</v>
      </c>
      <c r="F47" s="19"/>
      <c r="G47" s="20"/>
      <c r="H47" s="15">
        <f t="shared" si="0"/>
        <v>0</v>
      </c>
      <c r="I47" s="2">
        <f t="shared" si="7"/>
        <v>2965.1136862743856</v>
      </c>
      <c r="J47" s="1">
        <f t="shared" si="1"/>
        <v>2343.9633883591982</v>
      </c>
      <c r="K47" s="5">
        <f t="shared" si="2"/>
        <v>2130.875807599271</v>
      </c>
      <c r="L47" s="2">
        <f t="shared" si="3"/>
        <v>2343.9633883591982</v>
      </c>
      <c r="M47" s="1">
        <f t="shared" si="4"/>
        <v>0</v>
      </c>
      <c r="N47" s="1">
        <f t="shared" si="8"/>
        <v>1640.7743718514387</v>
      </c>
      <c r="O47" s="5">
        <f t="shared" si="5"/>
        <v>1823.0826353904874</v>
      </c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</row>
    <row r="48" spans="1:27" ht="15.75" customHeight="1">
      <c r="A48" s="44"/>
      <c r="B48" s="65"/>
      <c r="C48" s="40">
        <v>16</v>
      </c>
      <c r="D48" s="53">
        <v>62.55</v>
      </c>
      <c r="E48" s="15">
        <f t="shared" si="6"/>
        <v>3063.3669965154063</v>
      </c>
      <c r="F48" s="19"/>
      <c r="G48" s="20"/>
      <c r="H48" s="15">
        <f t="shared" ref="H48:H79" si="9">F48*G48*1000*PI()*B^2/4</f>
        <v>0</v>
      </c>
      <c r="I48" s="2">
        <f t="shared" si="7"/>
        <v>3063.3669965154063</v>
      </c>
      <c r="J48" s="1">
        <f t="shared" ref="J48:J79" si="10">I48/(ELU_gamma_rd1*ELU_gamma_rd2)</f>
        <v>2421.6339893402424</v>
      </c>
      <c r="K48" s="5">
        <f t="shared" ref="K48:K79" si="11">J48/ELU_gamma_t</f>
        <v>2201.4854448547658</v>
      </c>
      <c r="L48" s="2">
        <f t="shared" ref="L48:L79" si="12">E48/(ELS_gamma_rd1*ELS_gamma_rd2)</f>
        <v>2421.6339893402424</v>
      </c>
      <c r="M48" s="1">
        <f t="shared" ref="M48:M79" si="13">H48/(ELS_gamma_rd1*ELS_gamma_rd2)</f>
        <v>0</v>
      </c>
      <c r="N48" s="1">
        <f t="shared" si="8"/>
        <v>1695.1437925381695</v>
      </c>
      <c r="O48" s="5">
        <f t="shared" ref="O48:O79" si="14">N48/ELS_gamma_cr</f>
        <v>1883.4931028201881</v>
      </c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</row>
    <row r="49" spans="1:27" ht="15.75" customHeight="1">
      <c r="A49" s="44"/>
      <c r="B49" s="65"/>
      <c r="C49" s="40">
        <v>16.5</v>
      </c>
      <c r="D49" s="53">
        <v>62.55</v>
      </c>
      <c r="E49" s="15">
        <f t="shared" ref="E49:E80" si="15">D49*0.5*PI()*B+E48</f>
        <v>3161.620306756427</v>
      </c>
      <c r="F49" s="19"/>
      <c r="G49" s="20"/>
      <c r="H49" s="15">
        <f t="shared" si="9"/>
        <v>0</v>
      </c>
      <c r="I49" s="2">
        <f t="shared" si="7"/>
        <v>3161.620306756427</v>
      </c>
      <c r="J49" s="1">
        <f t="shared" si="10"/>
        <v>2499.3045903212865</v>
      </c>
      <c r="K49" s="5">
        <f t="shared" si="11"/>
        <v>2272.0950821102601</v>
      </c>
      <c r="L49" s="2">
        <f t="shared" si="12"/>
        <v>2499.3045903212865</v>
      </c>
      <c r="M49" s="1">
        <f t="shared" si="13"/>
        <v>0</v>
      </c>
      <c r="N49" s="1">
        <f t="shared" si="8"/>
        <v>1749.5132132249005</v>
      </c>
      <c r="O49" s="5">
        <f t="shared" si="14"/>
        <v>1943.9035702498893</v>
      </c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  <c r="AA49" s="44"/>
    </row>
    <row r="50" spans="1:27" ht="15.75" customHeight="1">
      <c r="A50" s="44"/>
      <c r="B50" s="65"/>
      <c r="C50" s="40">
        <v>17</v>
      </c>
      <c r="D50" s="53">
        <v>62.55</v>
      </c>
      <c r="E50" s="15">
        <f t="shared" si="15"/>
        <v>3259.8736169974477</v>
      </c>
      <c r="F50" s="19"/>
      <c r="G50" s="20"/>
      <c r="H50" s="15">
        <f t="shared" si="9"/>
        <v>0</v>
      </c>
      <c r="I50" s="2">
        <f t="shared" si="7"/>
        <v>3259.8736169974477</v>
      </c>
      <c r="J50" s="1">
        <f t="shared" si="10"/>
        <v>2576.9751913023306</v>
      </c>
      <c r="K50" s="5">
        <f t="shared" si="11"/>
        <v>2342.704719365755</v>
      </c>
      <c r="L50" s="2">
        <f t="shared" si="12"/>
        <v>2576.9751913023306</v>
      </c>
      <c r="M50" s="1">
        <f t="shared" si="13"/>
        <v>0</v>
      </c>
      <c r="N50" s="1">
        <f t="shared" si="8"/>
        <v>1803.8826339116313</v>
      </c>
      <c r="O50" s="5">
        <f t="shared" si="14"/>
        <v>2004.3140376795902</v>
      </c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  <c r="AA50" s="44"/>
    </row>
    <row r="51" spans="1:27" ht="15.75" customHeight="1">
      <c r="A51" s="44"/>
      <c r="B51" s="65"/>
      <c r="C51" s="40">
        <v>17.5</v>
      </c>
      <c r="D51" s="53">
        <v>62.55</v>
      </c>
      <c r="E51" s="15">
        <f t="shared" si="15"/>
        <v>3358.1269272384684</v>
      </c>
      <c r="F51" s="19"/>
      <c r="G51" s="20"/>
      <c r="H51" s="15">
        <f t="shared" si="9"/>
        <v>0</v>
      </c>
      <c r="I51" s="2">
        <f t="shared" si="7"/>
        <v>3358.1269272384684</v>
      </c>
      <c r="J51" s="1">
        <f t="shared" si="10"/>
        <v>2654.6457922833742</v>
      </c>
      <c r="K51" s="5">
        <f t="shared" si="11"/>
        <v>2413.3143566212493</v>
      </c>
      <c r="L51" s="2">
        <f t="shared" si="12"/>
        <v>2654.6457922833742</v>
      </c>
      <c r="M51" s="1">
        <f t="shared" si="13"/>
        <v>0</v>
      </c>
      <c r="N51" s="1">
        <f t="shared" si="8"/>
        <v>1858.2520545983618</v>
      </c>
      <c r="O51" s="5">
        <f t="shared" si="14"/>
        <v>2064.7245051092909</v>
      </c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</row>
    <row r="52" spans="1:27" ht="15.75" customHeight="1">
      <c r="A52" s="44"/>
      <c r="B52" s="65"/>
      <c r="C52" s="40">
        <v>18</v>
      </c>
      <c r="D52" s="53">
        <v>62.55</v>
      </c>
      <c r="E52" s="15">
        <f t="shared" si="15"/>
        <v>3456.3802374794891</v>
      </c>
      <c r="F52" s="19"/>
      <c r="G52" s="20"/>
      <c r="H52" s="15">
        <f t="shared" si="9"/>
        <v>0</v>
      </c>
      <c r="I52" s="2">
        <f t="shared" si="7"/>
        <v>3456.3802374794891</v>
      </c>
      <c r="J52" s="1">
        <f t="shared" si="10"/>
        <v>2732.3163932644184</v>
      </c>
      <c r="K52" s="5">
        <f t="shared" si="11"/>
        <v>2483.9239938767437</v>
      </c>
      <c r="L52" s="2">
        <f t="shared" si="12"/>
        <v>2732.3163932644184</v>
      </c>
      <c r="M52" s="1">
        <f t="shared" si="13"/>
        <v>0</v>
      </c>
      <c r="N52" s="1">
        <f t="shared" si="8"/>
        <v>1912.6214752850926</v>
      </c>
      <c r="O52" s="5">
        <f t="shared" si="14"/>
        <v>2125.1349725389919</v>
      </c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</row>
    <row r="53" spans="1:27" ht="15.75" customHeight="1">
      <c r="A53" s="44"/>
      <c r="B53" s="65"/>
      <c r="C53" s="40">
        <v>18.5</v>
      </c>
      <c r="D53" s="53">
        <v>62.55</v>
      </c>
      <c r="E53" s="15">
        <f t="shared" si="15"/>
        <v>3554.6335477205098</v>
      </c>
      <c r="F53" s="19"/>
      <c r="G53" s="20"/>
      <c r="H53" s="15">
        <f t="shared" si="9"/>
        <v>0</v>
      </c>
      <c r="I53" s="2">
        <f t="shared" si="7"/>
        <v>3554.6335477205098</v>
      </c>
      <c r="J53" s="1">
        <f t="shared" si="10"/>
        <v>2809.9869942454625</v>
      </c>
      <c r="K53" s="5">
        <f t="shared" si="11"/>
        <v>2554.5336311322385</v>
      </c>
      <c r="L53" s="2">
        <f t="shared" si="12"/>
        <v>2809.9869942454625</v>
      </c>
      <c r="M53" s="1">
        <f t="shared" si="13"/>
        <v>0</v>
      </c>
      <c r="N53" s="1">
        <f t="shared" si="8"/>
        <v>1966.9908959718236</v>
      </c>
      <c r="O53" s="5">
        <f t="shared" si="14"/>
        <v>2185.5454399686928</v>
      </c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4"/>
      <c r="AA53" s="44"/>
    </row>
    <row r="54" spans="1:27" ht="15.75" customHeight="1">
      <c r="A54" s="44"/>
      <c r="B54" s="65"/>
      <c r="C54" s="40">
        <v>19</v>
      </c>
      <c r="D54" s="53">
        <v>62.55</v>
      </c>
      <c r="E54" s="15">
        <f t="shared" si="15"/>
        <v>3652.8868579615305</v>
      </c>
      <c r="F54" s="19"/>
      <c r="G54" s="20"/>
      <c r="H54" s="15">
        <f t="shared" si="9"/>
        <v>0</v>
      </c>
      <c r="I54" s="2">
        <f t="shared" si="7"/>
        <v>3652.8868579615305</v>
      </c>
      <c r="J54" s="1">
        <f t="shared" si="10"/>
        <v>2887.6575952265066</v>
      </c>
      <c r="K54" s="5">
        <f t="shared" si="11"/>
        <v>2625.1432683877329</v>
      </c>
      <c r="L54" s="2">
        <f t="shared" si="12"/>
        <v>2887.6575952265066</v>
      </c>
      <c r="M54" s="1">
        <f t="shared" si="13"/>
        <v>0</v>
      </c>
      <c r="N54" s="1">
        <f t="shared" si="8"/>
        <v>2021.3603166585544</v>
      </c>
      <c r="O54" s="5">
        <f t="shared" si="14"/>
        <v>2245.9559073983937</v>
      </c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</row>
    <row r="55" spans="1:27" ht="15.75" customHeight="1">
      <c r="A55" s="44"/>
      <c r="B55" s="65"/>
      <c r="C55" s="40">
        <v>19.5</v>
      </c>
      <c r="D55" s="53">
        <v>62.55</v>
      </c>
      <c r="E55" s="15">
        <f t="shared" si="15"/>
        <v>3751.1401682025512</v>
      </c>
      <c r="F55" s="19"/>
      <c r="G55" s="20"/>
      <c r="H55" s="15">
        <f t="shared" si="9"/>
        <v>0</v>
      </c>
      <c r="I55" s="2">
        <f t="shared" si="7"/>
        <v>3751.1401682025512</v>
      </c>
      <c r="J55" s="1">
        <f t="shared" si="10"/>
        <v>2965.3281962075507</v>
      </c>
      <c r="K55" s="5">
        <f t="shared" si="11"/>
        <v>2695.7529056432277</v>
      </c>
      <c r="L55" s="2">
        <f t="shared" si="12"/>
        <v>2965.3281962075507</v>
      </c>
      <c r="M55" s="1">
        <f t="shared" si="13"/>
        <v>0</v>
      </c>
      <c r="N55" s="1">
        <f t="shared" si="8"/>
        <v>2075.7297373452852</v>
      </c>
      <c r="O55" s="5">
        <f t="shared" si="14"/>
        <v>2306.3663748280946</v>
      </c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</row>
    <row r="56" spans="1:27" ht="15.75" customHeight="1">
      <c r="A56" s="44"/>
      <c r="B56" s="65"/>
      <c r="C56" s="40">
        <v>20</v>
      </c>
      <c r="D56" s="53">
        <v>62.55</v>
      </c>
      <c r="E56" s="15">
        <f t="shared" si="15"/>
        <v>3849.3934784435719</v>
      </c>
      <c r="F56" s="19"/>
      <c r="G56" s="20"/>
      <c r="H56" s="15">
        <f t="shared" si="9"/>
        <v>0</v>
      </c>
      <c r="I56" s="2">
        <f t="shared" si="7"/>
        <v>3849.3934784435719</v>
      </c>
      <c r="J56" s="1">
        <f t="shared" si="10"/>
        <v>3042.9987971885948</v>
      </c>
      <c r="K56" s="5">
        <f t="shared" si="11"/>
        <v>2766.3625428987225</v>
      </c>
      <c r="L56" s="2">
        <f t="shared" si="12"/>
        <v>3042.9987971885948</v>
      </c>
      <c r="M56" s="1">
        <f t="shared" si="13"/>
        <v>0</v>
      </c>
      <c r="N56" s="1">
        <f t="shared" si="8"/>
        <v>2130.0991580320165</v>
      </c>
      <c r="O56" s="5">
        <f t="shared" si="14"/>
        <v>2366.776842257796</v>
      </c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</row>
    <row r="57" spans="1:27" ht="15.75" customHeight="1">
      <c r="A57" s="44"/>
      <c r="B57" s="65"/>
      <c r="C57" s="40">
        <v>20.5</v>
      </c>
      <c r="D57" s="53">
        <v>62.55</v>
      </c>
      <c r="E57" s="15">
        <f t="shared" si="15"/>
        <v>3947.6467886845926</v>
      </c>
      <c r="F57" s="19"/>
      <c r="G57" s="20"/>
      <c r="H57" s="15">
        <f t="shared" si="9"/>
        <v>0</v>
      </c>
      <c r="I57" s="2">
        <f t="shared" si="7"/>
        <v>3947.6467886845926</v>
      </c>
      <c r="J57" s="1">
        <f t="shared" si="10"/>
        <v>3120.6693981696385</v>
      </c>
      <c r="K57" s="5">
        <f t="shared" si="11"/>
        <v>2836.9721801542164</v>
      </c>
      <c r="L57" s="2">
        <f t="shared" si="12"/>
        <v>3120.6693981696385</v>
      </c>
      <c r="M57" s="1">
        <f t="shared" si="13"/>
        <v>0</v>
      </c>
      <c r="N57" s="1">
        <f t="shared" si="8"/>
        <v>2184.4685787187468</v>
      </c>
      <c r="O57" s="5">
        <f t="shared" si="14"/>
        <v>2427.1873096874965</v>
      </c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  <c r="AA57" s="44"/>
    </row>
    <row r="58" spans="1:27" ht="15.75" customHeight="1">
      <c r="A58" s="44"/>
      <c r="B58" s="65"/>
      <c r="C58" s="40">
        <v>21</v>
      </c>
      <c r="D58" s="53">
        <v>62.55</v>
      </c>
      <c r="E58" s="15">
        <f t="shared" si="15"/>
        <v>4045.9000989256133</v>
      </c>
      <c r="F58" s="19"/>
      <c r="G58" s="20"/>
      <c r="H58" s="15">
        <f t="shared" si="9"/>
        <v>0</v>
      </c>
      <c r="I58" s="2">
        <f t="shared" si="7"/>
        <v>4045.9000989256133</v>
      </c>
      <c r="J58" s="1">
        <f t="shared" si="10"/>
        <v>3198.3399991506826</v>
      </c>
      <c r="K58" s="5">
        <f t="shared" si="11"/>
        <v>2907.5818174097112</v>
      </c>
      <c r="L58" s="2">
        <f t="shared" si="12"/>
        <v>3198.3399991506826</v>
      </c>
      <c r="M58" s="1">
        <f t="shared" si="13"/>
        <v>0</v>
      </c>
      <c r="N58" s="1">
        <f t="shared" si="8"/>
        <v>2238.8379994054776</v>
      </c>
      <c r="O58" s="5">
        <f t="shared" si="14"/>
        <v>2487.5977771171974</v>
      </c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</row>
    <row r="59" spans="1:27" ht="15.75" customHeight="1">
      <c r="A59" s="44"/>
      <c r="B59" s="65"/>
      <c r="C59" s="40">
        <v>21.5</v>
      </c>
      <c r="D59" s="53">
        <v>62.55</v>
      </c>
      <c r="E59" s="15">
        <f t="shared" si="15"/>
        <v>4144.1534091666344</v>
      </c>
      <c r="F59" s="19"/>
      <c r="G59" s="20"/>
      <c r="H59" s="15">
        <f t="shared" si="9"/>
        <v>0</v>
      </c>
      <c r="I59" s="2">
        <f t="shared" si="7"/>
        <v>4144.1534091666344</v>
      </c>
      <c r="J59" s="1">
        <f t="shared" si="10"/>
        <v>3276.0106001317272</v>
      </c>
      <c r="K59" s="5">
        <f t="shared" si="11"/>
        <v>2978.1914546652065</v>
      </c>
      <c r="L59" s="2">
        <f t="shared" si="12"/>
        <v>3276.0106001317272</v>
      </c>
      <c r="M59" s="1">
        <f t="shared" si="13"/>
        <v>0</v>
      </c>
      <c r="N59" s="1">
        <f t="shared" si="8"/>
        <v>2293.2074200922088</v>
      </c>
      <c r="O59" s="5">
        <f t="shared" si="14"/>
        <v>2548.0082445468988</v>
      </c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</row>
    <row r="60" spans="1:27" ht="15.75" customHeight="1">
      <c r="A60" s="44"/>
      <c r="B60" s="65"/>
      <c r="C60" s="40">
        <v>22</v>
      </c>
      <c r="D60" s="53">
        <v>62.55</v>
      </c>
      <c r="E60" s="15">
        <f t="shared" si="15"/>
        <v>4242.4067194076551</v>
      </c>
      <c r="F60" s="19"/>
      <c r="G60" s="20"/>
      <c r="H60" s="15">
        <f t="shared" si="9"/>
        <v>0</v>
      </c>
      <c r="I60" s="2">
        <f t="shared" si="7"/>
        <v>4242.4067194076551</v>
      </c>
      <c r="J60" s="1">
        <f t="shared" si="10"/>
        <v>3353.6812011127713</v>
      </c>
      <c r="K60" s="5">
        <f t="shared" si="11"/>
        <v>3048.8010919207009</v>
      </c>
      <c r="L60" s="2">
        <f t="shared" si="12"/>
        <v>3353.6812011127713</v>
      </c>
      <c r="M60" s="1">
        <f t="shared" si="13"/>
        <v>0</v>
      </c>
      <c r="N60" s="1">
        <f t="shared" si="8"/>
        <v>2347.5768407789396</v>
      </c>
      <c r="O60" s="5">
        <f t="shared" si="14"/>
        <v>2608.4187119765998</v>
      </c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  <c r="AA60" s="44"/>
    </row>
    <row r="61" spans="1:27" ht="15.75" customHeight="1">
      <c r="A61" s="44"/>
      <c r="B61" s="65"/>
      <c r="C61" s="40">
        <v>22.5</v>
      </c>
      <c r="D61" s="53">
        <v>62.55</v>
      </c>
      <c r="E61" s="15">
        <f t="shared" si="15"/>
        <v>4340.6600296486758</v>
      </c>
      <c r="F61" s="19"/>
      <c r="G61" s="20"/>
      <c r="H61" s="15">
        <f t="shared" si="9"/>
        <v>0</v>
      </c>
      <c r="I61" s="2">
        <f t="shared" si="7"/>
        <v>4340.6600296486758</v>
      </c>
      <c r="J61" s="1">
        <f t="shared" si="10"/>
        <v>3431.351802093815</v>
      </c>
      <c r="K61" s="5">
        <f t="shared" si="11"/>
        <v>3119.4107291761952</v>
      </c>
      <c r="L61" s="2">
        <f t="shared" si="12"/>
        <v>3431.351802093815</v>
      </c>
      <c r="M61" s="1">
        <f t="shared" si="13"/>
        <v>0</v>
      </c>
      <c r="N61" s="1">
        <f t="shared" si="8"/>
        <v>2401.9462614656704</v>
      </c>
      <c r="O61" s="5">
        <f t="shared" si="14"/>
        <v>2668.8291794063002</v>
      </c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</row>
    <row r="62" spans="1:27" ht="15.75" customHeight="1">
      <c r="A62" s="44"/>
      <c r="B62" s="65"/>
      <c r="C62" s="40">
        <v>23</v>
      </c>
      <c r="D62" s="53">
        <v>62.55</v>
      </c>
      <c r="E62" s="15">
        <f t="shared" si="15"/>
        <v>4438.9133398896965</v>
      </c>
      <c r="F62" s="19"/>
      <c r="G62" s="20"/>
      <c r="H62" s="15">
        <f t="shared" si="9"/>
        <v>0</v>
      </c>
      <c r="I62" s="2">
        <f t="shared" si="7"/>
        <v>4438.9133398896965</v>
      </c>
      <c r="J62" s="1">
        <f t="shared" si="10"/>
        <v>3509.0224030748591</v>
      </c>
      <c r="K62" s="5">
        <f t="shared" si="11"/>
        <v>3190.02036643169</v>
      </c>
      <c r="L62" s="2">
        <f t="shared" si="12"/>
        <v>3509.0224030748591</v>
      </c>
      <c r="M62" s="1">
        <f t="shared" si="13"/>
        <v>0</v>
      </c>
      <c r="N62" s="1">
        <f t="shared" si="8"/>
        <v>2456.3156821524012</v>
      </c>
      <c r="O62" s="5">
        <f t="shared" si="14"/>
        <v>2729.2396468360012</v>
      </c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  <c r="AA62" s="44"/>
    </row>
    <row r="63" spans="1:27" ht="15.75" customHeight="1">
      <c r="A63" s="44"/>
      <c r="B63" s="65"/>
      <c r="C63" s="40">
        <v>23.5</v>
      </c>
      <c r="D63" s="53">
        <v>62.55</v>
      </c>
      <c r="E63" s="15">
        <f t="shared" si="15"/>
        <v>4537.1666501307172</v>
      </c>
      <c r="F63" s="19"/>
      <c r="G63" s="20"/>
      <c r="H63" s="15">
        <f t="shared" si="9"/>
        <v>0</v>
      </c>
      <c r="I63" s="2">
        <f t="shared" si="7"/>
        <v>4537.1666501307172</v>
      </c>
      <c r="J63" s="1">
        <f t="shared" si="10"/>
        <v>3586.6930040559032</v>
      </c>
      <c r="K63" s="5">
        <f t="shared" si="11"/>
        <v>3260.6300036871844</v>
      </c>
      <c r="L63" s="2">
        <f t="shared" si="12"/>
        <v>3586.6930040559032</v>
      </c>
      <c r="M63" s="1">
        <f t="shared" si="13"/>
        <v>0</v>
      </c>
      <c r="N63" s="1">
        <f t="shared" si="8"/>
        <v>2510.685102839132</v>
      </c>
      <c r="O63" s="5">
        <f t="shared" si="14"/>
        <v>2789.6501142657021</v>
      </c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</row>
    <row r="64" spans="1:27" ht="15.75" customHeight="1">
      <c r="A64" s="44"/>
      <c r="B64" s="65"/>
      <c r="C64" s="40">
        <v>24</v>
      </c>
      <c r="D64" s="53">
        <v>62.55</v>
      </c>
      <c r="E64" s="15">
        <f t="shared" si="15"/>
        <v>4635.4199603717379</v>
      </c>
      <c r="F64" s="19"/>
      <c r="G64" s="20"/>
      <c r="H64" s="15">
        <f t="shared" si="9"/>
        <v>0</v>
      </c>
      <c r="I64" s="2">
        <f t="shared" si="7"/>
        <v>4635.4199603717379</v>
      </c>
      <c r="J64" s="1">
        <f t="shared" si="10"/>
        <v>3664.3636050369473</v>
      </c>
      <c r="K64" s="5">
        <f t="shared" si="11"/>
        <v>3331.2396409426792</v>
      </c>
      <c r="L64" s="2">
        <f t="shared" si="12"/>
        <v>3664.3636050369473</v>
      </c>
      <c r="M64" s="1">
        <f t="shared" si="13"/>
        <v>0</v>
      </c>
      <c r="N64" s="1">
        <f t="shared" si="8"/>
        <v>2565.0545235258628</v>
      </c>
      <c r="O64" s="5">
        <f t="shared" si="14"/>
        <v>2850.060581695403</v>
      </c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</row>
    <row r="65" spans="1:27" ht="15.75" customHeight="1">
      <c r="A65" s="44"/>
      <c r="B65" s="65"/>
      <c r="C65" s="40">
        <v>24.5</v>
      </c>
      <c r="D65" s="53">
        <v>62.55</v>
      </c>
      <c r="E65" s="15">
        <f t="shared" si="15"/>
        <v>4733.6732706127586</v>
      </c>
      <c r="F65" s="19"/>
      <c r="G65" s="20"/>
      <c r="H65" s="15">
        <f t="shared" si="9"/>
        <v>0</v>
      </c>
      <c r="I65" s="2">
        <f t="shared" si="7"/>
        <v>4733.6732706127586</v>
      </c>
      <c r="J65" s="1">
        <f t="shared" si="10"/>
        <v>3742.0342060179914</v>
      </c>
      <c r="K65" s="5">
        <f t="shared" si="11"/>
        <v>3401.8492781981736</v>
      </c>
      <c r="L65" s="2">
        <f t="shared" si="12"/>
        <v>3742.0342060179914</v>
      </c>
      <c r="M65" s="1">
        <f t="shared" si="13"/>
        <v>0</v>
      </c>
      <c r="N65" s="1">
        <f t="shared" si="8"/>
        <v>2619.4239442125941</v>
      </c>
      <c r="O65" s="5">
        <f t="shared" si="14"/>
        <v>2910.4710491251044</v>
      </c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  <c r="AA65" s="44"/>
    </row>
    <row r="66" spans="1:27" ht="15.75" customHeight="1">
      <c r="A66" s="44"/>
      <c r="B66" s="65"/>
      <c r="C66" s="40">
        <v>25</v>
      </c>
      <c r="D66" s="53">
        <v>62.55</v>
      </c>
      <c r="E66" s="15">
        <f t="shared" si="15"/>
        <v>4831.9265808537793</v>
      </c>
      <c r="F66" s="19"/>
      <c r="G66" s="20"/>
      <c r="H66" s="15">
        <f t="shared" si="9"/>
        <v>0</v>
      </c>
      <c r="I66" s="2">
        <f t="shared" si="7"/>
        <v>4831.9265808537793</v>
      </c>
      <c r="J66" s="1">
        <f t="shared" si="10"/>
        <v>3819.7048069990356</v>
      </c>
      <c r="K66" s="5">
        <f t="shared" si="11"/>
        <v>3472.4589154536684</v>
      </c>
      <c r="L66" s="2">
        <f t="shared" si="12"/>
        <v>3819.7048069990356</v>
      </c>
      <c r="M66" s="1">
        <f t="shared" si="13"/>
        <v>0</v>
      </c>
      <c r="N66" s="1">
        <f t="shared" si="8"/>
        <v>2673.7933648993248</v>
      </c>
      <c r="O66" s="5">
        <f t="shared" si="14"/>
        <v>2970.8815165548053</v>
      </c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  <c r="AA66" s="44"/>
    </row>
    <row r="67" spans="1:27" ht="15.75" customHeight="1">
      <c r="A67" s="44"/>
      <c r="B67" s="65"/>
      <c r="C67" s="40">
        <v>25.5</v>
      </c>
      <c r="D67" s="53">
        <v>62.55</v>
      </c>
      <c r="E67" s="15">
        <f t="shared" si="15"/>
        <v>4930.1798910948</v>
      </c>
      <c r="F67" s="19"/>
      <c r="G67" s="20"/>
      <c r="H67" s="15">
        <f t="shared" si="9"/>
        <v>0</v>
      </c>
      <c r="I67" s="2">
        <f t="shared" si="7"/>
        <v>4930.1798910948</v>
      </c>
      <c r="J67" s="1">
        <f t="shared" si="10"/>
        <v>3897.3754079800792</v>
      </c>
      <c r="K67" s="5">
        <f t="shared" si="11"/>
        <v>3543.0685527091628</v>
      </c>
      <c r="L67" s="2">
        <f t="shared" si="12"/>
        <v>3897.3754079800792</v>
      </c>
      <c r="M67" s="1">
        <f t="shared" si="13"/>
        <v>0</v>
      </c>
      <c r="N67" s="1">
        <f t="shared" si="8"/>
        <v>2728.1627855860552</v>
      </c>
      <c r="O67" s="5">
        <f t="shared" si="14"/>
        <v>3031.2919839845058</v>
      </c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  <c r="AA67" s="44"/>
    </row>
    <row r="68" spans="1:27" ht="15.75" customHeight="1">
      <c r="A68" s="44"/>
      <c r="B68" s="65"/>
      <c r="C68" s="40">
        <v>26</v>
      </c>
      <c r="D68" s="53">
        <v>62.55</v>
      </c>
      <c r="E68" s="15">
        <f t="shared" si="15"/>
        <v>5028.4332013358207</v>
      </c>
      <c r="F68" s="19"/>
      <c r="G68" s="20"/>
      <c r="H68" s="15">
        <f t="shared" si="9"/>
        <v>0</v>
      </c>
      <c r="I68" s="2">
        <f t="shared" si="7"/>
        <v>5028.4332013358207</v>
      </c>
      <c r="J68" s="1">
        <f t="shared" si="10"/>
        <v>3975.0460089611233</v>
      </c>
      <c r="K68" s="5">
        <f t="shared" si="11"/>
        <v>3613.6781899646571</v>
      </c>
      <c r="L68" s="2">
        <f t="shared" si="12"/>
        <v>3975.0460089611233</v>
      </c>
      <c r="M68" s="1">
        <f t="shared" si="13"/>
        <v>0</v>
      </c>
      <c r="N68" s="1">
        <f t="shared" si="8"/>
        <v>2782.532206272786</v>
      </c>
      <c r="O68" s="5">
        <f t="shared" si="14"/>
        <v>3091.7024514142067</v>
      </c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</row>
    <row r="69" spans="1:27" ht="15.75" customHeight="1">
      <c r="A69" s="44"/>
      <c r="B69" s="65"/>
      <c r="C69" s="40">
        <v>26.5</v>
      </c>
      <c r="D69" s="53">
        <v>62.55</v>
      </c>
      <c r="E69" s="15">
        <f t="shared" si="15"/>
        <v>5126.6865115768414</v>
      </c>
      <c r="F69" s="19"/>
      <c r="G69" s="20"/>
      <c r="H69" s="15">
        <f t="shared" si="9"/>
        <v>0</v>
      </c>
      <c r="I69" s="2">
        <f t="shared" si="7"/>
        <v>5126.6865115768414</v>
      </c>
      <c r="J69" s="1">
        <f t="shared" si="10"/>
        <v>4052.7166099421675</v>
      </c>
      <c r="K69" s="5">
        <f t="shared" si="11"/>
        <v>3684.2878272201519</v>
      </c>
      <c r="L69" s="2">
        <f t="shared" si="12"/>
        <v>4052.7166099421675</v>
      </c>
      <c r="M69" s="1">
        <f t="shared" si="13"/>
        <v>0</v>
      </c>
      <c r="N69" s="1">
        <f t="shared" si="8"/>
        <v>2836.9016269595172</v>
      </c>
      <c r="O69" s="5">
        <f t="shared" si="14"/>
        <v>3152.1129188439081</v>
      </c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  <c r="AA69" s="44"/>
    </row>
    <row r="70" spans="1:27" ht="15.75" customHeight="1">
      <c r="A70" s="44"/>
      <c r="B70" s="67" t="s">
        <v>42</v>
      </c>
      <c r="C70" s="40">
        <v>27</v>
      </c>
      <c r="D70" s="53">
        <v>67.47</v>
      </c>
      <c r="E70" s="15">
        <f t="shared" si="15"/>
        <v>5232.6681397456932</v>
      </c>
      <c r="F70" s="53">
        <v>1.7</v>
      </c>
      <c r="G70" s="55">
        <v>1.3</v>
      </c>
      <c r="H70" s="15">
        <f t="shared" si="9"/>
        <v>1735.7299411083607</v>
      </c>
      <c r="I70" s="2">
        <f>H70+E70</f>
        <v>6968.3980808540537</v>
      </c>
      <c r="J70" s="1">
        <f t="shared" si="10"/>
        <v>5508.6150836790939</v>
      </c>
      <c r="K70" s="5">
        <f t="shared" si="11"/>
        <v>5007.8318942537217</v>
      </c>
      <c r="L70" s="2">
        <f t="shared" si="12"/>
        <v>4136.4965531586513</v>
      </c>
      <c r="M70" s="1">
        <f t="shared" si="13"/>
        <v>1372.1185305204433</v>
      </c>
      <c r="N70" s="1">
        <f t="shared" si="8"/>
        <v>3581.6068524712773</v>
      </c>
      <c r="O70" s="5">
        <f t="shared" si="14"/>
        <v>3979.5631694125304</v>
      </c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</row>
    <row r="71" spans="1:27" ht="15.75" customHeight="1">
      <c r="A71" s="44"/>
      <c r="B71" s="68"/>
      <c r="C71" s="40">
        <v>27.5</v>
      </c>
      <c r="D71" s="53">
        <v>67.47</v>
      </c>
      <c r="E71" s="15">
        <f t="shared" si="15"/>
        <v>5338.649767914545</v>
      </c>
      <c r="F71" s="53">
        <v>1.7</v>
      </c>
      <c r="G71" s="55">
        <v>1.3</v>
      </c>
      <c r="H71" s="15">
        <f t="shared" si="9"/>
        <v>1735.7299411083607</v>
      </c>
      <c r="I71" s="2">
        <f t="shared" si="7"/>
        <v>7074.3797090229054</v>
      </c>
      <c r="J71" s="1">
        <f t="shared" si="10"/>
        <v>5592.3950268955778</v>
      </c>
      <c r="K71" s="5">
        <f t="shared" si="11"/>
        <v>5083.9954789959793</v>
      </c>
      <c r="L71" s="2">
        <f t="shared" si="12"/>
        <v>4220.2764963751351</v>
      </c>
      <c r="M71" s="1">
        <f t="shared" si="13"/>
        <v>1372.1185305204433</v>
      </c>
      <c r="N71" s="1">
        <f t="shared" si="8"/>
        <v>3640.2528127228161</v>
      </c>
      <c r="O71" s="5">
        <f t="shared" si="14"/>
        <v>4044.7253474697955</v>
      </c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  <c r="AA71" s="44"/>
    </row>
    <row r="72" spans="1:27" ht="15.75" customHeight="1">
      <c r="A72" s="44"/>
      <c r="B72" s="68"/>
      <c r="C72" s="40">
        <v>28</v>
      </c>
      <c r="D72" s="53">
        <v>67.47</v>
      </c>
      <c r="E72" s="15">
        <f t="shared" si="15"/>
        <v>5444.6313960833968</v>
      </c>
      <c r="F72" s="53">
        <v>1.7</v>
      </c>
      <c r="G72" s="55">
        <v>1.3</v>
      </c>
      <c r="H72" s="15">
        <f t="shared" si="9"/>
        <v>1735.7299411083607</v>
      </c>
      <c r="I72" s="2">
        <f t="shared" si="7"/>
        <v>7180.3613371917572</v>
      </c>
      <c r="J72" s="1">
        <f t="shared" si="10"/>
        <v>5676.1749701120616</v>
      </c>
      <c r="K72" s="5">
        <f t="shared" si="11"/>
        <v>5160.1590637382378</v>
      </c>
      <c r="L72" s="2">
        <f t="shared" si="12"/>
        <v>4304.0564395916181</v>
      </c>
      <c r="M72" s="1">
        <f t="shared" si="13"/>
        <v>1372.1185305204433</v>
      </c>
      <c r="N72" s="1">
        <f t="shared" si="8"/>
        <v>3698.8987729743544</v>
      </c>
      <c r="O72" s="5">
        <f t="shared" si="14"/>
        <v>4109.8875255270605</v>
      </c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</row>
    <row r="73" spans="1:27" ht="15.75" customHeight="1">
      <c r="A73" s="44"/>
      <c r="B73" s="68"/>
      <c r="C73" s="40">
        <v>28.5</v>
      </c>
      <c r="D73" s="53">
        <v>67.47</v>
      </c>
      <c r="E73" s="15">
        <f t="shared" si="15"/>
        <v>5550.6130242522486</v>
      </c>
      <c r="F73" s="53">
        <v>1.7</v>
      </c>
      <c r="G73" s="55">
        <v>1.3</v>
      </c>
      <c r="H73" s="15">
        <f t="shared" si="9"/>
        <v>1735.7299411083607</v>
      </c>
      <c r="I73" s="2">
        <f t="shared" si="7"/>
        <v>7286.342965360609</v>
      </c>
      <c r="J73" s="1">
        <f t="shared" si="10"/>
        <v>5759.9549133285454</v>
      </c>
      <c r="K73" s="5">
        <f t="shared" si="11"/>
        <v>5236.3226484804954</v>
      </c>
      <c r="L73" s="2">
        <f t="shared" si="12"/>
        <v>4387.8363828081019</v>
      </c>
      <c r="M73" s="1">
        <f t="shared" si="13"/>
        <v>1372.1185305204433</v>
      </c>
      <c r="N73" s="1">
        <f t="shared" si="8"/>
        <v>3757.5447332258927</v>
      </c>
      <c r="O73" s="5">
        <f t="shared" si="14"/>
        <v>4175.0497035843255</v>
      </c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  <c r="AA73" s="44"/>
    </row>
    <row r="74" spans="1:27" ht="15.75" customHeight="1">
      <c r="A74" s="44"/>
      <c r="B74" s="68"/>
      <c r="C74" s="40">
        <v>29</v>
      </c>
      <c r="D74" s="53">
        <v>67.47</v>
      </c>
      <c r="E74" s="15">
        <f t="shared" si="15"/>
        <v>5656.5946524211004</v>
      </c>
      <c r="F74" s="53">
        <v>1.7</v>
      </c>
      <c r="G74" s="55">
        <v>1.3</v>
      </c>
      <c r="H74" s="15">
        <f t="shared" si="9"/>
        <v>1735.7299411083607</v>
      </c>
      <c r="I74" s="2">
        <f t="shared" si="7"/>
        <v>7392.3245935294608</v>
      </c>
      <c r="J74" s="1">
        <f t="shared" si="10"/>
        <v>5843.7348565450284</v>
      </c>
      <c r="K74" s="5">
        <f t="shared" si="11"/>
        <v>5312.4862332227531</v>
      </c>
      <c r="L74" s="2">
        <f t="shared" si="12"/>
        <v>4471.6163260245858</v>
      </c>
      <c r="M74" s="1">
        <f t="shared" si="13"/>
        <v>1372.1185305204433</v>
      </c>
      <c r="N74" s="1">
        <f t="shared" si="8"/>
        <v>3816.1906934774315</v>
      </c>
      <c r="O74" s="5">
        <f t="shared" si="14"/>
        <v>4240.2118816415905</v>
      </c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  <c r="AA74" s="44"/>
    </row>
    <row r="75" spans="1:27" ht="15.75" customHeight="1">
      <c r="A75" s="44"/>
      <c r="B75" s="68"/>
      <c r="C75" s="40">
        <v>29.5</v>
      </c>
      <c r="D75" s="53">
        <v>67.47</v>
      </c>
      <c r="E75" s="15">
        <f t="shared" si="15"/>
        <v>5762.5762805899521</v>
      </c>
      <c r="F75" s="53">
        <v>1.7</v>
      </c>
      <c r="G75" s="55">
        <v>1.3</v>
      </c>
      <c r="H75" s="15">
        <f t="shared" si="9"/>
        <v>1735.7299411083607</v>
      </c>
      <c r="I75" s="2">
        <f t="shared" si="7"/>
        <v>7498.3062216983126</v>
      </c>
      <c r="J75" s="1">
        <f t="shared" si="10"/>
        <v>5927.5147997615122</v>
      </c>
      <c r="K75" s="5">
        <f t="shared" si="11"/>
        <v>5388.6498179650107</v>
      </c>
      <c r="L75" s="2">
        <f t="shared" si="12"/>
        <v>4555.3962692410696</v>
      </c>
      <c r="M75" s="1">
        <f t="shared" si="13"/>
        <v>1372.1185305204433</v>
      </c>
      <c r="N75" s="1">
        <f t="shared" si="8"/>
        <v>3874.8366537289703</v>
      </c>
      <c r="O75" s="5">
        <f t="shared" si="14"/>
        <v>4305.3740596988555</v>
      </c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</row>
    <row r="76" spans="1:27" ht="15.75" customHeight="1">
      <c r="A76" s="44"/>
      <c r="B76" s="68"/>
      <c r="C76" s="40">
        <v>30</v>
      </c>
      <c r="D76" s="53">
        <v>67.47</v>
      </c>
      <c r="E76" s="15">
        <f t="shared" si="15"/>
        <v>5868.5579087588039</v>
      </c>
      <c r="F76" s="53">
        <v>1.7</v>
      </c>
      <c r="G76" s="55">
        <v>1.3</v>
      </c>
      <c r="H76" s="15">
        <f t="shared" si="9"/>
        <v>1735.7299411083607</v>
      </c>
      <c r="I76" s="2">
        <f t="shared" si="7"/>
        <v>7604.2878498671644</v>
      </c>
      <c r="J76" s="1">
        <f t="shared" si="10"/>
        <v>6011.2947429779961</v>
      </c>
      <c r="K76" s="5">
        <f t="shared" si="11"/>
        <v>5464.8134027072683</v>
      </c>
      <c r="L76" s="2">
        <f t="shared" si="12"/>
        <v>4639.1762124575525</v>
      </c>
      <c r="M76" s="1">
        <f t="shared" si="13"/>
        <v>1372.1185305204433</v>
      </c>
      <c r="N76" s="1">
        <f t="shared" si="8"/>
        <v>3933.4826139805082</v>
      </c>
      <c r="O76" s="5">
        <f t="shared" si="14"/>
        <v>4370.5362377561205</v>
      </c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  <c r="AA76" s="44"/>
    </row>
    <row r="77" spans="1:27" ht="15.75" customHeight="1">
      <c r="A77" s="44"/>
      <c r="B77" s="68"/>
      <c r="C77" s="40">
        <v>30.5</v>
      </c>
      <c r="D77" s="53">
        <v>67.47</v>
      </c>
      <c r="E77" s="15">
        <f t="shared" si="15"/>
        <v>5974.5395369276557</v>
      </c>
      <c r="F77" s="53">
        <v>1.7</v>
      </c>
      <c r="G77" s="55">
        <v>1.3</v>
      </c>
      <c r="H77" s="15">
        <f t="shared" si="9"/>
        <v>1735.7299411083607</v>
      </c>
      <c r="I77" s="2">
        <f t="shared" si="7"/>
        <v>7710.2694780360162</v>
      </c>
      <c r="J77" s="1">
        <f t="shared" si="10"/>
        <v>6095.0746861944799</v>
      </c>
      <c r="K77" s="5">
        <f t="shared" si="11"/>
        <v>5540.9769874495269</v>
      </c>
      <c r="L77" s="2">
        <f t="shared" si="12"/>
        <v>4722.9561556740364</v>
      </c>
      <c r="M77" s="1">
        <f t="shared" si="13"/>
        <v>1372.1185305204433</v>
      </c>
      <c r="N77" s="1">
        <f t="shared" si="8"/>
        <v>3992.128574232047</v>
      </c>
      <c r="O77" s="5">
        <f t="shared" si="14"/>
        <v>4435.6984158133855</v>
      </c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</row>
    <row r="78" spans="1:27" ht="15.75" customHeight="1">
      <c r="A78" s="44"/>
      <c r="B78" s="68"/>
      <c r="C78" s="40">
        <v>31</v>
      </c>
      <c r="D78" s="53">
        <v>67.47</v>
      </c>
      <c r="E78" s="15">
        <f t="shared" si="15"/>
        <v>6080.5211650965075</v>
      </c>
      <c r="F78" s="53">
        <v>1.7</v>
      </c>
      <c r="G78" s="55">
        <v>1.3</v>
      </c>
      <c r="H78" s="15">
        <f t="shared" si="9"/>
        <v>1735.7299411083607</v>
      </c>
      <c r="I78" s="2">
        <f t="shared" si="7"/>
        <v>7816.2511062048679</v>
      </c>
      <c r="J78" s="1">
        <f t="shared" si="10"/>
        <v>6178.8546294109628</v>
      </c>
      <c r="K78" s="5">
        <f t="shared" si="11"/>
        <v>5617.1405721917836</v>
      </c>
      <c r="L78" s="2">
        <f t="shared" si="12"/>
        <v>4806.7360988905202</v>
      </c>
      <c r="M78" s="1">
        <f t="shared" si="13"/>
        <v>1372.1185305204433</v>
      </c>
      <c r="N78" s="1">
        <f t="shared" si="8"/>
        <v>4050.7745344835857</v>
      </c>
      <c r="O78" s="5">
        <f t="shared" si="14"/>
        <v>4500.8605938706505</v>
      </c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</row>
    <row r="79" spans="1:27" ht="15.75" customHeight="1">
      <c r="A79" s="44"/>
      <c r="B79" s="68"/>
      <c r="C79" s="40">
        <v>31.5</v>
      </c>
      <c r="D79" s="53">
        <v>67.47</v>
      </c>
      <c r="E79" s="15">
        <f t="shared" si="15"/>
        <v>6186.5027932653593</v>
      </c>
      <c r="F79" s="53">
        <v>1.7</v>
      </c>
      <c r="G79" s="55">
        <v>1.3</v>
      </c>
      <c r="H79" s="15">
        <f t="shared" si="9"/>
        <v>1735.7299411083607</v>
      </c>
      <c r="I79" s="2">
        <f t="shared" si="7"/>
        <v>7922.2327343737197</v>
      </c>
      <c r="J79" s="1">
        <f t="shared" si="10"/>
        <v>6262.6345726274467</v>
      </c>
      <c r="K79" s="5">
        <f t="shared" si="11"/>
        <v>5693.3041569340421</v>
      </c>
      <c r="L79" s="2">
        <f t="shared" si="12"/>
        <v>4890.5160421070041</v>
      </c>
      <c r="M79" s="1">
        <f t="shared" si="13"/>
        <v>1372.1185305204433</v>
      </c>
      <c r="N79" s="1">
        <f t="shared" si="8"/>
        <v>4109.4204947351245</v>
      </c>
      <c r="O79" s="5">
        <f t="shared" si="14"/>
        <v>4566.0227719279164</v>
      </c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  <c r="AA79" s="44"/>
    </row>
    <row r="80" spans="1:27" ht="15.75" customHeight="1">
      <c r="A80" s="44"/>
      <c r="B80" s="68"/>
      <c r="C80" s="40">
        <v>32</v>
      </c>
      <c r="D80" s="53">
        <v>67.47</v>
      </c>
      <c r="E80" s="15">
        <f t="shared" si="15"/>
        <v>6292.4844214342111</v>
      </c>
      <c r="F80" s="53">
        <v>1.7</v>
      </c>
      <c r="G80" s="55">
        <v>1.3</v>
      </c>
      <c r="H80" s="15">
        <f t="shared" ref="H80:H96" si="16">F80*G80*1000*PI()*B^2/4</f>
        <v>1735.7299411083607</v>
      </c>
      <c r="I80" s="2">
        <f t="shared" si="7"/>
        <v>8028.2143625425715</v>
      </c>
      <c r="J80" s="1">
        <f t="shared" ref="J80:J96" si="17">I80/(ELU_gamma_rd1*ELU_gamma_rd2)</f>
        <v>6346.4145158439305</v>
      </c>
      <c r="K80" s="5">
        <f t="shared" ref="K80:K96" si="18">J80/ELU_gamma_t</f>
        <v>5769.4677416762997</v>
      </c>
      <c r="L80" s="2">
        <f t="shared" ref="L80:L96" si="19">E80/(ELS_gamma_rd1*ELS_gamma_rd2)</f>
        <v>4974.295985323487</v>
      </c>
      <c r="M80" s="1">
        <f t="shared" ref="M80:M96" si="20">H80/(ELS_gamma_rd1*ELS_gamma_rd2)</f>
        <v>1372.1185305204433</v>
      </c>
      <c r="N80" s="1">
        <f t="shared" si="8"/>
        <v>4168.0664549866624</v>
      </c>
      <c r="O80" s="5">
        <f t="shared" ref="O80:O96" si="21">N80/ELS_gamma_cr</f>
        <v>4631.1849499851805</v>
      </c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</row>
    <row r="81" spans="1:27" ht="15.75" customHeight="1">
      <c r="A81" s="44"/>
      <c r="B81" s="68"/>
      <c r="C81" s="40">
        <v>32.5</v>
      </c>
      <c r="D81" s="53">
        <v>67.47</v>
      </c>
      <c r="E81" s="15">
        <f t="shared" ref="E81:E96" si="22">D81*0.5*PI()*B+E80</f>
        <v>6398.4660496030629</v>
      </c>
      <c r="F81" s="53">
        <v>1.7</v>
      </c>
      <c r="G81" s="55">
        <v>1.3</v>
      </c>
      <c r="H81" s="15">
        <f t="shared" si="16"/>
        <v>1735.7299411083607</v>
      </c>
      <c r="I81" s="2">
        <f t="shared" ref="I81:I96" si="23">H81+E81</f>
        <v>8134.1959907114233</v>
      </c>
      <c r="J81" s="1">
        <f t="shared" si="17"/>
        <v>6430.1944590604144</v>
      </c>
      <c r="K81" s="5">
        <f t="shared" si="18"/>
        <v>5845.6313264185583</v>
      </c>
      <c r="L81" s="2">
        <f t="shared" si="19"/>
        <v>5058.0759285399708</v>
      </c>
      <c r="M81" s="1">
        <f t="shared" si="20"/>
        <v>1372.1185305204433</v>
      </c>
      <c r="N81" s="1">
        <f t="shared" ref="N81:N96" si="24">0.5*M81+0.7*L81</f>
        <v>4226.7124152382012</v>
      </c>
      <c r="O81" s="5">
        <f t="shared" si="21"/>
        <v>4696.3471280424455</v>
      </c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</row>
    <row r="82" spans="1:27" ht="15.75" customHeight="1">
      <c r="A82" s="44"/>
      <c r="B82" s="68"/>
      <c r="C82" s="40">
        <v>33</v>
      </c>
      <c r="D82" s="53">
        <v>67.47</v>
      </c>
      <c r="E82" s="15">
        <f t="shared" si="22"/>
        <v>6504.4476777719146</v>
      </c>
      <c r="F82" s="53">
        <v>1.7</v>
      </c>
      <c r="G82" s="55">
        <v>1.3</v>
      </c>
      <c r="H82" s="15">
        <f t="shared" si="16"/>
        <v>1735.7299411083607</v>
      </c>
      <c r="I82" s="2">
        <f t="shared" si="23"/>
        <v>8240.177618880276</v>
      </c>
      <c r="J82" s="1">
        <f t="shared" si="17"/>
        <v>6513.9744022768982</v>
      </c>
      <c r="K82" s="5">
        <f t="shared" si="18"/>
        <v>5921.7949111608159</v>
      </c>
      <c r="L82" s="2">
        <f t="shared" si="19"/>
        <v>5141.8558717564547</v>
      </c>
      <c r="M82" s="1">
        <f t="shared" si="20"/>
        <v>1372.1185305204433</v>
      </c>
      <c r="N82" s="1">
        <f t="shared" si="24"/>
        <v>4285.35837548974</v>
      </c>
      <c r="O82" s="5">
        <f t="shared" si="21"/>
        <v>4761.5093060997106</v>
      </c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</row>
    <row r="83" spans="1:27" ht="15.75" customHeight="1">
      <c r="A83" s="44"/>
      <c r="B83" s="68"/>
      <c r="C83" s="40">
        <v>33.5</v>
      </c>
      <c r="D83" s="53">
        <v>67.47</v>
      </c>
      <c r="E83" s="15">
        <f t="shared" si="22"/>
        <v>6610.4293059407664</v>
      </c>
      <c r="F83" s="53">
        <v>1.7</v>
      </c>
      <c r="G83" s="55">
        <v>1.3</v>
      </c>
      <c r="H83" s="15">
        <f t="shared" si="16"/>
        <v>1735.7299411083607</v>
      </c>
      <c r="I83" s="2">
        <f t="shared" si="23"/>
        <v>8346.1592470491269</v>
      </c>
      <c r="J83" s="1">
        <f t="shared" si="17"/>
        <v>6597.7543454933812</v>
      </c>
      <c r="K83" s="5">
        <f t="shared" si="18"/>
        <v>5997.9584959030735</v>
      </c>
      <c r="L83" s="2">
        <f t="shared" si="19"/>
        <v>5225.6358149729385</v>
      </c>
      <c r="M83" s="1">
        <f t="shared" si="20"/>
        <v>1372.1185305204433</v>
      </c>
      <c r="N83" s="1">
        <f t="shared" si="24"/>
        <v>4344.0043357412778</v>
      </c>
      <c r="O83" s="5">
        <f t="shared" si="21"/>
        <v>4826.6714841569756</v>
      </c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  <c r="AA83" s="44"/>
    </row>
    <row r="84" spans="1:27" ht="15.75" customHeight="1">
      <c r="A84" s="44"/>
      <c r="B84" s="68"/>
      <c r="C84" s="40">
        <v>34</v>
      </c>
      <c r="D84" s="53">
        <v>67.47</v>
      </c>
      <c r="E84" s="15">
        <f t="shared" si="22"/>
        <v>6716.4109341096182</v>
      </c>
      <c r="F84" s="53">
        <v>1.7</v>
      </c>
      <c r="G84" s="55">
        <v>1.3</v>
      </c>
      <c r="H84" s="15">
        <f t="shared" si="16"/>
        <v>1735.7299411083607</v>
      </c>
      <c r="I84" s="2">
        <f t="shared" si="23"/>
        <v>8452.1408752179796</v>
      </c>
      <c r="J84" s="1">
        <f t="shared" si="17"/>
        <v>6681.5342887098659</v>
      </c>
      <c r="K84" s="5">
        <f t="shared" si="18"/>
        <v>6074.1220806453321</v>
      </c>
      <c r="L84" s="2">
        <f t="shared" si="19"/>
        <v>5309.4157581894215</v>
      </c>
      <c r="M84" s="1">
        <f t="shared" si="20"/>
        <v>1372.1185305204433</v>
      </c>
      <c r="N84" s="1">
        <f t="shared" si="24"/>
        <v>4402.6502959928166</v>
      </c>
      <c r="O84" s="5">
        <f t="shared" si="21"/>
        <v>4891.8336622142406</v>
      </c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</row>
    <row r="85" spans="1:27" ht="15.75" customHeight="1">
      <c r="A85" s="44"/>
      <c r="B85" s="68"/>
      <c r="C85" s="40">
        <v>34.5</v>
      </c>
      <c r="D85" s="53">
        <v>67.47</v>
      </c>
      <c r="E85" s="15">
        <f t="shared" si="22"/>
        <v>6822.39256227847</v>
      </c>
      <c r="F85" s="53">
        <v>1.7</v>
      </c>
      <c r="G85" s="55">
        <v>1.3</v>
      </c>
      <c r="H85" s="15">
        <f t="shared" si="16"/>
        <v>1735.7299411083607</v>
      </c>
      <c r="I85" s="2">
        <f t="shared" si="23"/>
        <v>8558.1225033868304</v>
      </c>
      <c r="J85" s="1">
        <f t="shared" si="17"/>
        <v>6765.3142319263488</v>
      </c>
      <c r="K85" s="5">
        <f t="shared" si="18"/>
        <v>6150.2856653875897</v>
      </c>
      <c r="L85" s="2">
        <f t="shared" si="19"/>
        <v>5393.1957014059053</v>
      </c>
      <c r="M85" s="1">
        <f t="shared" si="20"/>
        <v>1372.1185305204433</v>
      </c>
      <c r="N85" s="1">
        <f t="shared" si="24"/>
        <v>4461.2962562443554</v>
      </c>
      <c r="O85" s="5">
        <f t="shared" si="21"/>
        <v>4956.9958402715056</v>
      </c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  <c r="AA85" s="44"/>
    </row>
    <row r="86" spans="1:27" ht="15.75" customHeight="1">
      <c r="A86" s="44"/>
      <c r="B86" s="64" t="s">
        <v>43</v>
      </c>
      <c r="C86" s="40">
        <v>35</v>
      </c>
      <c r="D86" s="53">
        <v>78</v>
      </c>
      <c r="E86" s="15">
        <f t="shared" si="22"/>
        <v>6944.9146757684721</v>
      </c>
      <c r="F86" s="53">
        <v>4</v>
      </c>
      <c r="G86" s="55">
        <v>1.3</v>
      </c>
      <c r="H86" s="15">
        <f t="shared" si="16"/>
        <v>4084.0704496667308</v>
      </c>
      <c r="I86" s="2">
        <f t="shared" si="23"/>
        <v>11028.985125435203</v>
      </c>
      <c r="J86" s="1">
        <f t="shared" si="17"/>
        <v>8718.5653165495678</v>
      </c>
      <c r="K86" s="5">
        <f t="shared" si="18"/>
        <v>7925.9684695905153</v>
      </c>
      <c r="L86" s="2">
        <f t="shared" si="19"/>
        <v>5490.0511270897014</v>
      </c>
      <c r="M86" s="1">
        <f t="shared" si="20"/>
        <v>3228.5141894598664</v>
      </c>
      <c r="N86" s="1">
        <f t="shared" si="24"/>
        <v>5457.292883692724</v>
      </c>
      <c r="O86" s="5">
        <f t="shared" si="21"/>
        <v>6063.6587596585823</v>
      </c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  <c r="AA86" s="44"/>
    </row>
    <row r="87" spans="1:27" ht="15.75" customHeight="1">
      <c r="A87" s="44"/>
      <c r="B87" s="65"/>
      <c r="C87" s="40">
        <v>35.5</v>
      </c>
      <c r="D87" s="53">
        <v>78</v>
      </c>
      <c r="E87" s="15">
        <f t="shared" si="22"/>
        <v>7067.4367892584742</v>
      </c>
      <c r="F87" s="53">
        <v>4</v>
      </c>
      <c r="G87" s="55">
        <v>1.3</v>
      </c>
      <c r="H87" s="15">
        <f t="shared" si="16"/>
        <v>4084.0704496667308</v>
      </c>
      <c r="I87" s="2">
        <f t="shared" si="23"/>
        <v>11151.507238925205</v>
      </c>
      <c r="J87" s="1">
        <f t="shared" si="17"/>
        <v>8815.4207422333639</v>
      </c>
      <c r="K87" s="5">
        <f t="shared" si="18"/>
        <v>8014.0188565757844</v>
      </c>
      <c r="L87" s="2">
        <f t="shared" si="19"/>
        <v>5586.9065527734974</v>
      </c>
      <c r="M87" s="1">
        <f t="shared" si="20"/>
        <v>3228.5141894598664</v>
      </c>
      <c r="N87" s="1">
        <f t="shared" si="24"/>
        <v>5525.0916816713816</v>
      </c>
      <c r="O87" s="5">
        <f t="shared" si="21"/>
        <v>6138.9907574126464</v>
      </c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  <c r="AA87" s="44"/>
    </row>
    <row r="88" spans="1:27" ht="15.75" customHeight="1">
      <c r="A88" s="44"/>
      <c r="B88" s="65"/>
      <c r="C88" s="40">
        <v>36</v>
      </c>
      <c r="D88" s="53">
        <v>78</v>
      </c>
      <c r="E88" s="15">
        <f t="shared" si="22"/>
        <v>7189.9589027484762</v>
      </c>
      <c r="F88" s="53">
        <v>4</v>
      </c>
      <c r="G88" s="55">
        <v>1.3</v>
      </c>
      <c r="H88" s="15">
        <f t="shared" si="16"/>
        <v>4084.0704496667308</v>
      </c>
      <c r="I88" s="2">
        <f t="shared" si="23"/>
        <v>11274.029352415208</v>
      </c>
      <c r="J88" s="1">
        <f t="shared" si="17"/>
        <v>8912.2761679171599</v>
      </c>
      <c r="K88" s="5">
        <f t="shared" si="18"/>
        <v>8102.0692435610536</v>
      </c>
      <c r="L88" s="2">
        <f t="shared" si="19"/>
        <v>5683.7619784572935</v>
      </c>
      <c r="M88" s="1">
        <f t="shared" si="20"/>
        <v>3228.5141894598664</v>
      </c>
      <c r="N88" s="1">
        <f t="shared" si="24"/>
        <v>5592.8904796500383</v>
      </c>
      <c r="O88" s="5">
        <f t="shared" si="21"/>
        <v>6214.3227551667087</v>
      </c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  <c r="AA88" s="44"/>
    </row>
    <row r="89" spans="1:27" ht="15.75" customHeight="1">
      <c r="A89" s="44"/>
      <c r="B89" s="65"/>
      <c r="C89" s="40">
        <v>36.5</v>
      </c>
      <c r="D89" s="53">
        <v>78</v>
      </c>
      <c r="E89" s="15">
        <f t="shared" si="22"/>
        <v>7312.4810162384783</v>
      </c>
      <c r="F89" s="53">
        <v>4</v>
      </c>
      <c r="G89" s="55">
        <v>1.3</v>
      </c>
      <c r="H89" s="15">
        <f t="shared" si="16"/>
        <v>4084.0704496667308</v>
      </c>
      <c r="I89" s="2">
        <f t="shared" si="23"/>
        <v>11396.55146590521</v>
      </c>
      <c r="J89" s="1">
        <f t="shared" si="17"/>
        <v>9009.1315936009578</v>
      </c>
      <c r="K89" s="5">
        <f t="shared" si="18"/>
        <v>8190.1196305463245</v>
      </c>
      <c r="L89" s="2">
        <f t="shared" si="19"/>
        <v>5780.6174041410904</v>
      </c>
      <c r="M89" s="1">
        <f t="shared" si="20"/>
        <v>3228.5141894598664</v>
      </c>
      <c r="N89" s="1">
        <f t="shared" si="24"/>
        <v>5660.6892776286968</v>
      </c>
      <c r="O89" s="5">
        <f t="shared" si="21"/>
        <v>6289.6547529207737</v>
      </c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  <c r="AA89" s="44"/>
    </row>
    <row r="90" spans="1:27" ht="15.75" customHeight="1">
      <c r="A90" s="44"/>
      <c r="B90" s="65"/>
      <c r="C90" s="40">
        <v>37</v>
      </c>
      <c r="D90" s="53">
        <v>78</v>
      </c>
      <c r="E90" s="15">
        <f t="shared" si="22"/>
        <v>7435.0031297284804</v>
      </c>
      <c r="F90" s="53">
        <v>4</v>
      </c>
      <c r="G90" s="55">
        <v>1.3</v>
      </c>
      <c r="H90" s="15">
        <f t="shared" si="16"/>
        <v>4084.0704496667308</v>
      </c>
      <c r="I90" s="2">
        <f t="shared" si="23"/>
        <v>11519.073579395212</v>
      </c>
      <c r="J90" s="1">
        <f t="shared" si="17"/>
        <v>9105.9870192847538</v>
      </c>
      <c r="K90" s="5">
        <f t="shared" si="18"/>
        <v>8278.1700175315946</v>
      </c>
      <c r="L90" s="2">
        <f t="shared" si="19"/>
        <v>5877.4728298248865</v>
      </c>
      <c r="M90" s="1">
        <f t="shared" si="20"/>
        <v>3228.5141894598664</v>
      </c>
      <c r="N90" s="1">
        <f t="shared" si="24"/>
        <v>5728.4880756073544</v>
      </c>
      <c r="O90" s="5">
        <f t="shared" si="21"/>
        <v>6364.9867506748378</v>
      </c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  <c r="AA90" s="44"/>
    </row>
    <row r="91" spans="1:27" ht="15.75" customHeight="1">
      <c r="A91" s="44"/>
      <c r="B91" s="65"/>
      <c r="C91" s="40">
        <v>37.5</v>
      </c>
      <c r="D91" s="53">
        <v>78</v>
      </c>
      <c r="E91" s="15">
        <f t="shared" si="22"/>
        <v>7557.5252432184825</v>
      </c>
      <c r="F91" s="53">
        <v>4</v>
      </c>
      <c r="G91" s="55">
        <v>1.3</v>
      </c>
      <c r="H91" s="15">
        <f t="shared" si="16"/>
        <v>4084.0704496667308</v>
      </c>
      <c r="I91" s="2">
        <f t="shared" si="23"/>
        <v>11641.595692885214</v>
      </c>
      <c r="J91" s="1">
        <f t="shared" si="17"/>
        <v>9202.8424449685499</v>
      </c>
      <c r="K91" s="5">
        <f t="shared" si="18"/>
        <v>8366.2204045168637</v>
      </c>
      <c r="L91" s="2">
        <f t="shared" si="19"/>
        <v>5974.3282555086826</v>
      </c>
      <c r="M91" s="1">
        <f t="shared" si="20"/>
        <v>3228.5141894598664</v>
      </c>
      <c r="N91" s="1">
        <f t="shared" si="24"/>
        <v>5796.2868735860102</v>
      </c>
      <c r="O91" s="5">
        <f t="shared" si="21"/>
        <v>6440.3187484289001</v>
      </c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  <c r="AA91" s="44"/>
    </row>
    <row r="92" spans="1:27" ht="15.75" customHeight="1">
      <c r="A92" s="44"/>
      <c r="B92" s="65"/>
      <c r="C92" s="40">
        <v>38</v>
      </c>
      <c r="D92" s="53">
        <v>78</v>
      </c>
      <c r="E92" s="15">
        <f t="shared" si="22"/>
        <v>7680.0473567084846</v>
      </c>
      <c r="F92" s="53">
        <v>4</v>
      </c>
      <c r="G92" s="55">
        <v>1.3</v>
      </c>
      <c r="H92" s="15">
        <f t="shared" si="16"/>
        <v>4084.0704496667308</v>
      </c>
      <c r="I92" s="2">
        <f t="shared" si="23"/>
        <v>11764.117806375216</v>
      </c>
      <c r="J92" s="1">
        <f t="shared" si="17"/>
        <v>9299.697870652346</v>
      </c>
      <c r="K92" s="5">
        <f t="shared" si="18"/>
        <v>8454.2707915021329</v>
      </c>
      <c r="L92" s="2">
        <f t="shared" si="19"/>
        <v>6071.1836811924786</v>
      </c>
      <c r="M92" s="1">
        <f t="shared" si="20"/>
        <v>3228.5141894598664</v>
      </c>
      <c r="N92" s="1">
        <f t="shared" si="24"/>
        <v>5864.0856715646678</v>
      </c>
      <c r="O92" s="5">
        <f t="shared" si="21"/>
        <v>6515.6507461829642</v>
      </c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</row>
    <row r="93" spans="1:27" ht="15.75" customHeight="1">
      <c r="A93" s="44"/>
      <c r="B93" s="65"/>
      <c r="C93" s="40">
        <v>38.5</v>
      </c>
      <c r="D93" s="53">
        <v>78</v>
      </c>
      <c r="E93" s="15">
        <f t="shared" si="22"/>
        <v>7802.5694701984867</v>
      </c>
      <c r="F93" s="53">
        <v>4</v>
      </c>
      <c r="G93" s="55">
        <v>1.3</v>
      </c>
      <c r="H93" s="15">
        <f t="shared" si="16"/>
        <v>4084.0704496667308</v>
      </c>
      <c r="I93" s="2">
        <f t="shared" si="23"/>
        <v>11886.639919865218</v>
      </c>
      <c r="J93" s="1">
        <f t="shared" si="17"/>
        <v>9396.553296336142</v>
      </c>
      <c r="K93" s="5">
        <f t="shared" si="18"/>
        <v>8542.321178487402</v>
      </c>
      <c r="L93" s="2">
        <f t="shared" si="19"/>
        <v>6168.0391068762747</v>
      </c>
      <c r="M93" s="1">
        <f t="shared" si="20"/>
        <v>3228.5141894598664</v>
      </c>
      <c r="N93" s="1">
        <f t="shared" si="24"/>
        <v>5931.8844695433254</v>
      </c>
      <c r="O93" s="5">
        <f t="shared" si="21"/>
        <v>6590.9827439370283</v>
      </c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  <c r="AA93" s="44"/>
    </row>
    <row r="94" spans="1:27" ht="15.75" customHeight="1">
      <c r="A94" s="44"/>
      <c r="B94" s="65"/>
      <c r="C94" s="40">
        <v>39</v>
      </c>
      <c r="D94" s="53">
        <v>78</v>
      </c>
      <c r="E94" s="15">
        <f t="shared" si="22"/>
        <v>7925.0915836884888</v>
      </c>
      <c r="F94" s="53">
        <v>4</v>
      </c>
      <c r="G94" s="55">
        <v>1.3</v>
      </c>
      <c r="H94" s="15">
        <f t="shared" si="16"/>
        <v>4084.0704496667308</v>
      </c>
      <c r="I94" s="2">
        <f t="shared" si="23"/>
        <v>12009.16203335522</v>
      </c>
      <c r="J94" s="1">
        <f t="shared" si="17"/>
        <v>9493.4087220199381</v>
      </c>
      <c r="K94" s="5">
        <f t="shared" si="18"/>
        <v>8630.3715654726711</v>
      </c>
      <c r="L94" s="2">
        <f t="shared" si="19"/>
        <v>6264.8945325600707</v>
      </c>
      <c r="M94" s="1">
        <f t="shared" si="20"/>
        <v>3228.5141894598664</v>
      </c>
      <c r="N94" s="1">
        <f t="shared" si="24"/>
        <v>5999.683267521983</v>
      </c>
      <c r="O94" s="5">
        <f t="shared" si="21"/>
        <v>6666.3147416910924</v>
      </c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  <c r="AA94" s="44"/>
    </row>
    <row r="95" spans="1:27" ht="15.75" customHeight="1">
      <c r="A95" s="44"/>
      <c r="B95" s="65"/>
      <c r="C95" s="40">
        <v>39.5</v>
      </c>
      <c r="D95" s="53">
        <v>78</v>
      </c>
      <c r="E95" s="15">
        <f t="shared" si="22"/>
        <v>8047.6136971784908</v>
      </c>
      <c r="F95" s="53">
        <v>4</v>
      </c>
      <c r="G95" s="55">
        <v>1.3</v>
      </c>
      <c r="H95" s="15">
        <f t="shared" si="16"/>
        <v>4084.0704496667308</v>
      </c>
      <c r="I95" s="2">
        <f t="shared" si="23"/>
        <v>12131.684146845222</v>
      </c>
      <c r="J95" s="1">
        <f t="shared" si="17"/>
        <v>9590.2641477037341</v>
      </c>
      <c r="K95" s="5">
        <f t="shared" si="18"/>
        <v>8718.4219524579403</v>
      </c>
      <c r="L95" s="2">
        <f t="shared" si="19"/>
        <v>6361.7499582438668</v>
      </c>
      <c r="M95" s="1">
        <f t="shared" si="20"/>
        <v>3228.5141894598664</v>
      </c>
      <c r="N95" s="1">
        <f t="shared" si="24"/>
        <v>6067.4820655006388</v>
      </c>
      <c r="O95" s="5">
        <f t="shared" si="21"/>
        <v>6741.6467394451538</v>
      </c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  <c r="AA95" s="44"/>
    </row>
    <row r="96" spans="1:27" ht="15.75" customHeight="1" thickBot="1">
      <c r="A96" s="44"/>
      <c r="B96" s="66"/>
      <c r="C96" s="41">
        <v>40</v>
      </c>
      <c r="D96" s="54">
        <v>78</v>
      </c>
      <c r="E96" s="16">
        <f t="shared" si="22"/>
        <v>8170.1358106684929</v>
      </c>
      <c r="F96" s="54">
        <v>4</v>
      </c>
      <c r="G96" s="56">
        <v>1.3</v>
      </c>
      <c r="H96" s="16">
        <f t="shared" si="16"/>
        <v>4084.0704496667308</v>
      </c>
      <c r="I96" s="3">
        <f t="shared" si="23"/>
        <v>12254.206260335224</v>
      </c>
      <c r="J96" s="4">
        <f t="shared" si="17"/>
        <v>9687.1195733875302</v>
      </c>
      <c r="K96" s="6">
        <f t="shared" si="18"/>
        <v>8806.4723394432094</v>
      </c>
      <c r="L96" s="3">
        <f t="shared" si="19"/>
        <v>6458.6053839276628</v>
      </c>
      <c r="M96" s="4">
        <f t="shared" si="20"/>
        <v>3228.5141894598664</v>
      </c>
      <c r="N96" s="4">
        <f t="shared" si="24"/>
        <v>6135.2808634792964</v>
      </c>
      <c r="O96" s="6">
        <f t="shared" si="21"/>
        <v>6816.9787371992179</v>
      </c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  <c r="AA96" s="44"/>
    </row>
    <row r="97" spans="1:27" ht="15.75" customHeight="1">
      <c r="A97" s="44"/>
      <c r="B97" s="44"/>
      <c r="C97" s="44"/>
      <c r="D97" s="44"/>
      <c r="E97" s="44"/>
      <c r="F97" s="44"/>
      <c r="G97" s="44"/>
      <c r="H97" s="44"/>
      <c r="I97" s="44"/>
      <c r="J97" s="44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  <c r="AA97" s="44"/>
    </row>
    <row r="98" spans="1:27" ht="15.75" customHeight="1">
      <c r="A98" s="44"/>
      <c r="B98" s="44"/>
      <c r="C98" s="44"/>
      <c r="D98" s="44"/>
      <c r="E98" s="44"/>
      <c r="F98" s="44"/>
      <c r="G98" s="44"/>
      <c r="H98" s="44"/>
      <c r="I98" s="44"/>
      <c r="J98" s="44"/>
      <c r="K98" s="44"/>
      <c r="L98" s="44"/>
      <c r="M98" s="44"/>
      <c r="N98" s="44"/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  <c r="AA98" s="44"/>
    </row>
    <row r="99" spans="1:27" ht="15.75" customHeight="1">
      <c r="A99" s="44"/>
      <c r="B99" s="44"/>
      <c r="C99" s="44"/>
      <c r="D99" s="44"/>
      <c r="E99" s="44"/>
      <c r="F99" s="44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</row>
    <row r="100" spans="1:27" ht="15.75" customHeight="1">
      <c r="A100" s="44"/>
      <c r="B100" s="44"/>
      <c r="C100" s="44"/>
      <c r="D100" s="44"/>
      <c r="E100" s="44"/>
      <c r="F100" s="44"/>
      <c r="G100" s="44"/>
      <c r="H100" s="44"/>
      <c r="I100" s="44"/>
      <c r="J100" s="44"/>
      <c r="K100" s="44"/>
      <c r="L100" s="44"/>
      <c r="M100" s="44"/>
      <c r="N100" s="44"/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  <c r="AA100" s="44"/>
    </row>
    <row r="101" spans="1:27" ht="15.75" customHeight="1">
      <c r="A101" s="44"/>
      <c r="B101" s="44"/>
      <c r="C101" s="44"/>
      <c r="D101" s="44"/>
      <c r="E101" s="44"/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</row>
    <row r="102" spans="1:27" ht="15.75" customHeight="1">
      <c r="A102" s="44"/>
      <c r="B102" s="44"/>
      <c r="C102" s="44"/>
      <c r="D102" s="44"/>
      <c r="E102" s="44"/>
      <c r="F102" s="44"/>
      <c r="G102" s="44"/>
      <c r="H102" s="44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  <c r="AA102" s="44"/>
    </row>
    <row r="103" spans="1:27" ht="15.75" customHeight="1">
      <c r="A103" s="44"/>
      <c r="B103" s="44"/>
      <c r="C103" s="44"/>
      <c r="D103" s="44"/>
      <c r="E103" s="44"/>
      <c r="F103" s="44"/>
      <c r="G103" s="44"/>
      <c r="H103" s="44"/>
      <c r="I103" s="44"/>
      <c r="J103" s="44"/>
      <c r="K103" s="44"/>
      <c r="L103" s="44"/>
      <c r="M103" s="44"/>
      <c r="N103" s="44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  <c r="AA103" s="44"/>
    </row>
    <row r="104" spans="1:27" ht="15.75" customHeight="1">
      <c r="A104" s="44"/>
      <c r="B104" s="44"/>
      <c r="C104" s="44"/>
      <c r="D104" s="44"/>
      <c r="E104" s="44"/>
      <c r="F104" s="44"/>
      <c r="G104" s="44"/>
      <c r="H104" s="44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  <c r="AA104" s="44"/>
    </row>
    <row r="105" spans="1:27" ht="15.75" customHeight="1">
      <c r="A105" s="44"/>
      <c r="B105" s="44"/>
      <c r="C105" s="44"/>
      <c r="D105" s="44"/>
      <c r="E105" s="44"/>
      <c r="F105" s="44"/>
      <c r="G105" s="44"/>
      <c r="H105" s="44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  <c r="T105" s="44"/>
      <c r="U105" s="44"/>
      <c r="V105" s="44"/>
      <c r="W105" s="44"/>
      <c r="X105" s="44"/>
      <c r="Y105" s="44"/>
      <c r="Z105" s="44"/>
      <c r="AA105" s="44"/>
    </row>
    <row r="106" spans="1:27" ht="15.75" customHeight="1">
      <c r="A106" s="44"/>
      <c r="B106" s="44"/>
      <c r="C106" s="44"/>
      <c r="D106" s="44"/>
      <c r="E106" s="44"/>
      <c r="F106" s="44"/>
      <c r="G106" s="44"/>
      <c r="H106" s="44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  <c r="AA106" s="44"/>
    </row>
    <row r="107" spans="1:27" ht="15.75" customHeight="1">
      <c r="A107" s="44"/>
      <c r="B107" s="44"/>
      <c r="C107" s="44"/>
      <c r="D107" s="44"/>
      <c r="E107" s="44"/>
      <c r="F107" s="44"/>
      <c r="G107" s="44"/>
      <c r="H107" s="44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</row>
    <row r="108" spans="1:27" ht="15.75" customHeight="1">
      <c r="A108" s="44"/>
      <c r="B108" s="44"/>
      <c r="C108" s="44"/>
      <c r="D108" s="44"/>
      <c r="E108" s="44"/>
      <c r="F108" s="44"/>
      <c r="G108" s="44"/>
      <c r="H108" s="44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  <c r="AA108" s="44"/>
    </row>
    <row r="109" spans="1:27" ht="15.75" customHeight="1">
      <c r="A109" s="44"/>
      <c r="B109" s="44"/>
      <c r="C109" s="44"/>
      <c r="D109" s="44"/>
      <c r="E109" s="44"/>
      <c r="F109" s="44"/>
      <c r="G109" s="44"/>
      <c r="H109" s="44"/>
      <c r="I109" s="44"/>
      <c r="J109" s="44"/>
      <c r="K109" s="44"/>
      <c r="L109" s="44"/>
      <c r="M109" s="44"/>
      <c r="N109" s="44"/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  <c r="AA109" s="44"/>
    </row>
    <row r="110" spans="1:27" ht="15.75" customHeight="1">
      <c r="A110" s="44"/>
      <c r="B110" s="44"/>
      <c r="C110" s="44"/>
      <c r="D110" s="44"/>
      <c r="E110" s="44"/>
      <c r="F110" s="44"/>
      <c r="G110" s="44"/>
      <c r="H110" s="44"/>
      <c r="I110" s="44"/>
      <c r="J110" s="44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  <c r="AA110" s="44"/>
    </row>
    <row r="111" spans="1:27" ht="15.75" customHeight="1">
      <c r="A111" s="44"/>
      <c r="B111" s="44"/>
      <c r="C111" s="44"/>
      <c r="D111" s="44"/>
      <c r="E111" s="44"/>
      <c r="F111" s="44"/>
      <c r="G111" s="44"/>
      <c r="H111" s="44"/>
      <c r="I111" s="44"/>
      <c r="J111" s="44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  <c r="AA111" s="44"/>
    </row>
    <row r="112" spans="1:27" ht="15.75" customHeight="1">
      <c r="A112" s="44"/>
      <c r="B112" s="44"/>
      <c r="C112" s="44"/>
      <c r="D112" s="44"/>
      <c r="E112" s="44"/>
      <c r="F112" s="44"/>
      <c r="G112" s="44"/>
      <c r="H112" s="44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  <c r="AA112" s="44"/>
    </row>
    <row r="113" spans="1:27" ht="15.75" customHeight="1">
      <c r="A113" s="44"/>
      <c r="B113" s="44"/>
      <c r="C113" s="44"/>
      <c r="D113" s="44"/>
      <c r="E113" s="44"/>
      <c r="F113" s="44"/>
      <c r="G113" s="44"/>
      <c r="H113" s="44"/>
      <c r="I113" s="44"/>
      <c r="J113" s="44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  <c r="AA113" s="44"/>
    </row>
    <row r="114" spans="1:27" ht="15.75" customHeight="1">
      <c r="A114" s="44"/>
      <c r="B114" s="44"/>
      <c r="C114" s="44"/>
      <c r="D114" s="44"/>
      <c r="E114" s="44"/>
      <c r="F114" s="44"/>
      <c r="G114" s="44"/>
      <c r="H114" s="44"/>
      <c r="I114" s="44"/>
      <c r="J114" s="44"/>
      <c r="K114" s="44"/>
      <c r="L114" s="44"/>
      <c r="M114" s="44"/>
      <c r="N114" s="44"/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  <c r="AA114" s="44"/>
    </row>
    <row r="115" spans="1:27" ht="15.75" customHeight="1">
      <c r="A115" s="44"/>
      <c r="B115" s="44"/>
      <c r="C115" s="44"/>
      <c r="D115" s="44"/>
      <c r="E115" s="44"/>
      <c r="F115" s="44"/>
      <c r="G115" s="44"/>
      <c r="H115" s="44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</row>
    <row r="116" spans="1:27" ht="15.75" customHeight="1">
      <c r="A116" s="44"/>
      <c r="B116" s="44"/>
      <c r="C116" s="44"/>
      <c r="D116" s="44"/>
      <c r="E116" s="44"/>
      <c r="F116" s="44"/>
      <c r="G116" s="44"/>
      <c r="H116" s="44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</row>
    <row r="117" spans="1:27" ht="15.75" customHeight="1">
      <c r="A117" s="44"/>
      <c r="B117" s="44"/>
      <c r="C117" s="44"/>
      <c r="D117" s="44"/>
      <c r="E117" s="44"/>
      <c r="F117" s="44"/>
      <c r="G117" s="44"/>
      <c r="H117" s="44"/>
      <c r="I117" s="44"/>
      <c r="J117" s="44"/>
      <c r="K117" s="44"/>
      <c r="L117" s="44"/>
      <c r="M117" s="44"/>
      <c r="N117" s="44"/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  <c r="AA117" s="44"/>
    </row>
    <row r="118" spans="1:27" ht="15.75" customHeight="1">
      <c r="A118" s="44"/>
      <c r="B118" s="44"/>
      <c r="C118" s="44"/>
      <c r="D118" s="44"/>
      <c r="E118" s="44"/>
      <c r="F118" s="44"/>
      <c r="G118" s="44"/>
      <c r="H118" s="44"/>
      <c r="I118" s="44"/>
      <c r="J118" s="44"/>
      <c r="K118" s="44"/>
      <c r="L118" s="44"/>
      <c r="M118" s="44"/>
      <c r="N118" s="44"/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  <c r="AA118" s="44"/>
    </row>
    <row r="119" spans="1:27" ht="15.75" customHeight="1">
      <c r="A119" s="44"/>
      <c r="B119" s="44"/>
      <c r="C119" s="44"/>
      <c r="D119" s="44"/>
      <c r="E119" s="44"/>
      <c r="F119" s="44"/>
      <c r="G119" s="44"/>
      <c r="H119" s="44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</row>
    <row r="120" spans="1:27" ht="15.75" customHeight="1">
      <c r="A120" s="44"/>
      <c r="B120" s="44"/>
      <c r="C120" s="44"/>
      <c r="D120" s="44"/>
      <c r="E120" s="44"/>
      <c r="F120" s="44"/>
      <c r="G120" s="44"/>
      <c r="H120" s="44"/>
      <c r="I120" s="44"/>
      <c r="J120" s="44"/>
      <c r="K120" s="44"/>
      <c r="L120" s="44"/>
      <c r="M120" s="44"/>
      <c r="N120" s="44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</row>
    <row r="121" spans="1:27" ht="15.75" customHeight="1">
      <c r="A121" s="44"/>
      <c r="B121" s="44"/>
      <c r="C121" s="44"/>
      <c r="D121" s="44"/>
      <c r="E121" s="44"/>
      <c r="F121" s="44"/>
      <c r="G121" s="44"/>
      <c r="H121" s="44"/>
      <c r="I121" s="44"/>
      <c r="J121" s="44"/>
      <c r="K121" s="44"/>
      <c r="L121" s="44"/>
      <c r="M121" s="44"/>
      <c r="N121" s="44"/>
      <c r="O121" s="44"/>
      <c r="P121" s="44"/>
      <c r="Q121" s="44"/>
      <c r="R121" s="44"/>
      <c r="S121" s="44"/>
      <c r="T121" s="44"/>
      <c r="U121" s="44"/>
      <c r="V121" s="44"/>
      <c r="W121" s="44"/>
      <c r="X121" s="44"/>
      <c r="Y121" s="44"/>
      <c r="Z121" s="44"/>
      <c r="AA121" s="44"/>
    </row>
    <row r="122" spans="1:27" ht="15.75" customHeight="1">
      <c r="A122" s="44"/>
      <c r="B122" s="44"/>
      <c r="C122" s="44"/>
      <c r="D122" s="44"/>
      <c r="E122" s="44"/>
      <c r="F122" s="44"/>
      <c r="G122" s="44"/>
      <c r="H122" s="44"/>
      <c r="I122" s="44"/>
      <c r="J122" s="44"/>
      <c r="K122" s="44"/>
      <c r="L122" s="44"/>
      <c r="M122" s="44"/>
      <c r="N122" s="44"/>
      <c r="O122" s="44"/>
      <c r="P122" s="44"/>
      <c r="Q122" s="44"/>
      <c r="R122" s="44"/>
      <c r="S122" s="44"/>
      <c r="T122" s="44"/>
      <c r="U122" s="44"/>
      <c r="V122" s="44"/>
      <c r="W122" s="44"/>
      <c r="X122" s="44"/>
      <c r="Y122" s="44"/>
      <c r="Z122" s="44"/>
      <c r="AA122" s="44"/>
    </row>
    <row r="123" spans="1:27" ht="15.75" customHeight="1">
      <c r="A123" s="44"/>
      <c r="B123" s="44"/>
      <c r="C123" s="44"/>
      <c r="D123" s="44"/>
      <c r="E123" s="44"/>
      <c r="F123" s="44"/>
      <c r="G123" s="44"/>
      <c r="H123" s="44"/>
      <c r="I123" s="44"/>
      <c r="J123" s="44"/>
      <c r="K123" s="44"/>
      <c r="L123" s="44"/>
      <c r="M123" s="44"/>
      <c r="N123" s="44"/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  <c r="AA123" s="44"/>
    </row>
    <row r="124" spans="1:27" ht="15.75" customHeight="1">
      <c r="A124" s="44"/>
      <c r="B124" s="44"/>
      <c r="C124" s="44"/>
      <c r="D124" s="44"/>
      <c r="E124" s="44"/>
      <c r="F124" s="44"/>
      <c r="G124" s="44"/>
      <c r="H124" s="44"/>
      <c r="I124" s="44"/>
      <c r="J124" s="44"/>
      <c r="K124" s="44"/>
      <c r="L124" s="44"/>
      <c r="M124" s="44"/>
      <c r="N124" s="44"/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  <c r="AA124" s="44"/>
    </row>
    <row r="125" spans="1:27" ht="15.75" customHeight="1">
      <c r="A125" s="44"/>
      <c r="B125" s="44"/>
      <c r="C125" s="44"/>
      <c r="D125" s="44"/>
      <c r="E125" s="44"/>
      <c r="F125" s="44"/>
      <c r="G125" s="44"/>
      <c r="H125" s="44"/>
      <c r="I125" s="44"/>
      <c r="J125" s="44"/>
      <c r="K125" s="44"/>
      <c r="L125" s="44"/>
      <c r="M125" s="44"/>
      <c r="N125" s="44"/>
      <c r="O125" s="44"/>
      <c r="P125" s="44"/>
      <c r="Q125" s="44"/>
      <c r="R125" s="44"/>
      <c r="S125" s="44"/>
      <c r="T125" s="44"/>
      <c r="U125" s="44"/>
      <c r="V125" s="44"/>
      <c r="W125" s="44"/>
      <c r="X125" s="44"/>
      <c r="Y125" s="44"/>
      <c r="Z125" s="44"/>
      <c r="AA125" s="44"/>
    </row>
    <row r="126" spans="1:27" ht="15.75" customHeight="1">
      <c r="A126" s="44"/>
      <c r="B126" s="44"/>
      <c r="C126" s="44"/>
      <c r="D126" s="44"/>
      <c r="E126" s="44"/>
      <c r="F126" s="44"/>
      <c r="G126" s="44"/>
      <c r="H126" s="44"/>
      <c r="I126" s="44"/>
      <c r="J126" s="44"/>
      <c r="K126" s="44"/>
      <c r="L126" s="44"/>
      <c r="M126" s="44"/>
      <c r="N126" s="44"/>
      <c r="O126" s="44"/>
      <c r="P126" s="44"/>
      <c r="Q126" s="44"/>
      <c r="R126" s="44"/>
      <c r="S126" s="44"/>
      <c r="T126" s="44"/>
      <c r="U126" s="44"/>
      <c r="V126" s="44"/>
      <c r="W126" s="44"/>
      <c r="X126" s="44"/>
      <c r="Y126" s="44"/>
      <c r="Z126" s="44"/>
      <c r="AA126" s="44"/>
    </row>
    <row r="127" spans="1:27" ht="15.75" customHeight="1">
      <c r="A127" s="44"/>
      <c r="B127" s="44"/>
      <c r="C127" s="44"/>
      <c r="D127" s="44"/>
      <c r="E127" s="44"/>
      <c r="F127" s="44"/>
      <c r="G127" s="44"/>
      <c r="H127" s="44"/>
      <c r="I127" s="44"/>
      <c r="J127" s="44"/>
      <c r="K127" s="44"/>
      <c r="L127" s="44"/>
      <c r="M127" s="44"/>
      <c r="N127" s="44"/>
      <c r="O127" s="44"/>
      <c r="P127" s="44"/>
      <c r="Q127" s="44"/>
      <c r="R127" s="44"/>
      <c r="S127" s="44"/>
      <c r="T127" s="44"/>
      <c r="U127" s="44"/>
      <c r="V127" s="44"/>
      <c r="W127" s="44"/>
      <c r="X127" s="44"/>
      <c r="Y127" s="44"/>
      <c r="Z127" s="44"/>
      <c r="AA127" s="44"/>
    </row>
    <row r="128" spans="1:27" ht="15.75" customHeight="1">
      <c r="A128" s="44"/>
      <c r="B128" s="44"/>
      <c r="C128" s="44"/>
      <c r="D128" s="44"/>
      <c r="E128" s="44"/>
      <c r="F128" s="44"/>
      <c r="G128" s="44"/>
      <c r="H128" s="44"/>
      <c r="I128" s="44"/>
      <c r="J128" s="44"/>
      <c r="K128" s="44"/>
      <c r="L128" s="44"/>
      <c r="M128" s="44"/>
      <c r="N128" s="44"/>
      <c r="O128" s="44"/>
      <c r="P128" s="44"/>
      <c r="Q128" s="44"/>
      <c r="R128" s="44"/>
      <c r="S128" s="44"/>
      <c r="T128" s="44"/>
      <c r="U128" s="44"/>
      <c r="V128" s="44"/>
      <c r="W128" s="44"/>
      <c r="X128" s="44"/>
      <c r="Y128" s="44"/>
      <c r="Z128" s="44"/>
      <c r="AA128" s="44"/>
    </row>
  </sheetData>
  <mergeCells count="17">
    <mergeCell ref="L13:O13"/>
    <mergeCell ref="I6:K6"/>
    <mergeCell ref="B2:O2"/>
    <mergeCell ref="D6:G6"/>
    <mergeCell ref="D8:D9"/>
    <mergeCell ref="B86:B96"/>
    <mergeCell ref="B70:B85"/>
    <mergeCell ref="B45:B69"/>
    <mergeCell ref="B35:B44"/>
    <mergeCell ref="B16:B34"/>
    <mergeCell ref="B14:B15"/>
    <mergeCell ref="L6:M6"/>
    <mergeCell ref="I5:M5"/>
    <mergeCell ref="I12:O12"/>
    <mergeCell ref="D12:E13"/>
    <mergeCell ref="F12:H13"/>
    <mergeCell ref="I13:K13"/>
  </mergeCells>
  <conditionalFormatting sqref="K16">
    <cfRule type="cellIs" dxfId="2" priority="3" operator="greaterThanOrEqual">
      <formula>$F$9</formula>
    </cfRule>
  </conditionalFormatting>
  <conditionalFormatting sqref="K17:K96">
    <cfRule type="cellIs" dxfId="1" priority="2" operator="greaterThanOrEqual">
      <formula>$F$9</formula>
    </cfRule>
  </conditionalFormatting>
  <conditionalFormatting sqref="O16:O96">
    <cfRule type="cellIs" dxfId="0" priority="1" operator="greaterThanOrEqual">
      <formula>$F$8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3">
                <anchor moveWithCells="1" sizeWithCells="1">
                  <from>
                    <xdr:col>0</xdr:col>
                    <xdr:colOff>228600</xdr:colOff>
                    <xdr:row>4</xdr:row>
                    <xdr:rowOff>152400</xdr:rowOff>
                  </from>
                  <to>
                    <xdr:col>2</xdr:col>
                    <xdr:colOff>57150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69CC4-D6FE-4A9F-8C33-42D88EC33A5E}">
  <sheetPr codeName="Feuil2"/>
  <dimension ref="A1"/>
  <sheetViews>
    <sheetView workbookViewId="0">
      <selection activeCell="C10" sqref="C10"/>
    </sheetView>
  </sheetViews>
  <sheetFormatPr baseColWidth="10" defaultColWidth="8.85546875" defaultRowHeight="12.7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681F9F17A98564B90ADD1B5342BC28D" ma:contentTypeVersion="9" ma:contentTypeDescription="Create a new document." ma:contentTypeScope="" ma:versionID="1fcbc7bd6da200c9a0860fa3304607f5">
  <xsd:schema xmlns:xsd="http://www.w3.org/2001/XMLSchema" xmlns:xs="http://www.w3.org/2001/XMLSchema" xmlns:p="http://schemas.microsoft.com/office/2006/metadata/properties" xmlns:ns3="fc719904-e767-4457-bd45-0032a4a9be4b" xmlns:ns4="160f32d6-95fa-46c8-93ee-dfa2fc7b4ed8" targetNamespace="http://schemas.microsoft.com/office/2006/metadata/properties" ma:root="true" ma:fieldsID="775dc6ba082b01b776a620d28cf5abbb" ns3:_="" ns4:_="">
    <xsd:import namespace="fc719904-e767-4457-bd45-0032a4a9be4b"/>
    <xsd:import namespace="160f32d6-95fa-46c8-93ee-dfa2fc7b4ed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719904-e767-4457-bd45-0032a4a9be4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0f32d6-95fa-46c8-93ee-dfa2fc7b4ed8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scriptIds xmlns="http://schemas.microsoft.com/office/extensibility/maker/v1.0" id="script-ids-node-id">
  <scriptId id="ms-officescript%3A%2F%2Fonedrive_business_itemlink%2F01D22MCDJIESBJVOQIMRDIO4HBEMKXEXKV:ms-officescript%3A%2F%2Fonedrive_business_sharinglink%2Fu!aHR0cHM6Ly91bml2c21iLW15LnNoYXJlcG9pbnQuY29tLzp1Oi9nL3BlcnNvbmFsL2FydGh1cl9hbXlfZXR1X3VuaXYtc21iX2ZyL0VTZ2tncHE2Q0dSR2gzRGhJeFZ5WFZVQjZzX3EtdEdFemRRTzBjOGJNX3JKM2c"/>
</scriptId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43F0A6C-98C4-42ED-AB58-07414CD6550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224CF09-71FD-48C0-9B61-DA590562157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719904-e767-4457-bd45-0032a4a9be4b"/>
    <ds:schemaRef ds:uri="160f32d6-95fa-46c8-93ee-dfa2fc7b4ed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A459C8B-1376-4799-AD96-FA6F061ACD93}">
  <ds:schemaRefs>
    <ds:schemaRef ds:uri="http://schemas.microsoft.com/office/extensibility/maker/v1.0"/>
  </ds:schemaRefs>
</ds:datastoreItem>
</file>

<file path=customXml/itemProps4.xml><?xml version="1.0" encoding="utf-8"?>
<ds:datastoreItem xmlns:ds="http://schemas.openxmlformats.org/officeDocument/2006/customXml" ds:itemID="{284613A9-777D-4049-AEBF-AB870B4702B6}">
  <ds:schemaRefs>
    <ds:schemaRef ds:uri="fc719904-e767-4457-bd45-0032a4a9be4b"/>
    <ds:schemaRef ds:uri="http://www.w3.org/XML/1998/namespace"/>
    <ds:schemaRef ds:uri="http://purl.org/dc/dcmitype/"/>
    <ds:schemaRef ds:uri="160f32d6-95fa-46c8-93ee-dfa2fc7b4ed8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terms/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Feuille de calcul</vt:lpstr>
      <vt:lpstr>Données</vt:lpstr>
      <vt:lpstr>Graphique1</vt:lpstr>
      <vt:lpstr>B</vt:lpstr>
      <vt:lpstr>ELS_gamma_cr</vt:lpstr>
      <vt:lpstr>ELS_gamma_rd1</vt:lpstr>
      <vt:lpstr>ELS_gamma_rd2</vt:lpstr>
      <vt:lpstr>ELU_gamma_rd1</vt:lpstr>
      <vt:lpstr>ELU_gamma_rd2</vt:lpstr>
      <vt:lpstr>ELU_gamma_t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Arthur</dc:creator>
  <cp:keywords/>
  <dc:description/>
  <cp:lastModifiedBy>X Cellus</cp:lastModifiedBy>
  <cp:revision/>
  <dcterms:created xsi:type="dcterms:W3CDTF">2021-02-03T14:12:28Z</dcterms:created>
  <dcterms:modified xsi:type="dcterms:W3CDTF">2021-04-13T18:45:26Z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0x0101008681F9F17A98564B90ADD1B5342BC28D</vt:lpwstr>
  </property>
</Properties>
</file>