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 defaultThemeVersion="124226"/>
  <bookViews>
    <workbookView xWindow="-105" yWindow="-105" windowWidth="23250" windowHeight="11760"/>
  </bookViews>
  <sheets>
    <sheet name="MATCHS" sheetId="2" r:id="rId1"/>
    <sheet name="Score" sheetId="9" r:id="rId2"/>
  </sheets>
  <definedNames>
    <definedName name="_xlnm._FilterDatabase" localSheetId="0" hidden="1">MATCHS!$N$2:$O$8</definedName>
    <definedName name="apert_bruno_apert">#REF!</definedName>
    <definedName name="STATUT">#REF!</definedName>
    <definedName name="Statut_">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43" i="2"/>
  <c r="E42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  <c r="E41"/>
  <c r="E40"/>
  <c r="I2" l="1"/>
  <c r="N3" l="1"/>
  <c r="N4"/>
  <c r="N5"/>
  <c r="N6"/>
  <c r="N7"/>
  <c r="N8"/>
  <c r="N2"/>
  <c r="C2"/>
  <c r="C3"/>
  <c r="C4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5"/>
  <c r="G42"/>
  <c r="G38" l="1"/>
  <c r="G34"/>
  <c r="G31"/>
  <c r="G30"/>
  <c r="G26"/>
  <c r="G22"/>
  <c r="G9"/>
  <c r="G4"/>
  <c r="G21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3"/>
  <c r="K2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3"/>
  <c r="J2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"/>
  <c r="I5"/>
  <c r="I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3"/>
  <c r="H2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3"/>
  <c r="F4"/>
  <c r="F2"/>
  <c r="G18" l="1"/>
  <c r="G14"/>
  <c r="G8"/>
  <c r="G16"/>
  <c r="G24"/>
  <c r="G32"/>
  <c r="G36"/>
  <c r="G40"/>
  <c r="G20"/>
  <c r="G28"/>
  <c r="G7"/>
  <c r="G11"/>
  <c r="G15"/>
  <c r="G19"/>
  <c r="G23"/>
  <c r="G27"/>
  <c r="G35"/>
  <c r="G39"/>
  <c r="G43"/>
  <c r="G12"/>
  <c r="G5"/>
  <c r="G13"/>
  <c r="G17"/>
  <c r="G25"/>
  <c r="G29"/>
  <c r="G33"/>
  <c r="G37"/>
  <c r="G41"/>
  <c r="G2"/>
  <c r="G3"/>
  <c r="G10"/>
  <c r="G6"/>
  <c r="Q3"/>
  <c r="Q8"/>
  <c r="P8"/>
  <c r="Q6"/>
  <c r="Q5"/>
  <c r="Q2"/>
  <c r="P4"/>
  <c r="P7"/>
  <c r="Q4"/>
  <c r="P5"/>
  <c r="P2"/>
  <c r="Q7"/>
  <c r="P6"/>
  <c r="P3"/>
  <c r="O2" l="1"/>
  <c r="O7"/>
  <c r="O4"/>
  <c r="O8"/>
  <c r="O6"/>
  <c r="O3"/>
  <c r="R8"/>
  <c r="R2"/>
  <c r="R6"/>
  <c r="R7"/>
  <c r="R5"/>
  <c r="R4"/>
  <c r="R3"/>
  <c r="O5" l="1"/>
  <c r="G45"/>
</calcChain>
</file>

<file path=xl/sharedStrings.xml><?xml version="1.0" encoding="utf-8"?>
<sst xmlns="http://schemas.openxmlformats.org/spreadsheetml/2006/main" count="80" uniqueCount="30">
  <si>
    <t>A</t>
  </si>
  <si>
    <t>B</t>
  </si>
  <si>
    <t>G</t>
  </si>
  <si>
    <t>C</t>
  </si>
  <si>
    <t>D</t>
  </si>
  <si>
    <t>F</t>
  </si>
  <si>
    <t>E</t>
  </si>
  <si>
    <t>Score</t>
  </si>
  <si>
    <t>Point average</t>
  </si>
  <si>
    <t>NOMBRE D'ÉQUIPES</t>
  </si>
  <si>
    <t>Points marqués</t>
  </si>
  <si>
    <t>Equipes</t>
  </si>
  <si>
    <t>Parties gagnées</t>
  </si>
  <si>
    <r>
      <t>Noms des ASC</t>
    </r>
    <r>
      <rPr>
        <sz val="12"/>
        <color theme="1"/>
        <rFont val="Calibri"/>
        <family val="2"/>
        <scheme val="minor"/>
      </rPr>
      <t xml:space="preserve"> (sous forme : ASC xxxxxxxx)</t>
    </r>
  </si>
  <si>
    <t>Total des points par équipe</t>
  </si>
  <si>
    <t>Points encaissés</t>
  </si>
  <si>
    <r>
      <t xml:space="preserve">Organisation </t>
    </r>
    <r>
      <rPr>
        <sz val="11"/>
        <rFont val="Calibri"/>
        <family val="2"/>
        <scheme val="minor"/>
      </rPr>
      <t xml:space="preserve">(nom de l'ASC xxxxxx)              </t>
    </r>
  </si>
  <si>
    <t xml:space="preserve">Date                                                      </t>
  </si>
  <si>
    <t xml:space="preserve">Poule numéro                                     </t>
  </si>
  <si>
    <t xml:space="preserve">Lieu de la rencontre                          </t>
  </si>
  <si>
    <t>Matchs</t>
  </si>
  <si>
    <t>ASC ANGERS 1</t>
  </si>
  <si>
    <t>ASC ANGERS 2</t>
  </si>
  <si>
    <t>DINAN 1</t>
  </si>
  <si>
    <t>ROCHELLE 1</t>
  </si>
  <si>
    <t>NANTES 1</t>
  </si>
  <si>
    <t>ARMOR 1</t>
  </si>
  <si>
    <t>ASC ANGERS</t>
  </si>
  <si>
    <t>ANGERS</t>
  </si>
  <si>
    <t>Le MANS 2</t>
  </si>
</sst>
</file>

<file path=xl/styles.xml><?xml version="1.0" encoding="utf-8"?>
<styleSheet xmlns="http://schemas.openxmlformats.org/spreadsheetml/2006/main">
  <numFmts count="1">
    <numFmt numFmtId="164" formatCode="0;;;@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CC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B9FFB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DE4CF"/>
        <bgColor indexed="64"/>
      </patternFill>
    </fill>
    <fill>
      <patternFill patternType="solid">
        <fgColor rgb="FFE9E4F0"/>
        <bgColor indexed="64"/>
      </patternFill>
    </fill>
    <fill>
      <patternFill patternType="solid">
        <fgColor rgb="FFC4E59F"/>
        <bgColor indexed="64"/>
      </patternFill>
    </fill>
    <fill>
      <patternFill patternType="solid">
        <fgColor rgb="FFFFD5EA"/>
        <bgColor indexed="64"/>
      </patternFill>
    </fill>
    <fill>
      <patternFill patternType="solid">
        <fgColor rgb="FFFDE9D9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105">
    <xf numFmtId="0" fontId="0" fillId="0" borderId="0" xfId="0"/>
    <xf numFmtId="0" fontId="0" fillId="0" borderId="0" xfId="0" applyProtection="1">
      <protection hidden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Border="1" applyProtection="1"/>
    <xf numFmtId="0" fontId="1" fillId="2" borderId="17" xfId="0" applyFont="1" applyFill="1" applyBorder="1" applyAlignment="1" applyProtection="1">
      <alignment vertical="center"/>
    </xf>
    <xf numFmtId="0" fontId="1" fillId="2" borderId="0" xfId="0" applyFont="1" applyFill="1" applyBorder="1" applyAlignment="1" applyProtection="1">
      <alignment vertical="center"/>
    </xf>
    <xf numFmtId="0" fontId="1" fillId="2" borderId="0" xfId="0" applyFont="1" applyFill="1" applyBorder="1" applyAlignment="1" applyProtection="1">
      <alignment horizontal="center" vertical="center"/>
    </xf>
    <xf numFmtId="0" fontId="0" fillId="2" borderId="18" xfId="0" applyFill="1" applyBorder="1" applyProtection="1"/>
    <xf numFmtId="0" fontId="1" fillId="2" borderId="14" xfId="0" applyFont="1" applyFill="1" applyBorder="1" applyAlignment="1" applyProtection="1">
      <alignment vertical="center"/>
    </xf>
    <xf numFmtId="0" fontId="1" fillId="2" borderId="15" xfId="0" applyFont="1" applyFill="1" applyBorder="1" applyAlignment="1" applyProtection="1">
      <alignment vertical="center"/>
    </xf>
    <xf numFmtId="0" fontId="1" fillId="2" borderId="15" xfId="0" applyFont="1" applyFill="1" applyBorder="1" applyAlignment="1" applyProtection="1">
      <alignment horizontal="center" vertical="center"/>
    </xf>
    <xf numFmtId="0" fontId="0" fillId="2" borderId="16" xfId="0" applyFill="1" applyBorder="1" applyProtection="1"/>
    <xf numFmtId="0" fontId="1" fillId="0" borderId="0" xfId="0" applyFont="1" applyProtection="1"/>
    <xf numFmtId="0" fontId="0" fillId="0" borderId="0" xfId="0" applyAlignment="1" applyProtection="1">
      <alignment horizontal="left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left" vertical="center"/>
    </xf>
    <xf numFmtId="0" fontId="0" fillId="3" borderId="1" xfId="0" applyFill="1" applyBorder="1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 vertical="center"/>
    </xf>
    <xf numFmtId="0" fontId="6" fillId="5" borderId="1" xfId="0" applyFont="1" applyFill="1" applyBorder="1" applyAlignment="1" applyProtection="1">
      <alignment horizontal="left" vertical="center"/>
    </xf>
    <xf numFmtId="0" fontId="5" fillId="5" borderId="10" xfId="0" applyFont="1" applyFill="1" applyBorder="1" applyAlignment="1" applyProtection="1">
      <alignment horizontal="center"/>
    </xf>
    <xf numFmtId="0" fontId="5" fillId="5" borderId="5" xfId="0" applyFont="1" applyFill="1" applyBorder="1" applyAlignment="1" applyProtection="1">
      <alignment horizontal="center"/>
    </xf>
    <xf numFmtId="164" fontId="1" fillId="6" borderId="1" xfId="0" applyNumberFormat="1" applyFont="1" applyFill="1" applyBorder="1" applyAlignment="1" applyProtection="1">
      <alignment horizontal="left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0" fillId="6" borderId="1" xfId="0" applyFont="1" applyFill="1" applyBorder="1" applyAlignment="1" applyProtection="1">
      <alignment horizontal="center"/>
    </xf>
    <xf numFmtId="0" fontId="8" fillId="0" borderId="0" xfId="0" applyFont="1" applyBorder="1" applyProtection="1"/>
    <xf numFmtId="0" fontId="8" fillId="0" borderId="0" xfId="0" applyFont="1" applyBorder="1" applyAlignment="1" applyProtection="1">
      <alignment horizontal="center"/>
    </xf>
    <xf numFmtId="0" fontId="5" fillId="5" borderId="7" xfId="0" applyFont="1" applyFill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 vertical="center"/>
    </xf>
    <xf numFmtId="0" fontId="1" fillId="6" borderId="5" xfId="0" applyFont="1" applyFill="1" applyBorder="1" applyAlignment="1" applyProtection="1">
      <alignment horizontal="center" vertical="center"/>
    </xf>
    <xf numFmtId="0" fontId="0" fillId="6" borderId="6" xfId="0" applyFont="1" applyFill="1" applyBorder="1" applyAlignment="1" applyProtection="1">
      <alignment horizontal="center"/>
    </xf>
    <xf numFmtId="0" fontId="1" fillId="6" borderId="7" xfId="0" applyFont="1" applyFill="1" applyBorder="1" applyAlignment="1" applyProtection="1">
      <alignment horizontal="center" vertical="center"/>
    </xf>
    <xf numFmtId="164" fontId="1" fillId="6" borderId="8" xfId="0" applyNumberFormat="1" applyFont="1" applyFill="1" applyBorder="1" applyAlignment="1" applyProtection="1">
      <alignment horizontal="left"/>
    </xf>
    <xf numFmtId="0" fontId="0" fillId="6" borderId="8" xfId="0" applyFont="1" applyFill="1" applyBorder="1" applyAlignment="1" applyProtection="1">
      <alignment horizontal="center"/>
    </xf>
    <xf numFmtId="0" fontId="0" fillId="6" borderId="9" xfId="0" applyFont="1" applyFill="1" applyBorder="1" applyAlignment="1" applyProtection="1">
      <alignment horizontal="center"/>
    </xf>
    <xf numFmtId="0" fontId="1" fillId="6" borderId="10" xfId="0" applyFont="1" applyFill="1" applyBorder="1" applyAlignment="1" applyProtection="1">
      <alignment horizontal="center" vertical="center"/>
    </xf>
    <xf numFmtId="164" fontId="1" fillId="6" borderId="32" xfId="0" applyNumberFormat="1" applyFont="1" applyFill="1" applyBorder="1" applyAlignment="1" applyProtection="1">
      <alignment horizontal="left"/>
    </xf>
    <xf numFmtId="0" fontId="0" fillId="6" borderId="32" xfId="0" applyFont="1" applyFill="1" applyBorder="1" applyAlignment="1" applyProtection="1">
      <alignment horizontal="center"/>
    </xf>
    <xf numFmtId="0" fontId="0" fillId="6" borderId="33" xfId="0" applyFont="1" applyFill="1" applyBorder="1" applyAlignment="1" applyProtection="1">
      <alignment horizontal="center"/>
    </xf>
    <xf numFmtId="0" fontId="1" fillId="6" borderId="20" xfId="0" applyFont="1" applyFill="1" applyBorder="1" applyAlignment="1" applyProtection="1">
      <alignment horizontal="center" vertical="center" wrapText="1"/>
    </xf>
    <xf numFmtId="0" fontId="1" fillId="6" borderId="34" xfId="0" applyFont="1" applyFill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vertical="center" wrapText="1"/>
    </xf>
    <xf numFmtId="0" fontId="9" fillId="0" borderId="0" xfId="0" applyFont="1" applyFill="1" applyAlignment="1" applyProtection="1">
      <alignment horizontal="center"/>
    </xf>
    <xf numFmtId="0" fontId="10" fillId="5" borderId="1" xfId="0" applyFont="1" applyFill="1" applyBorder="1" applyProtection="1">
      <protection hidden="1"/>
    </xf>
    <xf numFmtId="0" fontId="10" fillId="8" borderId="1" xfId="0" applyFont="1" applyFill="1" applyBorder="1" applyProtection="1">
      <protection hidden="1"/>
    </xf>
    <xf numFmtId="0" fontId="1" fillId="0" borderId="1" xfId="0" applyFont="1" applyBorder="1" applyAlignment="1" applyProtection="1">
      <alignment horizontal="center" vertical="center"/>
    </xf>
    <xf numFmtId="0" fontId="5" fillId="7" borderId="1" xfId="0" applyFont="1" applyFill="1" applyBorder="1" applyProtection="1">
      <protection hidden="1"/>
    </xf>
    <xf numFmtId="0" fontId="10" fillId="11" borderId="1" xfId="0" applyFont="1" applyFill="1" applyBorder="1" applyProtection="1">
      <protection hidden="1"/>
    </xf>
    <xf numFmtId="0" fontId="5" fillId="9" borderId="1" xfId="0" applyFont="1" applyFill="1" applyBorder="1" applyProtection="1">
      <protection hidden="1"/>
    </xf>
    <xf numFmtId="0" fontId="5" fillId="10" borderId="1" xfId="0" applyFont="1" applyFill="1" applyBorder="1" applyProtection="1">
      <protection hidden="1"/>
    </xf>
    <xf numFmtId="0" fontId="5" fillId="12" borderId="1" xfId="0" applyFont="1" applyFill="1" applyBorder="1" applyProtection="1">
      <protection hidden="1"/>
    </xf>
    <xf numFmtId="0" fontId="0" fillId="13" borderId="0" xfId="0" applyFill="1" applyBorder="1" applyAlignment="1" applyProtection="1">
      <alignment horizontal="center" vertical="center"/>
    </xf>
    <xf numFmtId="0" fontId="11" fillId="0" borderId="3" xfId="0" applyFont="1" applyFill="1" applyBorder="1" applyAlignment="1" applyProtection="1">
      <alignment horizontal="center" vertical="center"/>
    </xf>
    <xf numFmtId="0" fontId="9" fillId="0" borderId="0" xfId="0" applyFont="1" applyFill="1" applyProtection="1"/>
    <xf numFmtId="0" fontId="1" fillId="0" borderId="3" xfId="0" applyFont="1" applyFill="1" applyBorder="1" applyAlignment="1" applyProtection="1">
      <alignment horizontal="center" vertical="center"/>
    </xf>
    <xf numFmtId="0" fontId="0" fillId="0" borderId="0" xfId="0" applyFill="1"/>
    <xf numFmtId="0" fontId="0" fillId="0" borderId="0" xfId="0" applyFill="1" applyProtection="1"/>
    <xf numFmtId="0" fontId="6" fillId="13" borderId="0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5" fillId="5" borderId="1" xfId="0" applyFont="1" applyFill="1" applyBorder="1" applyAlignment="1" applyProtection="1">
      <alignment horizontal="center" vertical="center"/>
    </xf>
    <xf numFmtId="0" fontId="1" fillId="6" borderId="11" xfId="0" applyFont="1" applyFill="1" applyBorder="1" applyAlignment="1" applyProtection="1">
      <alignment horizontal="center" vertical="center" wrapText="1"/>
    </xf>
    <xf numFmtId="0" fontId="1" fillId="6" borderId="12" xfId="0" applyFont="1" applyFill="1" applyBorder="1" applyAlignment="1" applyProtection="1">
      <alignment horizontal="center" vertical="center" wrapText="1"/>
    </xf>
    <xf numFmtId="0" fontId="5" fillId="0" borderId="23" xfId="0" applyFont="1" applyBorder="1" applyAlignment="1" applyProtection="1">
      <alignment horizontal="left"/>
    </xf>
    <xf numFmtId="0" fontId="5" fillId="0" borderId="24" xfId="0" applyFont="1" applyBorder="1" applyAlignment="1" applyProtection="1">
      <alignment horizontal="left"/>
    </xf>
    <xf numFmtId="0" fontId="1" fillId="5" borderId="19" xfId="0" applyFont="1" applyFill="1" applyBorder="1" applyAlignment="1" applyProtection="1">
      <alignment horizontal="center"/>
      <protection locked="0"/>
    </xf>
    <xf numFmtId="0" fontId="1" fillId="5" borderId="21" xfId="0" applyFont="1" applyFill="1" applyBorder="1" applyAlignment="1" applyProtection="1">
      <alignment horizontal="center"/>
      <protection locked="0"/>
    </xf>
    <xf numFmtId="0" fontId="1" fillId="5" borderId="22" xfId="0" applyFont="1" applyFill="1" applyBorder="1" applyAlignment="1" applyProtection="1">
      <alignment horizontal="center"/>
      <protection locked="0"/>
    </xf>
    <xf numFmtId="0" fontId="5" fillId="5" borderId="1" xfId="0" applyFont="1" applyFill="1" applyBorder="1" applyAlignment="1" applyProtection="1">
      <alignment horizontal="left" vertical="center" indent="1"/>
      <protection locked="0"/>
    </xf>
    <xf numFmtId="0" fontId="5" fillId="5" borderId="6" xfId="0" applyFont="1" applyFill="1" applyBorder="1" applyAlignment="1" applyProtection="1">
      <alignment horizontal="left" vertical="center" indent="1"/>
      <protection locked="0"/>
    </xf>
    <xf numFmtId="0" fontId="5" fillId="5" borderId="8" xfId="0" applyFont="1" applyFill="1" applyBorder="1" applyAlignment="1" applyProtection="1">
      <alignment horizontal="left" indent="1"/>
      <protection locked="0"/>
    </xf>
    <xf numFmtId="0" fontId="5" fillId="5" borderId="9" xfId="0" applyFont="1" applyFill="1" applyBorder="1" applyAlignment="1" applyProtection="1">
      <alignment horizontal="left" indent="1"/>
      <protection locked="0"/>
    </xf>
    <xf numFmtId="0" fontId="5" fillId="5" borderId="19" xfId="0" applyFont="1" applyFill="1" applyBorder="1" applyAlignment="1" applyProtection="1">
      <alignment horizontal="left" vertical="center" indent="1"/>
      <protection locked="0"/>
    </xf>
    <xf numFmtId="0" fontId="5" fillId="5" borderId="21" xfId="0" applyFont="1" applyFill="1" applyBorder="1" applyAlignment="1" applyProtection="1">
      <alignment horizontal="left" vertical="center" indent="1"/>
      <protection locked="0"/>
    </xf>
    <xf numFmtId="0" fontId="5" fillId="5" borderId="22" xfId="0" applyFont="1" applyFill="1" applyBorder="1" applyAlignment="1" applyProtection="1">
      <alignment horizontal="left" vertical="center" indent="1"/>
      <protection locked="0"/>
    </xf>
    <xf numFmtId="0" fontId="5" fillId="5" borderId="1" xfId="0" applyFont="1" applyFill="1" applyBorder="1" applyAlignment="1" applyProtection="1">
      <alignment horizontal="left" indent="1"/>
      <protection locked="0"/>
    </xf>
    <xf numFmtId="0" fontId="5" fillId="5" borderId="6" xfId="0" applyFont="1" applyFill="1" applyBorder="1" applyAlignment="1" applyProtection="1">
      <alignment horizontal="left" indent="1"/>
      <protection locked="0"/>
    </xf>
    <xf numFmtId="0" fontId="1" fillId="2" borderId="11" xfId="0" applyFont="1" applyFill="1" applyBorder="1" applyAlignment="1" applyProtection="1">
      <alignment horizontal="center" vertical="center"/>
    </xf>
    <xf numFmtId="0" fontId="1" fillId="2" borderId="12" xfId="0" applyFont="1" applyFill="1" applyBorder="1" applyAlignment="1" applyProtection="1">
      <alignment horizontal="center" vertical="center"/>
    </xf>
    <xf numFmtId="0" fontId="1" fillId="2" borderId="13" xfId="0" applyFont="1" applyFill="1" applyBorder="1" applyAlignment="1" applyProtection="1">
      <alignment horizontal="center" vertical="center"/>
    </xf>
    <xf numFmtId="0" fontId="2" fillId="5" borderId="11" xfId="0" applyFont="1" applyFill="1" applyBorder="1" applyAlignment="1" applyProtection="1">
      <alignment horizontal="center" vertical="center"/>
    </xf>
    <xf numFmtId="0" fontId="2" fillId="5" borderId="12" xfId="0" applyFont="1" applyFill="1" applyBorder="1" applyAlignment="1" applyProtection="1">
      <alignment horizontal="center" vertical="center"/>
    </xf>
    <xf numFmtId="0" fontId="2" fillId="5" borderId="13" xfId="0" applyFont="1" applyFill="1" applyBorder="1" applyAlignment="1" applyProtection="1">
      <alignment horizontal="center" vertical="center"/>
    </xf>
    <xf numFmtId="0" fontId="1" fillId="0" borderId="29" xfId="0" applyFont="1" applyBorder="1" applyAlignment="1" applyProtection="1">
      <alignment horizontal="left"/>
    </xf>
    <xf numFmtId="0" fontId="1" fillId="0" borderId="3" xfId="0" applyFont="1" applyBorder="1" applyAlignment="1" applyProtection="1">
      <alignment horizontal="left"/>
    </xf>
    <xf numFmtId="0" fontId="1" fillId="0" borderId="30" xfId="0" applyFont="1" applyBorder="1" applyAlignment="1" applyProtection="1">
      <alignment horizontal="left"/>
    </xf>
    <xf numFmtId="0" fontId="1" fillId="0" borderId="31" xfId="0" applyFont="1" applyBorder="1" applyAlignment="1" applyProtection="1">
      <alignment horizontal="left"/>
    </xf>
    <xf numFmtId="0" fontId="1" fillId="5" borderId="2" xfId="0" applyFont="1" applyFill="1" applyBorder="1" applyAlignment="1" applyProtection="1">
      <alignment horizontal="center"/>
      <protection locked="0"/>
    </xf>
    <xf numFmtId="0" fontId="1" fillId="5" borderId="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14" fontId="1" fillId="5" borderId="2" xfId="0" applyNumberFormat="1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1" fillId="5" borderId="28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left" vertical="center" wrapText="1"/>
    </xf>
  </cellXfs>
  <cellStyles count="2">
    <cellStyle name="Normal" xfId="0" builtinId="0"/>
    <cellStyle name="Normal 2" xfId="1"/>
  </cellStyles>
  <dxfs count="21"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</dxfs>
  <tableStyles count="0" defaultTableStyle="TableStyleMedium9" defaultPivotStyle="PivotStyleLight16"/>
  <colors>
    <mruColors>
      <color rgb="FFFDE9D9"/>
      <color rgb="FF0000FF"/>
      <color rgb="FFFFD5EA"/>
      <color rgb="FFC4E59F"/>
      <color rgb="FFDAEEF3"/>
      <color rgb="FFFFFFCC"/>
      <color rgb="FFE9E4F0"/>
      <color rgb="FFDDD5E7"/>
      <color rgb="FFFDE4C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106680</xdr:colOff>
      <xdr:row>10</xdr:row>
      <xdr:rowOff>30797</xdr:rowOff>
    </xdr:from>
    <xdr:to>
      <xdr:col>13</xdr:col>
      <xdr:colOff>734460</xdr:colOff>
      <xdr:row>12</xdr:row>
      <xdr:rowOff>126047</xdr:rowOff>
    </xdr:to>
    <xdr:sp macro="[0]!trois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xmlns="" id="{47851D8C-F31B-4DD9-90B1-EF7A7A6A7E27}"/>
            </a:ext>
          </a:extLst>
        </xdr:cNvPr>
        <xdr:cNvSpPr/>
      </xdr:nvSpPr>
      <xdr:spPr>
        <a:xfrm>
          <a:off x="4320540" y="2111057"/>
          <a:ext cx="864000" cy="461010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002060"/>
              </a:solidFill>
            </a:rPr>
            <a:t>3</a:t>
          </a:r>
        </a:p>
      </xdr:txBody>
    </xdr:sp>
    <xdr:clientData/>
  </xdr:twoCellAnchor>
  <xdr:twoCellAnchor>
    <xdr:from>
      <xdr:col>13</xdr:col>
      <xdr:colOff>817883</xdr:colOff>
      <xdr:row>10</xdr:row>
      <xdr:rowOff>37148</xdr:rowOff>
    </xdr:from>
    <xdr:to>
      <xdr:col>13</xdr:col>
      <xdr:colOff>1681883</xdr:colOff>
      <xdr:row>12</xdr:row>
      <xdr:rowOff>132398</xdr:rowOff>
    </xdr:to>
    <xdr:sp macro="[0]!quatre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xmlns="" id="{AF44B938-7A8D-4203-AA27-1297418CF347}"/>
            </a:ext>
          </a:extLst>
        </xdr:cNvPr>
        <xdr:cNvSpPr/>
      </xdr:nvSpPr>
      <xdr:spPr>
        <a:xfrm>
          <a:off x="5267963" y="2117408"/>
          <a:ext cx="864000" cy="461010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002060"/>
              </a:solidFill>
            </a:rPr>
            <a:t>4</a:t>
          </a:r>
        </a:p>
      </xdr:txBody>
    </xdr:sp>
    <xdr:clientData/>
  </xdr:twoCellAnchor>
  <xdr:twoCellAnchor>
    <xdr:from>
      <xdr:col>13</xdr:col>
      <xdr:colOff>1771652</xdr:colOff>
      <xdr:row>10</xdr:row>
      <xdr:rowOff>42861</xdr:rowOff>
    </xdr:from>
    <xdr:to>
      <xdr:col>14</xdr:col>
      <xdr:colOff>517292</xdr:colOff>
      <xdr:row>12</xdr:row>
      <xdr:rowOff>138111</xdr:rowOff>
    </xdr:to>
    <xdr:sp macro="[0]!cinq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xmlns="" id="{8C518E25-43CA-47D2-8DB6-C9EBB8F0F663}"/>
            </a:ext>
          </a:extLst>
        </xdr:cNvPr>
        <xdr:cNvSpPr/>
      </xdr:nvSpPr>
      <xdr:spPr>
        <a:xfrm>
          <a:off x="6221732" y="2123121"/>
          <a:ext cx="864000" cy="461010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002060"/>
              </a:solidFill>
            </a:rPr>
            <a:t>5</a:t>
          </a:r>
        </a:p>
      </xdr:txBody>
    </xdr:sp>
    <xdr:clientData/>
  </xdr:twoCellAnchor>
  <xdr:twoCellAnchor>
    <xdr:from>
      <xdr:col>15</xdr:col>
      <xdr:colOff>62548</xdr:colOff>
      <xdr:row>10</xdr:row>
      <xdr:rowOff>39369</xdr:rowOff>
    </xdr:from>
    <xdr:to>
      <xdr:col>16</xdr:col>
      <xdr:colOff>263608</xdr:colOff>
      <xdr:row>12</xdr:row>
      <xdr:rowOff>134619</xdr:rowOff>
    </xdr:to>
    <xdr:sp macro="[0]!six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xmlns="" id="{F6A86378-407E-44AB-99EF-A2B1352B4E35}"/>
            </a:ext>
          </a:extLst>
        </xdr:cNvPr>
        <xdr:cNvSpPr/>
      </xdr:nvSpPr>
      <xdr:spPr>
        <a:xfrm>
          <a:off x="7202488" y="2119629"/>
          <a:ext cx="864000" cy="461010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002060"/>
              </a:solidFill>
            </a:rPr>
            <a:t>6</a:t>
          </a:r>
        </a:p>
      </xdr:txBody>
    </xdr:sp>
    <xdr:clientData/>
  </xdr:twoCellAnchor>
  <xdr:twoCellAnchor>
    <xdr:from>
      <xdr:col>16</xdr:col>
      <xdr:colOff>373378</xdr:colOff>
      <xdr:row>10</xdr:row>
      <xdr:rowOff>35242</xdr:rowOff>
    </xdr:from>
    <xdr:to>
      <xdr:col>17</xdr:col>
      <xdr:colOff>574438</xdr:colOff>
      <xdr:row>12</xdr:row>
      <xdr:rowOff>130492</xdr:rowOff>
    </xdr:to>
    <xdr:sp macro="[0]!sept" textlink="">
      <xdr:nvSpPr>
        <xdr:cNvPr id="20" name="Rectangle : coins arrondis 19">
          <a:extLst>
            <a:ext uri="{FF2B5EF4-FFF2-40B4-BE49-F238E27FC236}">
              <a16:creationId xmlns:a16="http://schemas.microsoft.com/office/drawing/2014/main" xmlns="" id="{294F9A55-FCE8-4A72-BB0C-CADFE9D1A9DA}"/>
            </a:ext>
          </a:extLst>
        </xdr:cNvPr>
        <xdr:cNvSpPr/>
      </xdr:nvSpPr>
      <xdr:spPr>
        <a:xfrm>
          <a:off x="8176258" y="2123122"/>
          <a:ext cx="864000" cy="461010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002060"/>
              </a:solidFill>
            </a:rPr>
            <a:t>7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00B0F0"/>
  </sheetPr>
  <dimension ref="A1:Y51"/>
  <sheetViews>
    <sheetView showGridLines="0" tabSelected="1" zoomScaleNormal="100" workbookViewId="0">
      <selection activeCell="B1" sqref="B1:C1"/>
    </sheetView>
  </sheetViews>
  <sheetFormatPr baseColWidth="10" defaultColWidth="11.42578125" defaultRowHeight="15"/>
  <cols>
    <col min="1" max="1" width="7.5703125" style="20" customWidth="1"/>
    <col min="2" max="2" width="2.42578125" style="9" customWidth="1"/>
    <col min="3" max="3" width="29.5703125" style="21" customWidth="1"/>
    <col min="4" max="4" width="9.7109375" style="5" customWidth="1"/>
    <col min="5" max="6" width="11.42578125" style="61" customWidth="1"/>
    <col min="7" max="7" width="9.7109375" style="5" customWidth="1"/>
    <col min="8" max="11" width="11.42578125" style="64" customWidth="1"/>
    <col min="12" max="12" width="2.5703125" style="5" customWidth="1"/>
    <col min="13" max="13" width="3.42578125" style="5" customWidth="1"/>
    <col min="14" max="14" width="30.85546875" style="5" customWidth="1"/>
    <col min="15" max="15" width="8.28515625" style="9" customWidth="1"/>
    <col min="16" max="16" width="9.7109375" style="9" customWidth="1"/>
    <col min="17" max="17" width="9.7109375" style="5" customWidth="1"/>
    <col min="18" max="18" width="9.5703125" style="5" customWidth="1"/>
    <col min="19" max="16384" width="11.42578125" style="5"/>
  </cols>
  <sheetData>
    <row r="1" spans="1:25" s="4" customFormat="1" ht="32.25" customHeight="1" thickBot="1">
      <c r="A1" s="2" t="s">
        <v>20</v>
      </c>
      <c r="B1" s="68" t="s">
        <v>11</v>
      </c>
      <c r="C1" s="68"/>
      <c r="D1" s="53" t="s">
        <v>7</v>
      </c>
      <c r="E1" s="60"/>
      <c r="F1" s="60"/>
      <c r="G1" s="3" t="s">
        <v>12</v>
      </c>
      <c r="H1" s="62"/>
      <c r="I1" s="62"/>
      <c r="J1" s="62"/>
      <c r="K1" s="62"/>
      <c r="L1" s="36"/>
      <c r="M1" s="70" t="s">
        <v>14</v>
      </c>
      <c r="N1" s="71"/>
      <c r="O1" s="47" t="s">
        <v>12</v>
      </c>
      <c r="P1" s="47" t="s">
        <v>8</v>
      </c>
      <c r="Q1" s="47" t="s">
        <v>10</v>
      </c>
      <c r="R1" s="48" t="s">
        <v>15</v>
      </c>
      <c r="U1" s="50"/>
    </row>
    <row r="2" spans="1:25">
      <c r="A2" s="69">
        <v>1</v>
      </c>
      <c r="B2" s="54" t="s">
        <v>0</v>
      </c>
      <c r="C2" s="27" t="str">
        <f>IF(B2="","",VLOOKUP(B2,$M$17:$Q$24,2,FALSE))</f>
        <v>ASC ANGERS 1</v>
      </c>
      <c r="D2" s="22">
        <v>13</v>
      </c>
      <c r="E2" s="65">
        <f>IF(D2&gt;D3,1,IF(D2&lt;&gt;D3,0,-1))</f>
        <v>1</v>
      </c>
      <c r="F2" s="65" t="str">
        <f t="shared" ref="F2:F33" si="0">B2</f>
        <v>A</v>
      </c>
      <c r="G2" s="25">
        <f t="shared" ref="G2:G33" si="1">SUM(E2:E2)</f>
        <v>1</v>
      </c>
      <c r="H2" s="59" t="str">
        <f>B2</f>
        <v>A</v>
      </c>
      <c r="I2" s="59">
        <f>(D2-D3)</f>
        <v>12</v>
      </c>
      <c r="J2" s="59" t="str">
        <f>B2</f>
        <v>A</v>
      </c>
      <c r="K2" s="59">
        <f>D2</f>
        <v>13</v>
      </c>
      <c r="M2" s="43" t="s">
        <v>0</v>
      </c>
      <c r="N2" s="44" t="str">
        <f>N17</f>
        <v>ASC ANGERS 1</v>
      </c>
      <c r="O2" s="45">
        <f>SUMIFS(G2:G50,F2:F50,"A")</f>
        <v>6</v>
      </c>
      <c r="P2" s="45">
        <f>SUMIFS(I2:I50,H2:H50,"A")</f>
        <v>48</v>
      </c>
      <c r="Q2" s="45">
        <f>SUMIFS(K2:K50,J2:J50,"A")</f>
        <v>78</v>
      </c>
      <c r="R2" s="46">
        <f>(Q2-P2)</f>
        <v>30</v>
      </c>
      <c r="T2" s="6"/>
      <c r="U2" s="6"/>
      <c r="V2" s="6"/>
      <c r="W2" s="6"/>
    </row>
    <row r="3" spans="1:25">
      <c r="A3" s="69"/>
      <c r="B3" s="54" t="s">
        <v>2</v>
      </c>
      <c r="C3" s="27" t="str">
        <f>IF(B3="","",VLOOKUP(B3,$M$17:$Q$24,2,FALSE))</f>
        <v>ASC ANGERS 2</v>
      </c>
      <c r="D3" s="22">
        <v>1</v>
      </c>
      <c r="E3" s="65">
        <f>IF(D3&gt;D2,1,IF(D3&lt;&gt;D2,0,-1))</f>
        <v>0</v>
      </c>
      <c r="F3" s="65" t="str">
        <f t="shared" si="0"/>
        <v>G</v>
      </c>
      <c r="G3" s="25">
        <f t="shared" si="1"/>
        <v>0</v>
      </c>
      <c r="H3" s="59" t="str">
        <f>B3</f>
        <v>G</v>
      </c>
      <c r="I3" s="59">
        <f>(D3-D2)</f>
        <v>-12</v>
      </c>
      <c r="J3" s="59" t="str">
        <f>B3</f>
        <v>G</v>
      </c>
      <c r="K3" s="59">
        <f>D3</f>
        <v>1</v>
      </c>
      <c r="M3" s="37" t="s">
        <v>1</v>
      </c>
      <c r="N3" s="30" t="str">
        <f t="shared" ref="N3:N8" si="2">N18</f>
        <v>DINAN 1</v>
      </c>
      <c r="O3" s="32">
        <f>SUMIFS(G2:G50,F2:F50,"B")</f>
        <v>4</v>
      </c>
      <c r="P3" s="32">
        <f>SUMIFS(I2:I50,H2:H50,"B")</f>
        <v>31</v>
      </c>
      <c r="Q3" s="32">
        <f>SUMIFS(K2:K50,J2:J50,"B")</f>
        <v>71</v>
      </c>
      <c r="R3" s="38">
        <f t="shared" ref="R3:R8" si="3">(Q3-P3)</f>
        <v>40</v>
      </c>
      <c r="T3" s="6"/>
      <c r="U3" s="6"/>
      <c r="V3" s="6"/>
      <c r="W3" s="6"/>
    </row>
    <row r="4" spans="1:25">
      <c r="A4" s="67">
        <v>2</v>
      </c>
      <c r="B4" s="54" t="s">
        <v>1</v>
      </c>
      <c r="C4" s="24" t="str">
        <f>IF(B4="","",VLOOKUP(B4,$M$17:$Q$24,2,FALSE))</f>
        <v>DINAN 1</v>
      </c>
      <c r="D4" s="31">
        <v>13</v>
      </c>
      <c r="E4" s="65">
        <f>IF(D4&gt;D5,1,IF(D4&lt;&gt;D5,0,-1))</f>
        <v>1</v>
      </c>
      <c r="F4" s="65" t="str">
        <f t="shared" si="0"/>
        <v>B</v>
      </c>
      <c r="G4" s="26">
        <f t="shared" si="1"/>
        <v>1</v>
      </c>
      <c r="H4" s="59" t="str">
        <f t="shared" ref="H4:H43" si="4">B4</f>
        <v>B</v>
      </c>
      <c r="I4" s="59">
        <f>(D4-D5)</f>
        <v>11</v>
      </c>
      <c r="J4" s="59" t="str">
        <f t="shared" ref="J4:J43" si="5">B4</f>
        <v>B</v>
      </c>
      <c r="K4" s="59">
        <f t="shared" ref="K4:K43" si="6">D4</f>
        <v>13</v>
      </c>
      <c r="M4" s="37" t="s">
        <v>3</v>
      </c>
      <c r="N4" s="30" t="str">
        <f t="shared" si="2"/>
        <v>ROCHELLE 1</v>
      </c>
      <c r="O4" s="32">
        <f>SUMIFS(G2:G50,F2:F50,"C")</f>
        <v>2</v>
      </c>
      <c r="P4" s="32">
        <f>SUMIFS(I2:I50,H2:H50,"C")</f>
        <v>6</v>
      </c>
      <c r="Q4" s="32">
        <f>SUMIFS(K2:K50,J2:J50,"C")</f>
        <v>62</v>
      </c>
      <c r="R4" s="38">
        <f t="shared" si="3"/>
        <v>56</v>
      </c>
      <c r="T4" s="6"/>
      <c r="U4" s="6"/>
      <c r="V4" s="6"/>
      <c r="W4" s="6"/>
    </row>
    <row r="5" spans="1:25">
      <c r="A5" s="67"/>
      <c r="B5" s="54" t="s">
        <v>5</v>
      </c>
      <c r="C5" s="24" t="str">
        <f>IF(B5="","",VLOOKUP(B5,$M$17:$Q$24,2,FALSE))</f>
        <v>ARMOR 1</v>
      </c>
      <c r="D5" s="23">
        <v>2</v>
      </c>
      <c r="E5" s="65">
        <f>IF(D5&gt;D4,1,IF(D5&lt;&gt;D4,0,-1))</f>
        <v>0</v>
      </c>
      <c r="F5" s="65" t="str">
        <f t="shared" si="0"/>
        <v>F</v>
      </c>
      <c r="G5" s="26">
        <f t="shared" si="1"/>
        <v>0</v>
      </c>
      <c r="H5" s="59" t="str">
        <f t="shared" si="4"/>
        <v>F</v>
      </c>
      <c r="I5" s="59">
        <f>(D5-D4)</f>
        <v>-11</v>
      </c>
      <c r="J5" s="59" t="str">
        <f t="shared" si="5"/>
        <v>F</v>
      </c>
      <c r="K5" s="59">
        <f t="shared" si="6"/>
        <v>2</v>
      </c>
      <c r="M5" s="37" t="s">
        <v>4</v>
      </c>
      <c r="N5" s="30" t="str">
        <f t="shared" si="2"/>
        <v>NANTES 1</v>
      </c>
      <c r="O5" s="32">
        <f>SUMIFS(G2:G50,F2:F50,"D")</f>
        <v>0</v>
      </c>
      <c r="P5" s="32">
        <f>SUMIFS(I2:I50,H2:H50,"D")</f>
        <v>-36</v>
      </c>
      <c r="Q5" s="32">
        <f>SUMIFS(K2:K50,J2:J50,"D")</f>
        <v>35</v>
      </c>
      <c r="R5" s="38">
        <f t="shared" si="3"/>
        <v>71</v>
      </c>
      <c r="T5" s="6"/>
      <c r="U5" s="6"/>
      <c r="V5" s="6"/>
      <c r="W5" s="6"/>
    </row>
    <row r="6" spans="1:25">
      <c r="A6" s="66">
        <v>3</v>
      </c>
      <c r="B6" s="54" t="s">
        <v>3</v>
      </c>
      <c r="C6" s="27" t="str">
        <f t="shared" ref="C6:C43" si="7">IF(B6="","",VLOOKUP(B6,$M$17:$Q$24,2,FALSE))</f>
        <v>ROCHELLE 1</v>
      </c>
      <c r="D6" s="22">
        <v>13</v>
      </c>
      <c r="E6" s="65">
        <f>IF(D6&gt;D7,1,IF(D6&lt;&gt;D7,0,-1))</f>
        <v>1</v>
      </c>
      <c r="F6" s="65" t="str">
        <f t="shared" si="0"/>
        <v>C</v>
      </c>
      <c r="G6" s="25">
        <f t="shared" si="1"/>
        <v>1</v>
      </c>
      <c r="H6" s="59" t="str">
        <f t="shared" si="4"/>
        <v>C</v>
      </c>
      <c r="I6" s="59">
        <f t="shared" ref="I6" si="8">(D6-D7)</f>
        <v>10</v>
      </c>
      <c r="J6" s="59" t="str">
        <f t="shared" si="5"/>
        <v>C</v>
      </c>
      <c r="K6" s="59">
        <f t="shared" si="6"/>
        <v>13</v>
      </c>
      <c r="M6" s="37" t="s">
        <v>6</v>
      </c>
      <c r="N6" s="30" t="str">
        <f t="shared" si="2"/>
        <v>Le MANS 2</v>
      </c>
      <c r="O6" s="32">
        <f>SUMIFS(G2:G50,F2:F50,"E")</f>
        <v>1</v>
      </c>
      <c r="P6" s="32">
        <f>SUMIFS(I2:I50,H2:H50,"E")</f>
        <v>-39</v>
      </c>
      <c r="Q6" s="32">
        <f>SUMIFS(K2:K50,J2:J50,"E")</f>
        <v>36</v>
      </c>
      <c r="R6" s="38">
        <f t="shared" si="3"/>
        <v>75</v>
      </c>
      <c r="T6" s="6"/>
      <c r="U6" s="6"/>
      <c r="V6" s="6"/>
      <c r="W6" s="6"/>
    </row>
    <row r="7" spans="1:25">
      <c r="A7" s="66"/>
      <c r="B7" s="54" t="s">
        <v>6</v>
      </c>
      <c r="C7" s="27" t="str">
        <f t="shared" si="7"/>
        <v>Le MANS 2</v>
      </c>
      <c r="D7" s="22">
        <v>3</v>
      </c>
      <c r="E7" s="65">
        <f>IF(D7&gt;D6,1,IF(D7&lt;&gt;D6,0,-1))</f>
        <v>0</v>
      </c>
      <c r="F7" s="65" t="str">
        <f t="shared" si="0"/>
        <v>E</v>
      </c>
      <c r="G7" s="25">
        <f t="shared" si="1"/>
        <v>0</v>
      </c>
      <c r="H7" s="59" t="str">
        <f t="shared" si="4"/>
        <v>E</v>
      </c>
      <c r="I7" s="59">
        <f t="shared" ref="I7" si="9">(D7-D6)</f>
        <v>-10</v>
      </c>
      <c r="J7" s="59" t="str">
        <f t="shared" si="5"/>
        <v>E</v>
      </c>
      <c r="K7" s="59">
        <f t="shared" si="6"/>
        <v>3</v>
      </c>
      <c r="M7" s="37" t="s">
        <v>5</v>
      </c>
      <c r="N7" s="30" t="str">
        <f t="shared" si="2"/>
        <v>ARMOR 1</v>
      </c>
      <c r="O7" s="32">
        <f>SUMIFS(G2:G50,F2:F50,"F")</f>
        <v>3</v>
      </c>
      <c r="P7" s="32">
        <f>SUMIFS(I2:I50,H2:H50,"F")</f>
        <v>-21</v>
      </c>
      <c r="Q7" s="32">
        <f>SUMIFS(K2:K50,J2:J50,"F")</f>
        <v>41</v>
      </c>
      <c r="R7" s="38">
        <f t="shared" si="3"/>
        <v>62</v>
      </c>
      <c r="T7" s="6"/>
      <c r="U7" s="6"/>
      <c r="V7" s="6"/>
      <c r="W7" s="6"/>
    </row>
    <row r="8" spans="1:25" ht="15.75" thickBot="1">
      <c r="A8" s="67">
        <v>4</v>
      </c>
      <c r="B8" s="51" t="s">
        <v>2</v>
      </c>
      <c r="C8" s="24" t="str">
        <f t="shared" si="7"/>
        <v>ASC ANGERS 2</v>
      </c>
      <c r="D8" s="23">
        <v>13</v>
      </c>
      <c r="E8" s="65">
        <f>IF(D8&gt;D9,1,IF(D8&lt;&gt;D9,0,-1))</f>
        <v>1</v>
      </c>
      <c r="F8" s="65" t="str">
        <f t="shared" si="0"/>
        <v>G</v>
      </c>
      <c r="G8" s="26">
        <f t="shared" si="1"/>
        <v>1</v>
      </c>
      <c r="H8" s="59" t="str">
        <f t="shared" si="4"/>
        <v>G</v>
      </c>
      <c r="I8" s="59">
        <f t="shared" ref="I8" si="10">(D8-D9)</f>
        <v>9</v>
      </c>
      <c r="J8" s="59" t="str">
        <f t="shared" si="5"/>
        <v>G</v>
      </c>
      <c r="K8" s="59">
        <f t="shared" si="6"/>
        <v>13</v>
      </c>
      <c r="M8" s="39" t="s">
        <v>2</v>
      </c>
      <c r="N8" s="40" t="str">
        <f t="shared" si="2"/>
        <v>ASC ANGERS 2</v>
      </c>
      <c r="O8" s="41">
        <f>SUMIFS(G2:G50,F2:F50,"G")</f>
        <v>5</v>
      </c>
      <c r="P8" s="41">
        <f>SUMIFS(I2:I50,H2:H50,"G")</f>
        <v>11</v>
      </c>
      <c r="Q8" s="41">
        <f>SUMIFS(K2:K50,J2:J50,"G")</f>
        <v>66</v>
      </c>
      <c r="R8" s="42">
        <f t="shared" si="3"/>
        <v>55</v>
      </c>
      <c r="T8" s="6"/>
      <c r="U8" s="6"/>
      <c r="V8" s="6"/>
      <c r="W8" s="6"/>
    </row>
    <row r="9" spans="1:25" ht="16.5" customHeight="1" thickBot="1">
      <c r="A9" s="67"/>
      <c r="B9" s="51" t="s">
        <v>5</v>
      </c>
      <c r="C9" s="24" t="str">
        <f t="shared" si="7"/>
        <v>ARMOR 1</v>
      </c>
      <c r="D9" s="23">
        <v>4</v>
      </c>
      <c r="E9" s="65">
        <f>IF(D9&gt;D8,1,IF(D9&lt;&gt;D8,0,-1))</f>
        <v>0</v>
      </c>
      <c r="F9" s="65" t="str">
        <f t="shared" si="0"/>
        <v>F</v>
      </c>
      <c r="G9" s="26">
        <f t="shared" si="1"/>
        <v>0</v>
      </c>
      <c r="H9" s="59" t="str">
        <f t="shared" si="4"/>
        <v>F</v>
      </c>
      <c r="I9" s="59">
        <f t="shared" ref="I9" si="11">(D9-D8)</f>
        <v>-9</v>
      </c>
      <c r="J9" s="59" t="str">
        <f t="shared" si="5"/>
        <v>F</v>
      </c>
      <c r="K9" s="59">
        <f t="shared" si="6"/>
        <v>4</v>
      </c>
      <c r="O9" s="5"/>
      <c r="P9" s="5"/>
      <c r="T9" s="7"/>
      <c r="U9" s="7"/>
      <c r="V9" s="7"/>
      <c r="W9" s="7"/>
      <c r="X9" s="8"/>
      <c r="Y9" s="8"/>
    </row>
    <row r="10" spans="1:25" ht="15.75" thickBot="1">
      <c r="A10" s="66">
        <v>5</v>
      </c>
      <c r="B10" s="51" t="s">
        <v>0</v>
      </c>
      <c r="C10" s="27" t="str">
        <f t="shared" si="7"/>
        <v>ASC ANGERS 1</v>
      </c>
      <c r="D10" s="22">
        <v>13</v>
      </c>
      <c r="E10" s="65">
        <f>IF(D10&gt;D11,1,IF(D10&lt;&gt;D11,0,-1))</f>
        <v>1</v>
      </c>
      <c r="F10" s="65" t="str">
        <f t="shared" si="0"/>
        <v>A</v>
      </c>
      <c r="G10" s="25">
        <f t="shared" si="1"/>
        <v>1</v>
      </c>
      <c r="H10" s="59" t="str">
        <f t="shared" si="4"/>
        <v>A</v>
      </c>
      <c r="I10" s="59">
        <f t="shared" ref="I10" si="12">(D10-D11)</f>
        <v>8</v>
      </c>
      <c r="J10" s="59" t="str">
        <f t="shared" si="5"/>
        <v>A</v>
      </c>
      <c r="K10" s="59">
        <f t="shared" si="6"/>
        <v>13</v>
      </c>
      <c r="M10" s="86" t="s">
        <v>9</v>
      </c>
      <c r="N10" s="87"/>
      <c r="O10" s="87"/>
      <c r="P10" s="87"/>
      <c r="Q10" s="87"/>
      <c r="R10" s="88"/>
      <c r="T10" s="10"/>
      <c r="U10" s="10"/>
      <c r="V10" s="10"/>
      <c r="W10" s="10"/>
      <c r="X10" s="11"/>
      <c r="Y10" s="11"/>
    </row>
    <row r="11" spans="1:25">
      <c r="A11" s="66"/>
      <c r="B11" s="51" t="s">
        <v>6</v>
      </c>
      <c r="C11" s="27" t="str">
        <f t="shared" si="7"/>
        <v>Le MANS 2</v>
      </c>
      <c r="D11" s="22">
        <v>5</v>
      </c>
      <c r="E11" s="65">
        <f>IF(D11&gt;D10,1,IF(D11&lt;&gt;D10,0,-1))</f>
        <v>0</v>
      </c>
      <c r="F11" s="65" t="str">
        <f t="shared" si="0"/>
        <v>E</v>
      </c>
      <c r="G11" s="25">
        <f t="shared" si="1"/>
        <v>0</v>
      </c>
      <c r="H11" s="59" t="str">
        <f t="shared" si="4"/>
        <v>E</v>
      </c>
      <c r="I11" s="59">
        <f t="shared" ref="I11" si="13">(D11-D10)</f>
        <v>-8</v>
      </c>
      <c r="J11" s="59" t="str">
        <f t="shared" si="5"/>
        <v>E</v>
      </c>
      <c r="K11" s="59">
        <f t="shared" si="6"/>
        <v>5</v>
      </c>
      <c r="M11" s="12"/>
      <c r="N11" s="13"/>
      <c r="O11" s="14"/>
      <c r="P11" s="14"/>
      <c r="Q11" s="13"/>
      <c r="R11" s="15"/>
      <c r="T11" s="10"/>
      <c r="U11" s="10"/>
      <c r="V11" s="10"/>
      <c r="W11" s="10"/>
      <c r="X11" s="11"/>
      <c r="Y11" s="11"/>
    </row>
    <row r="12" spans="1:25">
      <c r="A12" s="67">
        <v>6</v>
      </c>
      <c r="B12" s="51" t="s">
        <v>1</v>
      </c>
      <c r="C12" s="24" t="str">
        <f t="shared" si="7"/>
        <v>DINAN 1</v>
      </c>
      <c r="D12" s="31">
        <v>13</v>
      </c>
      <c r="E12" s="65">
        <f>IF(D12&gt;D13,1,IF(D12&lt;&gt;D13,0,-1))</f>
        <v>1</v>
      </c>
      <c r="F12" s="65" t="str">
        <f t="shared" si="0"/>
        <v>B</v>
      </c>
      <c r="G12" s="26">
        <f t="shared" si="1"/>
        <v>1</v>
      </c>
      <c r="H12" s="59" t="str">
        <f t="shared" si="4"/>
        <v>B</v>
      </c>
      <c r="I12" s="59">
        <f t="shared" ref="I12" si="14">(D12-D13)</f>
        <v>7</v>
      </c>
      <c r="J12" s="59" t="str">
        <f t="shared" si="5"/>
        <v>B</v>
      </c>
      <c r="K12" s="59">
        <f t="shared" si="6"/>
        <v>13</v>
      </c>
      <c r="M12" s="12"/>
      <c r="N12" s="13"/>
      <c r="O12" s="14"/>
      <c r="P12" s="14"/>
      <c r="Q12" s="13"/>
      <c r="R12" s="15"/>
      <c r="T12" s="10"/>
      <c r="U12" s="10"/>
      <c r="V12" s="10"/>
      <c r="W12" s="10"/>
      <c r="X12" s="11"/>
      <c r="Y12" s="11"/>
    </row>
    <row r="13" spans="1:25" ht="15.75" thickBot="1">
      <c r="A13" s="67"/>
      <c r="B13" s="51" t="s">
        <v>4</v>
      </c>
      <c r="C13" s="24" t="str">
        <f t="shared" si="7"/>
        <v>NANTES 1</v>
      </c>
      <c r="D13" s="23">
        <v>6</v>
      </c>
      <c r="E13" s="65">
        <f>IF(D13&gt;D12,1,IF(D13&lt;&gt;D12,0,-1))</f>
        <v>0</v>
      </c>
      <c r="F13" s="65" t="str">
        <f t="shared" si="0"/>
        <v>D</v>
      </c>
      <c r="G13" s="26">
        <f t="shared" si="1"/>
        <v>0</v>
      </c>
      <c r="H13" s="59" t="str">
        <f t="shared" si="4"/>
        <v>D</v>
      </c>
      <c r="I13" s="59">
        <f t="shared" ref="I13" si="15">(D13-D12)</f>
        <v>-7</v>
      </c>
      <c r="J13" s="59" t="str">
        <f t="shared" si="5"/>
        <v>D</v>
      </c>
      <c r="K13" s="59">
        <f t="shared" si="6"/>
        <v>6</v>
      </c>
      <c r="M13" s="16"/>
      <c r="N13" s="17"/>
      <c r="O13" s="18"/>
      <c r="P13" s="18"/>
      <c r="Q13" s="17"/>
      <c r="R13" s="19"/>
      <c r="T13" s="10"/>
      <c r="U13" s="10"/>
      <c r="V13" s="10"/>
      <c r="W13" s="10"/>
      <c r="X13" s="11"/>
      <c r="Y13" s="11"/>
    </row>
    <row r="14" spans="1:25">
      <c r="A14" s="66">
        <v>7</v>
      </c>
      <c r="B14" s="56" t="s">
        <v>5</v>
      </c>
      <c r="C14" s="27" t="str">
        <f t="shared" si="7"/>
        <v>ARMOR 1</v>
      </c>
      <c r="D14" s="22">
        <v>13</v>
      </c>
      <c r="E14" s="65">
        <f>IF(D14&gt;D15,1,IF(D14&lt;&gt;D15,0,-1))</f>
        <v>1</v>
      </c>
      <c r="F14" s="65" t="str">
        <f t="shared" si="0"/>
        <v>F</v>
      </c>
      <c r="G14" s="25">
        <f t="shared" si="1"/>
        <v>1</v>
      </c>
      <c r="H14" s="59" t="str">
        <f t="shared" si="4"/>
        <v>F</v>
      </c>
      <c r="I14" s="59">
        <f t="shared" ref="I14" si="16">(D14-D15)</f>
        <v>6</v>
      </c>
      <c r="J14" s="59" t="str">
        <f t="shared" si="5"/>
        <v>F</v>
      </c>
      <c r="K14" s="59">
        <f t="shared" si="6"/>
        <v>13</v>
      </c>
      <c r="O14" s="5"/>
      <c r="P14" s="5"/>
      <c r="T14" s="10"/>
      <c r="U14" s="10"/>
      <c r="V14" s="10"/>
      <c r="W14" s="10"/>
      <c r="X14" s="11"/>
      <c r="Y14" s="11"/>
    </row>
    <row r="15" spans="1:25" ht="15.75" thickBot="1">
      <c r="A15" s="66"/>
      <c r="B15" s="56" t="s">
        <v>6</v>
      </c>
      <c r="C15" s="27" t="str">
        <f t="shared" si="7"/>
        <v>Le MANS 2</v>
      </c>
      <c r="D15" s="22">
        <v>7</v>
      </c>
      <c r="E15" s="65">
        <f>IF(D15&gt;D14,1,IF(D15&lt;&gt;D14,0,-1))</f>
        <v>0</v>
      </c>
      <c r="F15" s="65" t="str">
        <f t="shared" si="0"/>
        <v>E</v>
      </c>
      <c r="G15" s="25">
        <f t="shared" si="1"/>
        <v>0</v>
      </c>
      <c r="H15" s="59" t="str">
        <f t="shared" si="4"/>
        <v>E</v>
      </c>
      <c r="I15" s="59">
        <f t="shared" ref="I15" si="17">(D15-D14)</f>
        <v>-6</v>
      </c>
      <c r="J15" s="59" t="str">
        <f t="shared" si="5"/>
        <v>E</v>
      </c>
      <c r="K15" s="59">
        <f t="shared" si="6"/>
        <v>7</v>
      </c>
      <c r="O15" s="5"/>
      <c r="T15" s="10"/>
      <c r="U15" s="10"/>
      <c r="V15" s="10"/>
      <c r="W15" s="10"/>
      <c r="X15" s="11"/>
      <c r="Y15" s="11"/>
    </row>
    <row r="16" spans="1:25" ht="16.5" thickBot="1">
      <c r="A16" s="67">
        <v>8</v>
      </c>
      <c r="B16" s="56" t="s">
        <v>2</v>
      </c>
      <c r="C16" s="24" t="str">
        <f t="shared" si="7"/>
        <v>ASC ANGERS 2</v>
      </c>
      <c r="D16" s="23">
        <v>13</v>
      </c>
      <c r="E16" s="65">
        <f>IF(D16&gt;D17,1,IF(D16&lt;&gt;D17,0,-1))</f>
        <v>1</v>
      </c>
      <c r="F16" s="65" t="str">
        <f t="shared" si="0"/>
        <v>G</v>
      </c>
      <c r="G16" s="26">
        <f t="shared" si="1"/>
        <v>1</v>
      </c>
      <c r="H16" s="59" t="str">
        <f t="shared" si="4"/>
        <v>G</v>
      </c>
      <c r="I16" s="59">
        <f t="shared" ref="I16" si="18">(D16-D17)</f>
        <v>5</v>
      </c>
      <c r="J16" s="59" t="str">
        <f t="shared" si="5"/>
        <v>G</v>
      </c>
      <c r="K16" s="59">
        <f t="shared" si="6"/>
        <v>13</v>
      </c>
      <c r="M16" s="89" t="s">
        <v>13</v>
      </c>
      <c r="N16" s="90"/>
      <c r="O16" s="90"/>
      <c r="P16" s="90"/>
      <c r="Q16" s="90"/>
      <c r="R16" s="91"/>
      <c r="T16" s="10"/>
      <c r="U16" s="10"/>
      <c r="V16" s="10"/>
      <c r="W16" s="10"/>
      <c r="X16" s="11"/>
      <c r="Y16" s="11"/>
    </row>
    <row r="17" spans="1:23">
      <c r="A17" s="67"/>
      <c r="B17" s="56" t="s">
        <v>4</v>
      </c>
      <c r="C17" s="24" t="str">
        <f t="shared" si="7"/>
        <v>NANTES 1</v>
      </c>
      <c r="D17" s="23">
        <v>8</v>
      </c>
      <c r="E17" s="65">
        <f>IF(D17&gt;D16,1,IF(D17&lt;&gt;D16,0,-1))</f>
        <v>0</v>
      </c>
      <c r="F17" s="65" t="str">
        <f t="shared" si="0"/>
        <v>D</v>
      </c>
      <c r="G17" s="26">
        <f t="shared" si="1"/>
        <v>0</v>
      </c>
      <c r="H17" s="59" t="str">
        <f t="shared" si="4"/>
        <v>D</v>
      </c>
      <c r="I17" s="59">
        <f t="shared" ref="I17" si="19">(D17-D16)</f>
        <v>-5</v>
      </c>
      <c r="J17" s="59" t="str">
        <f t="shared" si="5"/>
        <v>D</v>
      </c>
      <c r="K17" s="59">
        <f t="shared" si="6"/>
        <v>8</v>
      </c>
      <c r="M17" s="28" t="s">
        <v>0</v>
      </c>
      <c r="N17" s="81" t="s">
        <v>21</v>
      </c>
      <c r="O17" s="82"/>
      <c r="P17" s="82"/>
      <c r="Q17" s="82"/>
      <c r="R17" s="83"/>
      <c r="T17" s="6"/>
      <c r="U17" s="6"/>
      <c r="V17" s="6"/>
      <c r="W17" s="6"/>
    </row>
    <row r="18" spans="1:23">
      <c r="A18" s="66">
        <v>9</v>
      </c>
      <c r="B18" s="56" t="s">
        <v>0</v>
      </c>
      <c r="C18" s="27" t="str">
        <f t="shared" si="7"/>
        <v>ASC ANGERS 1</v>
      </c>
      <c r="D18" s="22">
        <v>13</v>
      </c>
      <c r="E18" s="65">
        <f>IF(D18&gt;D19,1,IF(D18&lt;&gt;D19,0,-1))</f>
        <v>1</v>
      </c>
      <c r="F18" s="65" t="str">
        <f t="shared" si="0"/>
        <v>A</v>
      </c>
      <c r="G18" s="25">
        <f t="shared" si="1"/>
        <v>1</v>
      </c>
      <c r="H18" s="59" t="str">
        <f t="shared" si="4"/>
        <v>A</v>
      </c>
      <c r="I18" s="59">
        <f t="shared" ref="I18" si="20">(D18-D19)</f>
        <v>4</v>
      </c>
      <c r="J18" s="59" t="str">
        <f t="shared" si="5"/>
        <v>A</v>
      </c>
      <c r="K18" s="59">
        <f t="shared" si="6"/>
        <v>13</v>
      </c>
      <c r="M18" s="29" t="s">
        <v>1</v>
      </c>
      <c r="N18" s="84" t="s">
        <v>23</v>
      </c>
      <c r="O18" s="84"/>
      <c r="P18" s="84"/>
      <c r="Q18" s="84"/>
      <c r="R18" s="85"/>
      <c r="T18" s="6"/>
      <c r="U18" s="6"/>
      <c r="V18" s="6"/>
      <c r="W18" s="6"/>
    </row>
    <row r="19" spans="1:23">
      <c r="A19" s="66"/>
      <c r="B19" s="56" t="s">
        <v>3</v>
      </c>
      <c r="C19" s="27" t="str">
        <f t="shared" si="7"/>
        <v>ROCHELLE 1</v>
      </c>
      <c r="D19" s="22">
        <v>9</v>
      </c>
      <c r="E19" s="65">
        <f>IF(D19&gt;D18,1,IF(D19&lt;&gt;D18,0,-1))</f>
        <v>0</v>
      </c>
      <c r="F19" s="65" t="str">
        <f t="shared" si="0"/>
        <v>C</v>
      </c>
      <c r="G19" s="25">
        <f t="shared" si="1"/>
        <v>0</v>
      </c>
      <c r="H19" s="59" t="str">
        <f t="shared" si="4"/>
        <v>C</v>
      </c>
      <c r="I19" s="59">
        <f t="shared" ref="I19" si="21">(D19-D18)</f>
        <v>-4</v>
      </c>
      <c r="J19" s="59" t="str">
        <f t="shared" si="5"/>
        <v>C</v>
      </c>
      <c r="K19" s="59">
        <f t="shared" si="6"/>
        <v>9</v>
      </c>
      <c r="M19" s="29" t="s">
        <v>3</v>
      </c>
      <c r="N19" s="77" t="s">
        <v>24</v>
      </c>
      <c r="O19" s="77"/>
      <c r="P19" s="77"/>
      <c r="Q19" s="77"/>
      <c r="R19" s="78"/>
      <c r="T19" s="6"/>
      <c r="U19" s="6"/>
      <c r="V19" s="6"/>
      <c r="W19" s="6"/>
    </row>
    <row r="20" spans="1:23">
      <c r="A20" s="67">
        <v>10</v>
      </c>
      <c r="B20" s="52" t="s">
        <v>6</v>
      </c>
      <c r="C20" s="24" t="str">
        <f t="shared" si="7"/>
        <v>Le MANS 2</v>
      </c>
      <c r="D20" s="31">
        <v>13</v>
      </c>
      <c r="E20" s="65">
        <f>IF(D20&gt;D21,1,IF(D20&lt;&gt;D21,0,-1))</f>
        <v>1</v>
      </c>
      <c r="F20" s="65" t="str">
        <f t="shared" si="0"/>
        <v>E</v>
      </c>
      <c r="G20" s="26">
        <f t="shared" si="1"/>
        <v>1</v>
      </c>
      <c r="H20" s="59" t="str">
        <f t="shared" si="4"/>
        <v>E</v>
      </c>
      <c r="I20" s="59">
        <f t="shared" ref="I20" si="22">(D20-D21)</f>
        <v>3</v>
      </c>
      <c r="J20" s="59" t="str">
        <f t="shared" si="5"/>
        <v>E</v>
      </c>
      <c r="K20" s="59">
        <f t="shared" si="6"/>
        <v>13</v>
      </c>
      <c r="M20" s="29" t="s">
        <v>4</v>
      </c>
      <c r="N20" s="77" t="s">
        <v>25</v>
      </c>
      <c r="O20" s="77"/>
      <c r="P20" s="77"/>
      <c r="Q20" s="77"/>
      <c r="R20" s="78"/>
      <c r="T20" s="6"/>
      <c r="U20" s="6"/>
      <c r="V20" s="6"/>
      <c r="W20" s="6"/>
    </row>
    <row r="21" spans="1:23">
      <c r="A21" s="67"/>
      <c r="B21" s="52" t="s">
        <v>4</v>
      </c>
      <c r="C21" s="24" t="str">
        <f t="shared" si="7"/>
        <v>NANTES 1</v>
      </c>
      <c r="D21" s="23">
        <v>10</v>
      </c>
      <c r="E21" s="65">
        <f>IF(D21&gt;D20,1,IF(D21&lt;&gt;D20,0,-1))</f>
        <v>0</v>
      </c>
      <c r="F21" s="65" t="str">
        <f t="shared" si="0"/>
        <v>D</v>
      </c>
      <c r="G21" s="26">
        <f t="shared" si="1"/>
        <v>0</v>
      </c>
      <c r="H21" s="59" t="str">
        <f t="shared" si="4"/>
        <v>D</v>
      </c>
      <c r="I21" s="59">
        <f t="shared" ref="I21" si="23">(D21-D20)</f>
        <v>-3</v>
      </c>
      <c r="J21" s="59" t="str">
        <f t="shared" si="5"/>
        <v>D</v>
      </c>
      <c r="K21" s="59">
        <f t="shared" si="6"/>
        <v>10</v>
      </c>
      <c r="M21" s="29" t="s">
        <v>6</v>
      </c>
      <c r="N21" s="77" t="s">
        <v>29</v>
      </c>
      <c r="O21" s="77"/>
      <c r="P21" s="77"/>
      <c r="Q21" s="77"/>
      <c r="R21" s="78"/>
      <c r="T21" s="6"/>
      <c r="U21" s="6"/>
      <c r="V21" s="6"/>
      <c r="W21" s="6"/>
    </row>
    <row r="22" spans="1:23">
      <c r="A22" s="66">
        <v>11</v>
      </c>
      <c r="B22" s="52" t="s">
        <v>5</v>
      </c>
      <c r="C22" s="27" t="str">
        <f t="shared" si="7"/>
        <v>ARMOR 1</v>
      </c>
      <c r="D22" s="22">
        <v>13</v>
      </c>
      <c r="E22" s="65">
        <f>IF(D22&gt;D23,1,IF(D22&lt;&gt;D23,0,-1))</f>
        <v>1</v>
      </c>
      <c r="F22" s="65" t="str">
        <f t="shared" si="0"/>
        <v>F</v>
      </c>
      <c r="G22" s="25">
        <f t="shared" si="1"/>
        <v>1</v>
      </c>
      <c r="H22" s="59" t="str">
        <f t="shared" si="4"/>
        <v>F</v>
      </c>
      <c r="I22" s="59">
        <f t="shared" ref="I22" si="24">(D22-D23)</f>
        <v>2</v>
      </c>
      <c r="J22" s="59" t="str">
        <f t="shared" si="5"/>
        <v>F</v>
      </c>
      <c r="K22" s="59">
        <f t="shared" si="6"/>
        <v>13</v>
      </c>
      <c r="M22" s="29" t="s">
        <v>5</v>
      </c>
      <c r="N22" s="77" t="s">
        <v>26</v>
      </c>
      <c r="O22" s="77"/>
      <c r="P22" s="77"/>
      <c r="Q22" s="77"/>
      <c r="R22" s="78"/>
      <c r="T22" s="6"/>
      <c r="U22" s="6"/>
      <c r="V22" s="6"/>
      <c r="W22" s="6"/>
    </row>
    <row r="23" spans="1:23" ht="15.75" thickBot="1">
      <c r="A23" s="66"/>
      <c r="B23" s="52" t="s">
        <v>3</v>
      </c>
      <c r="C23" s="27" t="str">
        <f t="shared" si="7"/>
        <v>ROCHELLE 1</v>
      </c>
      <c r="D23" s="22">
        <v>11</v>
      </c>
      <c r="E23" s="65">
        <f>IF(D23&gt;D22,1,IF(D23&lt;&gt;D22,0,-1))</f>
        <v>0</v>
      </c>
      <c r="F23" s="65" t="str">
        <f t="shared" si="0"/>
        <v>C</v>
      </c>
      <c r="G23" s="25">
        <f t="shared" si="1"/>
        <v>0</v>
      </c>
      <c r="H23" s="59" t="str">
        <f t="shared" si="4"/>
        <v>C</v>
      </c>
      <c r="I23" s="59">
        <f t="shared" ref="I23" si="25">(D23-D22)</f>
        <v>-2</v>
      </c>
      <c r="J23" s="59" t="str">
        <f t="shared" si="5"/>
        <v>C</v>
      </c>
      <c r="K23" s="59">
        <f t="shared" si="6"/>
        <v>11</v>
      </c>
      <c r="M23" s="35" t="s">
        <v>2</v>
      </c>
      <c r="N23" s="79" t="s">
        <v>22</v>
      </c>
      <c r="O23" s="79"/>
      <c r="P23" s="79"/>
      <c r="Q23" s="79"/>
      <c r="R23" s="80"/>
      <c r="T23" s="6"/>
      <c r="U23" s="6"/>
      <c r="V23" s="6"/>
      <c r="W23" s="6"/>
    </row>
    <row r="24" spans="1:23">
      <c r="A24" s="67">
        <v>12</v>
      </c>
      <c r="B24" s="52" t="s">
        <v>2</v>
      </c>
      <c r="C24" s="24" t="str">
        <f t="shared" si="7"/>
        <v>ASC ANGERS 2</v>
      </c>
      <c r="D24" s="23">
        <v>13</v>
      </c>
      <c r="E24" s="65">
        <f>IF(D24&gt;D25,1,IF(D24&lt;&gt;D25,0,-1))</f>
        <v>1</v>
      </c>
      <c r="F24" s="65" t="str">
        <f t="shared" si="0"/>
        <v>G</v>
      </c>
      <c r="G24" s="26">
        <f t="shared" si="1"/>
        <v>1</v>
      </c>
      <c r="H24" s="59" t="str">
        <f t="shared" si="4"/>
        <v>G</v>
      </c>
      <c r="I24" s="59">
        <f t="shared" ref="I24" si="26">(D24-D25)</f>
        <v>1</v>
      </c>
      <c r="J24" s="59" t="str">
        <f t="shared" si="5"/>
        <v>G</v>
      </c>
      <c r="K24" s="59">
        <f t="shared" si="6"/>
        <v>13</v>
      </c>
      <c r="O24" s="5"/>
      <c r="P24" s="5"/>
      <c r="T24" s="6"/>
      <c r="U24" s="6"/>
      <c r="V24" s="6"/>
      <c r="W24" s="6"/>
    </row>
    <row r="25" spans="1:23" ht="15.75" thickBot="1">
      <c r="A25" s="67"/>
      <c r="B25" s="52" t="s">
        <v>1</v>
      </c>
      <c r="C25" s="24" t="str">
        <f t="shared" si="7"/>
        <v>DINAN 1</v>
      </c>
      <c r="D25" s="23">
        <v>12</v>
      </c>
      <c r="E25" s="65">
        <f>IF(D25&gt;D24,1,IF(D25&lt;&gt;D24,0,-1))</f>
        <v>0</v>
      </c>
      <c r="F25" s="65" t="str">
        <f t="shared" si="0"/>
        <v>B</v>
      </c>
      <c r="G25" s="26">
        <f t="shared" si="1"/>
        <v>0</v>
      </c>
      <c r="H25" s="59" t="str">
        <f t="shared" si="4"/>
        <v>B</v>
      </c>
      <c r="I25" s="59">
        <f t="shared" ref="I25" si="27">(D25-D24)</f>
        <v>-1</v>
      </c>
      <c r="J25" s="59" t="str">
        <f t="shared" si="5"/>
        <v>B</v>
      </c>
      <c r="K25" s="59">
        <f t="shared" si="6"/>
        <v>12</v>
      </c>
      <c r="O25" s="5"/>
      <c r="T25" s="6"/>
      <c r="U25" s="6"/>
      <c r="V25" s="6"/>
      <c r="W25" s="6"/>
    </row>
    <row r="26" spans="1:23">
      <c r="A26" s="66">
        <v>13</v>
      </c>
      <c r="B26" s="57" t="s">
        <v>4</v>
      </c>
      <c r="C26" s="27" t="str">
        <f t="shared" si="7"/>
        <v>NANTES 1</v>
      </c>
      <c r="D26" s="22">
        <v>1</v>
      </c>
      <c r="E26" s="65">
        <f>IF(D26&gt;D27,1,IF(D26&lt;&gt;D27,0,-1))</f>
        <v>0</v>
      </c>
      <c r="F26" s="65" t="str">
        <f t="shared" si="0"/>
        <v>D</v>
      </c>
      <c r="G26" s="25">
        <f t="shared" si="1"/>
        <v>0</v>
      </c>
      <c r="H26" s="59" t="str">
        <f t="shared" si="4"/>
        <v>D</v>
      </c>
      <c r="I26" s="59">
        <f t="shared" ref="I26" si="28">(D26-D27)</f>
        <v>-12</v>
      </c>
      <c r="J26" s="59" t="str">
        <f t="shared" si="5"/>
        <v>D</v>
      </c>
      <c r="K26" s="59">
        <f t="shared" si="6"/>
        <v>1</v>
      </c>
      <c r="M26" s="72" t="s">
        <v>16</v>
      </c>
      <c r="N26" s="73"/>
      <c r="O26" s="74" t="s">
        <v>27</v>
      </c>
      <c r="P26" s="75"/>
      <c r="Q26" s="75"/>
      <c r="R26" s="76"/>
      <c r="T26" s="6"/>
      <c r="U26" s="6"/>
      <c r="V26" s="6"/>
      <c r="W26" s="6"/>
    </row>
    <row r="27" spans="1:23">
      <c r="A27" s="66"/>
      <c r="B27" s="57" t="s">
        <v>3</v>
      </c>
      <c r="C27" s="27" t="str">
        <f t="shared" si="7"/>
        <v>ROCHELLE 1</v>
      </c>
      <c r="D27" s="22">
        <v>13</v>
      </c>
      <c r="E27" s="65">
        <f>IF(D27&gt;D26,1,IF(D27&lt;&gt;D26,0,-1))</f>
        <v>1</v>
      </c>
      <c r="F27" s="65" t="str">
        <f t="shared" si="0"/>
        <v>C</v>
      </c>
      <c r="G27" s="25">
        <f t="shared" si="1"/>
        <v>1</v>
      </c>
      <c r="H27" s="59" t="str">
        <f t="shared" si="4"/>
        <v>C</v>
      </c>
      <c r="I27" s="59">
        <f t="shared" ref="I27" si="29">(D27-D26)</f>
        <v>12</v>
      </c>
      <c r="J27" s="59" t="str">
        <f t="shared" si="5"/>
        <v>C</v>
      </c>
      <c r="K27" s="59">
        <f t="shared" si="6"/>
        <v>13</v>
      </c>
      <c r="M27" s="92" t="s">
        <v>18</v>
      </c>
      <c r="N27" s="93"/>
      <c r="O27" s="96">
        <v>6</v>
      </c>
      <c r="P27" s="97"/>
      <c r="Q27" s="97"/>
      <c r="R27" s="98"/>
    </row>
    <row r="28" spans="1:23">
      <c r="A28" s="67">
        <v>14</v>
      </c>
      <c r="B28" s="57" t="s">
        <v>6</v>
      </c>
      <c r="C28" s="24" t="str">
        <f t="shared" si="7"/>
        <v>Le MANS 2</v>
      </c>
      <c r="D28" s="31">
        <v>2</v>
      </c>
      <c r="E28" s="65">
        <f>IF(D28&gt;D29,1,IF(D28&lt;&gt;D29,0,-1))</f>
        <v>0</v>
      </c>
      <c r="F28" s="65" t="str">
        <f t="shared" si="0"/>
        <v>E</v>
      </c>
      <c r="G28" s="26">
        <f t="shared" si="1"/>
        <v>0</v>
      </c>
      <c r="H28" s="59" t="str">
        <f t="shared" si="4"/>
        <v>E</v>
      </c>
      <c r="I28" s="59">
        <f t="shared" ref="I28" si="30">(D28-D29)</f>
        <v>-11</v>
      </c>
      <c r="J28" s="59" t="str">
        <f t="shared" si="5"/>
        <v>E</v>
      </c>
      <c r="K28" s="59">
        <f t="shared" si="6"/>
        <v>2</v>
      </c>
      <c r="M28" s="92" t="s">
        <v>17</v>
      </c>
      <c r="N28" s="93"/>
      <c r="O28" s="99">
        <v>43830</v>
      </c>
      <c r="P28" s="97"/>
      <c r="Q28" s="97"/>
      <c r="R28" s="98"/>
    </row>
    <row r="29" spans="1:23" ht="15.75" thickBot="1">
      <c r="A29" s="67"/>
      <c r="B29" s="57" t="s">
        <v>1</v>
      </c>
      <c r="C29" s="24" t="str">
        <f t="shared" si="7"/>
        <v>DINAN 1</v>
      </c>
      <c r="D29" s="23">
        <v>13</v>
      </c>
      <c r="E29" s="65">
        <f>IF(D29&gt;D28,1,IF(D29&lt;&gt;D28,0,-1))</f>
        <v>1</v>
      </c>
      <c r="F29" s="65" t="str">
        <f t="shared" si="0"/>
        <v>B</v>
      </c>
      <c r="G29" s="26">
        <f t="shared" si="1"/>
        <v>1</v>
      </c>
      <c r="H29" s="59" t="str">
        <f t="shared" si="4"/>
        <v>B</v>
      </c>
      <c r="I29" s="59">
        <f t="shared" ref="I29" si="31">(D29-D28)</f>
        <v>11</v>
      </c>
      <c r="J29" s="59" t="str">
        <f t="shared" si="5"/>
        <v>B</v>
      </c>
      <c r="K29" s="59">
        <f t="shared" si="6"/>
        <v>13</v>
      </c>
      <c r="M29" s="94" t="s">
        <v>19</v>
      </c>
      <c r="N29" s="95"/>
      <c r="O29" s="100" t="s">
        <v>28</v>
      </c>
      <c r="P29" s="101"/>
      <c r="Q29" s="101"/>
      <c r="R29" s="102"/>
    </row>
    <row r="30" spans="1:23">
      <c r="A30" s="66">
        <v>15</v>
      </c>
      <c r="B30" s="57" t="s">
        <v>5</v>
      </c>
      <c r="C30" s="27" t="str">
        <f t="shared" si="7"/>
        <v>ARMOR 1</v>
      </c>
      <c r="D30" s="22">
        <v>3</v>
      </c>
      <c r="E30" s="65">
        <f>IF(D30&gt;D31,1,IF(D30&lt;&gt;D31,0,-1))</f>
        <v>0</v>
      </c>
      <c r="F30" s="65" t="str">
        <f t="shared" si="0"/>
        <v>F</v>
      </c>
      <c r="G30" s="25">
        <f t="shared" si="1"/>
        <v>0</v>
      </c>
      <c r="H30" s="59" t="str">
        <f t="shared" si="4"/>
        <v>F</v>
      </c>
      <c r="I30" s="59">
        <f t="shared" ref="I30" si="32">(D30-D31)</f>
        <v>-10</v>
      </c>
      <c r="J30" s="59" t="str">
        <f t="shared" si="5"/>
        <v>F</v>
      </c>
      <c r="K30" s="59">
        <f t="shared" si="6"/>
        <v>3</v>
      </c>
      <c r="O30" s="5"/>
    </row>
    <row r="31" spans="1:23" ht="14.45" customHeight="1">
      <c r="A31" s="66"/>
      <c r="B31" s="57" t="s">
        <v>0</v>
      </c>
      <c r="C31" s="27" t="str">
        <f t="shared" si="7"/>
        <v>ASC ANGERS 1</v>
      </c>
      <c r="D31" s="22">
        <v>13</v>
      </c>
      <c r="E31" s="65">
        <f>IF(D31&gt;D30,1,IF(D31&lt;&gt;D30,0,-1))</f>
        <v>1</v>
      </c>
      <c r="F31" s="65" t="str">
        <f t="shared" si="0"/>
        <v>A</v>
      </c>
      <c r="G31" s="25">
        <f t="shared" si="1"/>
        <v>1</v>
      </c>
      <c r="H31" s="59" t="str">
        <f t="shared" si="4"/>
        <v>A</v>
      </c>
      <c r="I31" s="59">
        <f t="shared" ref="I31" si="33">(D31-D30)</f>
        <v>10</v>
      </c>
      <c r="J31" s="59" t="str">
        <f t="shared" si="5"/>
        <v>A</v>
      </c>
      <c r="K31" s="59">
        <f t="shared" si="6"/>
        <v>13</v>
      </c>
      <c r="O31" s="5"/>
    </row>
    <row r="32" spans="1:23">
      <c r="A32" s="67">
        <v>16</v>
      </c>
      <c r="B32" s="55" t="s">
        <v>3</v>
      </c>
      <c r="C32" s="24" t="str">
        <f t="shared" si="7"/>
        <v>ROCHELLE 1</v>
      </c>
      <c r="D32" s="23">
        <v>4</v>
      </c>
      <c r="E32" s="65">
        <f>IF(D32&gt;D33,1,IF(D32&lt;&gt;D33,0,-1))</f>
        <v>0</v>
      </c>
      <c r="F32" s="65" t="str">
        <f t="shared" si="0"/>
        <v>C</v>
      </c>
      <c r="G32" s="26">
        <f t="shared" si="1"/>
        <v>0</v>
      </c>
      <c r="H32" s="59" t="str">
        <f t="shared" si="4"/>
        <v>C</v>
      </c>
      <c r="I32" s="59">
        <f t="shared" ref="I32" si="34">(D32-D33)</f>
        <v>-9</v>
      </c>
      <c r="J32" s="59" t="str">
        <f t="shared" si="5"/>
        <v>C</v>
      </c>
      <c r="K32" s="59">
        <f t="shared" si="6"/>
        <v>4</v>
      </c>
      <c r="M32"/>
      <c r="N32"/>
      <c r="O32"/>
      <c r="P32"/>
      <c r="Q32"/>
      <c r="R32"/>
      <c r="S32"/>
    </row>
    <row r="33" spans="1:19" ht="14.45" customHeight="1">
      <c r="A33" s="67"/>
      <c r="B33" s="55" t="s">
        <v>1</v>
      </c>
      <c r="C33" s="24" t="str">
        <f t="shared" si="7"/>
        <v>DINAN 1</v>
      </c>
      <c r="D33" s="23">
        <v>13</v>
      </c>
      <c r="E33" s="65">
        <f>IF(D33&gt;D32,1,IF(D33&lt;&gt;D32,0,-1))</f>
        <v>1</v>
      </c>
      <c r="F33" s="65" t="str">
        <f t="shared" si="0"/>
        <v>B</v>
      </c>
      <c r="G33" s="26">
        <f t="shared" si="1"/>
        <v>1</v>
      </c>
      <c r="H33" s="59" t="str">
        <f t="shared" si="4"/>
        <v>B</v>
      </c>
      <c r="I33" s="59">
        <f t="shared" ref="I33" si="35">(D33-D32)</f>
        <v>9</v>
      </c>
      <c r="J33" s="59" t="str">
        <f t="shared" si="5"/>
        <v>B</v>
      </c>
      <c r="K33" s="59">
        <f t="shared" si="6"/>
        <v>13</v>
      </c>
      <c r="M33"/>
      <c r="N33"/>
      <c r="O33"/>
      <c r="P33"/>
      <c r="Q33"/>
      <c r="R33"/>
      <c r="S33"/>
    </row>
    <row r="34" spans="1:19">
      <c r="A34" s="66">
        <v>17</v>
      </c>
      <c r="B34" s="55" t="s">
        <v>4</v>
      </c>
      <c r="C34" s="27" t="str">
        <f t="shared" si="7"/>
        <v>NANTES 1</v>
      </c>
      <c r="D34" s="22">
        <v>5</v>
      </c>
      <c r="E34" s="65">
        <f>IF(D34&gt;D35,1,IF(D34&lt;&gt;D35,0,-1))</f>
        <v>0</v>
      </c>
      <c r="F34" s="65" t="str">
        <f t="shared" ref="F34:F43" si="36">B34</f>
        <v>D</v>
      </c>
      <c r="G34" s="25">
        <f t="shared" ref="G34:G43" si="37">SUM(E34:E34)</f>
        <v>0</v>
      </c>
      <c r="H34" s="59" t="str">
        <f t="shared" si="4"/>
        <v>D</v>
      </c>
      <c r="I34" s="59">
        <f t="shared" ref="I34" si="38">(D34-D35)</f>
        <v>-8</v>
      </c>
      <c r="J34" s="59" t="str">
        <f t="shared" si="5"/>
        <v>D</v>
      </c>
      <c r="K34" s="59">
        <f t="shared" si="6"/>
        <v>5</v>
      </c>
      <c r="M34"/>
      <c r="N34"/>
      <c r="O34"/>
      <c r="P34"/>
      <c r="Q34"/>
      <c r="R34"/>
      <c r="S34"/>
    </row>
    <row r="35" spans="1:19">
      <c r="A35" s="66"/>
      <c r="B35" s="55" t="s">
        <v>0</v>
      </c>
      <c r="C35" s="27" t="str">
        <f t="shared" si="7"/>
        <v>ASC ANGERS 1</v>
      </c>
      <c r="D35" s="22">
        <v>13</v>
      </c>
      <c r="E35" s="65">
        <f>IF(D35&gt;D34,1,IF(D35&lt;&gt;D34,0,-1))</f>
        <v>1</v>
      </c>
      <c r="F35" s="65" t="str">
        <f t="shared" si="36"/>
        <v>A</v>
      </c>
      <c r="G35" s="25">
        <f t="shared" si="37"/>
        <v>1</v>
      </c>
      <c r="H35" s="59" t="str">
        <f t="shared" si="4"/>
        <v>A</v>
      </c>
      <c r="I35" s="59">
        <f t="shared" ref="I35" si="39">(D35-D34)</f>
        <v>8</v>
      </c>
      <c r="J35" s="59" t="str">
        <f t="shared" si="5"/>
        <v>A</v>
      </c>
      <c r="K35" s="59">
        <f t="shared" si="6"/>
        <v>13</v>
      </c>
      <c r="M35"/>
      <c r="N35"/>
      <c r="O35"/>
      <c r="P35"/>
      <c r="Q35"/>
      <c r="R35"/>
      <c r="S35"/>
    </row>
    <row r="36" spans="1:19">
      <c r="A36" s="67">
        <v>18</v>
      </c>
      <c r="B36" s="55" t="s">
        <v>6</v>
      </c>
      <c r="C36" s="24" t="str">
        <f t="shared" si="7"/>
        <v>Le MANS 2</v>
      </c>
      <c r="D36" s="31">
        <v>6</v>
      </c>
      <c r="E36" s="65">
        <f>IF(D36&gt;D37,1,IF(D36&lt;&gt;D37,0,-1))</f>
        <v>0</v>
      </c>
      <c r="F36" s="65" t="str">
        <f t="shared" si="36"/>
        <v>E</v>
      </c>
      <c r="G36" s="26">
        <f t="shared" si="37"/>
        <v>0</v>
      </c>
      <c r="H36" s="59" t="str">
        <f t="shared" si="4"/>
        <v>E</v>
      </c>
      <c r="I36" s="59">
        <f t="shared" ref="I36" si="40">(D36-D37)</f>
        <v>-7</v>
      </c>
      <c r="J36" s="59" t="str">
        <f t="shared" si="5"/>
        <v>E</v>
      </c>
      <c r="K36" s="59">
        <f t="shared" si="6"/>
        <v>6</v>
      </c>
      <c r="M36"/>
      <c r="N36"/>
      <c r="O36"/>
      <c r="P36"/>
      <c r="Q36"/>
      <c r="R36"/>
      <c r="S36"/>
    </row>
    <row r="37" spans="1:19">
      <c r="A37" s="67"/>
      <c r="B37" s="55" t="s">
        <v>2</v>
      </c>
      <c r="C37" s="24" t="str">
        <f t="shared" si="7"/>
        <v>ASC ANGERS 2</v>
      </c>
      <c r="D37" s="23">
        <v>13</v>
      </c>
      <c r="E37" s="65">
        <f>IF(D37&gt;D36,1,IF(D37&lt;&gt;D36,0,-1))</f>
        <v>1</v>
      </c>
      <c r="F37" s="65" t="str">
        <f t="shared" si="36"/>
        <v>G</v>
      </c>
      <c r="G37" s="26">
        <f t="shared" si="37"/>
        <v>1</v>
      </c>
      <c r="H37" s="59" t="str">
        <f t="shared" si="4"/>
        <v>G</v>
      </c>
      <c r="I37" s="59">
        <f t="shared" ref="I37" si="41">(D37-D36)</f>
        <v>7</v>
      </c>
      <c r="J37" s="59" t="str">
        <f t="shared" si="5"/>
        <v>G</v>
      </c>
      <c r="K37" s="59">
        <f t="shared" si="6"/>
        <v>13</v>
      </c>
      <c r="M37"/>
      <c r="N37"/>
      <c r="O37"/>
      <c r="P37"/>
      <c r="Q37"/>
      <c r="R37"/>
      <c r="S37"/>
    </row>
    <row r="38" spans="1:19" ht="14.45" customHeight="1">
      <c r="A38" s="66">
        <v>19</v>
      </c>
      <c r="B38" s="58" t="s">
        <v>1</v>
      </c>
      <c r="C38" s="27" t="str">
        <f t="shared" si="7"/>
        <v>DINAN 1</v>
      </c>
      <c r="D38" s="22">
        <v>7</v>
      </c>
      <c r="E38" s="65">
        <f>IF(D38&gt;D39,1,IF(D38&lt;&gt;D39,0,-1))</f>
        <v>0</v>
      </c>
      <c r="F38" s="65" t="str">
        <f t="shared" si="36"/>
        <v>B</v>
      </c>
      <c r="G38" s="25">
        <f t="shared" si="37"/>
        <v>0</v>
      </c>
      <c r="H38" s="59" t="str">
        <f t="shared" si="4"/>
        <v>B</v>
      </c>
      <c r="I38" s="59">
        <f t="shared" ref="I38" si="42">(D38-D39)</f>
        <v>-6</v>
      </c>
      <c r="J38" s="59" t="str">
        <f t="shared" si="5"/>
        <v>B</v>
      </c>
      <c r="K38" s="59">
        <f t="shared" si="6"/>
        <v>7</v>
      </c>
      <c r="M38"/>
      <c r="N38"/>
      <c r="O38"/>
      <c r="P38"/>
      <c r="Q38"/>
      <c r="R38"/>
      <c r="S38"/>
    </row>
    <row r="39" spans="1:19" ht="14.45" customHeight="1">
      <c r="A39" s="66"/>
      <c r="B39" s="58" t="s">
        <v>0</v>
      </c>
      <c r="C39" s="27" t="str">
        <f t="shared" si="7"/>
        <v>ASC ANGERS 1</v>
      </c>
      <c r="D39" s="22">
        <v>13</v>
      </c>
      <c r="E39" s="65">
        <f>IF(D39&gt;D38,1,IF(D39&lt;&gt;D38,0,-1))</f>
        <v>1</v>
      </c>
      <c r="F39" s="65" t="str">
        <f t="shared" si="36"/>
        <v>A</v>
      </c>
      <c r="G39" s="25">
        <f t="shared" si="37"/>
        <v>1</v>
      </c>
      <c r="H39" s="59" t="str">
        <f t="shared" si="4"/>
        <v>A</v>
      </c>
      <c r="I39" s="59">
        <f t="shared" ref="I39" si="43">(D39-D38)</f>
        <v>6</v>
      </c>
      <c r="J39" s="59" t="str">
        <f t="shared" si="5"/>
        <v>A</v>
      </c>
      <c r="K39" s="59">
        <f t="shared" si="6"/>
        <v>13</v>
      </c>
      <c r="M39"/>
      <c r="N39"/>
      <c r="O39"/>
      <c r="P39"/>
      <c r="Q39"/>
      <c r="R39"/>
      <c r="S39"/>
    </row>
    <row r="40" spans="1:19">
      <c r="A40" s="67">
        <v>20</v>
      </c>
      <c r="B40" s="58" t="s">
        <v>3</v>
      </c>
      <c r="C40" s="24" t="str">
        <f t="shared" si="7"/>
        <v>ROCHELLE 1</v>
      </c>
      <c r="D40" s="23">
        <v>12</v>
      </c>
      <c r="E40" s="65">
        <f>IF(D40&gt;D41,1,IF(D40&lt;&gt;D41,0,-1))</f>
        <v>0</v>
      </c>
      <c r="F40" s="65" t="str">
        <f t="shared" si="36"/>
        <v>C</v>
      </c>
      <c r="G40" s="26">
        <f t="shared" si="37"/>
        <v>0</v>
      </c>
      <c r="H40" s="59" t="str">
        <f t="shared" si="4"/>
        <v>C</v>
      </c>
      <c r="I40" s="59">
        <f t="shared" ref="I40" si="44">(D40-D41)</f>
        <v>-1</v>
      </c>
      <c r="J40" s="59" t="str">
        <f t="shared" si="5"/>
        <v>C</v>
      </c>
      <c r="K40" s="59">
        <f t="shared" si="6"/>
        <v>12</v>
      </c>
      <c r="M40"/>
      <c r="N40"/>
      <c r="O40"/>
      <c r="P40"/>
      <c r="Q40"/>
      <c r="R40"/>
      <c r="S40"/>
    </row>
    <row r="41" spans="1:19" ht="15" customHeight="1">
      <c r="A41" s="67"/>
      <c r="B41" s="58" t="s">
        <v>2</v>
      </c>
      <c r="C41" s="24" t="str">
        <f t="shared" si="7"/>
        <v>ASC ANGERS 2</v>
      </c>
      <c r="D41" s="23">
        <v>13</v>
      </c>
      <c r="E41" s="65">
        <f>IF(D41&gt;D40,1,IF(D41&lt;&gt;D40,0,-1))</f>
        <v>1</v>
      </c>
      <c r="F41" s="65" t="str">
        <f t="shared" si="36"/>
        <v>G</v>
      </c>
      <c r="G41" s="26">
        <f t="shared" si="37"/>
        <v>1</v>
      </c>
      <c r="H41" s="59" t="str">
        <f t="shared" si="4"/>
        <v>G</v>
      </c>
      <c r="I41" s="59">
        <f t="shared" ref="I41" si="45">(D41-D40)</f>
        <v>1</v>
      </c>
      <c r="J41" s="59" t="str">
        <f t="shared" si="5"/>
        <v>G</v>
      </c>
      <c r="K41" s="59">
        <f t="shared" si="6"/>
        <v>13</v>
      </c>
      <c r="M41" s="104"/>
      <c r="N41" s="104"/>
      <c r="O41" s="104"/>
      <c r="P41" s="104"/>
      <c r="Q41" s="104"/>
      <c r="R41" s="104"/>
    </row>
    <row r="42" spans="1:19">
      <c r="A42" s="103">
        <v>21</v>
      </c>
      <c r="B42" s="58" t="s">
        <v>4</v>
      </c>
      <c r="C42" s="27" t="str">
        <f t="shared" si="7"/>
        <v>NANTES 1</v>
      </c>
      <c r="D42" s="22">
        <v>5</v>
      </c>
      <c r="E42" s="65">
        <f>IF(D42&gt;D43,1,IF(D42&lt;&gt;D43,0,-1))</f>
        <v>0</v>
      </c>
      <c r="F42" s="65" t="str">
        <f t="shared" si="36"/>
        <v>D</v>
      </c>
      <c r="G42" s="25">
        <f t="shared" si="37"/>
        <v>0</v>
      </c>
      <c r="H42" s="59" t="str">
        <f t="shared" si="4"/>
        <v>D</v>
      </c>
      <c r="I42" s="59">
        <f t="shared" ref="I42" si="46">(D42-D43)</f>
        <v>-1</v>
      </c>
      <c r="J42" s="59" t="str">
        <f t="shared" si="5"/>
        <v>D</v>
      </c>
      <c r="K42" s="59">
        <f t="shared" si="6"/>
        <v>5</v>
      </c>
      <c r="M42" s="33"/>
      <c r="N42" s="49"/>
      <c r="O42" s="49"/>
      <c r="P42" s="49"/>
      <c r="Q42" s="49"/>
      <c r="R42" s="49"/>
    </row>
    <row r="43" spans="1:19">
      <c r="A43" s="103"/>
      <c r="B43" s="58" t="s">
        <v>5</v>
      </c>
      <c r="C43" s="27" t="str">
        <f t="shared" si="7"/>
        <v>ARMOR 1</v>
      </c>
      <c r="D43" s="22">
        <v>6</v>
      </c>
      <c r="E43" s="65">
        <f>IF(D43&gt;D42,1,IF(D43&lt;&gt;D42,0,-1))</f>
        <v>1</v>
      </c>
      <c r="F43" s="65" t="str">
        <f t="shared" si="36"/>
        <v>F</v>
      </c>
      <c r="G43" s="25">
        <f t="shared" si="37"/>
        <v>1</v>
      </c>
      <c r="H43" s="59" t="str">
        <f t="shared" si="4"/>
        <v>F</v>
      </c>
      <c r="I43" s="59">
        <f t="shared" ref="I43" si="47">(D43-D42)</f>
        <v>1</v>
      </c>
      <c r="J43" s="59" t="str">
        <f t="shared" si="5"/>
        <v>F</v>
      </c>
      <c r="K43" s="59">
        <f t="shared" si="6"/>
        <v>6</v>
      </c>
      <c r="M43" s="33"/>
      <c r="N43" s="33"/>
      <c r="O43" s="34"/>
      <c r="P43" s="34"/>
      <c r="Q43" s="33"/>
      <c r="R43" s="33"/>
    </row>
    <row r="44" spans="1:19">
      <c r="A44" s="5"/>
      <c r="B44" s="1"/>
      <c r="C44" s="5"/>
      <c r="H44" s="63"/>
      <c r="I44" s="63"/>
      <c r="J44" s="63"/>
      <c r="K44" s="63"/>
      <c r="L44"/>
      <c r="M44"/>
    </row>
    <row r="45" spans="1:19">
      <c r="A45" s="5"/>
      <c r="B45" s="1"/>
      <c r="C45" s="5"/>
      <c r="G45" s="9">
        <f>SUM(G2:G44)</f>
        <v>21</v>
      </c>
      <c r="H45" s="63"/>
      <c r="I45" s="63"/>
      <c r="J45" s="63"/>
      <c r="K45" s="63"/>
      <c r="L45"/>
      <c r="M45"/>
    </row>
    <row r="46" spans="1:19">
      <c r="A46" s="5"/>
      <c r="B46" s="1"/>
      <c r="C46" s="5"/>
      <c r="H46" s="63"/>
      <c r="I46" s="63"/>
      <c r="J46" s="63"/>
      <c r="K46" s="63"/>
      <c r="L46"/>
      <c r="M46"/>
    </row>
    <row r="47" spans="1:19">
      <c r="A47" s="5"/>
      <c r="B47" s="1"/>
      <c r="C47" s="5"/>
      <c r="H47" s="63"/>
      <c r="I47" s="63"/>
      <c r="J47" s="63"/>
      <c r="K47" s="63"/>
      <c r="L47"/>
      <c r="M47"/>
    </row>
    <row r="48" spans="1:19">
      <c r="A48" s="5"/>
      <c r="B48" s="1"/>
      <c r="C48" s="5"/>
      <c r="H48" s="63"/>
      <c r="I48" s="63"/>
      <c r="J48" s="63"/>
      <c r="K48" s="63"/>
      <c r="L48"/>
      <c r="M48"/>
    </row>
    <row r="49" spans="1:13">
      <c r="A49" s="5"/>
      <c r="B49" s="1"/>
      <c r="C49" s="5"/>
      <c r="H49" s="63"/>
      <c r="I49" s="63"/>
      <c r="J49" s="63"/>
      <c r="K49" s="63"/>
      <c r="L49"/>
      <c r="M49"/>
    </row>
    <row r="50" spans="1:13">
      <c r="A50" s="5"/>
      <c r="B50" s="1"/>
      <c r="C50" s="5"/>
      <c r="H50" s="63"/>
      <c r="I50" s="63"/>
      <c r="J50" s="63"/>
      <c r="K50" s="63"/>
      <c r="L50"/>
      <c r="M50"/>
    </row>
    <row r="51" spans="1:13">
      <c r="A51" s="5"/>
      <c r="B51" s="5"/>
      <c r="C51" s="5"/>
    </row>
  </sheetData>
  <sheetProtection selectLockedCells="1"/>
  <mergeCells count="41">
    <mergeCell ref="A42:A43"/>
    <mergeCell ref="A36:A37"/>
    <mergeCell ref="M41:R41"/>
    <mergeCell ref="A38:A39"/>
    <mergeCell ref="A40:A41"/>
    <mergeCell ref="A34:A35"/>
    <mergeCell ref="M16:R16"/>
    <mergeCell ref="M27:N27"/>
    <mergeCell ref="M28:N28"/>
    <mergeCell ref="M29:N29"/>
    <mergeCell ref="O27:R27"/>
    <mergeCell ref="A28:A29"/>
    <mergeCell ref="A30:A31"/>
    <mergeCell ref="A32:A33"/>
    <mergeCell ref="O28:R28"/>
    <mergeCell ref="O29:R29"/>
    <mergeCell ref="M1:N1"/>
    <mergeCell ref="M26:N26"/>
    <mergeCell ref="O26:R26"/>
    <mergeCell ref="N20:R20"/>
    <mergeCell ref="N21:R21"/>
    <mergeCell ref="N22:R22"/>
    <mergeCell ref="N23:R23"/>
    <mergeCell ref="N17:R17"/>
    <mergeCell ref="N18:R18"/>
    <mergeCell ref="N19:R19"/>
    <mergeCell ref="M10:R10"/>
    <mergeCell ref="B1:C1"/>
    <mergeCell ref="A2:A3"/>
    <mergeCell ref="A4:A5"/>
    <mergeCell ref="A6:A7"/>
    <mergeCell ref="A8:A9"/>
    <mergeCell ref="A10:A11"/>
    <mergeCell ref="A24:A25"/>
    <mergeCell ref="A26:A27"/>
    <mergeCell ref="A12:A13"/>
    <mergeCell ref="A14:A15"/>
    <mergeCell ref="A16:A17"/>
    <mergeCell ref="A18:A19"/>
    <mergeCell ref="A20:A21"/>
    <mergeCell ref="A22:A23"/>
  </mergeCells>
  <conditionalFormatting sqref="E1:E43">
    <cfRule type="cellIs" dxfId="20" priority="1" operator="equal">
      <formula>-1</formula>
    </cfRule>
  </conditionalFormatting>
  <dataValidations count="3">
    <dataValidation type="custom" allowBlank="1" showInputMessage="1" showErrorMessage="1" sqref="O43">
      <formula1>COUNTIF($G$42:$G$43,G42)=1</formula1>
    </dataValidation>
    <dataValidation type="custom" allowBlank="1" showInputMessage="1" showErrorMessage="1" error="Impossible d'avoir une partie nulle_x000a_Refaire une mène pour départage" sqref="G42:G43">
      <formula1>COUNTIF($G$42:$G$43,G42)</formula1>
    </dataValidation>
    <dataValidation type="custom" allowBlank="1" showInputMessage="1" showErrorMessage="1" error="fdgdffdhfhdfh" sqref="K42:K43">
      <formula1>"nb.si($K$42:$K$43;K42)&gt;2"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  <drawing r:id="rId2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Score maxi &quot; 13 &quot;, revoir la saisie !" xr:uid="{00000000-0002-0000-0100-000000000000}">
          <x14:formula1>
            <xm:f>Score!$A$1:$A$14</xm:f>
          </x14:formula1>
          <xm:sqref>D2:D43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14"/>
  <sheetViews>
    <sheetView workbookViewId="0">
      <selection activeCell="C29" sqref="C29"/>
    </sheetView>
  </sheetViews>
  <sheetFormatPr baseColWidth="10" defaultRowHeight="15"/>
  <sheetData>
    <row r="1" spans="1:1">
      <c r="A1">
        <v>0</v>
      </c>
    </row>
    <row r="2" spans="1:1">
      <c r="A2">
        <v>1</v>
      </c>
    </row>
    <row r="3" spans="1:1">
      <c r="A3">
        <v>2</v>
      </c>
    </row>
    <row r="4" spans="1:1">
      <c r="A4">
        <v>3</v>
      </c>
    </row>
    <row r="5" spans="1:1">
      <c r="A5">
        <v>4</v>
      </c>
    </row>
    <row r="6" spans="1:1">
      <c r="A6">
        <v>5</v>
      </c>
    </row>
    <row r="7" spans="1:1">
      <c r="A7">
        <v>6</v>
      </c>
    </row>
    <row r="8" spans="1:1">
      <c r="A8">
        <v>7</v>
      </c>
    </row>
    <row r="9" spans="1:1">
      <c r="A9">
        <v>8</v>
      </c>
    </row>
    <row r="10" spans="1:1">
      <c r="A10">
        <v>9</v>
      </c>
    </row>
    <row r="11" spans="1:1">
      <c r="A11">
        <v>10</v>
      </c>
    </row>
    <row r="12" spans="1:1">
      <c r="A12">
        <v>11</v>
      </c>
    </row>
    <row r="13" spans="1:1">
      <c r="A13">
        <v>12</v>
      </c>
    </row>
    <row r="14" spans="1:1">
      <c r="A14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MATCHS</vt:lpstr>
      <vt:lpstr>Score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SCOTTI Antoine</dc:creator>
  <cp:lastModifiedBy>Patrice</cp:lastModifiedBy>
  <cp:lastPrinted>2019-10-17T19:21:05Z</cp:lastPrinted>
  <dcterms:created xsi:type="dcterms:W3CDTF">2014-08-23T13:23:54Z</dcterms:created>
  <dcterms:modified xsi:type="dcterms:W3CDTF">2019-10-22T08:53:26Z</dcterms:modified>
</cp:coreProperties>
</file>