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Données com" sheetId="1" r:id="rId4"/>
    <sheet state="visible" name="Magasins" sheetId="2" r:id="rId5"/>
  </sheets>
  <definedNames/>
  <calcPr/>
</workbook>
</file>

<file path=xl/sharedStrings.xml><?xml version="1.0" encoding="utf-8"?>
<sst xmlns="http://schemas.openxmlformats.org/spreadsheetml/2006/main" count="435" uniqueCount="161">
  <si>
    <t>Magasin</t>
  </si>
  <si>
    <t>Date</t>
  </si>
  <si>
    <t>Adresse</t>
  </si>
  <si>
    <t>A prévenir</t>
  </si>
  <si>
    <t>dou</t>
  </si>
  <si>
    <t>nat</t>
  </si>
  <si>
    <t>sah</t>
  </si>
  <si>
    <t>sol</t>
  </si>
  <si>
    <t>myr</t>
  </si>
  <si>
    <t>coc</t>
  </si>
  <si>
    <t>Etat</t>
  </si>
  <si>
    <t>van</t>
  </si>
  <si>
    <t>jar</t>
  </si>
  <si>
    <t>men</t>
  </si>
  <si>
    <t>Total</t>
  </si>
  <si>
    <t>Boutique</t>
  </si>
  <si>
    <t>32 Rue Saint-Exupéry</t>
  </si>
  <si>
    <t>Armand ou Jonathan ou Gérard</t>
  </si>
  <si>
    <t>Packso</t>
  </si>
  <si>
    <t>(67) Scarabée Biocoop Saint-Grégoire</t>
  </si>
  <si>
    <t>8 Allée de la Cerisaie, 35760 Saint-Grégoire</t>
  </si>
  <si>
    <t>Maelle ou Marielle</t>
  </si>
  <si>
    <t>Riyourt</t>
  </si>
  <si>
    <t>(61) Scarabée Biocoop Papu</t>
  </si>
  <si>
    <t>18 Rue Papu, 35000 Rennes</t>
  </si>
  <si>
    <t>Jeanne , ou Anne- Octavie ou Marina</t>
  </si>
  <si>
    <t>Livré</t>
  </si>
  <si>
    <t>(103) Biocoop 7 épis Lanester</t>
  </si>
  <si>
    <t>(57) Scarabée Biocoop Cleunay</t>
  </si>
  <si>
    <t>132 Rue Eugène Pottier, 35000 Rennes</t>
  </si>
  <si>
    <t>Nadège ou Kévin ou Lauranne</t>
  </si>
  <si>
    <t>(68) Scarabée Biocoop Cesson</t>
  </si>
  <si>
    <t>8 Avenue des peupliers, 35510 Cesson-Sévigné</t>
  </si>
  <si>
    <t>Christèle ou Pierre</t>
  </si>
  <si>
    <t>(66) Scarabée Biocoop Vern</t>
  </si>
  <si>
    <t>6 Rue de la blanche hermine, 35770 Vern-sur-Seiche</t>
  </si>
  <si>
    <t>Sébastien ou Margaux</t>
  </si>
  <si>
    <t>(56) Scarabée Biocoop Paris Metz</t>
  </si>
  <si>
    <t>131 Rue de Paris, 35000 Rennes</t>
  </si>
  <si>
    <t>Laure ou Jean-Philippe</t>
  </si>
  <si>
    <t>(64) Scarabée Biocoop Bruz</t>
  </si>
  <si>
    <t xml:space="preserve">7 Rue de Gavrinis, 35170 bruz </t>
  </si>
  <si>
    <t>Ronan ou Charlène</t>
  </si>
  <si>
    <t>(50) La Coop Bio</t>
  </si>
  <si>
    <t>5 Allée de la grassinais, 35400 Saint-Malo</t>
  </si>
  <si>
    <t>Lisa ou Axel</t>
  </si>
  <si>
    <t>(69) Biocoop Saint-Malo</t>
  </si>
  <si>
    <t>44 Rue du général Patton, 35400 Saint-Malo</t>
  </si>
  <si>
    <t>Eléonore</t>
  </si>
  <si>
    <t>(98) Biocoop Callune</t>
  </si>
  <si>
    <t>11 Boulevard Victor Etienne, 22600 Loudéac</t>
  </si>
  <si>
    <t>Cindy ou Fabienne</t>
  </si>
  <si>
    <t>(104) Biocoop 7 épis Keryado</t>
  </si>
  <si>
    <t>2 Rue Antoine de Saint-Exupéry, 56100 Lorient</t>
  </si>
  <si>
    <t>Thomas</t>
  </si>
  <si>
    <t xml:space="preserve">20 Rue Jean-Marie Djibaou, 56600 lanester </t>
  </si>
  <si>
    <t>Julie ou Frédérique</t>
  </si>
  <si>
    <t>(25) Biocoop Audierne</t>
  </si>
  <si>
    <t>(4) Biocoop Traou an Douar</t>
  </si>
  <si>
    <t>Rue Jean-Paul Sartre, 22300 Lannion</t>
  </si>
  <si>
    <t>Patricia</t>
  </si>
  <si>
    <t>(94) Douargann</t>
  </si>
  <si>
    <t>Rond point Saint-Marc, 22300 Lannion</t>
  </si>
  <si>
    <t>Julie ou Toni</t>
  </si>
  <si>
    <t>(132) Din'en Bio</t>
  </si>
  <si>
    <t>Rue du miroir du temps, Z.A. les Landes Fleuries, Quévert 22100</t>
  </si>
  <si>
    <t>Marie</t>
  </si>
  <si>
    <t>(15) Biocoop chapeau rouge</t>
  </si>
  <si>
    <t>(81) Brin d'avoine</t>
  </si>
  <si>
    <t>5 Allée de Kernenez, 29000 Quimper</t>
  </si>
  <si>
    <t>Damien</t>
  </si>
  <si>
    <t>(82) Bio Douarnenez</t>
  </si>
  <si>
    <t>12 Rue Pen ar Ménez, 29100 Douarnenez</t>
  </si>
  <si>
    <t>Marie-Anne</t>
  </si>
  <si>
    <t>(20) Biocoop Quimper</t>
  </si>
  <si>
    <t>5 Allée de Trequeffelec, 29000 Quimper</t>
  </si>
  <si>
    <t>Marie-Pierre ou Mélanie ou Julien</t>
  </si>
  <si>
    <t>(102) Biocoop Seve Ploërmel</t>
  </si>
  <si>
    <t>59 bis Boulevard Laennec, 56800 Ploërmel</t>
  </si>
  <si>
    <t>Yseult ou Virginie</t>
  </si>
  <si>
    <t>(78) La Vie Claire Saint Malo</t>
  </si>
  <si>
    <t>53 Rue ville Pépin, 35400 Saint Malo</t>
  </si>
  <si>
    <t>Camille</t>
  </si>
  <si>
    <t>16 Rue de la Providence, 29000 Quimper</t>
  </si>
  <si>
    <t>Lucie</t>
  </si>
  <si>
    <t>(28) Graine de bio</t>
  </si>
  <si>
    <t>Route de Plomeur, 29120 Pont-l'Abbé</t>
  </si>
  <si>
    <t>Marie-Laure</t>
  </si>
  <si>
    <t>(30) Biocoop Coccinelle</t>
  </si>
  <si>
    <t>3 Rue Marcelin Berthelot, 29600 Saint-Martin-des-Champs</t>
  </si>
  <si>
    <t>Magali</t>
  </si>
  <si>
    <t>(14) Kerbio rive droite</t>
  </si>
  <si>
    <t>114 Boulevard de Plymouth, 29200 Brest</t>
  </si>
  <si>
    <t>Aude</t>
  </si>
  <si>
    <t>(16) Kerbio Europe</t>
  </si>
  <si>
    <t>Place Daumier, 29200 Brest</t>
  </si>
  <si>
    <t>Cassandra ou Pauline</t>
  </si>
  <si>
    <t>(86) Auberge les Glazicks</t>
  </si>
  <si>
    <t>7 Rue de la Plage, 29550 Plomodiern</t>
  </si>
  <si>
    <t>(13) La clef des champs Landerneau</t>
  </si>
  <si>
    <t>11 Rue Henri Dunant, 29800 Landerneau</t>
  </si>
  <si>
    <t>Lucille ou Odile</t>
  </si>
  <si>
    <t>(21) Biocoop Baradozig</t>
  </si>
  <si>
    <t>7 Boulevard Charles de Gaulle, 29480 Le Relecq-Kerhuon</t>
  </si>
  <si>
    <t>Doriane ou Marie</t>
  </si>
  <si>
    <t>(31) Biocoop Biogastel</t>
  </si>
  <si>
    <t>45 Rue Jean Fournier, 29470 Plougastel-Daoulas</t>
  </si>
  <si>
    <t>Céline ou Janick</t>
  </si>
  <si>
    <t>Roc'h Trédudon</t>
  </si>
  <si>
    <t>6 Rue de Kérivoas, 29770 Audierne</t>
  </si>
  <si>
    <t>Morgan ou Damien</t>
  </si>
  <si>
    <t>(22) Biocoop Douar Nevez</t>
  </si>
  <si>
    <t>76 Avenue Victor Hugo, 29270 Carhaix-Plouguer</t>
  </si>
  <si>
    <t>Nadège ou Marloes</t>
  </si>
  <si>
    <t>(83) La clef des champs Landivisiau</t>
  </si>
  <si>
    <t>31 Rue de la tour d'Auvegne, 29400 Landivisiau</t>
  </si>
  <si>
    <t>Jérôme</t>
  </si>
  <si>
    <t>Marché</t>
  </si>
  <si>
    <t>La Feuillée</t>
  </si>
  <si>
    <t>Christophe</t>
  </si>
  <si>
    <t>(19) Kastell bio</t>
  </si>
  <si>
    <t>45 Avenue des Carmes, 29250 Saint-Pol-de-Leon</t>
  </si>
  <si>
    <t>Cécile</t>
  </si>
  <si>
    <t>(133) Biocoop Callune Pontivy</t>
  </si>
  <si>
    <t>2 Rue Colette Besson, 56300 Pontivy</t>
  </si>
  <si>
    <t>Marion ou Morgane</t>
  </si>
  <si>
    <t>Le Fleuron bio</t>
  </si>
  <si>
    <t>1 Avenue du marché Commun, 44300 Nantes</t>
  </si>
  <si>
    <t>Lydia ou Dominique</t>
  </si>
  <si>
    <t>(95) Biocoop Beg douar</t>
  </si>
  <si>
    <t>Avenue des frères Legall, 22310 Plestin Les grèves</t>
  </si>
  <si>
    <t>(36) Biomonde Bio du Portzic</t>
  </si>
  <si>
    <t>Route de St-Anne du Portzic, 29200 Brest</t>
  </si>
  <si>
    <t>Rémi</t>
  </si>
  <si>
    <t>(32) Biocoop Bio Abers</t>
  </si>
  <si>
    <t>8 Rue des Entrepreneurs, 29290 Saint-Renan</t>
  </si>
  <si>
    <t>Marine</t>
  </si>
  <si>
    <t>(33) Bio de Guip</t>
  </si>
  <si>
    <t>12 Rue de la Vallée, 29490 Guipavas</t>
  </si>
  <si>
    <t>Pauline ou Camille</t>
  </si>
  <si>
    <t>(38) La Vie Claire Brest</t>
  </si>
  <si>
    <t>41 Rue Louis Pasteur, 29200 Brest</t>
  </si>
  <si>
    <t>Aurore ou Ildut</t>
  </si>
  <si>
    <t>(27) Biocoop Douarnenez</t>
  </si>
  <si>
    <t>Rue Gabriel le signe , Route de Brest 29100 Douarnenez</t>
  </si>
  <si>
    <t xml:space="preserve"> </t>
  </si>
  <si>
    <t>(84) Super U Pleyber Christ</t>
  </si>
  <si>
    <t>Zone Artisanale la justice, 29410 Pleyber Christ</t>
  </si>
  <si>
    <t>(75) Les Halles Biomonde</t>
  </si>
  <si>
    <t>5 Boulevard Saint-Germain, 35300 Fougères</t>
  </si>
  <si>
    <t>Sophie</t>
  </si>
  <si>
    <t>(306) Les Zouz de Brest</t>
  </si>
  <si>
    <t>1 bis Rue Kéréon, 29200 Brest</t>
  </si>
  <si>
    <t>Maëlle ou Clarisse</t>
  </si>
  <si>
    <t>(10) Magasin Bio Keriolet</t>
  </si>
  <si>
    <t>79, rue Louis Rene Villerme 29900 Concarneau</t>
  </si>
  <si>
    <t>Mira</t>
  </si>
  <si>
    <t>(63) Biocoop Bio Lune</t>
  </si>
  <si>
    <t>32 Boulevard de Groslay, 35300 Fougères</t>
  </si>
  <si>
    <t>Jeanne</t>
  </si>
  <si>
    <t xml:space="preserve">  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</si>
</sst>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"/>
    <numFmt numFmtId="165" formatCode="dd&quot;/&quot;mm"/>
  </numFmts>
  <fonts count="10">
    <font>
      <sz val="10.0"/>
      <color rgb="FF000000"/>
      <name val="Arial"/>
    </font>
    <font>
      <b/>
      <name val="Arial"/>
    </font>
    <font>
      <b/>
      <sz val="9.0"/>
      <color theme="1"/>
      <name val="Arial"/>
    </font>
    <font>
      <color theme="1"/>
      <name val="Arial"/>
    </font>
    <font>
      <b/>
      <color theme="1"/>
      <name val="Arial"/>
    </font>
    <font>
      <sz val="9.0"/>
      <color theme="1"/>
      <name val="Arial"/>
    </font>
    <font>
      <name val="Arial"/>
    </font>
    <font>
      <color rgb="FF000000"/>
      <name val="Arial"/>
    </font>
    <font>
      <sz val="9.0"/>
    </font>
    <font>
      <sz val="9.0"/>
      <name val="Arial"/>
    </font>
  </fonts>
  <fills count="3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</fills>
  <borders count="2">
    <border/>
    <border>
      <bottom style="thin">
        <color rgb="FFCCCCCC"/>
      </bottom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shrinkToFit="0" wrapText="1"/>
    </xf>
    <xf borderId="0" fillId="0" fontId="2" numFmtId="0" xfId="0" applyAlignment="1" applyFont="1">
      <alignment horizontal="center" shrinkToFit="0" vertical="center" wrapText="1"/>
    </xf>
    <xf borderId="0" fillId="0" fontId="3" numFmtId="0" xfId="0" applyAlignment="1" applyFont="1">
      <alignment vertical="center"/>
    </xf>
    <xf borderId="0" fillId="0" fontId="4" numFmtId="0" xfId="0" applyAlignment="1" applyFont="1">
      <alignment vertical="center"/>
    </xf>
    <xf borderId="0" fillId="0" fontId="5" numFmtId="0" xfId="0" applyAlignment="1" applyFont="1">
      <alignment horizontal="center" shrinkToFit="0" vertical="center" wrapText="1"/>
    </xf>
    <xf borderId="0" fillId="0" fontId="6" numFmtId="0" xfId="0" applyAlignment="1" applyFont="1">
      <alignment shrinkToFit="0" wrapText="1"/>
    </xf>
    <xf borderId="0" fillId="0" fontId="5" numFmtId="164" xfId="0" applyAlignment="1" applyFont="1" applyNumberFormat="1">
      <alignment horizontal="center" shrinkToFit="0" vertical="center" wrapText="1"/>
    </xf>
    <xf borderId="0" fillId="0" fontId="5" numFmtId="0" xfId="0" applyAlignment="1" applyFont="1">
      <alignment horizontal="center" readingOrder="0" shrinkToFit="0" vertical="center" wrapText="1"/>
    </xf>
    <xf borderId="0" fillId="0" fontId="6" numFmtId="0" xfId="0" applyAlignment="1" applyFont="1">
      <alignment shrinkToFit="0" wrapText="1"/>
    </xf>
    <xf borderId="0" fillId="0" fontId="6" numFmtId="0" xfId="0" applyFont="1"/>
    <xf borderId="0" fillId="2" fontId="6" numFmtId="0" xfId="0" applyAlignment="1" applyFill="1" applyFont="1">
      <alignment shrinkToFit="0" wrapText="1"/>
    </xf>
    <xf borderId="0" fillId="0" fontId="6" numFmtId="0" xfId="0" applyAlignment="1" applyFont="1">
      <alignment vertical="bottom"/>
    </xf>
    <xf borderId="0" fillId="0" fontId="6" numFmtId="0" xfId="0" applyFont="1"/>
    <xf borderId="0" fillId="0" fontId="6" numFmtId="0" xfId="0" applyAlignment="1" applyFont="1">
      <alignment readingOrder="0"/>
    </xf>
    <xf borderId="0" fillId="2" fontId="6" numFmtId="0" xfId="0" applyFont="1"/>
    <xf borderId="0" fillId="2" fontId="6" numFmtId="0" xfId="0" applyAlignment="1" applyFont="1">
      <alignment vertical="bottom"/>
    </xf>
    <xf borderId="1" fillId="0" fontId="6" numFmtId="0" xfId="0" applyBorder="1" applyFont="1"/>
    <xf borderId="1" fillId="0" fontId="7" numFmtId="0" xfId="0" applyAlignment="1" applyBorder="1" applyFont="1">
      <alignment shrinkToFit="0" vertical="bottom" wrapText="0"/>
    </xf>
    <xf borderId="0" fillId="0" fontId="5" numFmtId="4" xfId="0" applyAlignment="1" applyFont="1" applyNumberFormat="1">
      <alignment horizontal="center" shrinkToFit="0" vertical="center" wrapText="1"/>
    </xf>
    <xf borderId="0" fillId="0" fontId="5" numFmtId="164" xfId="0" applyAlignment="1" applyFont="1" applyNumberFormat="1">
      <alignment horizontal="center" readingOrder="0" shrinkToFit="0" vertical="center" wrapText="1"/>
    </xf>
    <xf borderId="0" fillId="0" fontId="2" numFmtId="0" xfId="0" applyAlignment="1" applyFont="1">
      <alignment horizontal="center" readingOrder="0" shrinkToFit="0" vertical="center" wrapText="1"/>
    </xf>
    <xf borderId="0" fillId="0" fontId="8" numFmtId="0" xfId="0" applyAlignment="1" applyFont="1">
      <alignment horizontal="center" shrinkToFit="0" vertical="center" wrapText="1"/>
    </xf>
    <xf borderId="0" fillId="0" fontId="9" numFmtId="164" xfId="0" applyAlignment="1" applyFont="1" applyNumberFormat="1">
      <alignment horizontal="center" shrinkToFit="0" wrapText="1"/>
    </xf>
    <xf borderId="0" fillId="0" fontId="5" numFmtId="0" xfId="0" applyAlignment="1" applyFont="1">
      <alignment horizontal="center" shrinkToFit="0" wrapText="1"/>
    </xf>
    <xf borderId="0" fillId="0" fontId="9" numFmtId="0" xfId="0" applyAlignment="1" applyFont="1">
      <alignment horizontal="center" shrinkToFit="0" wrapText="1"/>
    </xf>
    <xf borderId="0" fillId="0" fontId="5" numFmtId="4" xfId="0" applyAlignment="1" applyFont="1" applyNumberFormat="1">
      <alignment horizontal="center" shrinkToFit="0" wrapText="1"/>
    </xf>
    <xf borderId="0" fillId="0" fontId="9" numFmtId="4" xfId="0" applyAlignment="1" applyFont="1" applyNumberFormat="1">
      <alignment horizontal="center" shrinkToFit="0" wrapText="1"/>
    </xf>
    <xf borderId="0" fillId="0" fontId="3" numFmtId="0" xfId="0" applyFont="1"/>
    <xf borderId="0" fillId="0" fontId="9" numFmtId="165" xfId="0" applyAlignment="1" applyFont="1" applyNumberFormat="1">
      <alignment horizontal="center" shrinkToFit="0" wrapText="1"/>
    </xf>
    <xf borderId="0" fillId="0" fontId="9" numFmtId="3" xfId="0" applyAlignment="1" applyFont="1" applyNumberFormat="1">
      <alignment horizontal="center" shrinkToFit="0" wrapText="1"/>
    </xf>
    <xf borderId="0" fillId="0" fontId="5" numFmtId="3" xfId="0" applyAlignment="1" applyFont="1" applyNumberFormat="1">
      <alignment horizontal="center" shrinkToFit="0" wrapText="1"/>
    </xf>
    <xf borderId="0" fillId="0" fontId="6" numFmtId="4" xfId="0" applyFont="1" applyNumberFormat="1"/>
    <xf borderId="0" fillId="0" fontId="3" numFmtId="4" xfId="0" applyFont="1" applyNumberFormat="1"/>
  </cellXfs>
  <cellStyles count="1">
    <cellStyle xfId="0" name="Normal" builtinId="0"/>
  </cellStyles>
  <dxfs count="2">
    <dxf>
      <font/>
      <fill>
        <patternFill patternType="solid">
          <fgColor rgb="FFFF2E2E"/>
          <bgColor rgb="FFFF2E2E"/>
        </patternFill>
      </fill>
      <border/>
    </dxf>
    <dxf>
      <font/>
      <fill>
        <patternFill patternType="solid">
          <fgColor rgb="FFFF9900"/>
          <bgColor rgb="FFFF9900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xSplit="2.0" ySplit="1.0" topLeftCell="C2" activePane="bottomRight" state="frozen"/>
      <selection activeCell="C1" sqref="C1" pane="topRight"/>
      <selection activeCell="A2" sqref="A2" pane="bottomLeft"/>
      <selection activeCell="C2" sqref="C2" pane="bottomRight"/>
    </sheetView>
  </sheetViews>
  <sheetFormatPr customHeight="1" defaultColWidth="14.43" defaultRowHeight="15.75"/>
  <cols>
    <col customWidth="1" min="1" max="1" width="7.29"/>
    <col customWidth="1" min="2" max="2" width="27.71"/>
    <col customWidth="1" min="3" max="3" width="26.0"/>
    <col customWidth="1" min="4" max="4" width="18.57"/>
    <col customWidth="1" min="5" max="14" width="7.29"/>
    <col customWidth="1" min="15" max="15" width="14.86"/>
  </cols>
  <sheetData>
    <row r="1" ht="30.0" customHeight="1">
      <c r="A1" s="2" t="s">
        <v>1</v>
      </c>
      <c r="B1" s="2" t="s">
        <v>0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11</v>
      </c>
      <c r="L1" s="2" t="s">
        <v>12</v>
      </c>
      <c r="M1" s="2" t="s">
        <v>13</v>
      </c>
      <c r="N1" s="2" t="s">
        <v>14</v>
      </c>
      <c r="O1" s="2" t="s">
        <v>10</v>
      </c>
      <c r="P1" s="5"/>
      <c r="Q1" s="5"/>
      <c r="R1" s="5"/>
      <c r="S1" s="5"/>
      <c r="T1" s="5"/>
      <c r="U1" s="5"/>
      <c r="V1" s="5"/>
      <c r="W1" s="5"/>
      <c r="X1" s="5"/>
      <c r="Y1" s="5"/>
      <c r="Z1" s="5"/>
    </row>
    <row r="2" ht="30.0" customHeight="1">
      <c r="A2" s="7">
        <v>43678.0</v>
      </c>
      <c r="B2" s="8" t="s">
        <v>27</v>
      </c>
      <c r="C2" s="5" t="str">
        <f>VLOOKUP(B2,Magasins!A2:C35,2,FALSE)</f>
        <v>20 Rue Jean-Marie Djibaou, 56600 lanester </v>
      </c>
      <c r="D2" s="5" t="str">
        <f>VLOOKUP(B2,Magasins!A2:C35,3,FALSE)</f>
        <v>Julie ou Frédérique</v>
      </c>
      <c r="E2" s="5">
        <v>2.0</v>
      </c>
      <c r="F2" s="5"/>
      <c r="G2" s="5"/>
      <c r="H2" s="5"/>
      <c r="I2" s="5">
        <v>2.0</v>
      </c>
      <c r="J2" s="5"/>
      <c r="K2" s="5">
        <v>2.0</v>
      </c>
      <c r="L2" s="5">
        <v>2.0</v>
      </c>
      <c r="M2" s="5"/>
      <c r="N2" s="5">
        <f t="shared" ref="N2:N31" si="1">SUM(E2:M2)</f>
        <v>8</v>
      </c>
      <c r="O2" s="8" t="s">
        <v>26</v>
      </c>
      <c r="P2" s="5"/>
      <c r="Q2" s="5"/>
      <c r="R2" s="5"/>
      <c r="S2" s="5"/>
      <c r="T2" s="5"/>
      <c r="U2" s="5"/>
      <c r="V2" s="5"/>
      <c r="W2" s="5"/>
      <c r="X2" s="5"/>
      <c r="Y2" s="5"/>
      <c r="Z2" s="5"/>
    </row>
    <row r="3" ht="30.0" customHeight="1">
      <c r="A3" s="7">
        <v>43678.0</v>
      </c>
      <c r="B3" s="8" t="s">
        <v>37</v>
      </c>
      <c r="C3" s="5" t="str">
        <f>VLOOKUP(B3,Magasins!A2:C35,2,FALSE)</f>
        <v>131 Rue de Paris, 35000 Rennes</v>
      </c>
      <c r="D3" s="5" t="str">
        <f>VLOOKUP(B3,Magasins!A2:C35,3,FALSE)</f>
        <v>Laure ou Jean-Philippe</v>
      </c>
      <c r="E3" s="5">
        <v>2.0</v>
      </c>
      <c r="F3" s="5">
        <v>1.0</v>
      </c>
      <c r="G3" s="5">
        <v>2.0</v>
      </c>
      <c r="H3" s="5"/>
      <c r="I3" s="5"/>
      <c r="J3" s="5"/>
      <c r="K3" s="5">
        <v>2.0</v>
      </c>
      <c r="L3" s="5"/>
      <c r="M3" s="5">
        <v>1.0</v>
      </c>
      <c r="N3" s="5">
        <f t="shared" si="1"/>
        <v>8</v>
      </c>
      <c r="O3" s="5" t="s">
        <v>26</v>
      </c>
      <c r="P3" s="5"/>
      <c r="Q3" s="5"/>
      <c r="R3" s="5"/>
      <c r="S3" s="5"/>
      <c r="T3" s="5"/>
      <c r="U3" s="5"/>
      <c r="V3" s="5"/>
      <c r="W3" s="5"/>
      <c r="X3" s="5"/>
      <c r="Y3" s="5"/>
      <c r="Z3" s="5"/>
    </row>
    <row r="4" ht="30.0" customHeight="1">
      <c r="A4" s="7">
        <v>43678.0</v>
      </c>
      <c r="B4" s="8" t="s">
        <v>19</v>
      </c>
      <c r="C4" s="5" t="str">
        <f>VLOOKUP(B4,Magasins!A$2:C$35,2,FALSE)</f>
        <v>8 Allée de la Cerisaie, 35760 Saint-Grégoire</v>
      </c>
      <c r="D4" s="5" t="str">
        <f>VLOOKUP(B4,Magasins!A$2:C$35,3,FALSE)</f>
        <v>Maelle ou Marielle</v>
      </c>
      <c r="E4" s="5">
        <v>2.0</v>
      </c>
      <c r="F4" s="5">
        <v>2.0</v>
      </c>
      <c r="G4" s="5">
        <v>2.0</v>
      </c>
      <c r="H4" s="5"/>
      <c r="I4" s="5">
        <v>2.0</v>
      </c>
      <c r="J4" s="5"/>
      <c r="K4" s="5"/>
      <c r="L4" s="5"/>
      <c r="M4" s="5"/>
      <c r="N4" s="5">
        <f t="shared" si="1"/>
        <v>8</v>
      </c>
      <c r="O4" s="5" t="s">
        <v>26</v>
      </c>
      <c r="P4" s="5"/>
      <c r="Q4" s="5"/>
      <c r="R4" s="5"/>
      <c r="S4" s="5"/>
      <c r="T4" s="5"/>
      <c r="U4" s="5"/>
      <c r="V4" s="5"/>
      <c r="W4" s="5"/>
      <c r="X4" s="5"/>
      <c r="Y4" s="5"/>
      <c r="Z4" s="5"/>
    </row>
    <row r="5" ht="30.0" customHeight="1">
      <c r="A5" s="7">
        <v>43679.0</v>
      </c>
      <c r="B5" s="8" t="s">
        <v>57</v>
      </c>
      <c r="C5" s="5" t="str">
        <f>VLOOKUP(B5,Magasins!A$2:C$35,2,FALSE)</f>
        <v>6 Rue de Kérivoas, 29770 Audierne</v>
      </c>
      <c r="D5" s="5" t="str">
        <f>VLOOKUP(B5,Magasins!A$2:C$35,3,FALSE)</f>
        <v>Morgan ou Damien</v>
      </c>
      <c r="E5" s="5"/>
      <c r="F5" s="5"/>
      <c r="G5" s="5"/>
      <c r="H5" s="5"/>
      <c r="I5" s="5"/>
      <c r="J5" s="5"/>
      <c r="K5" s="5"/>
      <c r="L5" s="5"/>
      <c r="M5" s="5"/>
      <c r="N5" s="5">
        <f t="shared" si="1"/>
        <v>0</v>
      </c>
      <c r="O5" s="5" t="s">
        <v>26</v>
      </c>
      <c r="P5" s="5"/>
      <c r="Q5" s="5"/>
      <c r="R5" s="5"/>
      <c r="S5" s="5"/>
      <c r="T5" s="5"/>
      <c r="U5" s="5"/>
      <c r="V5" s="5"/>
      <c r="W5" s="5"/>
      <c r="X5" s="5"/>
      <c r="Y5" s="5"/>
      <c r="Z5" s="5"/>
    </row>
    <row r="6" ht="30.0" customHeight="1">
      <c r="A6" s="7">
        <v>43679.0</v>
      </c>
      <c r="B6" s="8" t="s">
        <v>67</v>
      </c>
      <c r="C6" s="5" t="str">
        <f>VLOOKUP(B6,Magasins!A$2:C$35,2,FALSE)</f>
        <v>16 Rue de la Providence, 29000 Quimper</v>
      </c>
      <c r="D6" s="5" t="str">
        <f>VLOOKUP(B6,Magasins!A$2:C$35,3,FALSE)</f>
        <v>Lucie</v>
      </c>
      <c r="E6" s="5">
        <v>2.0</v>
      </c>
      <c r="F6" s="5"/>
      <c r="G6" s="5">
        <v>1.0</v>
      </c>
      <c r="H6" s="5"/>
      <c r="I6" s="5">
        <v>2.0</v>
      </c>
      <c r="J6" s="5">
        <v>2.0</v>
      </c>
      <c r="K6" s="5">
        <v>2.0</v>
      </c>
      <c r="L6" s="5"/>
      <c r="M6" s="5"/>
      <c r="N6" s="5">
        <f t="shared" si="1"/>
        <v>9</v>
      </c>
      <c r="O6" s="5" t="s">
        <v>26</v>
      </c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ht="30.0" customHeight="1">
      <c r="A7" s="7">
        <v>43679.0</v>
      </c>
      <c r="B7" s="8" t="s">
        <v>74</v>
      </c>
      <c r="C7" s="5" t="str">
        <f>VLOOKUP(B7,Magasins!A$2:C$35,2,FALSE)</f>
        <v>5 Allée de Trequeffelec, 29000 Quimper</v>
      </c>
      <c r="D7" s="5" t="str">
        <f>VLOOKUP(B7,Magasins!A$2:C$35,3,FALSE)</f>
        <v>Marie-Pierre ou Mélanie ou Julien</v>
      </c>
      <c r="E7" s="5">
        <v>2.0</v>
      </c>
      <c r="F7" s="5"/>
      <c r="G7" s="5">
        <v>1.0</v>
      </c>
      <c r="H7" s="5"/>
      <c r="I7" s="5">
        <v>3.0</v>
      </c>
      <c r="J7" s="5"/>
      <c r="K7" s="5"/>
      <c r="L7" s="5">
        <v>2.0</v>
      </c>
      <c r="M7" s="5"/>
      <c r="N7" s="5">
        <f t="shared" si="1"/>
        <v>8</v>
      </c>
      <c r="O7" s="5" t="s">
        <v>26</v>
      </c>
      <c r="P7" s="5"/>
      <c r="Q7" s="5"/>
      <c r="R7" s="5"/>
      <c r="S7" s="5"/>
      <c r="T7" s="5"/>
      <c r="U7" s="5"/>
      <c r="V7" s="5"/>
      <c r="W7" s="5"/>
      <c r="X7" s="5"/>
      <c r="Y7" s="5"/>
      <c r="Z7" s="5"/>
    </row>
    <row r="8" ht="30.0" customHeight="1">
      <c r="A8" s="7">
        <v>43679.0</v>
      </c>
      <c r="B8" s="8" t="s">
        <v>71</v>
      </c>
      <c r="C8" s="5" t="str">
        <f>VLOOKUP(B8,Magasins!A$2:C$35,2,FALSE)</f>
        <v>12 Rue Pen ar Ménez, 29100 Douarnenez</v>
      </c>
      <c r="D8" s="5" t="str">
        <f>VLOOKUP(B8,Magasins!A$2:C$35,3,FALSE)</f>
        <v>Marie-Anne</v>
      </c>
      <c r="E8" s="5">
        <v>2.0</v>
      </c>
      <c r="F8" s="5">
        <v>1.0</v>
      </c>
      <c r="G8" s="5">
        <v>1.0</v>
      </c>
      <c r="H8" s="5"/>
      <c r="I8" s="5">
        <v>2.0</v>
      </c>
      <c r="J8" s="5">
        <v>1.0</v>
      </c>
      <c r="K8" s="5"/>
      <c r="L8" s="5">
        <v>1.0</v>
      </c>
      <c r="M8" s="5"/>
      <c r="N8" s="5">
        <f t="shared" si="1"/>
        <v>8</v>
      </c>
      <c r="O8" s="5" t="s">
        <v>26</v>
      </c>
      <c r="P8" s="5"/>
      <c r="Q8" s="5"/>
      <c r="R8" s="5"/>
      <c r="S8" s="5"/>
      <c r="T8" s="5"/>
      <c r="U8" s="5"/>
      <c r="V8" s="5"/>
      <c r="W8" s="5"/>
      <c r="X8" s="5"/>
      <c r="Y8" s="5"/>
      <c r="Z8" s="5"/>
    </row>
    <row r="9" ht="30.0" customHeight="1">
      <c r="A9" s="7">
        <v>43679.0</v>
      </c>
      <c r="B9" s="8" t="s">
        <v>68</v>
      </c>
      <c r="C9" s="5" t="str">
        <f>VLOOKUP(B9,Magasins!A$2:C$35,2,FALSE)</f>
        <v>5 Allée de Kernenez, 29000 Quimper</v>
      </c>
      <c r="D9" s="5" t="str">
        <f>VLOOKUP(B9,Magasins!A$2:C$35,3,FALSE)</f>
        <v>Damien</v>
      </c>
      <c r="E9" s="5">
        <v>1.0</v>
      </c>
      <c r="F9" s="5">
        <v>3.0</v>
      </c>
      <c r="G9" s="5">
        <v>1.0</v>
      </c>
      <c r="H9" s="5"/>
      <c r="I9" s="5">
        <v>2.0</v>
      </c>
      <c r="J9" s="5"/>
      <c r="K9" s="5">
        <v>1.0</v>
      </c>
      <c r="L9" s="5">
        <v>2.0</v>
      </c>
      <c r="M9" s="5"/>
      <c r="N9" s="5">
        <f t="shared" si="1"/>
        <v>10</v>
      </c>
      <c r="O9" s="5" t="s">
        <v>26</v>
      </c>
      <c r="P9" s="5"/>
      <c r="Q9" s="5"/>
      <c r="R9" s="5"/>
      <c r="S9" s="5"/>
      <c r="T9" s="5"/>
      <c r="U9" s="5"/>
      <c r="V9" s="5"/>
      <c r="W9" s="5"/>
      <c r="X9" s="5"/>
      <c r="Y9" s="5"/>
      <c r="Z9" s="5"/>
    </row>
    <row r="10" ht="30.0" customHeight="1">
      <c r="A10" s="7">
        <v>43679.0</v>
      </c>
      <c r="B10" s="8" t="s">
        <v>85</v>
      </c>
      <c r="C10" s="5" t="str">
        <f>VLOOKUP(B10,Magasins!A$2:C$35,2,FALSE)</f>
        <v>Route de Plomeur, 29120 Pont-l'Abbé</v>
      </c>
      <c r="D10" s="5" t="str">
        <f>VLOOKUP(B10,Magasins!A$2:C$35,3,FALSE)</f>
        <v>Marie-Laure</v>
      </c>
      <c r="E10" s="5">
        <v>1.0</v>
      </c>
      <c r="F10" s="5">
        <v>1.0</v>
      </c>
      <c r="G10" s="5">
        <v>2.0</v>
      </c>
      <c r="H10" s="5"/>
      <c r="I10" s="5">
        <v>2.0</v>
      </c>
      <c r="J10" s="5">
        <v>1.0</v>
      </c>
      <c r="K10" s="5">
        <v>2.0</v>
      </c>
      <c r="L10" s="5">
        <v>1.0</v>
      </c>
      <c r="M10" s="5">
        <v>1.0</v>
      </c>
      <c r="N10" s="5">
        <f t="shared" si="1"/>
        <v>11</v>
      </c>
      <c r="O10" s="5" t="s">
        <v>26</v>
      </c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</row>
    <row r="11" ht="30.0" customHeight="1">
      <c r="A11" s="7">
        <v>43683.0</v>
      </c>
      <c r="B11" s="8" t="s">
        <v>102</v>
      </c>
      <c r="C11" s="5" t="str">
        <f>VLOOKUP(B11,Magasins!A$2:C$35,2,FALSE)</f>
        <v>7 Boulevard Charles de Gaulle, 29480 Le Relecq-Kerhuon</v>
      </c>
      <c r="D11" s="5" t="str">
        <f>VLOOKUP(B11,Magasins!A$2:C$35,3,FALSE)</f>
        <v>Doriane ou Marie</v>
      </c>
      <c r="E11" s="5">
        <v>2.0</v>
      </c>
      <c r="F11" s="5"/>
      <c r="G11" s="5">
        <v>1.0</v>
      </c>
      <c r="H11" s="5">
        <v>1.0</v>
      </c>
      <c r="I11" s="5">
        <v>1.0</v>
      </c>
      <c r="J11" s="5">
        <v>1.0</v>
      </c>
      <c r="K11" s="5">
        <v>1.0</v>
      </c>
      <c r="L11" s="5">
        <v>1.0</v>
      </c>
      <c r="M11" s="5">
        <v>1.0</v>
      </c>
      <c r="N11" s="5">
        <f t="shared" si="1"/>
        <v>9</v>
      </c>
      <c r="O11" s="5" t="s">
        <v>26</v>
      </c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</row>
    <row r="12" ht="30.0" customHeight="1">
      <c r="A12" s="7">
        <v>43683.0</v>
      </c>
      <c r="B12" s="8" t="s">
        <v>105</v>
      </c>
      <c r="C12" s="5" t="str">
        <f>VLOOKUP(B12,Magasins!A$2:C$35,2,FALSE)</f>
        <v>45 Rue Jean Fournier, 29470 Plougastel-Daoulas</v>
      </c>
      <c r="D12" s="5" t="str">
        <f>VLOOKUP(B12,Magasins!A$2:C$35,3,FALSE)</f>
        <v>Céline ou Janick</v>
      </c>
      <c r="E12" s="5">
        <v>3.0</v>
      </c>
      <c r="F12" s="5"/>
      <c r="G12" s="5">
        <v>1.0</v>
      </c>
      <c r="H12" s="5">
        <v>1.0</v>
      </c>
      <c r="I12" s="5">
        <v>2.0</v>
      </c>
      <c r="J12" s="5">
        <v>1.0</v>
      </c>
      <c r="K12" s="5">
        <v>1.0</v>
      </c>
      <c r="L12" s="5"/>
      <c r="M12" s="5"/>
      <c r="N12" s="5">
        <f t="shared" si="1"/>
        <v>9</v>
      </c>
      <c r="O12" s="5" t="s">
        <v>26</v>
      </c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</row>
    <row r="13" ht="30.0" customHeight="1">
      <c r="A13" s="7">
        <v>43683.0</v>
      </c>
      <c r="B13" s="8" t="s">
        <v>94</v>
      </c>
      <c r="C13" s="5" t="str">
        <f>VLOOKUP(B13,Magasins!A$2:C$35,2,FALSE)</f>
        <v>Place Daumier, 29200 Brest</v>
      </c>
      <c r="D13" s="5" t="str">
        <f>VLOOKUP(B13,Magasins!A$2:C$35,3,FALSE)</f>
        <v>Cassandra ou Pauline</v>
      </c>
      <c r="E13" s="5">
        <v>2.0</v>
      </c>
      <c r="F13" s="5">
        <v>2.0</v>
      </c>
      <c r="G13" s="5">
        <v>2.0</v>
      </c>
      <c r="H13" s="5"/>
      <c r="I13" s="5">
        <v>2.0</v>
      </c>
      <c r="J13" s="5">
        <v>2.0</v>
      </c>
      <c r="K13" s="5"/>
      <c r="L13" s="5">
        <v>2.0</v>
      </c>
      <c r="M13" s="5"/>
      <c r="N13" s="5">
        <f t="shared" si="1"/>
        <v>12</v>
      </c>
      <c r="O13" s="5" t="s">
        <v>26</v>
      </c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</row>
    <row r="14" ht="30.0" customHeight="1">
      <c r="A14" s="7">
        <v>43683.0</v>
      </c>
      <c r="B14" s="8" t="s">
        <v>43</v>
      </c>
      <c r="C14" s="5" t="str">
        <f>VLOOKUP(B14,Magasins!A$2:C$35,2,FALSE)</f>
        <v>5 Allée de la grassinais, 35400 Saint-Malo</v>
      </c>
      <c r="D14" s="5" t="str">
        <f>VLOOKUP(B14,Magasins!A$2:C$35,3,FALSE)</f>
        <v>Lisa ou Axel</v>
      </c>
      <c r="E14" s="5">
        <v>2.0</v>
      </c>
      <c r="F14" s="5"/>
      <c r="G14" s="5">
        <v>2.0</v>
      </c>
      <c r="H14" s="5">
        <v>2.0</v>
      </c>
      <c r="I14" s="5">
        <v>4.0</v>
      </c>
      <c r="J14" s="5">
        <v>2.0</v>
      </c>
      <c r="K14" s="5">
        <v>4.0</v>
      </c>
      <c r="L14" s="5"/>
      <c r="M14" s="5"/>
      <c r="N14" s="5">
        <f t="shared" si="1"/>
        <v>16</v>
      </c>
      <c r="O14" s="5" t="s">
        <v>26</v>
      </c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</row>
    <row r="15" ht="30.0" customHeight="1">
      <c r="A15" s="7">
        <v>43683.0</v>
      </c>
      <c r="B15" s="8" t="s">
        <v>80</v>
      </c>
      <c r="C15" s="5" t="str">
        <f>VLOOKUP(B15,Magasins!A$2:C$35,2,FALSE)</f>
        <v>53 Rue ville Pépin, 35400 Saint Malo</v>
      </c>
      <c r="D15" s="5" t="str">
        <f>VLOOKUP(B15,Magasins!A$2:C$35,3,FALSE)</f>
        <v>Camille</v>
      </c>
      <c r="E15" s="5">
        <v>2.0</v>
      </c>
      <c r="F15" s="5"/>
      <c r="G15" s="5"/>
      <c r="H15" s="5"/>
      <c r="I15" s="5"/>
      <c r="J15" s="5">
        <v>2.0</v>
      </c>
      <c r="K15" s="5">
        <v>4.0</v>
      </c>
      <c r="L15" s="5"/>
      <c r="M15" s="5"/>
      <c r="N15" s="5">
        <f t="shared" si="1"/>
        <v>8</v>
      </c>
      <c r="O15" s="5" t="s">
        <v>26</v>
      </c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</row>
    <row r="16" ht="30.0" customHeight="1">
      <c r="A16" s="7">
        <v>43684.0</v>
      </c>
      <c r="B16" s="8" t="s">
        <v>97</v>
      </c>
      <c r="C16" s="5" t="str">
        <f>VLOOKUP(B16,Magasins!A$2:C$35,2,FALSE)</f>
        <v>7 Rue de la Plage, 29550 Plomodiern</v>
      </c>
      <c r="D16" s="5" t="str">
        <f>VLOOKUP(B16,Magasins!A$2:C$35,3,FALSE)</f>
        <v/>
      </c>
      <c r="E16" s="5">
        <v>4.0</v>
      </c>
      <c r="F16" s="5"/>
      <c r="G16" s="5"/>
      <c r="H16" s="5"/>
      <c r="I16" s="5"/>
      <c r="J16" s="5"/>
      <c r="K16" s="5"/>
      <c r="L16" s="5"/>
      <c r="M16" s="5"/>
      <c r="N16" s="5">
        <f t="shared" si="1"/>
        <v>4</v>
      </c>
      <c r="O16" s="5" t="s">
        <v>26</v>
      </c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</row>
    <row r="17" ht="30.0" customHeight="1">
      <c r="A17" s="7">
        <v>43684.0</v>
      </c>
      <c r="B17" s="8" t="s">
        <v>88</v>
      </c>
      <c r="C17" s="5" t="str">
        <f>VLOOKUP(B17,Magasins!A$2:C$35,2,FALSE)</f>
        <v>3 Rue Marcelin Berthelot, 29600 Saint-Martin-des-Champs</v>
      </c>
      <c r="D17" s="5" t="str">
        <f>VLOOKUP(B17,Magasins!A$2:C$35,3,FALSE)</f>
        <v>Magali</v>
      </c>
      <c r="E17" s="19">
        <f>16/12</f>
        <v>1.333333333</v>
      </c>
      <c r="F17" s="19"/>
      <c r="G17" s="19"/>
      <c r="H17" s="19">
        <f>11/6</f>
        <v>1.833333333</v>
      </c>
      <c r="I17" s="19">
        <f>4/6</f>
        <v>0.6666666667</v>
      </c>
      <c r="J17" s="19">
        <f>8/6</f>
        <v>1.333333333</v>
      </c>
      <c r="K17" s="19">
        <f>9/6</f>
        <v>1.5</v>
      </c>
      <c r="L17" s="19">
        <v>2.0</v>
      </c>
      <c r="M17" s="19"/>
      <c r="N17" s="19">
        <f t="shared" si="1"/>
        <v>8.666666667</v>
      </c>
      <c r="O17" s="5" t="s">
        <v>26</v>
      </c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</row>
    <row r="18" ht="30.0" customHeight="1">
      <c r="A18" s="7">
        <v>43685.0</v>
      </c>
      <c r="B18" s="8" t="s">
        <v>99</v>
      </c>
      <c r="C18" s="5" t="str">
        <f>VLOOKUP(B18,Magasins!A$2:C$35,2,FALSE)</f>
        <v>11 Rue Henri Dunant, 29800 Landerneau</v>
      </c>
      <c r="D18" s="5" t="str">
        <f>VLOOKUP(B18,Magasins!A$2:C$35,3,FALSE)</f>
        <v>Lucille ou Odile</v>
      </c>
      <c r="E18" s="5">
        <v>2.0</v>
      </c>
      <c r="F18" s="5">
        <v>2.0</v>
      </c>
      <c r="G18" s="5"/>
      <c r="H18" s="5"/>
      <c r="I18" s="5">
        <v>1.0</v>
      </c>
      <c r="J18" s="5">
        <v>1.0</v>
      </c>
      <c r="K18" s="5">
        <v>1.0</v>
      </c>
      <c r="L18" s="5">
        <v>1.0</v>
      </c>
      <c r="M18" s="5">
        <v>1.0</v>
      </c>
      <c r="N18" s="5">
        <f t="shared" si="1"/>
        <v>9</v>
      </c>
      <c r="O18" s="5" t="s">
        <v>26</v>
      </c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</row>
    <row r="19" ht="30.0" customHeight="1">
      <c r="A19" s="7">
        <v>43686.0</v>
      </c>
      <c r="B19" s="8" t="s">
        <v>88</v>
      </c>
      <c r="C19" s="5" t="str">
        <f>VLOOKUP(B19,Magasins!A$2:C$35,2,FALSE)</f>
        <v>3 Rue Marcelin Berthelot, 29600 Saint-Martin-des-Champs</v>
      </c>
      <c r="D19" s="5" t="str">
        <f>VLOOKUP(B19,Magasins!A$2:C$35,3,FALSE)</f>
        <v>Magali</v>
      </c>
      <c r="E19" s="19"/>
      <c r="F19" s="19">
        <f>11/6</f>
        <v>1.833333333</v>
      </c>
      <c r="G19" s="19">
        <f>8/6</f>
        <v>1.333333333</v>
      </c>
      <c r="H19" s="19"/>
      <c r="I19" s="19">
        <f>20/6</f>
        <v>3.333333333</v>
      </c>
      <c r="J19" s="19"/>
      <c r="K19" s="19">
        <f>19/6</f>
        <v>3.166666667</v>
      </c>
      <c r="L19" s="19">
        <f>9/6</f>
        <v>1.5</v>
      </c>
      <c r="M19" s="19">
        <f>4/6</f>
        <v>0.6666666667</v>
      </c>
      <c r="N19" s="19">
        <f t="shared" si="1"/>
        <v>11.83333333</v>
      </c>
      <c r="O19" s="5" t="s">
        <v>26</v>
      </c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</row>
    <row r="20" ht="30.0" customHeight="1">
      <c r="A20" s="7">
        <v>43686.0</v>
      </c>
      <c r="B20" s="8" t="s">
        <v>91</v>
      </c>
      <c r="C20" s="5" t="str">
        <f>VLOOKUP(B20,Magasins!A$2:C$35,2,FALSE)</f>
        <v>114 Boulevard de Plymouth, 29200 Brest</v>
      </c>
      <c r="D20" s="5" t="str">
        <f>VLOOKUP(B20,Magasins!A$2:C$35,3,FALSE)</f>
        <v>Aude</v>
      </c>
      <c r="E20" s="5">
        <v>2.0</v>
      </c>
      <c r="F20" s="5">
        <v>2.0</v>
      </c>
      <c r="G20" s="5">
        <v>2.0</v>
      </c>
      <c r="H20" s="5">
        <v>2.0</v>
      </c>
      <c r="I20" s="5">
        <v>1.0</v>
      </c>
      <c r="J20" s="5">
        <v>2.0</v>
      </c>
      <c r="K20" s="5">
        <v>2.0</v>
      </c>
      <c r="L20" s="5">
        <v>2.0</v>
      </c>
      <c r="M20" s="5"/>
      <c r="N20" s="5">
        <f t="shared" si="1"/>
        <v>15</v>
      </c>
      <c r="O20" s="5" t="s">
        <v>26</v>
      </c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</row>
    <row r="21" ht="30.0" customHeight="1">
      <c r="A21" s="7">
        <v>43686.0</v>
      </c>
      <c r="B21" s="8" t="s">
        <v>52</v>
      </c>
      <c r="C21" s="5" t="str">
        <f>VLOOKUP(B21,Magasins!A$2:C$35,2,FALSE)</f>
        <v>2 Rue Antoine de Saint-Exupéry, 56100 Lorient</v>
      </c>
      <c r="D21" s="5" t="str">
        <f>VLOOKUP(B21,Magasins!A$2:C$35,3,FALSE)</f>
        <v>Thomas</v>
      </c>
      <c r="E21" s="5">
        <v>1.0</v>
      </c>
      <c r="F21" s="5">
        <v>1.0</v>
      </c>
      <c r="G21" s="5">
        <v>1.0</v>
      </c>
      <c r="H21" s="5">
        <v>1.0</v>
      </c>
      <c r="I21" s="5">
        <v>1.0</v>
      </c>
      <c r="J21" s="5"/>
      <c r="K21" s="5">
        <v>2.0</v>
      </c>
      <c r="L21" s="5"/>
      <c r="M21" s="5">
        <v>1.0</v>
      </c>
      <c r="N21" s="5">
        <f t="shared" si="1"/>
        <v>8</v>
      </c>
      <c r="O21" s="5" t="s">
        <v>26</v>
      </c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</row>
    <row r="22" ht="30.0" customHeight="1">
      <c r="A22" s="7">
        <v>43686.0</v>
      </c>
      <c r="B22" s="8" t="s">
        <v>27</v>
      </c>
      <c r="C22" s="5" t="str">
        <f>VLOOKUP(B22,Magasins!A$2:C$35,2,FALSE)</f>
        <v>20 Rue Jean-Marie Djibaou, 56600 lanester </v>
      </c>
      <c r="D22" s="5" t="str">
        <f>VLOOKUP(B22,Magasins!A$2:C$35,3,FALSE)</f>
        <v>Julie ou Frédérique</v>
      </c>
      <c r="E22" s="5">
        <v>1.0</v>
      </c>
      <c r="F22" s="5">
        <v>1.0</v>
      </c>
      <c r="G22" s="5">
        <v>1.0</v>
      </c>
      <c r="H22" s="5">
        <v>1.0</v>
      </c>
      <c r="I22" s="5">
        <v>2.0</v>
      </c>
      <c r="J22" s="5"/>
      <c r="K22" s="5">
        <v>1.0</v>
      </c>
      <c r="L22" s="5"/>
      <c r="M22" s="5">
        <v>1.0</v>
      </c>
      <c r="N22" s="5">
        <f t="shared" si="1"/>
        <v>8</v>
      </c>
      <c r="O22" s="5" t="s">
        <v>26</v>
      </c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</row>
    <row r="23" ht="30.0" customHeight="1">
      <c r="A23" s="7">
        <v>43686.0</v>
      </c>
      <c r="B23" s="8" t="s">
        <v>19</v>
      </c>
      <c r="C23" s="5" t="str">
        <f>VLOOKUP(B23,Magasins!A$2:C$35,2,FALSE)</f>
        <v>8 Allée de la Cerisaie, 35760 Saint-Grégoire</v>
      </c>
      <c r="D23" s="5" t="str">
        <f>VLOOKUP(B23,Magasins!A$2:C$35,3,FALSE)</f>
        <v>Maelle ou Marielle</v>
      </c>
      <c r="E23" s="5">
        <v>3.0</v>
      </c>
      <c r="F23" s="5">
        <v>1.0</v>
      </c>
      <c r="G23" s="5">
        <v>3.0</v>
      </c>
      <c r="H23" s="5"/>
      <c r="I23" s="5">
        <v>3.0</v>
      </c>
      <c r="J23" s="5"/>
      <c r="K23" s="5"/>
      <c r="L23" s="5"/>
      <c r="M23" s="5"/>
      <c r="N23" s="5">
        <f t="shared" si="1"/>
        <v>10</v>
      </c>
      <c r="O23" s="5" t="s">
        <v>26</v>
      </c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</row>
    <row r="24" ht="30.0" customHeight="1">
      <c r="A24" s="7">
        <v>43687.0</v>
      </c>
      <c r="B24" s="8" t="s">
        <v>46</v>
      </c>
      <c r="C24" s="5" t="str">
        <f>VLOOKUP(B24,Magasins!A$2:C$35,2,FALSE)</f>
        <v>44 Rue du général Patton, 35400 Saint-Malo</v>
      </c>
      <c r="D24" s="5" t="str">
        <f>VLOOKUP(B24,Magasins!A$2:C$35,3,FALSE)</f>
        <v>Eléonore</v>
      </c>
      <c r="E24" s="5">
        <v>16.0</v>
      </c>
      <c r="F24" s="5"/>
      <c r="G24" s="5">
        <v>2.0</v>
      </c>
      <c r="H24" s="5"/>
      <c r="I24" s="5">
        <v>1.0</v>
      </c>
      <c r="J24" s="5">
        <v>1.0</v>
      </c>
      <c r="K24" s="5">
        <v>3.0</v>
      </c>
      <c r="L24" s="5"/>
      <c r="M24" s="5"/>
      <c r="N24" s="5">
        <f t="shared" si="1"/>
        <v>23</v>
      </c>
      <c r="O24" s="5" t="s">
        <v>26</v>
      </c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</row>
    <row r="25" ht="30.0" customHeight="1">
      <c r="A25" s="7">
        <v>43687.0</v>
      </c>
      <c r="B25" s="8" t="s">
        <v>31</v>
      </c>
      <c r="C25" s="5" t="str">
        <f>VLOOKUP(B25,Magasins!A$2:C$35,2,FALSE)</f>
        <v>8 Avenue des peupliers, 35510 Cesson-Sévigné</v>
      </c>
      <c r="D25" s="5" t="str">
        <f>VLOOKUP(B25,Magasins!A$2:C$35,3,FALSE)</f>
        <v>Christèle ou Pierre</v>
      </c>
      <c r="E25" s="5">
        <v>3.0</v>
      </c>
      <c r="F25" s="5">
        <v>3.0</v>
      </c>
      <c r="G25" s="5">
        <v>2.0</v>
      </c>
      <c r="H25" s="5"/>
      <c r="I25" s="5">
        <v>2.0</v>
      </c>
      <c r="J25" s="5">
        <v>2.0</v>
      </c>
      <c r="K25" s="5">
        <v>2.0</v>
      </c>
      <c r="L25" s="5"/>
      <c r="M25" s="5"/>
      <c r="N25" s="5">
        <f t="shared" si="1"/>
        <v>14</v>
      </c>
      <c r="O25" s="5" t="s">
        <v>26</v>
      </c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</row>
    <row r="26" ht="30.0" customHeight="1">
      <c r="A26" s="7">
        <v>43687.0</v>
      </c>
      <c r="B26" s="8" t="s">
        <v>28</v>
      </c>
      <c r="C26" s="5" t="str">
        <f>VLOOKUP(B26,Magasins!A$2:C$35,2,FALSE)</f>
        <v>132 Rue Eugène Pottier, 35000 Rennes</v>
      </c>
      <c r="D26" s="5" t="str">
        <f>VLOOKUP(B26,Magasins!A$2:C$35,3,FALSE)</f>
        <v>Nadège ou Kévin ou Lauranne</v>
      </c>
      <c r="E26" s="5">
        <v>2.0</v>
      </c>
      <c r="F26" s="5">
        <v>3.0</v>
      </c>
      <c r="G26" s="5"/>
      <c r="H26" s="5">
        <v>1.0</v>
      </c>
      <c r="I26" s="5"/>
      <c r="J26" s="5">
        <v>2.0</v>
      </c>
      <c r="K26" s="5"/>
      <c r="L26" s="5">
        <v>4.0</v>
      </c>
      <c r="M26" s="5"/>
      <c r="N26" s="5">
        <f t="shared" si="1"/>
        <v>12</v>
      </c>
      <c r="O26" s="5" t="s">
        <v>26</v>
      </c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</row>
    <row r="27" ht="30.0" customHeight="1">
      <c r="A27" s="7">
        <v>43689.0</v>
      </c>
      <c r="B27" s="8" t="s">
        <v>80</v>
      </c>
      <c r="C27" s="5" t="str">
        <f>VLOOKUP(B27,Magasins!A$2:C$35,2,FALSE)</f>
        <v>53 Rue ville Pépin, 35400 Saint Malo</v>
      </c>
      <c r="D27" s="5" t="str">
        <f>VLOOKUP(B27,Magasins!A$2:C$35,3,FALSE)</f>
        <v>Camille</v>
      </c>
      <c r="E27" s="5"/>
      <c r="F27" s="5"/>
      <c r="G27" s="5"/>
      <c r="H27" s="5"/>
      <c r="I27" s="5"/>
      <c r="J27" s="5">
        <v>2.0</v>
      </c>
      <c r="K27" s="5"/>
      <c r="L27" s="5"/>
      <c r="M27" s="5"/>
      <c r="N27" s="5">
        <f t="shared" si="1"/>
        <v>2</v>
      </c>
      <c r="O27" s="5" t="s">
        <v>26</v>
      </c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</row>
    <row r="28" ht="30.0" customHeight="1">
      <c r="A28" s="7">
        <v>43691.0</v>
      </c>
      <c r="B28" s="8" t="s">
        <v>74</v>
      </c>
      <c r="C28" s="5" t="str">
        <f>VLOOKUP(B28,Magasins!A$2:C$35,2,FALSE)</f>
        <v>5 Allée de Trequeffelec, 29000 Quimper</v>
      </c>
      <c r="D28" s="5" t="str">
        <f>VLOOKUP(B28,Magasins!A$2:C$35,3,FALSE)</f>
        <v>Marie-Pierre ou Mélanie ou Julien</v>
      </c>
      <c r="E28" s="5">
        <v>3.0</v>
      </c>
      <c r="F28" s="5"/>
      <c r="G28" s="5">
        <v>2.0</v>
      </c>
      <c r="H28" s="5"/>
      <c r="I28" s="5">
        <v>2.0</v>
      </c>
      <c r="J28" s="5"/>
      <c r="K28" s="5" t="s">
        <v>160</v>
      </c>
      <c r="L28" s="5">
        <v>1.0</v>
      </c>
      <c r="M28" s="5"/>
      <c r="N28" s="5">
        <f t="shared" si="1"/>
        <v>8</v>
      </c>
      <c r="O28" s="5" t="s">
        <v>26</v>
      </c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</row>
    <row r="29" ht="30.0" customHeight="1">
      <c r="A29" s="7">
        <v>43691.0</v>
      </c>
      <c r="B29" s="8" t="s">
        <v>61</v>
      </c>
      <c r="C29" s="5" t="str">
        <f>VLOOKUP(B29,Magasins!A$2:C$35,2,FALSE)</f>
        <v>Rond point Saint-Marc, 22300 Lannion</v>
      </c>
      <c r="D29" s="5" t="str">
        <f>VLOOKUP(B29,Magasins!A$2:C$35,3,FALSE)</f>
        <v>Julie ou Toni</v>
      </c>
      <c r="E29" s="5">
        <v>1.0</v>
      </c>
      <c r="F29" s="5">
        <v>1.0</v>
      </c>
      <c r="G29" s="5">
        <v>1.0</v>
      </c>
      <c r="H29" s="5">
        <v>1.0</v>
      </c>
      <c r="I29" s="5">
        <v>2.0</v>
      </c>
      <c r="J29" s="5">
        <v>1.0</v>
      </c>
      <c r="K29" s="5"/>
      <c r="L29" s="5">
        <v>1.0</v>
      </c>
      <c r="M29" s="5"/>
      <c r="N29" s="5">
        <f t="shared" si="1"/>
        <v>8</v>
      </c>
      <c r="O29" s="5" t="s">
        <v>26</v>
      </c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</row>
    <row r="30" ht="30.0" customHeight="1">
      <c r="A30" s="7">
        <v>43691.0</v>
      </c>
      <c r="B30" s="8" t="s">
        <v>111</v>
      </c>
      <c r="C30" s="5" t="str">
        <f>VLOOKUP(B30,Magasins!A$2:C$35,2,FALSE)</f>
        <v>76 Avenue Victor Hugo, 29270 Carhaix-Plouguer</v>
      </c>
      <c r="D30" s="5" t="str">
        <f>VLOOKUP(B30,Magasins!A$2:C$35,3,FALSE)</f>
        <v>Nadège ou Marloes</v>
      </c>
      <c r="E30" s="5">
        <v>4.0</v>
      </c>
      <c r="F30" s="5">
        <v>2.0</v>
      </c>
      <c r="G30" s="5"/>
      <c r="H30" s="5">
        <v>1.0</v>
      </c>
      <c r="I30" s="5">
        <v>2.0</v>
      </c>
      <c r="J30" s="5"/>
      <c r="K30" s="5"/>
      <c r="L30" s="5">
        <v>4.0</v>
      </c>
      <c r="M30" s="5"/>
      <c r="N30" s="5">
        <f t="shared" si="1"/>
        <v>13</v>
      </c>
      <c r="O30" s="5" t="s">
        <v>26</v>
      </c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</row>
    <row r="31" ht="30.0" customHeight="1">
      <c r="A31" s="7">
        <v>43691.0</v>
      </c>
      <c r="B31" s="8" t="s">
        <v>23</v>
      </c>
      <c r="C31" s="5" t="str">
        <f>VLOOKUP(B31,Magasins!A$2:C$35,2,FALSE)</f>
        <v>18 Rue Papu, 35000 Rennes</v>
      </c>
      <c r="D31" s="5" t="str">
        <f>VLOOKUP(B31,Magasins!A$2:C$35,3,FALSE)</f>
        <v>Jeanne , ou Anne- Octavie ou Marina</v>
      </c>
      <c r="E31" s="8">
        <v>2.0</v>
      </c>
      <c r="F31" s="5"/>
      <c r="G31" s="5">
        <v>1.0</v>
      </c>
      <c r="H31" s="5">
        <v>1.0</v>
      </c>
      <c r="I31" s="5">
        <v>1.0</v>
      </c>
      <c r="J31" s="5">
        <v>1.0</v>
      </c>
      <c r="K31" s="5">
        <v>1.0</v>
      </c>
      <c r="L31" s="5">
        <v>1.0</v>
      </c>
      <c r="M31" s="5"/>
      <c r="N31" s="5">
        <f t="shared" si="1"/>
        <v>8</v>
      </c>
      <c r="O31" s="5" t="s">
        <v>26</v>
      </c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</row>
    <row r="32" ht="30.0" customHeight="1">
      <c r="A32" s="20">
        <v>43698.0</v>
      </c>
      <c r="B32" s="8" t="s">
        <v>129</v>
      </c>
      <c r="C32" s="5" t="str">
        <f>IF(ISBLANK(B32),,VLOOKUP(B32,Magasins!A$2:C$39,2,FALSE))</f>
        <v>#N/A</v>
      </c>
      <c r="D32" s="5" t="str">
        <f>IF(ISBLANK(B32),,VLOOKUP(B32,Magasins!A$2:C$39,3,FALSE))</f>
        <v>#N/A</v>
      </c>
      <c r="E32" s="8">
        <v>1.0</v>
      </c>
      <c r="F32" s="5"/>
      <c r="G32" s="5"/>
      <c r="H32" s="5"/>
      <c r="I32" s="8">
        <v>2.0</v>
      </c>
      <c r="J32" s="8">
        <v>2.0</v>
      </c>
      <c r="K32" s="8">
        <v>2.0</v>
      </c>
      <c r="L32" s="8">
        <v>1.0</v>
      </c>
      <c r="M32" s="5"/>
      <c r="N32" s="5">
        <f t="shared" ref="N32:N40" si="2">IF(ISBLANK(B32),,SUM(E32:M32))</f>
        <v>8</v>
      </c>
      <c r="O32" s="8" t="s">
        <v>26</v>
      </c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</row>
    <row r="33" ht="30.0" customHeight="1">
      <c r="A33" s="20">
        <v>43698.0</v>
      </c>
      <c r="B33" s="8" t="s">
        <v>27</v>
      </c>
      <c r="C33" s="5" t="str">
        <f>IF(ISBLANK(B33),,VLOOKUP(B33,Magasins!A$2:C$35,2,FALSE))</f>
        <v>20 Rue Jean-Marie Djibaou, 56600 lanester </v>
      </c>
      <c r="D33" s="5" t="str">
        <f>IF(ISBLANK(B33),,VLOOKUP(B33,Magasins!A$2:C$35,3,FALSE))</f>
        <v>Julie ou Frédérique</v>
      </c>
      <c r="E33" s="8">
        <v>2.0</v>
      </c>
      <c r="F33" s="5"/>
      <c r="G33" s="5"/>
      <c r="H33" s="5"/>
      <c r="I33" s="8">
        <v>4.0</v>
      </c>
      <c r="J33" s="5"/>
      <c r="K33" s="8">
        <v>2.0</v>
      </c>
      <c r="L33" s="5"/>
      <c r="M33" s="5"/>
      <c r="N33" s="5">
        <f t="shared" si="2"/>
        <v>8</v>
      </c>
      <c r="O33" s="8" t="s">
        <v>26</v>
      </c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</row>
    <row r="34" ht="30.0" customHeight="1">
      <c r="A34" s="20">
        <v>43698.0</v>
      </c>
      <c r="B34" s="8" t="s">
        <v>131</v>
      </c>
      <c r="C34" s="5" t="str">
        <f>IF(ISBLANK(B34),,VLOOKUP(B34,Magasins!A$2:C$40,2,FALSE))</f>
        <v>#N/A</v>
      </c>
      <c r="D34" s="5" t="str">
        <f>IF(ISBLANK(B34),,VLOOKUP(B34,Magasins!A$2:C$40,3,FALSE))</f>
        <v>#N/A</v>
      </c>
      <c r="E34" s="8"/>
      <c r="F34" s="5"/>
      <c r="G34" s="8">
        <v>2.0</v>
      </c>
      <c r="H34" s="5"/>
      <c r="I34" s="8">
        <v>2.0</v>
      </c>
      <c r="J34" s="5"/>
      <c r="K34" s="8">
        <v>2.0</v>
      </c>
      <c r="L34" s="5"/>
      <c r="M34" s="8">
        <v>2.0</v>
      </c>
      <c r="N34" s="5">
        <f t="shared" si="2"/>
        <v>8</v>
      </c>
      <c r="O34" s="8" t="s">
        <v>26</v>
      </c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</row>
    <row r="35" ht="30.0" customHeight="1">
      <c r="A35" s="20">
        <v>43699.0</v>
      </c>
      <c r="B35" s="8" t="s">
        <v>19</v>
      </c>
      <c r="C35" s="5" t="str">
        <f>IF(ISBLANK(B35),,VLOOKUP(B35,Magasins!A$2:C$35,2,FALSE))</f>
        <v>8 Allée de la Cerisaie, 35760 Saint-Grégoire</v>
      </c>
      <c r="D35" s="5" t="str">
        <f>IF(ISBLANK(B35),,VLOOKUP(B35,Magasins!A$2:C$35,3,FALSE))</f>
        <v>Maelle ou Marielle</v>
      </c>
      <c r="E35" s="8">
        <v>2.0</v>
      </c>
      <c r="F35" s="8">
        <v>2.0</v>
      </c>
      <c r="G35" s="5"/>
      <c r="H35" s="8">
        <v>1.0</v>
      </c>
      <c r="I35" s="8">
        <v>2.0</v>
      </c>
      <c r="J35" s="5"/>
      <c r="K35" s="5"/>
      <c r="L35" s="8">
        <v>1.0</v>
      </c>
      <c r="M35" s="5"/>
      <c r="N35" s="5">
        <f t="shared" si="2"/>
        <v>8</v>
      </c>
      <c r="O35" s="8" t="s">
        <v>26</v>
      </c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</row>
    <row r="36" ht="30.0" customHeight="1">
      <c r="A36" s="20">
        <v>43699.0</v>
      </c>
      <c r="B36" s="8" t="s">
        <v>88</v>
      </c>
      <c r="C36" s="5" t="str">
        <f>IF(ISBLANK(B36),,VLOOKUP(B36,Magasins!A$2:C$35,2,FALSE))</f>
        <v>3 Rue Marcelin Berthelot, 29600 Saint-Martin-des-Champs</v>
      </c>
      <c r="D36" s="5" t="str">
        <f>IF(ISBLANK(B36),,VLOOKUP(B36,Magasins!A$2:C$35,3,FALSE))</f>
        <v>Magali</v>
      </c>
      <c r="E36" s="8">
        <v>4.0</v>
      </c>
      <c r="F36" s="8">
        <v>4.0</v>
      </c>
      <c r="G36" s="8">
        <v>4.0</v>
      </c>
      <c r="H36" s="8">
        <v>1.0</v>
      </c>
      <c r="I36" s="8">
        <v>4.0</v>
      </c>
      <c r="J36" s="8">
        <v>2.0</v>
      </c>
      <c r="K36" s="8">
        <v>3.0</v>
      </c>
      <c r="L36" s="8">
        <v>2.0</v>
      </c>
      <c r="M36" s="8">
        <v>1.0</v>
      </c>
      <c r="N36" s="5">
        <f t="shared" si="2"/>
        <v>25</v>
      </c>
      <c r="O36" s="8" t="s">
        <v>26</v>
      </c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</row>
    <row r="37" ht="30.0" customHeight="1">
      <c r="A37" s="20">
        <v>43699.0</v>
      </c>
      <c r="B37" s="8" t="s">
        <v>23</v>
      </c>
      <c r="C37" s="5" t="str">
        <f>IF(ISBLANK(B37),,VLOOKUP(B37,Magasins!A$2:C$35,2,FALSE))</f>
        <v>18 Rue Papu, 35000 Rennes</v>
      </c>
      <c r="D37" s="5" t="str">
        <f>IF(ISBLANK(B37),,VLOOKUP(B37,Magasins!A$2:C$35,3,FALSE))</f>
        <v>Jeanne , ou Anne- Octavie ou Marina</v>
      </c>
      <c r="E37" s="8">
        <v>1.0</v>
      </c>
      <c r="F37" s="5"/>
      <c r="G37" s="8">
        <v>1.0</v>
      </c>
      <c r="H37" s="8">
        <v>1.0</v>
      </c>
      <c r="I37" s="8">
        <v>1.0</v>
      </c>
      <c r="J37" s="8">
        <v>1.0</v>
      </c>
      <c r="K37" s="5"/>
      <c r="L37" s="8">
        <v>1.0</v>
      </c>
      <c r="M37" s="5"/>
      <c r="N37" s="5">
        <f t="shared" si="2"/>
        <v>6</v>
      </c>
      <c r="O37" s="8" t="s">
        <v>26</v>
      </c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</row>
    <row r="38" ht="30.0" customHeight="1">
      <c r="A38" s="20">
        <v>43699.0</v>
      </c>
      <c r="B38" s="8" t="s">
        <v>31</v>
      </c>
      <c r="C38" s="5" t="str">
        <f>IF(ISBLANK(B38),,VLOOKUP(B38,Magasins!A$2:C$35,2,FALSE))</f>
        <v>8 Avenue des peupliers, 35510 Cesson-Sévigné</v>
      </c>
      <c r="D38" s="5" t="str">
        <f>IF(ISBLANK(B38),,VLOOKUP(B38,Magasins!A$2:C$35,3,FALSE))</f>
        <v>Christèle ou Pierre</v>
      </c>
      <c r="E38" s="8">
        <v>1.0</v>
      </c>
      <c r="F38" s="8">
        <v>1.0</v>
      </c>
      <c r="G38" s="8">
        <v>1.0</v>
      </c>
      <c r="H38" s="5"/>
      <c r="I38" s="8">
        <v>4.0</v>
      </c>
      <c r="J38" s="8">
        <v>3.0</v>
      </c>
      <c r="K38" s="8">
        <v>3.0</v>
      </c>
      <c r="L38" s="8">
        <v>3.0</v>
      </c>
      <c r="M38" s="5"/>
      <c r="N38" s="5">
        <f t="shared" si="2"/>
        <v>16</v>
      </c>
      <c r="O38" s="8" t="s">
        <v>26</v>
      </c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</row>
    <row r="39" ht="30.0" customHeight="1">
      <c r="A39" s="20">
        <v>43699.0</v>
      </c>
      <c r="B39" s="8" t="s">
        <v>34</v>
      </c>
      <c r="C39" s="5" t="str">
        <f>IF(ISBLANK(B39),,VLOOKUP(B39,Magasins!A$2:C$35,2,FALSE))</f>
        <v>6 Rue de la blanche hermine, 35770 Vern-sur-Seiche</v>
      </c>
      <c r="D39" s="5" t="str">
        <f>IF(ISBLANK(B39),,VLOOKUP(B39,Magasins!A$2:C$35,3,FALSE))</f>
        <v>Sébastien ou Margaux</v>
      </c>
      <c r="E39" s="8">
        <v>1.0</v>
      </c>
      <c r="F39" s="8">
        <v>1.0</v>
      </c>
      <c r="G39" s="8">
        <v>1.0</v>
      </c>
      <c r="H39" s="8">
        <v>1.0</v>
      </c>
      <c r="I39" s="8">
        <v>2.0</v>
      </c>
      <c r="J39" s="8">
        <v>1.0</v>
      </c>
      <c r="K39" s="8">
        <v>1.0</v>
      </c>
      <c r="L39" s="5"/>
      <c r="M39" s="5"/>
      <c r="N39" s="5">
        <f t="shared" si="2"/>
        <v>8</v>
      </c>
      <c r="O39" s="8" t="s">
        <v>26</v>
      </c>
      <c r="P39" s="5"/>
      <c r="Q39" s="2"/>
      <c r="R39" s="21"/>
      <c r="S39" s="5"/>
      <c r="T39" s="5"/>
      <c r="U39" s="5"/>
      <c r="V39" s="5"/>
      <c r="W39" s="5"/>
      <c r="X39" s="5"/>
      <c r="Y39" s="5"/>
      <c r="Z39" s="5"/>
    </row>
    <row r="40" ht="30.0" customHeight="1">
      <c r="A40" s="20">
        <v>43699.0</v>
      </c>
      <c r="B40" s="8" t="s">
        <v>117</v>
      </c>
      <c r="C40" s="5" t="str">
        <f>IF(ISBLANK(B40),,VLOOKUP(B40,Magasins!A$2:C$35,2,FALSE))</f>
        <v>#N/A</v>
      </c>
      <c r="D40" s="5" t="str">
        <f>IF(ISBLANK(B40),,VLOOKUP(B40,Magasins!A$2:C$35,3,FALSE))</f>
        <v>#N/A</v>
      </c>
      <c r="E40" s="8">
        <v>1.0</v>
      </c>
      <c r="F40" s="5"/>
      <c r="G40" s="8">
        <v>1.0</v>
      </c>
      <c r="H40" s="5"/>
      <c r="I40" s="8">
        <v>1.0</v>
      </c>
      <c r="J40" s="5"/>
      <c r="K40" s="5"/>
      <c r="L40" s="8"/>
      <c r="M40" s="5"/>
      <c r="N40" s="5">
        <f t="shared" si="2"/>
        <v>3</v>
      </c>
      <c r="O40" s="8" t="s">
        <v>26</v>
      </c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</row>
    <row r="41" ht="30.0" customHeight="1">
      <c r="A41" s="20">
        <v>43700.0</v>
      </c>
      <c r="B41" s="8" t="s">
        <v>74</v>
      </c>
      <c r="C41" s="5" t="str">
        <f>IF(ISBLANK(B41),,VLOOKUP(B41,Magasins!A$2:C$35,2,FALSE))</f>
        <v>5 Allée de Trequeffelec, 29000 Quimper</v>
      </c>
      <c r="D41" s="5" t="str">
        <f>IF(ISBLANK(B41),,VLOOKUP(B41,Magasins!A$2:C$35,3,FALSE))</f>
        <v>Marie-Pierre ou Mélanie ou Julien</v>
      </c>
      <c r="E41" s="8">
        <v>8.0</v>
      </c>
      <c r="F41" s="5"/>
      <c r="G41" s="8">
        <v>6.0</v>
      </c>
      <c r="H41" s="5"/>
      <c r="I41" s="8">
        <v>8.0</v>
      </c>
      <c r="J41" s="5"/>
      <c r="K41" s="5"/>
      <c r="L41" s="8">
        <v>4.0</v>
      </c>
      <c r="M41" s="5"/>
      <c r="N41" s="5">
        <f>SUM(E41:M41)</f>
        <v>26</v>
      </c>
      <c r="O41" s="8" t="s">
        <v>26</v>
      </c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</row>
    <row r="42" ht="30.0" customHeight="1">
      <c r="A42" s="20">
        <v>43700.0</v>
      </c>
      <c r="B42" s="8" t="s">
        <v>68</v>
      </c>
      <c r="C42" s="5" t="str">
        <f>IF(ISBLANK(B42),,VLOOKUP(B42,Magasins!A$2:C$35,2,FALSE))</f>
        <v>5 Allée de Kernenez, 29000 Quimper</v>
      </c>
      <c r="D42" s="5" t="str">
        <f>IF(ISBLANK(B42),,VLOOKUP(B42,Magasins!A$2:C$35,3,FALSE))</f>
        <v>Damien</v>
      </c>
      <c r="E42" s="8">
        <v>2.0</v>
      </c>
      <c r="F42" s="8">
        <v>2.0</v>
      </c>
      <c r="G42" s="5"/>
      <c r="H42" s="8">
        <v>1.0</v>
      </c>
      <c r="I42" s="8">
        <v>2.0</v>
      </c>
      <c r="J42" s="5"/>
      <c r="K42" s="8">
        <v>1.0</v>
      </c>
      <c r="L42" s="5"/>
      <c r="M42" s="5"/>
      <c r="N42" s="5">
        <f t="shared" ref="N42:N136" si="3">IF(ISBLANK(B42),,SUM(E42:M42))</f>
        <v>8</v>
      </c>
      <c r="O42" s="8" t="s">
        <v>26</v>
      </c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</row>
    <row r="43" ht="30.0" customHeight="1">
      <c r="A43" s="20">
        <v>43700.0</v>
      </c>
      <c r="B43" s="8" t="s">
        <v>123</v>
      </c>
      <c r="C43" s="5" t="str">
        <f>IF(ISBLANK(B43),,VLOOKUP(B43,Magasins!A$2:C$40,2,FALSE))</f>
        <v>2 Rue Colette Besson, 56300 Pontivy</v>
      </c>
      <c r="D43" s="5" t="str">
        <f>IF(ISBLANK(B43),,VLOOKUP(B43,Magasins!A$2:C$40,3,FALSE))</f>
        <v>Marion ou Morgane</v>
      </c>
      <c r="E43" s="8">
        <v>1.0</v>
      </c>
      <c r="F43" s="5"/>
      <c r="G43" s="5"/>
      <c r="H43" s="5"/>
      <c r="I43" s="8">
        <v>2.0</v>
      </c>
      <c r="J43" s="8">
        <v>2.0</v>
      </c>
      <c r="K43" s="8">
        <v>2.0</v>
      </c>
      <c r="L43" s="8">
        <v>2.0</v>
      </c>
      <c r="M43" s="5"/>
      <c r="N43" s="5">
        <f t="shared" si="3"/>
        <v>9</v>
      </c>
      <c r="O43" s="8" t="s">
        <v>26</v>
      </c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</row>
    <row r="44" ht="30.0" customHeight="1">
      <c r="A44" s="20">
        <v>43700.0</v>
      </c>
      <c r="B44" s="8" t="s">
        <v>126</v>
      </c>
      <c r="C44" s="5" t="str">
        <f>IF(ISBLANK(B44),,VLOOKUP(B44,Magasins!A$2:C$40,2,FALSE))</f>
        <v>1 Avenue du marché Commun, 44300 Nantes</v>
      </c>
      <c r="D44" s="5" t="str">
        <f>IF(ISBLANK(B44),,VLOOKUP(B44,Magasins!A$2:C$40,3,FALSE))</f>
        <v>Lydia ou Dominique</v>
      </c>
      <c r="E44" s="8">
        <v>2.0</v>
      </c>
      <c r="F44" s="5"/>
      <c r="G44" s="8">
        <v>2.0</v>
      </c>
      <c r="H44" s="5"/>
      <c r="I44" s="8">
        <v>2.0</v>
      </c>
      <c r="J44" s="8">
        <v>2.0</v>
      </c>
      <c r="K44" s="8">
        <v>2.0</v>
      </c>
      <c r="L44" s="5"/>
      <c r="M44" s="5"/>
      <c r="N44" s="5">
        <f t="shared" si="3"/>
        <v>10</v>
      </c>
      <c r="O44" s="8" t="s">
        <v>26</v>
      </c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</row>
    <row r="45" ht="30.0" customHeight="1">
      <c r="A45" s="20">
        <v>43700.0</v>
      </c>
      <c r="B45" s="8" t="s">
        <v>85</v>
      </c>
      <c r="C45" s="5" t="str">
        <f>IF(ISBLANK(B45),,VLOOKUP(B45,Magasins!A$2:C$35,2,FALSE))</f>
        <v>Route de Plomeur, 29120 Pont-l'Abbé</v>
      </c>
      <c r="D45" s="5" t="str">
        <f>IF(ISBLANK(B45),,VLOOKUP(B45,Magasins!A$2:C$35,3,FALSE))</f>
        <v>Marie-Laure</v>
      </c>
      <c r="E45" s="8">
        <v>1.0</v>
      </c>
      <c r="F45" s="5"/>
      <c r="G45" s="8">
        <v>2.0</v>
      </c>
      <c r="H45" s="8">
        <v>1.0</v>
      </c>
      <c r="I45" s="5"/>
      <c r="J45" s="8">
        <v>1.0</v>
      </c>
      <c r="K45" s="8">
        <v>1.0</v>
      </c>
      <c r="L45" s="8">
        <v>1.0</v>
      </c>
      <c r="M45" s="5"/>
      <c r="N45" s="5">
        <f t="shared" si="3"/>
        <v>7</v>
      </c>
      <c r="O45" s="8" t="s">
        <v>26</v>
      </c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</row>
    <row r="46" ht="30.0" customHeight="1">
      <c r="A46" s="20">
        <v>43700.0</v>
      </c>
      <c r="B46" s="8" t="s">
        <v>117</v>
      </c>
      <c r="C46" s="5" t="str">
        <f>IF(ISBLANK(B46),,VLOOKUP(B46,Magasins!A$2:C$100,2,FALSE))</f>
        <v>La Feuillée</v>
      </c>
      <c r="D46" s="5" t="str">
        <f>IF(ISBLANK(B46),,VLOOKUP(B46,Magasins!A$2:C$100,3,FALSE))</f>
        <v>Christophe</v>
      </c>
      <c r="E46" s="8">
        <v>4.0</v>
      </c>
      <c r="F46" s="5"/>
      <c r="G46" s="8">
        <v>3.0</v>
      </c>
      <c r="H46" s="8">
        <v>1.0</v>
      </c>
      <c r="I46" s="8">
        <v>3.0</v>
      </c>
      <c r="J46" s="8">
        <v>3.0</v>
      </c>
      <c r="K46" s="8">
        <v>3.0</v>
      </c>
      <c r="L46" s="8">
        <v>5.0</v>
      </c>
      <c r="M46" s="8">
        <v>1.0</v>
      </c>
      <c r="N46" s="5">
        <f t="shared" si="3"/>
        <v>23</v>
      </c>
      <c r="O46" s="8" t="s">
        <v>26</v>
      </c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</row>
    <row r="47" ht="30.0" customHeight="1">
      <c r="A47" s="20">
        <v>43700.0</v>
      </c>
      <c r="B47" s="8" t="s">
        <v>97</v>
      </c>
      <c r="C47" s="5" t="str">
        <f>IF(ISBLANK(B47),,VLOOKUP(B47,Magasins!A$2:C$35,2,FALSE))</f>
        <v>7 Rue de la Plage, 29550 Plomodiern</v>
      </c>
      <c r="D47" s="5" t="str">
        <f>IF(ISBLANK(B47),,VLOOKUP(B47,Magasins!A$2:C$35,3,FALSE))</f>
        <v/>
      </c>
      <c r="E47" s="8">
        <v>2.0</v>
      </c>
      <c r="F47" s="5"/>
      <c r="G47" s="5"/>
      <c r="H47" s="5"/>
      <c r="I47" s="5"/>
      <c r="J47" s="5"/>
      <c r="K47" s="5"/>
      <c r="L47" s="5"/>
      <c r="M47" s="5"/>
      <c r="N47" s="5">
        <f t="shared" si="3"/>
        <v>2</v>
      </c>
      <c r="O47" s="8" t="s">
        <v>26</v>
      </c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</row>
    <row r="48" ht="30.0" customHeight="1">
      <c r="A48" s="20">
        <v>43704.0</v>
      </c>
      <c r="B48" s="8" t="s">
        <v>94</v>
      </c>
      <c r="C48" s="5" t="str">
        <f>IF(ISBLANK(B48),,VLOOKUP(B48,Magasins!A$2:C$35,2,FALSE))</f>
        <v>Place Daumier, 29200 Brest</v>
      </c>
      <c r="D48" s="5" t="str">
        <f>IF(ISBLANK(B48),,VLOOKUP(B48,Magasins!A$2:C$35,3,FALSE))</f>
        <v>Cassandra ou Pauline</v>
      </c>
      <c r="E48" s="8">
        <v>2.0</v>
      </c>
      <c r="F48" s="5"/>
      <c r="G48" s="8">
        <v>2.0</v>
      </c>
      <c r="H48" s="5"/>
      <c r="I48" s="8">
        <v>2.0</v>
      </c>
      <c r="J48" s="5"/>
      <c r="K48" s="8">
        <v>2.0</v>
      </c>
      <c r="L48" s="5"/>
      <c r="M48" s="5"/>
      <c r="N48" s="5">
        <f t="shared" si="3"/>
        <v>8</v>
      </c>
      <c r="O48" s="8" t="s">
        <v>26</v>
      </c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</row>
    <row r="49" ht="30.0" customHeight="1">
      <c r="A49" s="20">
        <v>43705.0</v>
      </c>
      <c r="B49" s="8" t="s">
        <v>28</v>
      </c>
      <c r="C49" s="5" t="str">
        <f>IF(ISBLANK(B49),,VLOOKUP(B49,Magasins!A$2:C$35,2,FALSE))</f>
        <v>132 Rue Eugène Pottier, 35000 Rennes</v>
      </c>
      <c r="D49" s="5" t="str">
        <f>IF(ISBLANK(B49),,VLOOKUP(B49,Magasins!A$2:C$35,3,FALSE))</f>
        <v>Nadège ou Kévin ou Lauranne</v>
      </c>
      <c r="E49" s="8">
        <v>3.0</v>
      </c>
      <c r="F49" s="8">
        <v>1.0</v>
      </c>
      <c r="G49" s="8">
        <v>2.0</v>
      </c>
      <c r="H49" s="8">
        <v>2.0</v>
      </c>
      <c r="I49" s="8">
        <v>2.0</v>
      </c>
      <c r="J49" s="8">
        <v>2.0</v>
      </c>
      <c r="K49" s="8">
        <v>2.0</v>
      </c>
      <c r="L49" s="8"/>
      <c r="M49" s="8">
        <v>2.0</v>
      </c>
      <c r="N49" s="5">
        <f t="shared" si="3"/>
        <v>16</v>
      </c>
      <c r="O49" s="8" t="s">
        <v>26</v>
      </c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</row>
    <row r="50" ht="30.0" customHeight="1">
      <c r="A50" s="20">
        <v>43705.0</v>
      </c>
      <c r="B50" s="8" t="s">
        <v>43</v>
      </c>
      <c r="C50" s="5" t="str">
        <f>IF(ISBLANK(B50),,VLOOKUP(B50,Magasins!A$2:C$35,2,FALSE))</f>
        <v>5 Allée de la grassinais, 35400 Saint-Malo</v>
      </c>
      <c r="D50" s="5" t="str">
        <f>IF(ISBLANK(B50),,VLOOKUP(B50,Magasins!A$2:C$35,3,FALSE))</f>
        <v>Lisa ou Axel</v>
      </c>
      <c r="E50" s="8">
        <v>2.0</v>
      </c>
      <c r="F50" s="5"/>
      <c r="G50" s="8">
        <v>3.0</v>
      </c>
      <c r="H50" s="5"/>
      <c r="I50" s="8">
        <v>3.0</v>
      </c>
      <c r="J50" s="8">
        <v>2.0</v>
      </c>
      <c r="K50" s="8">
        <v>4.0</v>
      </c>
      <c r="L50" s="8">
        <v>2.0</v>
      </c>
      <c r="M50" s="5"/>
      <c r="N50" s="5">
        <f t="shared" si="3"/>
        <v>16</v>
      </c>
      <c r="O50" s="8" t="s">
        <v>26</v>
      </c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</row>
    <row r="51" ht="30.0" customHeight="1">
      <c r="A51" s="20">
        <v>43705.0</v>
      </c>
      <c r="B51" s="8" t="s">
        <v>40</v>
      </c>
      <c r="C51" s="5" t="str">
        <f>IF(ISBLANK(B51),,VLOOKUP(B51,Magasins!A$2:C$40,2,FALSE))</f>
        <v>7 Rue de Gavrinis, 35170 bruz </v>
      </c>
      <c r="D51" s="5" t="str">
        <f>IF(ISBLANK(B51),,VLOOKUP(B51,Magasins!A$2:C$40,3,FALSE))</f>
        <v>Ronan ou Charlène</v>
      </c>
      <c r="E51" s="8">
        <v>2.0</v>
      </c>
      <c r="F51" s="5"/>
      <c r="G51" s="8">
        <v>2.0</v>
      </c>
      <c r="H51" s="5"/>
      <c r="I51" s="5"/>
      <c r="J51" s="8">
        <v>2.0</v>
      </c>
      <c r="K51" s="8">
        <v>2.0</v>
      </c>
      <c r="L51" s="5"/>
      <c r="M51" s="5"/>
      <c r="N51" s="5">
        <f t="shared" si="3"/>
        <v>8</v>
      </c>
      <c r="O51" s="8" t="s">
        <v>26</v>
      </c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</row>
    <row r="52" ht="30.0" customHeight="1">
      <c r="A52" s="20">
        <v>43707.0</v>
      </c>
      <c r="B52" s="8" t="s">
        <v>19</v>
      </c>
      <c r="C52" s="5" t="str">
        <f>IF(ISBLANK(B52),,VLOOKUP(B52,Magasins!A$2:C$40,2,FALSE))</f>
        <v>8 Allée de la Cerisaie, 35760 Saint-Grégoire</v>
      </c>
      <c r="D52" s="5" t="str">
        <f>IF(ISBLANK(B52),,VLOOKUP(B52,Magasins!A$2:C$40,3,FALSE))</f>
        <v>Maelle ou Marielle</v>
      </c>
      <c r="E52" s="8">
        <v>2.0</v>
      </c>
      <c r="F52" s="8">
        <v>2.0</v>
      </c>
      <c r="G52" s="8">
        <v>1.0</v>
      </c>
      <c r="H52" s="8">
        <v>1.0</v>
      </c>
      <c r="I52" s="8">
        <v>1.0</v>
      </c>
      <c r="J52" s="5"/>
      <c r="K52" s="5"/>
      <c r="L52" s="8">
        <v>1.0</v>
      </c>
      <c r="M52" s="5"/>
      <c r="N52" s="5">
        <f t="shared" si="3"/>
        <v>8</v>
      </c>
      <c r="O52" s="8" t="s">
        <v>26</v>
      </c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</row>
    <row r="53" ht="30.0" customHeight="1">
      <c r="A53" s="20">
        <v>43707.0</v>
      </c>
      <c r="B53" s="8" t="s">
        <v>37</v>
      </c>
      <c r="C53" s="5" t="str">
        <f>IF(ISBLANK(B53),,VLOOKUP(B53,Magasins!A$2:C$40,2,FALSE))</f>
        <v>131 Rue de Paris, 35000 Rennes</v>
      </c>
      <c r="D53" s="5" t="str">
        <f>IF(ISBLANK(B53),,VLOOKUP(B53,Magasins!A$2:C$40,3,FALSE))</f>
        <v>Laure ou Jean-Philippe</v>
      </c>
      <c r="E53" s="5"/>
      <c r="F53" s="8">
        <v>2.0</v>
      </c>
      <c r="G53" s="8">
        <v>1.0</v>
      </c>
      <c r="H53" s="5"/>
      <c r="I53" s="5"/>
      <c r="J53" s="8">
        <v>2.0</v>
      </c>
      <c r="K53" s="8">
        <v>1.0</v>
      </c>
      <c r="L53" s="5"/>
      <c r="M53" s="8">
        <v>2.0</v>
      </c>
      <c r="N53" s="5">
        <f t="shared" si="3"/>
        <v>8</v>
      </c>
      <c r="O53" s="8" t="s">
        <v>26</v>
      </c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</row>
    <row r="54" ht="30.0" customHeight="1">
      <c r="A54" s="20">
        <v>43707.0</v>
      </c>
      <c r="B54" s="8" t="s">
        <v>61</v>
      </c>
      <c r="C54" s="5" t="str">
        <f>IF(ISBLANK(B54),,VLOOKUP(B54,Magasins!A$2:C$40,2,FALSE))</f>
        <v>Rond point Saint-Marc, 22300 Lannion</v>
      </c>
      <c r="D54" s="5" t="str">
        <f>IF(ISBLANK(B54),,VLOOKUP(B54,Magasins!A$2:C$40,3,FALSE))</f>
        <v>Julie ou Toni</v>
      </c>
      <c r="E54" s="8">
        <v>1.0</v>
      </c>
      <c r="F54" s="8">
        <v>2.0</v>
      </c>
      <c r="G54" s="8">
        <v>1.0</v>
      </c>
      <c r="H54" s="8">
        <v>1.0</v>
      </c>
      <c r="I54" s="5"/>
      <c r="J54" s="8">
        <v>1.0</v>
      </c>
      <c r="K54" s="8">
        <v>1.0</v>
      </c>
      <c r="L54" s="8">
        <v>1.0</v>
      </c>
      <c r="M54" s="5"/>
      <c r="N54" s="5">
        <f t="shared" si="3"/>
        <v>8</v>
      </c>
      <c r="O54" s="8" t="s">
        <v>26</v>
      </c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</row>
    <row r="55" ht="30.0" customHeight="1">
      <c r="A55" s="20">
        <v>43707.0</v>
      </c>
      <c r="B55" s="8" t="s">
        <v>99</v>
      </c>
      <c r="C55" s="5" t="str">
        <f>IF(ISBLANK(B55),,VLOOKUP(B55,Magasins!A$2:C$40,2,FALSE))</f>
        <v>11 Rue Henri Dunant, 29800 Landerneau</v>
      </c>
      <c r="D55" s="5" t="str">
        <f>IF(ISBLANK(B55),,VLOOKUP(B55,Magasins!A$2:C$40,3,FALSE))</f>
        <v>Lucille ou Odile</v>
      </c>
      <c r="E55" s="8">
        <v>1.0</v>
      </c>
      <c r="F55" s="8">
        <v>2.0</v>
      </c>
      <c r="G55" s="8">
        <v>1.0</v>
      </c>
      <c r="H55" s="5"/>
      <c r="I55" s="8">
        <v>1.0</v>
      </c>
      <c r="J55" s="8">
        <v>1.0</v>
      </c>
      <c r="K55" s="8">
        <v>1.0</v>
      </c>
      <c r="L55" s="8">
        <v>1.0</v>
      </c>
      <c r="M55" s="5"/>
      <c r="N55" s="5">
        <f t="shared" si="3"/>
        <v>8</v>
      </c>
      <c r="O55" s="8" t="s">
        <v>26</v>
      </c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</row>
    <row r="56" ht="30.0" customHeight="1">
      <c r="A56" s="20">
        <v>43707.0</v>
      </c>
      <c r="B56" s="8" t="s">
        <v>134</v>
      </c>
      <c r="C56" s="5" t="str">
        <f>IF(ISBLANK(B56),,VLOOKUP(B56,Magasins!A$2:C$60,2,FALSE))</f>
        <v>8 Rue des Entrepreneurs, 29290 Saint-Renan</v>
      </c>
      <c r="D56" s="5" t="str">
        <f>IF(ISBLANK(B56),,VLOOKUP(B56,Magasins!A$2:C$60,3,FALSE))</f>
        <v>Marine</v>
      </c>
      <c r="E56" s="8">
        <v>2.0</v>
      </c>
      <c r="F56" s="5"/>
      <c r="G56" s="8">
        <v>2.0</v>
      </c>
      <c r="H56" s="5"/>
      <c r="I56" s="8">
        <v>4.0</v>
      </c>
      <c r="J56" s="8">
        <v>2.0</v>
      </c>
      <c r="K56" s="5"/>
      <c r="L56" s="8">
        <v>2.0</v>
      </c>
      <c r="M56" s="5"/>
      <c r="N56" s="5">
        <f t="shared" si="3"/>
        <v>12</v>
      </c>
      <c r="O56" s="8" t="s">
        <v>26</v>
      </c>
      <c r="P56" s="22"/>
      <c r="Q56" s="5"/>
      <c r="R56" s="5"/>
      <c r="S56" s="5"/>
      <c r="T56" s="5"/>
      <c r="U56" s="5"/>
      <c r="V56" s="5"/>
      <c r="W56" s="5"/>
      <c r="X56" s="5"/>
      <c r="Y56" s="5"/>
      <c r="Z56" s="5"/>
    </row>
    <row r="57" ht="30.0" customHeight="1">
      <c r="A57" s="23">
        <v>43711.0</v>
      </c>
      <c r="B57" s="24" t="s">
        <v>23</v>
      </c>
      <c r="C57" s="5" t="str">
        <f>IF(ISBLANK(B57),,VLOOKUP(B57,Magasins!A$2:C$60,2,FALSE))</f>
        <v>18 Rue Papu, 35000 Rennes</v>
      </c>
      <c r="D57" s="5" t="str">
        <f>IF(ISBLANK(B57),,VLOOKUP(B57,Magasins!A$2:C$60,3,FALSE))</f>
        <v>Jeanne , ou Anne- Octavie ou Marina</v>
      </c>
      <c r="E57" s="25"/>
      <c r="F57" s="25"/>
      <c r="G57" s="25">
        <v>2.0</v>
      </c>
      <c r="H57" s="25"/>
      <c r="I57" s="25">
        <v>1.0</v>
      </c>
      <c r="J57" s="25">
        <v>2.0</v>
      </c>
      <c r="K57" s="25">
        <v>2.0</v>
      </c>
      <c r="L57" s="25">
        <v>1.0</v>
      </c>
      <c r="M57" s="25"/>
      <c r="N57" s="24">
        <f t="shared" si="3"/>
        <v>8</v>
      </c>
      <c r="O57" s="25" t="s">
        <v>26</v>
      </c>
      <c r="P57" s="22"/>
      <c r="Q57" s="5"/>
      <c r="R57" s="5"/>
      <c r="S57" s="5"/>
      <c r="T57" s="5"/>
      <c r="U57" s="5"/>
      <c r="V57" s="5"/>
      <c r="W57" s="5"/>
      <c r="X57" s="5"/>
      <c r="Y57" s="5"/>
      <c r="Z57" s="5"/>
    </row>
    <row r="58" ht="30.0" customHeight="1">
      <c r="A58" s="23">
        <v>43711.0</v>
      </c>
      <c r="B58" s="24" t="s">
        <v>68</v>
      </c>
      <c r="C58" s="5" t="str">
        <f>IF(ISBLANK(B58),,VLOOKUP(B58,Magasins!A$2:C$60,2,FALSE))</f>
        <v>5 Allée de Kernenez, 29000 Quimper</v>
      </c>
      <c r="D58" s="5" t="str">
        <f>IF(ISBLANK(B58),,VLOOKUP(B58,Magasins!A$2:C$60,3,FALSE))</f>
        <v>Damien</v>
      </c>
      <c r="E58" s="25"/>
      <c r="F58" s="25">
        <v>2.0</v>
      </c>
      <c r="G58" s="25">
        <v>1.0</v>
      </c>
      <c r="H58" s="25"/>
      <c r="I58" s="25">
        <v>1.0</v>
      </c>
      <c r="J58" s="25">
        <v>1.0</v>
      </c>
      <c r="K58" s="25">
        <v>1.0</v>
      </c>
      <c r="L58" s="25">
        <v>2.0</v>
      </c>
      <c r="M58" s="25"/>
      <c r="N58" s="24">
        <f t="shared" si="3"/>
        <v>8</v>
      </c>
      <c r="O58" s="25" t="s">
        <v>26</v>
      </c>
      <c r="P58" s="22"/>
      <c r="Q58" s="5"/>
      <c r="R58" s="5"/>
      <c r="S58" s="5"/>
      <c r="T58" s="5"/>
      <c r="U58" s="5"/>
      <c r="V58" s="5"/>
      <c r="W58" s="5"/>
      <c r="X58" s="5"/>
      <c r="Y58" s="5"/>
      <c r="Z58" s="5"/>
    </row>
    <row r="59" ht="30.0" customHeight="1">
      <c r="A59" s="23">
        <v>43711.0</v>
      </c>
      <c r="B59" s="24" t="s">
        <v>61</v>
      </c>
      <c r="C59" s="5" t="str">
        <f>IF(ISBLANK(B59),,VLOOKUP(B59,Magasins!A$2:C$60,2,FALSE))</f>
        <v>Rond point Saint-Marc, 22300 Lannion</v>
      </c>
      <c r="D59" s="5" t="str">
        <f>IF(ISBLANK(B59),,VLOOKUP(B59,Magasins!A$2:C$60,3,FALSE))</f>
        <v>Julie ou Toni</v>
      </c>
      <c r="E59" s="25">
        <v>1.0</v>
      </c>
      <c r="F59" s="25">
        <v>1.0</v>
      </c>
      <c r="G59" s="25">
        <v>1.0</v>
      </c>
      <c r="H59" s="25">
        <v>1.0</v>
      </c>
      <c r="I59" s="25">
        <v>2.0</v>
      </c>
      <c r="J59" s="25"/>
      <c r="K59" s="25">
        <v>2.0</v>
      </c>
      <c r="L59" s="25"/>
      <c r="M59" s="25"/>
      <c r="N59" s="24">
        <f t="shared" si="3"/>
        <v>8</v>
      </c>
      <c r="O59" s="25" t="s">
        <v>26</v>
      </c>
      <c r="P59" s="22"/>
      <c r="Q59" s="5"/>
      <c r="R59" s="5"/>
      <c r="S59" s="5"/>
      <c r="T59" s="5"/>
      <c r="U59" s="5"/>
      <c r="V59" s="5"/>
      <c r="W59" s="5"/>
      <c r="X59" s="5"/>
      <c r="Y59" s="5"/>
      <c r="Z59" s="5"/>
    </row>
    <row r="60" ht="30.0" customHeight="1">
      <c r="A60" s="23">
        <v>43711.0</v>
      </c>
      <c r="B60" s="24" t="s">
        <v>19</v>
      </c>
      <c r="C60" s="5" t="str">
        <f>IF(ISBLANK(B60),,VLOOKUP(B60,Magasins!A$2:C$60,2,FALSE))</f>
        <v>8 Allée de la Cerisaie, 35760 Saint-Grégoire</v>
      </c>
      <c r="D60" s="5" t="str">
        <f>IF(ISBLANK(B60),,VLOOKUP(B60,Magasins!A$2:C$60,3,FALSE))</f>
        <v>Maelle ou Marielle</v>
      </c>
      <c r="E60" s="25">
        <v>2.0</v>
      </c>
      <c r="F60" s="25">
        <v>1.0</v>
      </c>
      <c r="G60" s="25">
        <v>2.0</v>
      </c>
      <c r="H60" s="25">
        <v>1.0</v>
      </c>
      <c r="I60" s="25">
        <v>1.0</v>
      </c>
      <c r="J60" s="25"/>
      <c r="K60" s="25"/>
      <c r="L60" s="25">
        <v>1.0</v>
      </c>
      <c r="M60" s="25"/>
      <c r="N60" s="24">
        <f t="shared" si="3"/>
        <v>8</v>
      </c>
      <c r="O60" s="25" t="s">
        <v>26</v>
      </c>
      <c r="P60" s="22"/>
      <c r="Q60" s="5"/>
      <c r="R60" s="5"/>
      <c r="S60" s="5"/>
      <c r="T60" s="5"/>
      <c r="U60" s="5"/>
      <c r="V60" s="5"/>
      <c r="W60" s="5"/>
      <c r="X60" s="5"/>
      <c r="Y60" s="5"/>
      <c r="Z60" s="5"/>
    </row>
    <row r="61" ht="30.0" customHeight="1">
      <c r="A61" s="23">
        <v>43712.0</v>
      </c>
      <c r="B61" s="24" t="s">
        <v>105</v>
      </c>
      <c r="C61" s="5" t="str">
        <f>IF(ISBLANK(B61),,VLOOKUP(B61,Magasins!A$2:C$60,2,FALSE))</f>
        <v>45 Rue Jean Fournier, 29470 Plougastel-Daoulas</v>
      </c>
      <c r="D61" s="5" t="str">
        <f>IF(ISBLANK(B61),,VLOOKUP(B61,Magasins!A$2:C$60,3,FALSE))</f>
        <v>Céline ou Janick</v>
      </c>
      <c r="E61" s="24">
        <f>15/6</f>
        <v>2.5</v>
      </c>
      <c r="F61" s="25"/>
      <c r="G61" s="24">
        <f>15/6</f>
        <v>2.5</v>
      </c>
      <c r="H61" s="26">
        <f>8/6</f>
        <v>1.333333333</v>
      </c>
      <c r="I61" s="26">
        <f>20/6</f>
        <v>3.333333333</v>
      </c>
      <c r="J61" s="25">
        <v>3.0</v>
      </c>
      <c r="K61" s="26">
        <f>20/6</f>
        <v>3.333333333</v>
      </c>
      <c r="L61" s="25">
        <v>1.0</v>
      </c>
      <c r="M61" s="25"/>
      <c r="N61" s="24">
        <f t="shared" si="3"/>
        <v>17</v>
      </c>
      <c r="O61" s="25" t="s">
        <v>26</v>
      </c>
      <c r="P61" s="22"/>
      <c r="Q61" s="5"/>
      <c r="R61" s="5"/>
      <c r="S61" s="5"/>
      <c r="T61" s="5"/>
      <c r="U61" s="5"/>
      <c r="V61" s="5"/>
      <c r="W61" s="5"/>
      <c r="X61" s="5"/>
      <c r="Y61" s="5"/>
      <c r="Z61" s="5"/>
    </row>
    <row r="62" ht="30.0" customHeight="1">
      <c r="A62" s="23">
        <v>43713.0</v>
      </c>
      <c r="B62" s="24" t="s">
        <v>91</v>
      </c>
      <c r="C62" s="5" t="str">
        <f>IF(ISBLANK(B62),,VLOOKUP(B62,Magasins!A$2:C$60,2,FALSE))</f>
        <v>114 Boulevard de Plymouth, 29200 Brest</v>
      </c>
      <c r="D62" s="5" t="str">
        <f>IF(ISBLANK(B62),,VLOOKUP(B62,Magasins!A$2:C$60,3,FALSE))</f>
        <v>Aude</v>
      </c>
      <c r="E62" s="25">
        <v>2.0</v>
      </c>
      <c r="F62" s="25">
        <v>2.0</v>
      </c>
      <c r="G62" s="25">
        <v>3.0</v>
      </c>
      <c r="H62" s="25">
        <v>2.0</v>
      </c>
      <c r="I62" s="25">
        <v>3.0</v>
      </c>
      <c r="J62" s="25">
        <v>3.0</v>
      </c>
      <c r="K62" s="25">
        <v>3.0</v>
      </c>
      <c r="L62" s="25">
        <v>2.0</v>
      </c>
      <c r="M62" s="25"/>
      <c r="N62" s="24">
        <f t="shared" si="3"/>
        <v>20</v>
      </c>
      <c r="O62" s="25" t="s">
        <v>26</v>
      </c>
      <c r="P62" s="22"/>
      <c r="Q62" s="5"/>
      <c r="R62" s="5"/>
      <c r="S62" s="5"/>
      <c r="T62" s="5"/>
      <c r="U62" s="5"/>
      <c r="V62" s="5"/>
      <c r="W62" s="5"/>
      <c r="X62" s="5"/>
      <c r="Y62" s="5"/>
      <c r="Z62" s="5"/>
    </row>
    <row r="63" ht="30.0" customHeight="1">
      <c r="A63" s="23">
        <v>43713.0</v>
      </c>
      <c r="B63" s="24" t="s">
        <v>114</v>
      </c>
      <c r="C63" s="5" t="str">
        <f>IF(ISBLANK(B63),,VLOOKUP(B63,Magasins!A$2:C$60,2,FALSE))</f>
        <v>31 Rue de la tour d'Auvegne, 29400 Landivisiau</v>
      </c>
      <c r="D63" s="5" t="str">
        <f>IF(ISBLANK(B63),,VLOOKUP(B63,Magasins!A$2:C$60,3,FALSE))</f>
        <v>Jérôme</v>
      </c>
      <c r="E63" s="25">
        <v>1.0</v>
      </c>
      <c r="F63" s="25">
        <v>1.0</v>
      </c>
      <c r="G63" s="25">
        <v>1.0</v>
      </c>
      <c r="H63" s="25"/>
      <c r="I63" s="25">
        <v>2.0</v>
      </c>
      <c r="J63" s="25"/>
      <c r="K63" s="25">
        <v>2.0</v>
      </c>
      <c r="L63" s="25"/>
      <c r="M63" s="25">
        <v>1.0</v>
      </c>
      <c r="N63" s="24">
        <f t="shared" si="3"/>
        <v>8</v>
      </c>
      <c r="O63" s="25" t="s">
        <v>26</v>
      </c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</row>
    <row r="64" ht="30.0" customHeight="1">
      <c r="A64" s="23">
        <v>43714.0</v>
      </c>
      <c r="B64" s="25" t="s">
        <v>15</v>
      </c>
      <c r="C64" s="24" t="str">
        <f>IF(ISBLANK(B64),,VLOOKUP(B64,Magasins!A$2:C$68,2,FALSE))</f>
        <v>32 Rue Saint-Exupéry</v>
      </c>
      <c r="D64" s="24" t="str">
        <f>IF(ISBLANK(B64),,VLOOKUP(B64,Magasins!A$2:C$68,3,FALSE))</f>
        <v>Armand ou Jonathan ou Gérard</v>
      </c>
      <c r="E64" s="26">
        <f>7/6</f>
        <v>1.166666667</v>
      </c>
      <c r="F64" s="27"/>
      <c r="G64" s="26">
        <f>1/6</f>
        <v>0.1666666667</v>
      </c>
      <c r="H64" s="27"/>
      <c r="I64" s="27"/>
      <c r="J64" s="27"/>
      <c r="K64" s="27"/>
      <c r="L64" s="26">
        <f>1/6</f>
        <v>0.1666666667</v>
      </c>
      <c r="M64" s="25"/>
      <c r="N64" s="26">
        <f t="shared" si="3"/>
        <v>1.5</v>
      </c>
      <c r="O64" s="25" t="s">
        <v>26</v>
      </c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</row>
    <row r="65" ht="30.0" customHeight="1">
      <c r="A65" s="23">
        <v>43718.0</v>
      </c>
      <c r="B65" s="25" t="s">
        <v>77</v>
      </c>
      <c r="C65" s="24" t="str">
        <f>IF(ISBLANK(B65),,VLOOKUP(B65,Magasins!A$2:C$68,2,FALSE))</f>
        <v>59 bis Boulevard Laennec, 56800 Ploërmel</v>
      </c>
      <c r="D65" s="24" t="str">
        <f>IF(ISBLANK(B65),,VLOOKUP(B65,Magasins!A$2:C$68,3,FALSE))</f>
        <v>Yseult ou Virginie</v>
      </c>
      <c r="E65" s="25">
        <v>1.0</v>
      </c>
      <c r="F65" s="25"/>
      <c r="G65" s="25">
        <v>2.0</v>
      </c>
      <c r="H65" s="25"/>
      <c r="I65" s="25">
        <v>3.0</v>
      </c>
      <c r="J65" s="25">
        <v>2.0</v>
      </c>
      <c r="K65" s="25"/>
      <c r="L65" s="25"/>
      <c r="M65" s="25"/>
      <c r="N65" s="24">
        <f t="shared" si="3"/>
        <v>8</v>
      </c>
      <c r="O65" s="25" t="s">
        <v>26</v>
      </c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</row>
    <row r="66" ht="30.0" customHeight="1">
      <c r="A66" s="23">
        <v>43718.0</v>
      </c>
      <c r="B66" s="25" t="s">
        <v>19</v>
      </c>
      <c r="C66" s="24" t="str">
        <f>IF(ISBLANK(B66),,VLOOKUP(B66,Magasins!A$2:C$68,2,FALSE))</f>
        <v>8 Allée de la Cerisaie, 35760 Saint-Grégoire</v>
      </c>
      <c r="D66" s="24" t="str">
        <f>IF(ISBLANK(B66),,VLOOKUP(B66,Magasins!A$2:C$68,3,FALSE))</f>
        <v>Maelle ou Marielle</v>
      </c>
      <c r="E66" s="25">
        <v>1.0</v>
      </c>
      <c r="F66" s="25">
        <v>1.0</v>
      </c>
      <c r="G66" s="25">
        <v>3.0</v>
      </c>
      <c r="H66" s="25"/>
      <c r="I66" s="25">
        <v>5.0</v>
      </c>
      <c r="J66" s="25"/>
      <c r="K66" s="25"/>
      <c r="L66" s="25">
        <v>6.0</v>
      </c>
      <c r="M66" s="25"/>
      <c r="N66" s="24">
        <f t="shared" si="3"/>
        <v>16</v>
      </c>
      <c r="O66" s="25" t="s">
        <v>26</v>
      </c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</row>
    <row r="67" ht="30.0" customHeight="1">
      <c r="A67" s="23">
        <v>43720.0</v>
      </c>
      <c r="B67" s="25" t="s">
        <v>131</v>
      </c>
      <c r="C67" s="24" t="str">
        <f>IF(ISBLANK(B67),,VLOOKUP(B67,Magasins!A$2:C$68,2,FALSE))</f>
        <v>Route de St-Anne du Portzic, 29200 Brest</v>
      </c>
      <c r="D67" s="24" t="str">
        <f>IF(ISBLANK(B67),,VLOOKUP(B67,Magasins!A$2:C$68,3,FALSE))</f>
        <v>Rémi</v>
      </c>
      <c r="E67" s="25"/>
      <c r="F67" s="25"/>
      <c r="G67" s="25"/>
      <c r="H67" s="25"/>
      <c r="I67" s="25">
        <v>1.0</v>
      </c>
      <c r="J67" s="25">
        <v>2.0</v>
      </c>
      <c r="K67" s="25">
        <v>2.0</v>
      </c>
      <c r="L67" s="25"/>
      <c r="M67" s="25">
        <v>1.0</v>
      </c>
      <c r="N67" s="24">
        <f t="shared" si="3"/>
        <v>6</v>
      </c>
      <c r="O67" s="25" t="s">
        <v>26</v>
      </c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</row>
    <row r="68" ht="30.0" customHeight="1">
      <c r="A68" s="23">
        <v>43720.0</v>
      </c>
      <c r="B68" s="25" t="s">
        <v>102</v>
      </c>
      <c r="C68" s="24" t="str">
        <f>IF(ISBLANK(B68),,VLOOKUP(B68,Magasins!A$2:C$68,2,FALSE))</f>
        <v>7 Boulevard Charles de Gaulle, 29480 Le Relecq-Kerhuon</v>
      </c>
      <c r="D68" s="24" t="str">
        <f>IF(ISBLANK(B68),,VLOOKUP(B68,Magasins!A$2:C$68,3,FALSE))</f>
        <v>Doriane ou Marie</v>
      </c>
      <c r="E68" s="25">
        <v>2.0</v>
      </c>
      <c r="F68" s="25"/>
      <c r="G68" s="25">
        <v>1.0</v>
      </c>
      <c r="H68" s="25">
        <v>2.0</v>
      </c>
      <c r="I68" s="26">
        <f>8/6</f>
        <v>1.333333333</v>
      </c>
      <c r="J68" s="25">
        <v>2.0</v>
      </c>
      <c r="K68" s="25">
        <v>2.0</v>
      </c>
      <c r="L68" s="25">
        <v>2.0</v>
      </c>
      <c r="M68" s="25">
        <v>2.0</v>
      </c>
      <c r="N68" s="26">
        <f t="shared" si="3"/>
        <v>14.33333333</v>
      </c>
      <c r="O68" s="25" t="s">
        <v>26</v>
      </c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</row>
    <row r="69" ht="30.0" customHeight="1">
      <c r="A69" s="23">
        <v>43720.0</v>
      </c>
      <c r="B69" s="25" t="s">
        <v>137</v>
      </c>
      <c r="C69" s="24" t="str">
        <f>IF(ISBLANK(B69),,VLOOKUP(B69,Magasins!A$2:C$68,2,FALSE))</f>
        <v>12 Rue de la Vallée, 29490 Guipavas</v>
      </c>
      <c r="D69" s="24" t="str">
        <f>IF(ISBLANK(B69),,VLOOKUP(B69,Magasins!A$2:C$68,3,FALSE))</f>
        <v>Pauline ou Camille</v>
      </c>
      <c r="E69" s="25">
        <v>2.0</v>
      </c>
      <c r="F69" s="25"/>
      <c r="G69" s="25"/>
      <c r="H69" s="25"/>
      <c r="I69" s="25"/>
      <c r="J69" s="25">
        <v>2.0</v>
      </c>
      <c r="K69" s="25">
        <v>2.0</v>
      </c>
      <c r="L69" s="25">
        <v>2.0</v>
      </c>
      <c r="M69" s="25"/>
      <c r="N69" s="24">
        <f t="shared" si="3"/>
        <v>8</v>
      </c>
      <c r="O69" s="25" t="s">
        <v>26</v>
      </c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</row>
    <row r="70" ht="30.0" customHeight="1">
      <c r="A70" s="23">
        <v>43720.0</v>
      </c>
      <c r="B70" s="25" t="s">
        <v>140</v>
      </c>
      <c r="C70" s="24" t="str">
        <f>IF(ISBLANK(B70),,VLOOKUP(B70,Magasins!A$2:C$68,2,FALSE))</f>
        <v>41 Rue Louis Pasteur, 29200 Brest</v>
      </c>
      <c r="D70" s="24" t="str">
        <f>IF(ISBLANK(B70),,VLOOKUP(B70,Magasins!A$2:C$68,3,FALSE))</f>
        <v>Aurore ou Ildut</v>
      </c>
      <c r="E70" s="25">
        <v>2.0</v>
      </c>
      <c r="F70" s="25">
        <v>4.0</v>
      </c>
      <c r="G70" s="10"/>
      <c r="H70" s="10"/>
      <c r="I70" s="10"/>
      <c r="J70" s="10"/>
      <c r="K70" s="10"/>
      <c r="L70" s="10"/>
      <c r="M70" s="10"/>
      <c r="N70" s="28">
        <f t="shared" si="3"/>
        <v>6</v>
      </c>
      <c r="O70" s="25" t="s">
        <v>26</v>
      </c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</row>
    <row r="71" ht="30.0" customHeight="1">
      <c r="A71" s="23">
        <v>43720.0</v>
      </c>
      <c r="B71" s="25" t="s">
        <v>94</v>
      </c>
      <c r="C71" s="24" t="str">
        <f>IF(ISBLANK(B71),,VLOOKUP(B71,Magasins!A$2:C$68,2,FALSE))</f>
        <v>Place Daumier, 29200 Brest</v>
      </c>
      <c r="D71" s="24" t="str">
        <f>IF(ISBLANK(B71),,VLOOKUP(B71,Magasins!A$2:C$68,3,FALSE))</f>
        <v>Cassandra ou Pauline</v>
      </c>
      <c r="E71" s="25">
        <v>2.0</v>
      </c>
      <c r="F71" s="25">
        <v>2.0</v>
      </c>
      <c r="G71" s="25">
        <v>2.0</v>
      </c>
      <c r="H71" s="25"/>
      <c r="I71" s="25">
        <v>2.0</v>
      </c>
      <c r="J71" s="25">
        <v>2.0</v>
      </c>
      <c r="K71" s="25"/>
      <c r="L71" s="25">
        <v>2.0</v>
      </c>
      <c r="M71" s="25"/>
      <c r="N71" s="24">
        <f t="shared" si="3"/>
        <v>12</v>
      </c>
      <c r="O71" s="25" t="s">
        <v>26</v>
      </c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</row>
    <row r="72" ht="30.0" customHeight="1">
      <c r="A72" s="23">
        <v>43720.0</v>
      </c>
      <c r="B72" s="25" t="s">
        <v>27</v>
      </c>
      <c r="C72" s="24" t="str">
        <f>IF(ISBLANK(B72),,VLOOKUP(B72,Magasins!A$2:C$68,2,FALSE))</f>
        <v>20 Rue Jean-Marie Djibaou, 56600 lanester </v>
      </c>
      <c r="D72" s="24" t="str">
        <f>IF(ISBLANK(B72),,VLOOKUP(B72,Magasins!A$2:C$68,3,FALSE))</f>
        <v>Julie ou Frédérique</v>
      </c>
      <c r="E72" s="25">
        <v>2.0</v>
      </c>
      <c r="F72" s="25"/>
      <c r="G72" s="25">
        <v>2.0</v>
      </c>
      <c r="H72" s="25"/>
      <c r="I72" s="25"/>
      <c r="J72" s="25"/>
      <c r="K72" s="25">
        <v>1.0</v>
      </c>
      <c r="L72" s="25">
        <v>2.0</v>
      </c>
      <c r="M72" s="25">
        <v>1.0</v>
      </c>
      <c r="N72" s="24">
        <f t="shared" si="3"/>
        <v>8</v>
      </c>
      <c r="O72" s="25" t="s">
        <v>26</v>
      </c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</row>
    <row r="73" ht="30.0" customHeight="1">
      <c r="A73" s="23">
        <v>43720.0</v>
      </c>
      <c r="B73" s="25" t="s">
        <v>31</v>
      </c>
      <c r="C73" s="24" t="str">
        <f>IF(ISBLANK(B73),,VLOOKUP(B73,Magasins!A$2:C$68,2,FALSE))</f>
        <v>8 Avenue des peupliers, 35510 Cesson-Sévigné</v>
      </c>
      <c r="D73" s="24" t="str">
        <f>IF(ISBLANK(B73),,VLOOKUP(B73,Magasins!A$2:C$68,3,FALSE))</f>
        <v>Christèle ou Pierre</v>
      </c>
      <c r="E73" s="25">
        <v>3.0</v>
      </c>
      <c r="F73" s="25">
        <v>3.0</v>
      </c>
      <c r="G73" s="25"/>
      <c r="H73" s="25">
        <v>2.0</v>
      </c>
      <c r="I73" s="25">
        <v>2.0</v>
      </c>
      <c r="J73" s="25">
        <v>3.0</v>
      </c>
      <c r="K73" s="25">
        <v>3.0</v>
      </c>
      <c r="L73" s="25"/>
      <c r="M73" s="25"/>
      <c r="N73" s="24">
        <f t="shared" si="3"/>
        <v>16</v>
      </c>
      <c r="O73" s="25" t="s">
        <v>26</v>
      </c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</row>
    <row r="74" ht="30.0" customHeight="1">
      <c r="A74" s="23">
        <v>43721.0</v>
      </c>
      <c r="B74" s="25" t="s">
        <v>15</v>
      </c>
      <c r="C74" s="24" t="str">
        <f>IF(ISBLANK(B74),,VLOOKUP(B74,Magasins!A$2:C$68,2,FALSE))</f>
        <v>32 Rue Saint-Exupéry</v>
      </c>
      <c r="D74" s="24" t="str">
        <f>IF(ISBLANK(B74),,VLOOKUP(B74,Magasins!A$2:C$68,3,FALSE))</f>
        <v>Armand ou Jonathan ou Gérard</v>
      </c>
      <c r="E74" s="26">
        <f>17/6</f>
        <v>2.833333333</v>
      </c>
      <c r="F74" s="26">
        <f>3/6</f>
        <v>0.5</v>
      </c>
      <c r="G74" s="26">
        <f>1/6</f>
        <v>0.1666666667</v>
      </c>
      <c r="H74" s="27"/>
      <c r="I74" s="27"/>
      <c r="J74" s="27"/>
      <c r="K74" s="26">
        <f>1/6</f>
        <v>0.1666666667</v>
      </c>
      <c r="L74" s="26">
        <f>2/6</f>
        <v>0.3333333333</v>
      </c>
      <c r="M74" s="27"/>
      <c r="N74" s="26">
        <f t="shared" si="3"/>
        <v>4</v>
      </c>
      <c r="O74" s="25" t="s">
        <v>26</v>
      </c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</row>
    <row r="75" ht="30.0" customHeight="1">
      <c r="A75" s="23">
        <v>43722.0</v>
      </c>
      <c r="B75" s="25" t="s">
        <v>74</v>
      </c>
      <c r="C75" s="24" t="str">
        <f>IF(ISBLANK(B75),,VLOOKUP(B75,Magasins!A$2:C$68,2,FALSE))</f>
        <v>5 Allée de Trequeffelec, 29000 Quimper</v>
      </c>
      <c r="D75" s="24" t="str">
        <f>IF(ISBLANK(B75),,VLOOKUP(B75,Magasins!A$2:C$68,3,FALSE))</f>
        <v>Marie-Pierre ou Mélanie ou Julien</v>
      </c>
      <c r="E75" s="25"/>
      <c r="F75" s="25"/>
      <c r="G75" s="25"/>
      <c r="H75" s="25"/>
      <c r="I75" s="25"/>
      <c r="J75" s="25">
        <v>2.0</v>
      </c>
      <c r="K75" s="25">
        <v>2.0</v>
      </c>
      <c r="L75" s="25"/>
      <c r="M75" s="25"/>
      <c r="N75" s="24">
        <f t="shared" si="3"/>
        <v>4</v>
      </c>
      <c r="O75" s="25" t="s">
        <v>26</v>
      </c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</row>
    <row r="76" ht="30.0" customHeight="1">
      <c r="A76" s="23">
        <v>43722.0</v>
      </c>
      <c r="B76" s="25" t="s">
        <v>117</v>
      </c>
      <c r="C76" s="24" t="str">
        <f>IF(ISBLANK(B76),,VLOOKUP(B76,Magasins!A$2:C$68,2,FALSE))</f>
        <v>La Feuillée</v>
      </c>
      <c r="D76" s="24" t="str">
        <f>IF(ISBLANK(B76),,VLOOKUP(B76,Magasins!A$2:C$68,3,FALSE))</f>
        <v>Christophe</v>
      </c>
      <c r="E76" s="25">
        <v>6.0</v>
      </c>
      <c r="F76" s="25"/>
      <c r="G76" s="25"/>
      <c r="H76" s="25">
        <v>2.0</v>
      </c>
      <c r="I76" s="25">
        <v>2.0</v>
      </c>
      <c r="J76" s="25"/>
      <c r="K76" s="25">
        <v>2.0</v>
      </c>
      <c r="L76" s="25">
        <v>2.0</v>
      </c>
      <c r="M76" s="25"/>
      <c r="N76" s="24">
        <f t="shared" si="3"/>
        <v>14</v>
      </c>
      <c r="O76" s="25" t="s">
        <v>26</v>
      </c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</row>
    <row r="77" ht="30.0" customHeight="1">
      <c r="A77" s="23">
        <v>43722.0</v>
      </c>
      <c r="B77" s="25" t="s">
        <v>67</v>
      </c>
      <c r="C77" s="24" t="str">
        <f>IF(ISBLANK(B77),,VLOOKUP(B77,Magasins!A$2:C$68,2,FALSE))</f>
        <v>16 Rue de la Providence, 29000 Quimper</v>
      </c>
      <c r="D77" s="24" t="str">
        <f>IF(ISBLANK(B77),,VLOOKUP(B77,Magasins!A$2:C$68,3,FALSE))</f>
        <v>Lucie</v>
      </c>
      <c r="E77" s="25">
        <v>2.0</v>
      </c>
      <c r="F77" s="25"/>
      <c r="G77" s="25">
        <v>2.0</v>
      </c>
      <c r="H77" s="25"/>
      <c r="I77" s="25">
        <v>2.0</v>
      </c>
      <c r="J77" s="25">
        <v>2.0</v>
      </c>
      <c r="K77" s="25">
        <v>2.0</v>
      </c>
      <c r="L77" s="25"/>
      <c r="M77" s="25"/>
      <c r="N77" s="24">
        <f t="shared" si="3"/>
        <v>10</v>
      </c>
      <c r="O77" s="25" t="s">
        <v>26</v>
      </c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</row>
    <row r="78" ht="30.0" customHeight="1">
      <c r="A78" s="23">
        <v>43722.0</v>
      </c>
      <c r="B78" s="25" t="s">
        <v>88</v>
      </c>
      <c r="C78" s="24" t="str">
        <f>IF(ISBLANK(B78),,VLOOKUP(B78,Magasins!A$2:C$68,2,FALSE))</f>
        <v>3 Rue Marcelin Berthelot, 29600 Saint-Martin-des-Champs</v>
      </c>
      <c r="D78" s="24" t="str">
        <f>IF(ISBLANK(B78),,VLOOKUP(B78,Magasins!A$2:C$68,3,FALSE))</f>
        <v>Magali</v>
      </c>
      <c r="E78" s="25">
        <v>4.0</v>
      </c>
      <c r="F78" s="25">
        <v>2.0</v>
      </c>
      <c r="G78" s="25">
        <v>2.0</v>
      </c>
      <c r="H78" s="25">
        <v>1.0</v>
      </c>
      <c r="I78" s="25">
        <v>2.0</v>
      </c>
      <c r="J78" s="25">
        <v>2.0</v>
      </c>
      <c r="K78" s="25">
        <v>2.0</v>
      </c>
      <c r="L78" s="25">
        <v>2.0</v>
      </c>
      <c r="M78" s="25">
        <v>1.0</v>
      </c>
      <c r="N78" s="24">
        <f t="shared" si="3"/>
        <v>18</v>
      </c>
      <c r="O78" s="25" t="s">
        <v>26</v>
      </c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</row>
    <row r="79" ht="30.0" customHeight="1">
      <c r="A79" s="23">
        <v>43722.0</v>
      </c>
      <c r="B79" s="25" t="s">
        <v>143</v>
      </c>
      <c r="C79" s="24" t="str">
        <f>IF(ISBLANK(B79),,VLOOKUP(B79,Magasins!A$2:C$68,2,FALSE))</f>
        <v>Rue Gabriel le signe , Route de Brest 29100 Douarnenez</v>
      </c>
      <c r="D79" s="24" t="str">
        <f>IF(ISBLANK(B79),,VLOOKUP(B79,Magasins!A$2:C$68,3,FALSE))</f>
        <v> </v>
      </c>
      <c r="E79" s="25">
        <v>1.0</v>
      </c>
      <c r="F79" s="25"/>
      <c r="G79" s="25">
        <v>1.0</v>
      </c>
      <c r="H79" s="25"/>
      <c r="I79" s="25">
        <v>2.0</v>
      </c>
      <c r="J79" s="25">
        <v>2.0</v>
      </c>
      <c r="K79" s="25">
        <v>2.0</v>
      </c>
      <c r="L79" s="25"/>
      <c r="M79" s="25"/>
      <c r="N79" s="24">
        <f t="shared" si="3"/>
        <v>8</v>
      </c>
      <c r="O79" s="25" t="s">
        <v>26</v>
      </c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</row>
    <row r="80" ht="30.0" customHeight="1">
      <c r="A80" s="23">
        <v>43722.0</v>
      </c>
      <c r="B80" s="25" t="s">
        <v>146</v>
      </c>
      <c r="C80" s="24" t="str">
        <f>IF(ISBLANK(B80),,VLOOKUP(B80,Magasins!A$2:C$68,2,FALSE))</f>
        <v>Zone Artisanale la justice, 29410 Pleyber Christ</v>
      </c>
      <c r="D80" s="24" t="str">
        <f>IF(ISBLANK(B80),,VLOOKUP(B80,Magasins!A$2:C$68,3,FALSE))</f>
        <v/>
      </c>
      <c r="E80" s="25"/>
      <c r="F80" s="25"/>
      <c r="G80" s="25">
        <v>2.0</v>
      </c>
      <c r="H80" s="25">
        <v>2.0</v>
      </c>
      <c r="I80" s="25">
        <v>2.0</v>
      </c>
      <c r="J80" s="25">
        <v>2.0</v>
      </c>
      <c r="K80" s="25">
        <v>2.0</v>
      </c>
      <c r="L80" s="25"/>
      <c r="M80" s="25"/>
      <c r="N80" s="24">
        <f t="shared" si="3"/>
        <v>10</v>
      </c>
      <c r="O80" s="25" t="s">
        <v>26</v>
      </c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</row>
    <row r="81" ht="30.0" customHeight="1">
      <c r="A81" s="23">
        <v>43722.0</v>
      </c>
      <c r="B81" s="25" t="s">
        <v>97</v>
      </c>
      <c r="C81" s="24" t="str">
        <f>IF(ISBLANK(B81),,VLOOKUP(B81,Magasins!A$2:C$68,2,FALSE))</f>
        <v>7 Rue de la Plage, 29550 Plomodiern</v>
      </c>
      <c r="D81" s="24" t="str">
        <f>IF(ISBLANK(B81),,VLOOKUP(B81,Magasins!A$2:C$68,3,FALSE))</f>
        <v/>
      </c>
      <c r="E81" s="25">
        <v>2.0</v>
      </c>
      <c r="F81" s="25"/>
      <c r="G81" s="25"/>
      <c r="H81" s="25"/>
      <c r="I81" s="25"/>
      <c r="J81" s="25"/>
      <c r="K81" s="25"/>
      <c r="L81" s="25"/>
      <c r="M81" s="25"/>
      <c r="N81" s="24">
        <f t="shared" si="3"/>
        <v>2</v>
      </c>
      <c r="O81" s="25" t="s">
        <v>26</v>
      </c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</row>
    <row r="82" ht="30.0" customHeight="1">
      <c r="A82" s="23">
        <v>43726.0</v>
      </c>
      <c r="B82" s="25" t="s">
        <v>28</v>
      </c>
      <c r="C82" s="24" t="str">
        <f>IF(ISBLANK(B82),,VLOOKUP(B82,Magasins!A$2:C$68,2,FALSE))</f>
        <v>132 Rue Eugène Pottier, 35000 Rennes</v>
      </c>
      <c r="D82" s="24" t="str">
        <f>IF(ISBLANK(B82),,VLOOKUP(B82,Magasins!A$2:C$68,3,FALSE))</f>
        <v>Nadège ou Kévin ou Lauranne</v>
      </c>
      <c r="E82" s="25">
        <v>3.0</v>
      </c>
      <c r="F82" s="25">
        <v>3.0</v>
      </c>
      <c r="G82" s="25">
        <v>2.0</v>
      </c>
      <c r="H82" s="10"/>
      <c r="I82" s="25">
        <v>3.0</v>
      </c>
      <c r="J82" s="25">
        <v>2.0</v>
      </c>
      <c r="K82" s="25">
        <v>1.0</v>
      </c>
      <c r="L82" s="25">
        <v>2.0</v>
      </c>
      <c r="M82" s="10"/>
      <c r="N82" s="28">
        <f t="shared" si="3"/>
        <v>16</v>
      </c>
      <c r="O82" s="25" t="s">
        <v>26</v>
      </c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</row>
    <row r="83" ht="30.0" customHeight="1">
      <c r="A83" s="23">
        <v>43726.0</v>
      </c>
      <c r="B83" s="25" t="s">
        <v>37</v>
      </c>
      <c r="C83" s="24" t="str">
        <f>IF(ISBLANK(B83),,VLOOKUP(B83,Magasins!A$2:C$68,2,FALSE))</f>
        <v>131 Rue de Paris, 35000 Rennes</v>
      </c>
      <c r="D83" s="24" t="str">
        <f>IF(ISBLANK(B83),,VLOOKUP(B83,Magasins!A$2:C$68,3,FALSE))</f>
        <v>Laure ou Jean-Philippe</v>
      </c>
      <c r="E83" s="25">
        <v>1.0</v>
      </c>
      <c r="F83" s="25"/>
      <c r="G83" s="25"/>
      <c r="H83" s="25">
        <v>1.0</v>
      </c>
      <c r="I83" s="25">
        <v>2.0</v>
      </c>
      <c r="J83" s="25">
        <v>1.0</v>
      </c>
      <c r="K83" s="25">
        <v>2.0</v>
      </c>
      <c r="L83" s="25">
        <v>1.0</v>
      </c>
      <c r="M83" s="25"/>
      <c r="N83" s="24">
        <f t="shared" si="3"/>
        <v>8</v>
      </c>
      <c r="O83" s="25" t="s">
        <v>26</v>
      </c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</row>
    <row r="84" ht="30.0" customHeight="1">
      <c r="A84" s="23">
        <v>43726.0</v>
      </c>
      <c r="B84" s="25" t="s">
        <v>68</v>
      </c>
      <c r="C84" s="24" t="str">
        <f>IF(ISBLANK(B84),,VLOOKUP(B84,Magasins!A$2:C$68,2,FALSE))</f>
        <v>5 Allée de Kernenez, 29000 Quimper</v>
      </c>
      <c r="D84" s="24" t="str">
        <f>IF(ISBLANK(B84),,VLOOKUP(B84,Magasins!A$2:C$68,3,FALSE))</f>
        <v>Damien</v>
      </c>
      <c r="E84" s="25">
        <v>2.0</v>
      </c>
      <c r="F84" s="25">
        <v>2.0</v>
      </c>
      <c r="G84" s="25">
        <v>2.0</v>
      </c>
      <c r="H84" s="25">
        <v>2.0</v>
      </c>
      <c r="I84" s="25">
        <v>2.0</v>
      </c>
      <c r="J84" s="25">
        <v>2.0</v>
      </c>
      <c r="K84" s="25">
        <v>2.0</v>
      </c>
      <c r="L84" s="25">
        <v>2.0</v>
      </c>
      <c r="M84" s="25"/>
      <c r="N84" s="24">
        <f t="shared" si="3"/>
        <v>16</v>
      </c>
      <c r="O84" s="25" t="s">
        <v>26</v>
      </c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</row>
    <row r="85" ht="30.0" customHeight="1">
      <c r="A85" s="23">
        <v>43726.0</v>
      </c>
      <c r="B85" s="25" t="s">
        <v>99</v>
      </c>
      <c r="C85" s="24" t="str">
        <f>IF(ISBLANK(B85),,VLOOKUP(B85,Magasins!A$2:C$68,2,FALSE))</f>
        <v>11 Rue Henri Dunant, 29800 Landerneau</v>
      </c>
      <c r="D85" s="24" t="str">
        <f>IF(ISBLANK(B85),,VLOOKUP(B85,Magasins!A$2:C$68,3,FALSE))</f>
        <v>Lucille ou Odile</v>
      </c>
      <c r="E85" s="25">
        <v>1.0</v>
      </c>
      <c r="F85" s="25">
        <v>1.0</v>
      </c>
      <c r="G85" s="25">
        <v>1.0</v>
      </c>
      <c r="H85" s="25"/>
      <c r="I85" s="25">
        <v>1.0</v>
      </c>
      <c r="J85" s="25">
        <v>1.0</v>
      </c>
      <c r="K85" s="25">
        <v>2.0</v>
      </c>
      <c r="L85" s="25">
        <v>1.0</v>
      </c>
      <c r="M85" s="25"/>
      <c r="N85" s="24">
        <f t="shared" si="3"/>
        <v>8</v>
      </c>
      <c r="O85" s="25" t="s">
        <v>26</v>
      </c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</row>
    <row r="86" ht="30.0" customHeight="1">
      <c r="A86" s="23">
        <v>43726.0</v>
      </c>
      <c r="B86" s="25" t="s">
        <v>71</v>
      </c>
      <c r="C86" s="24" t="str">
        <f>IF(ISBLANK(B86),,VLOOKUP(B86,Magasins!A$2:C$68,2,FALSE))</f>
        <v>12 Rue Pen ar Ménez, 29100 Douarnenez</v>
      </c>
      <c r="D86" s="24" t="str">
        <f>IF(ISBLANK(B86),,VLOOKUP(B86,Magasins!A$2:C$68,3,FALSE))</f>
        <v>Marie-Anne</v>
      </c>
      <c r="E86" s="25">
        <v>1.0</v>
      </c>
      <c r="F86" s="25">
        <v>1.0</v>
      </c>
      <c r="G86" s="25">
        <v>2.0</v>
      </c>
      <c r="H86" s="10"/>
      <c r="I86" s="25">
        <v>2.0</v>
      </c>
      <c r="J86" s="25">
        <v>1.0</v>
      </c>
      <c r="K86" s="25"/>
      <c r="L86" s="25">
        <v>1.0</v>
      </c>
      <c r="M86" s="10"/>
      <c r="N86" s="24">
        <f t="shared" si="3"/>
        <v>8</v>
      </c>
      <c r="O86" s="25" t="s">
        <v>26</v>
      </c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</row>
    <row r="87" ht="30.0" customHeight="1">
      <c r="A87" s="23">
        <v>43726.0</v>
      </c>
      <c r="B87" s="25" t="s">
        <v>43</v>
      </c>
      <c r="C87" s="24" t="str">
        <f>IF(ISBLANK(B87),,VLOOKUP(B87,Magasins!A$2:C$68,2,FALSE))</f>
        <v>5 Allée de la grassinais, 35400 Saint-Malo</v>
      </c>
      <c r="D87" s="24" t="str">
        <f>IF(ISBLANK(B87),,VLOOKUP(B87,Magasins!A$2:C$68,3,FALSE))</f>
        <v>Lisa ou Axel</v>
      </c>
      <c r="E87" s="25">
        <v>3.0</v>
      </c>
      <c r="F87" s="10"/>
      <c r="G87" s="25">
        <v>2.0</v>
      </c>
      <c r="H87" s="25">
        <v>2.0</v>
      </c>
      <c r="I87" s="25">
        <v>2.0</v>
      </c>
      <c r="J87" s="25">
        <v>3.0</v>
      </c>
      <c r="K87" s="25">
        <v>2.0</v>
      </c>
      <c r="L87" s="25">
        <v>2.0</v>
      </c>
      <c r="M87" s="10"/>
      <c r="N87" s="24">
        <f t="shared" si="3"/>
        <v>16</v>
      </c>
      <c r="O87" s="25" t="s">
        <v>26</v>
      </c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</row>
    <row r="88" ht="30.0" customHeight="1">
      <c r="A88" s="23">
        <v>43726.0</v>
      </c>
      <c r="B88" s="25" t="s">
        <v>23</v>
      </c>
      <c r="C88" s="24" t="str">
        <f>IF(ISBLANK(B88),,VLOOKUP(B88,Magasins!A$2:C$68,2,FALSE))</f>
        <v>18 Rue Papu, 35000 Rennes</v>
      </c>
      <c r="D88" s="24" t="str">
        <f>IF(ISBLANK(B88),,VLOOKUP(B88,Magasins!A$2:C$68,3,FALSE))</f>
        <v>Jeanne , ou Anne- Octavie ou Marina</v>
      </c>
      <c r="E88" s="25">
        <v>2.0</v>
      </c>
      <c r="F88" s="10"/>
      <c r="G88" s="25"/>
      <c r="H88" s="25">
        <v>1.0</v>
      </c>
      <c r="I88" s="25">
        <v>1.0</v>
      </c>
      <c r="J88" s="25">
        <v>1.0</v>
      </c>
      <c r="K88" s="25">
        <v>2.0</v>
      </c>
      <c r="L88" s="25">
        <v>1.0</v>
      </c>
      <c r="M88" s="25"/>
      <c r="N88" s="24">
        <f t="shared" si="3"/>
        <v>8</v>
      </c>
      <c r="O88" s="25" t="s">
        <v>26</v>
      </c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</row>
    <row r="89" ht="30.0" customHeight="1">
      <c r="A89" s="23">
        <v>43728.0</v>
      </c>
      <c r="B89" s="25" t="s">
        <v>91</v>
      </c>
      <c r="C89" s="24" t="str">
        <f>IF(ISBLANK(B89),,VLOOKUP(B89,Magasins!A$2:C$68,2,FALSE))</f>
        <v>114 Boulevard de Plymouth, 29200 Brest</v>
      </c>
      <c r="D89" s="24" t="str">
        <f>IF(ISBLANK(B89),,VLOOKUP(B89,Magasins!A$2:C$68,3,FALSE))</f>
        <v>Aude</v>
      </c>
      <c r="E89" s="25">
        <v>2.0</v>
      </c>
      <c r="F89" s="25">
        <v>2.0</v>
      </c>
      <c r="G89" s="25">
        <v>2.0</v>
      </c>
      <c r="H89" s="25">
        <v>2.0</v>
      </c>
      <c r="I89" s="25">
        <v>2.0</v>
      </c>
      <c r="J89" s="25">
        <v>2.0</v>
      </c>
      <c r="K89" s="25">
        <v>2.0</v>
      </c>
      <c r="L89" s="25"/>
      <c r="M89" s="25"/>
      <c r="N89" s="24">
        <f t="shared" si="3"/>
        <v>14</v>
      </c>
      <c r="O89" s="25" t="s">
        <v>26</v>
      </c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</row>
    <row r="90" ht="30.0" customHeight="1">
      <c r="A90" s="23">
        <v>43728.0</v>
      </c>
      <c r="B90" s="25" t="s">
        <v>74</v>
      </c>
      <c r="C90" s="24" t="str">
        <f>IF(ISBLANK(B90),,VLOOKUP(B90,Magasins!A$2:C$68,2,FALSE))</f>
        <v>5 Allée de Trequeffelec, 29000 Quimper</v>
      </c>
      <c r="D90" s="24" t="str">
        <f>IF(ISBLANK(B90),,VLOOKUP(B90,Magasins!A$2:C$68,3,FALSE))</f>
        <v>Marie-Pierre ou Mélanie ou Julien</v>
      </c>
      <c r="E90" s="25">
        <v>2.0</v>
      </c>
      <c r="F90" s="10"/>
      <c r="G90" s="25">
        <v>1.0</v>
      </c>
      <c r="H90" s="25"/>
      <c r="I90" s="25">
        <v>2.0</v>
      </c>
      <c r="J90" s="25">
        <v>1.0</v>
      </c>
      <c r="K90" s="25">
        <v>2.0</v>
      </c>
      <c r="L90" s="25"/>
      <c r="M90" s="10"/>
      <c r="N90" s="24">
        <f t="shared" si="3"/>
        <v>8</v>
      </c>
      <c r="O90" s="25" t="s">
        <v>26</v>
      </c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</row>
    <row r="91" ht="30.0" customHeight="1">
      <c r="A91" s="23">
        <v>43728.0</v>
      </c>
      <c r="B91" s="25" t="s">
        <v>85</v>
      </c>
      <c r="C91" s="24" t="str">
        <f>IF(ISBLANK(B91),,VLOOKUP(B91,Magasins!A$2:C$68,2,FALSE))</f>
        <v>Route de Plomeur, 29120 Pont-l'Abbé</v>
      </c>
      <c r="D91" s="24" t="str">
        <f>IF(ISBLANK(B91),,VLOOKUP(B91,Magasins!A$2:C$68,3,FALSE))</f>
        <v>Marie-Laure</v>
      </c>
      <c r="E91" s="25">
        <v>1.0</v>
      </c>
      <c r="F91" s="25">
        <v>1.0</v>
      </c>
      <c r="G91" s="25">
        <v>1.0</v>
      </c>
      <c r="H91" s="10"/>
      <c r="I91" s="25">
        <v>1.0</v>
      </c>
      <c r="J91" s="25">
        <v>1.0</v>
      </c>
      <c r="K91" s="25">
        <v>1.0</v>
      </c>
      <c r="L91" s="25">
        <v>2.0</v>
      </c>
      <c r="M91" s="10"/>
      <c r="N91" s="24">
        <f t="shared" si="3"/>
        <v>8</v>
      </c>
      <c r="O91" s="25" t="s">
        <v>26</v>
      </c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</row>
    <row r="92" ht="30.0" customHeight="1">
      <c r="A92" s="23">
        <v>43729.0</v>
      </c>
      <c r="B92" s="25" t="s">
        <v>15</v>
      </c>
      <c r="C92" s="24" t="str">
        <f>IF(ISBLANK(B92),,VLOOKUP(B92,Magasins!A$2:C$68,2,FALSE))</f>
        <v>32 Rue Saint-Exupéry</v>
      </c>
      <c r="D92" s="24" t="str">
        <f>IF(ISBLANK(B92),,VLOOKUP(B92,Magasins!A$2:C$68,3,FALSE))</f>
        <v>Armand ou Jonathan ou Gérard</v>
      </c>
      <c r="E92" s="25"/>
      <c r="F92" s="25"/>
      <c r="G92" s="26">
        <f>1/6</f>
        <v>0.1666666667</v>
      </c>
      <c r="H92" s="27"/>
      <c r="I92" s="27"/>
      <c r="J92" s="27"/>
      <c r="K92" s="26">
        <f t="shared" ref="K92:M92" si="4">1/6</f>
        <v>0.1666666667</v>
      </c>
      <c r="L92" s="26">
        <f t="shared" si="4"/>
        <v>0.1666666667</v>
      </c>
      <c r="M92" s="26">
        <f t="shared" si="4"/>
        <v>0.1666666667</v>
      </c>
      <c r="N92" s="26">
        <f t="shared" si="3"/>
        <v>0.6666666667</v>
      </c>
      <c r="O92" s="25" t="s">
        <v>26</v>
      </c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</row>
    <row r="93" ht="30.0" customHeight="1">
      <c r="A93" s="23">
        <v>43729.0</v>
      </c>
      <c r="B93" s="25" t="s">
        <v>117</v>
      </c>
      <c r="C93" s="24" t="str">
        <f>IF(ISBLANK(B93),,VLOOKUP(B93,Magasins!A$2:C$68,2,FALSE))</f>
        <v>La Feuillée</v>
      </c>
      <c r="D93" s="24" t="str">
        <f>IF(ISBLANK(B93),,VLOOKUP(B93,Magasins!A$2:C$68,3,FALSE))</f>
        <v>Christophe</v>
      </c>
      <c r="E93" s="25">
        <v>4.0</v>
      </c>
      <c r="F93" s="10"/>
      <c r="G93" s="26">
        <f>13/6</f>
        <v>2.166666667</v>
      </c>
      <c r="H93" s="27">
        <v>2.0</v>
      </c>
      <c r="I93" s="26">
        <f>7/6</f>
        <v>1.166666667</v>
      </c>
      <c r="J93" s="26">
        <f>3/6</f>
        <v>0.5</v>
      </c>
      <c r="K93" s="26">
        <f>7/6</f>
        <v>1.166666667</v>
      </c>
      <c r="L93" s="26">
        <f t="shared" ref="L93:M93" si="5">10/6</f>
        <v>1.666666667</v>
      </c>
      <c r="M93" s="26">
        <f t="shared" si="5"/>
        <v>1.666666667</v>
      </c>
      <c r="N93" s="26">
        <f t="shared" si="3"/>
        <v>14.33333333</v>
      </c>
      <c r="O93" s="25" t="s">
        <v>26</v>
      </c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</row>
    <row r="94" ht="30.0" customHeight="1">
      <c r="A94" s="23">
        <v>43731.0</v>
      </c>
      <c r="B94" s="25" t="s">
        <v>111</v>
      </c>
      <c r="C94" s="24" t="str">
        <f>IF(ISBLANK(B94),,VLOOKUP(B94,Magasins!A$2:C$68,2,FALSE))</f>
        <v>76 Avenue Victor Hugo, 29270 Carhaix-Plouguer</v>
      </c>
      <c r="D94" s="24" t="str">
        <f>IF(ISBLANK(B94),,VLOOKUP(B94,Magasins!A$2:C$68,3,FALSE))</f>
        <v>Nadège ou Marloes</v>
      </c>
      <c r="E94" s="25">
        <v>4.0</v>
      </c>
      <c r="F94" s="10"/>
      <c r="G94" s="25">
        <v>2.0</v>
      </c>
      <c r="H94" s="25">
        <v>1.0</v>
      </c>
      <c r="I94" s="25">
        <v>2.0</v>
      </c>
      <c r="J94" s="10"/>
      <c r="K94" s="10"/>
      <c r="L94" s="25">
        <v>2.0</v>
      </c>
      <c r="M94" s="10"/>
      <c r="N94" s="24">
        <f t="shared" si="3"/>
        <v>11</v>
      </c>
      <c r="O94" s="25" t="s">
        <v>26</v>
      </c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</row>
    <row r="95" ht="30.0" customHeight="1">
      <c r="A95" s="23">
        <v>43735.0</v>
      </c>
      <c r="B95" s="25" t="s">
        <v>19</v>
      </c>
      <c r="C95" s="24" t="str">
        <f>IF(ISBLANK(B95),,VLOOKUP(B95,Magasins!A$2:C$68,2,FALSE))</f>
        <v>8 Allée de la Cerisaie, 35760 Saint-Grégoire</v>
      </c>
      <c r="D95" s="24" t="str">
        <f>IF(ISBLANK(B95),,VLOOKUP(B95,Magasins!A$2:C$68,3,FALSE))</f>
        <v>Maelle ou Marielle</v>
      </c>
      <c r="E95" s="25">
        <v>3.0</v>
      </c>
      <c r="F95" s="25">
        <v>3.0</v>
      </c>
      <c r="G95" s="10"/>
      <c r="H95" s="25">
        <v>2.0</v>
      </c>
      <c r="I95" s="25"/>
      <c r="J95" s="10"/>
      <c r="K95" s="25"/>
      <c r="L95" s="10"/>
      <c r="M95" s="10"/>
      <c r="N95" s="24">
        <f t="shared" si="3"/>
        <v>8</v>
      </c>
      <c r="O95" s="25" t="s">
        <v>26</v>
      </c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</row>
    <row r="96" ht="30.0" customHeight="1">
      <c r="A96" s="23">
        <v>43735.0</v>
      </c>
      <c r="B96" s="25" t="s">
        <v>27</v>
      </c>
      <c r="C96" s="24" t="str">
        <f>IF(ISBLANK(B96),,VLOOKUP(B96,Magasins!A$2:C$68,2,FALSE))</f>
        <v>20 Rue Jean-Marie Djibaou, 56600 lanester </v>
      </c>
      <c r="D96" s="24" t="str">
        <f>IF(ISBLANK(B96),,VLOOKUP(B96,Magasins!A$2:C$68,3,FALSE))</f>
        <v>Julie ou Frédérique</v>
      </c>
      <c r="E96" s="25"/>
      <c r="F96" s="10"/>
      <c r="G96" s="25">
        <v>1.0</v>
      </c>
      <c r="H96" s="10"/>
      <c r="I96" s="25">
        <v>2.0</v>
      </c>
      <c r="J96" s="25">
        <v>1.0</v>
      </c>
      <c r="K96" s="25">
        <v>2.0</v>
      </c>
      <c r="L96" s="25">
        <v>2.0</v>
      </c>
      <c r="M96" s="10"/>
      <c r="N96" s="24">
        <f t="shared" si="3"/>
        <v>8</v>
      </c>
      <c r="O96" s="25" t="s">
        <v>26</v>
      </c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</row>
    <row r="97" ht="30.0" customHeight="1">
      <c r="A97" s="23">
        <v>43735.0</v>
      </c>
      <c r="B97" s="25" t="s">
        <v>61</v>
      </c>
      <c r="C97" s="24" t="str">
        <f>IF(ISBLANK(B97),,VLOOKUP(B97,Magasins!A$2:C$68,2,FALSE))</f>
        <v>Rond point Saint-Marc, 22300 Lannion</v>
      </c>
      <c r="D97" s="24" t="str">
        <f>IF(ISBLANK(B97),,VLOOKUP(B97,Magasins!A$2:C$68,3,FALSE))</f>
        <v>Julie ou Toni</v>
      </c>
      <c r="E97" s="25">
        <v>1.0</v>
      </c>
      <c r="F97" s="25">
        <v>1.0</v>
      </c>
      <c r="G97" s="25">
        <v>1.0</v>
      </c>
      <c r="H97" s="25">
        <v>2.0</v>
      </c>
      <c r="I97" s="25"/>
      <c r="J97" s="25"/>
      <c r="K97" s="25">
        <v>2.0</v>
      </c>
      <c r="L97" s="25">
        <v>1.0</v>
      </c>
      <c r="M97" s="10"/>
      <c r="N97" s="24">
        <f t="shared" si="3"/>
        <v>8</v>
      </c>
      <c r="O97" s="25" t="s">
        <v>26</v>
      </c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</row>
    <row r="98" ht="30.0" customHeight="1">
      <c r="A98" s="23">
        <v>43735.0</v>
      </c>
      <c r="B98" s="25" t="s">
        <v>23</v>
      </c>
      <c r="C98" s="24" t="str">
        <f>IF(ISBLANK(B98),,VLOOKUP(B98,Magasins!A$2:C$68,2,FALSE))</f>
        <v>18 Rue Papu, 35000 Rennes</v>
      </c>
      <c r="D98" s="24" t="str">
        <f>IF(ISBLANK(B98),,VLOOKUP(B98,Magasins!A$2:C$68,3,FALSE))</f>
        <v>Jeanne , ou Anne- Octavie ou Marina</v>
      </c>
      <c r="E98" s="25">
        <v>1.0</v>
      </c>
      <c r="F98" s="10"/>
      <c r="G98" s="25">
        <v>1.0</v>
      </c>
      <c r="H98" s="25">
        <v>1.0</v>
      </c>
      <c r="I98" s="25">
        <v>1.0</v>
      </c>
      <c r="J98" s="25">
        <v>2.0</v>
      </c>
      <c r="K98" s="25">
        <v>1.0</v>
      </c>
      <c r="L98" s="25">
        <v>1.0</v>
      </c>
      <c r="M98" s="10"/>
      <c r="N98" s="24">
        <f t="shared" si="3"/>
        <v>8</v>
      </c>
      <c r="O98" s="25" t="s">
        <v>26</v>
      </c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</row>
    <row r="99" ht="30.0" customHeight="1">
      <c r="A99" s="23">
        <v>43735.0</v>
      </c>
      <c r="B99" s="25" t="s">
        <v>34</v>
      </c>
      <c r="C99" s="24" t="str">
        <f>IF(ISBLANK(B99),,VLOOKUP(B99,Magasins!A$2:C$68,2,FALSE))</f>
        <v>6 Rue de la blanche hermine, 35770 Vern-sur-Seiche</v>
      </c>
      <c r="D99" s="24" t="str">
        <f>IF(ISBLANK(B99),,VLOOKUP(B99,Magasins!A$2:C$68,3,FALSE))</f>
        <v>Sébastien ou Margaux</v>
      </c>
      <c r="E99" s="25">
        <v>2.0</v>
      </c>
      <c r="F99" s="25">
        <v>1.0</v>
      </c>
      <c r="G99" s="25"/>
      <c r="H99" s="25">
        <v>1.0</v>
      </c>
      <c r="I99" s="25">
        <v>2.0</v>
      </c>
      <c r="J99" s="25">
        <v>1.0</v>
      </c>
      <c r="K99" s="25">
        <v>1.0</v>
      </c>
      <c r="L99" s="25"/>
      <c r="M99" s="25"/>
      <c r="N99" s="24">
        <f t="shared" si="3"/>
        <v>8</v>
      </c>
      <c r="O99" s="25" t="s">
        <v>26</v>
      </c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</row>
    <row r="100" ht="30.0" customHeight="1">
      <c r="A100" s="23">
        <v>43735.0</v>
      </c>
      <c r="B100" s="25" t="s">
        <v>64</v>
      </c>
      <c r="C100" s="24" t="str">
        <f>IF(ISBLANK(B100),,VLOOKUP(B100,Magasins!A$2:C$68,2,FALSE))</f>
        <v>Rue du miroir du temps, Z.A. les Landes Fleuries, Quévert 22100</v>
      </c>
      <c r="D100" s="24" t="str">
        <f>IF(ISBLANK(B100),,VLOOKUP(B100,Magasins!A$2:C$68,3,FALSE))</f>
        <v>Marie</v>
      </c>
      <c r="E100" s="25">
        <v>3.0</v>
      </c>
      <c r="F100" s="25">
        <v>3.0</v>
      </c>
      <c r="G100" s="10"/>
      <c r="H100" s="10"/>
      <c r="I100" s="25">
        <v>1.0</v>
      </c>
      <c r="J100" s="10"/>
      <c r="K100" s="10"/>
      <c r="L100" s="25">
        <v>1.0</v>
      </c>
      <c r="M100" s="10"/>
      <c r="N100" s="24">
        <f t="shared" si="3"/>
        <v>8</v>
      </c>
      <c r="O100" s="25" t="s">
        <v>26</v>
      </c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</row>
    <row r="101" ht="30.0" customHeight="1">
      <c r="A101" s="23">
        <v>43735.0</v>
      </c>
      <c r="B101" s="25" t="s">
        <v>80</v>
      </c>
      <c r="C101" s="24" t="str">
        <f>IF(ISBLANK(B101),,VLOOKUP(B101,Magasins!A$2:C$68,2,FALSE))</f>
        <v>53 Rue ville Pépin, 35400 Saint Malo</v>
      </c>
      <c r="D101" s="24" t="str">
        <f>IF(ISBLANK(B101),,VLOOKUP(B101,Magasins!A$2:C$68,3,FALSE))</f>
        <v>Camille</v>
      </c>
      <c r="E101" s="25">
        <v>2.0</v>
      </c>
      <c r="F101" s="10"/>
      <c r="G101" s="25"/>
      <c r="H101" s="10"/>
      <c r="I101" s="25">
        <v>2.0</v>
      </c>
      <c r="J101" s="25">
        <v>1.0</v>
      </c>
      <c r="K101" s="25">
        <v>2.0</v>
      </c>
      <c r="L101" s="25">
        <v>1.0</v>
      </c>
      <c r="M101" s="10"/>
      <c r="N101" s="24">
        <f t="shared" si="3"/>
        <v>8</v>
      </c>
      <c r="O101" s="25" t="s">
        <v>26</v>
      </c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</row>
    <row r="102" ht="30.0" customHeight="1">
      <c r="A102" s="23">
        <v>43735.0</v>
      </c>
      <c r="B102" s="25" t="s">
        <v>52</v>
      </c>
      <c r="C102" s="24" t="str">
        <f>IF(ISBLANK(B102),,VLOOKUP(B102,Magasins!A$2:C$68,2,FALSE))</f>
        <v>2 Rue Antoine de Saint-Exupéry, 56100 Lorient</v>
      </c>
      <c r="D102" s="24" t="str">
        <f>IF(ISBLANK(B102),,VLOOKUP(B102,Magasins!A$2:C$68,3,FALSE))</f>
        <v>Thomas</v>
      </c>
      <c r="E102" s="25">
        <v>1.0</v>
      </c>
      <c r="F102" s="25">
        <v>2.0</v>
      </c>
      <c r="G102" s="25">
        <v>2.0</v>
      </c>
      <c r="H102" s="25">
        <v>2.0</v>
      </c>
      <c r="I102" s="25">
        <v>2.0</v>
      </c>
      <c r="J102" s="25">
        <v>2.0</v>
      </c>
      <c r="K102" s="25">
        <v>2.0</v>
      </c>
      <c r="L102" s="25">
        <v>1.0</v>
      </c>
      <c r="M102" s="25">
        <v>2.0</v>
      </c>
      <c r="N102" s="24">
        <f t="shared" si="3"/>
        <v>16</v>
      </c>
      <c r="O102" s="25" t="s">
        <v>26</v>
      </c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</row>
    <row r="103" ht="30.0" customHeight="1">
      <c r="A103" s="23">
        <v>43735.0</v>
      </c>
      <c r="B103" s="25" t="s">
        <v>46</v>
      </c>
      <c r="C103" s="24" t="str">
        <f>IF(ISBLANK(B103),,VLOOKUP(B103,Magasins!A$2:C$68,2,FALSE))</f>
        <v>44 Rue du général Patton, 35400 Saint-Malo</v>
      </c>
      <c r="D103" s="24" t="str">
        <f>IF(ISBLANK(B103),,VLOOKUP(B103,Magasins!A$2:C$68,3,FALSE))</f>
        <v>Eléonore</v>
      </c>
      <c r="E103" s="25">
        <v>2.0</v>
      </c>
      <c r="F103" s="10"/>
      <c r="G103" s="25">
        <v>2.0</v>
      </c>
      <c r="H103" s="10"/>
      <c r="I103" s="25">
        <v>1.0</v>
      </c>
      <c r="J103" s="25">
        <v>1.0</v>
      </c>
      <c r="K103" s="25">
        <v>2.0</v>
      </c>
      <c r="L103" s="25"/>
      <c r="M103" s="10"/>
      <c r="N103" s="24">
        <f t="shared" si="3"/>
        <v>8</v>
      </c>
      <c r="O103" s="25" t="s">
        <v>26</v>
      </c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</row>
    <row r="104" ht="30.0" customHeight="1">
      <c r="A104" s="23">
        <v>43735.0</v>
      </c>
      <c r="B104" s="25" t="s">
        <v>57</v>
      </c>
      <c r="C104" s="24" t="str">
        <f>IF(ISBLANK(B104),,VLOOKUP(B104,Magasins!A$2:C$68,2,FALSE))</f>
        <v>6 Rue de Kérivoas, 29770 Audierne</v>
      </c>
      <c r="D104" s="24" t="str">
        <f>IF(ISBLANK(B104),,VLOOKUP(B104,Magasins!A$2:C$68,3,FALSE))</f>
        <v>Morgan ou Damien</v>
      </c>
      <c r="E104" s="25">
        <v>2.0</v>
      </c>
      <c r="F104" s="10"/>
      <c r="G104" s="25">
        <v>2.0</v>
      </c>
      <c r="H104" s="10"/>
      <c r="I104" s="25">
        <v>2.0</v>
      </c>
      <c r="J104" s="25"/>
      <c r="K104" s="25">
        <v>2.0</v>
      </c>
      <c r="L104" s="10"/>
      <c r="M104" s="10"/>
      <c r="N104" s="24">
        <f t="shared" si="3"/>
        <v>8</v>
      </c>
      <c r="O104" s="25" t="s">
        <v>26</v>
      </c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</row>
    <row r="105" ht="30.0" customHeight="1">
      <c r="A105" s="23">
        <v>43735.0</v>
      </c>
      <c r="B105" s="25" t="s">
        <v>148</v>
      </c>
      <c r="C105" s="24" t="str">
        <f>IF(ISBLANK(B105),,VLOOKUP(B105,Magasins!A$2:C$68,2,FALSE))</f>
        <v>5 Boulevard Saint-Germain, 35300 Fougères</v>
      </c>
      <c r="D105" s="24" t="str">
        <f>IF(ISBLANK(B105),,VLOOKUP(B105,Magasins!A$2:C$68,3,FALSE))</f>
        <v>Sophie</v>
      </c>
      <c r="E105" s="25">
        <v>1.0</v>
      </c>
      <c r="F105" s="25">
        <v>1.0</v>
      </c>
      <c r="G105" s="25">
        <v>1.0</v>
      </c>
      <c r="H105" s="25"/>
      <c r="I105" s="25">
        <v>1.0</v>
      </c>
      <c r="J105" s="25">
        <v>1.0</v>
      </c>
      <c r="K105" s="25">
        <v>1.0</v>
      </c>
      <c r="L105" s="25">
        <v>1.0</v>
      </c>
      <c r="M105" s="25">
        <v>1.0</v>
      </c>
      <c r="N105" s="24">
        <f t="shared" si="3"/>
        <v>8</v>
      </c>
      <c r="O105" s="25" t="s">
        <v>26</v>
      </c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</row>
    <row r="106" ht="30.0" customHeight="1">
      <c r="A106" s="23">
        <v>43735.0</v>
      </c>
      <c r="B106" s="25" t="s">
        <v>49</v>
      </c>
      <c r="C106" s="24" t="str">
        <f>IF(ISBLANK(B106),,VLOOKUP(B106,Magasins!A$2:C$68,2,FALSE))</f>
        <v>11 Boulevard Victor Etienne, 22600 Loudéac</v>
      </c>
      <c r="D106" s="24" t="str">
        <f>IF(ISBLANK(B106),,VLOOKUP(B106,Magasins!A$2:C$68,3,FALSE))</f>
        <v>Cindy ou Fabienne</v>
      </c>
      <c r="E106" s="25">
        <v>3.0</v>
      </c>
      <c r="F106" s="25"/>
      <c r="G106" s="25"/>
      <c r="H106" s="10"/>
      <c r="I106" s="25">
        <v>3.0</v>
      </c>
      <c r="J106" s="25"/>
      <c r="K106" s="25">
        <v>1.0</v>
      </c>
      <c r="L106" s="25">
        <v>1.0</v>
      </c>
      <c r="M106" s="25"/>
      <c r="N106" s="24">
        <f t="shared" si="3"/>
        <v>8</v>
      </c>
      <c r="O106" s="25" t="s">
        <v>26</v>
      </c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</row>
    <row r="107" ht="30.0" customHeight="1">
      <c r="A107" s="23">
        <v>43735.0</v>
      </c>
      <c r="B107" s="25" t="s">
        <v>40</v>
      </c>
      <c r="C107" s="24" t="str">
        <f>IF(ISBLANK(B107),,VLOOKUP(B107,Magasins!A$2:C$68,2,FALSE))</f>
        <v>7 Rue de Gavrinis, 35170 bruz </v>
      </c>
      <c r="D107" s="24" t="str">
        <f>IF(ISBLANK(B107),,VLOOKUP(B107,Magasins!A$2:C$68,3,FALSE))</f>
        <v>Ronan ou Charlène</v>
      </c>
      <c r="E107" s="25">
        <v>1.0</v>
      </c>
      <c r="F107" s="25"/>
      <c r="G107" s="25">
        <v>1.0</v>
      </c>
      <c r="H107" s="10"/>
      <c r="I107" s="25">
        <v>1.0</v>
      </c>
      <c r="J107" s="25">
        <v>2.0</v>
      </c>
      <c r="K107" s="25">
        <v>1.0</v>
      </c>
      <c r="L107" s="25">
        <v>2.0</v>
      </c>
      <c r="M107" s="10"/>
      <c r="N107" s="24">
        <f t="shared" si="3"/>
        <v>8</v>
      </c>
      <c r="O107" s="25" t="s">
        <v>26</v>
      </c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</row>
    <row r="108" ht="30.0" customHeight="1">
      <c r="A108" s="23">
        <v>43735.0</v>
      </c>
      <c r="B108" s="25" t="s">
        <v>123</v>
      </c>
      <c r="C108" s="24" t="str">
        <f>IF(ISBLANK(B108),,VLOOKUP(B108,Magasins!A$2:C$68,2,FALSE))</f>
        <v>2 Rue Colette Besson, 56300 Pontivy</v>
      </c>
      <c r="D108" s="24" t="str">
        <f>IF(ISBLANK(B108),,VLOOKUP(B108,Magasins!A$2:C$68,3,FALSE))</f>
        <v>Marion ou Morgane</v>
      </c>
      <c r="E108" s="25">
        <v>2.0</v>
      </c>
      <c r="F108" s="10"/>
      <c r="G108" s="25"/>
      <c r="H108" s="10"/>
      <c r="I108" s="25">
        <v>1.0</v>
      </c>
      <c r="J108" s="25">
        <v>2.0</v>
      </c>
      <c r="K108" s="25">
        <v>1.0</v>
      </c>
      <c r="L108" s="25">
        <v>2.0</v>
      </c>
      <c r="M108" s="10"/>
      <c r="N108" s="24">
        <f t="shared" si="3"/>
        <v>8</v>
      </c>
      <c r="O108" s="25" t="s">
        <v>26</v>
      </c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</row>
    <row r="109" ht="30.0" customHeight="1">
      <c r="A109" s="23">
        <v>43735.0</v>
      </c>
      <c r="B109" s="25" t="s">
        <v>74</v>
      </c>
      <c r="C109" s="24" t="str">
        <f>IF(ISBLANK(B109),,VLOOKUP(B109,Magasins!A$2:C$68,2,FALSE))</f>
        <v>5 Allée de Trequeffelec, 29000 Quimper</v>
      </c>
      <c r="D109" s="24" t="str">
        <f>IF(ISBLANK(B109),,VLOOKUP(B109,Magasins!A$2:C$68,3,FALSE))</f>
        <v>Marie-Pierre ou Mélanie ou Julien</v>
      </c>
      <c r="E109" s="25">
        <v>3.0</v>
      </c>
      <c r="F109" s="10"/>
      <c r="G109" s="25">
        <v>1.0</v>
      </c>
      <c r="H109" s="10"/>
      <c r="I109" s="25">
        <v>2.0</v>
      </c>
      <c r="J109" s="25">
        <v>2.0</v>
      </c>
      <c r="K109" s="25">
        <v>2.0</v>
      </c>
      <c r="L109" s="25">
        <v>1.0</v>
      </c>
      <c r="M109" s="10"/>
      <c r="N109" s="24">
        <f t="shared" si="3"/>
        <v>11</v>
      </c>
      <c r="O109" s="25" t="s">
        <v>26</v>
      </c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</row>
    <row r="110" ht="30.0" customHeight="1">
      <c r="A110" s="23">
        <v>43735.0</v>
      </c>
      <c r="B110" s="25" t="s">
        <v>85</v>
      </c>
      <c r="C110" s="24" t="str">
        <f>IF(ISBLANK(B110),,VLOOKUP(B110,Magasins!A$2:C$68,2,FALSE))</f>
        <v>Route de Plomeur, 29120 Pont-l'Abbé</v>
      </c>
      <c r="D110" s="24" t="str">
        <f>IF(ISBLANK(B110),,VLOOKUP(B110,Magasins!A$2:C$68,3,FALSE))</f>
        <v>Marie-Laure</v>
      </c>
      <c r="E110" s="25">
        <v>2.0</v>
      </c>
      <c r="F110" s="28">
        <f>3/6</f>
        <v>0.5</v>
      </c>
      <c r="G110" s="25">
        <v>1.0</v>
      </c>
      <c r="H110" s="10"/>
      <c r="I110" s="25">
        <v>2.0</v>
      </c>
      <c r="J110" s="28">
        <f>3/6</f>
        <v>0.5</v>
      </c>
      <c r="K110" s="25">
        <v>2.0</v>
      </c>
      <c r="L110" s="25">
        <v>1.0</v>
      </c>
      <c r="M110" s="10"/>
      <c r="N110" s="24">
        <f t="shared" si="3"/>
        <v>9</v>
      </c>
      <c r="O110" s="25" t="s">
        <v>26</v>
      </c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</row>
    <row r="111" ht="30.0" customHeight="1">
      <c r="A111" s="23">
        <v>43735.0</v>
      </c>
      <c r="B111" s="25" t="s">
        <v>15</v>
      </c>
      <c r="C111" s="24" t="str">
        <f>IF(ISBLANK(B111),,VLOOKUP(B111,Magasins!A$2:C$68,2,FALSE))</f>
        <v>32 Rue Saint-Exupéry</v>
      </c>
      <c r="D111" s="24" t="str">
        <f>IF(ISBLANK(B111),,VLOOKUP(B111,Magasins!A$2:C$68,3,FALSE))</f>
        <v>Armand ou Jonathan ou Gérard</v>
      </c>
      <c r="E111" s="26">
        <f>11/6</f>
        <v>1.833333333</v>
      </c>
      <c r="F111" s="26">
        <f>10/6</f>
        <v>1.666666667</v>
      </c>
      <c r="G111" s="27"/>
      <c r="H111" s="27"/>
      <c r="I111" s="27"/>
      <c r="J111" s="27"/>
      <c r="K111" s="27"/>
      <c r="L111" s="26">
        <f t="shared" ref="L111:M111" si="6">1/6</f>
        <v>0.1666666667</v>
      </c>
      <c r="M111" s="26">
        <f t="shared" si="6"/>
        <v>0.1666666667</v>
      </c>
      <c r="N111" s="26">
        <f t="shared" si="3"/>
        <v>3.833333333</v>
      </c>
      <c r="O111" s="25" t="s">
        <v>26</v>
      </c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</row>
    <row r="112" ht="30.0" customHeight="1">
      <c r="A112" s="29">
        <v>43740.0</v>
      </c>
      <c r="B112" s="30" t="s">
        <v>28</v>
      </c>
      <c r="C112" s="24" t="str">
        <f>IF(ISBLANK(B112),,VLOOKUP(B112,Magasins!A$2:C$68,2,FALSE))</f>
        <v>132 Rue Eugène Pottier, 35000 Rennes</v>
      </c>
      <c r="D112" s="24" t="str">
        <f>IF(ISBLANK(B112),,VLOOKUP(B112,Magasins!A$2:C$68,3,FALSE))</f>
        <v>Nadège ou Kévin ou Lauranne</v>
      </c>
      <c r="E112" s="30">
        <v>2.0</v>
      </c>
      <c r="F112" s="30">
        <v>5.0</v>
      </c>
      <c r="G112" s="30"/>
      <c r="H112" s="30">
        <v>1.0</v>
      </c>
      <c r="I112" s="30">
        <v>4.0</v>
      </c>
      <c r="J112" s="30">
        <v>1.0</v>
      </c>
      <c r="K112" s="30">
        <v>2.0</v>
      </c>
      <c r="L112" s="30">
        <v>1.0</v>
      </c>
      <c r="M112" s="30"/>
      <c r="N112" s="31">
        <f t="shared" si="3"/>
        <v>16</v>
      </c>
      <c r="O112" s="30" t="s">
        <v>26</v>
      </c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</row>
    <row r="113" ht="30.0" customHeight="1">
      <c r="A113" s="29">
        <v>43740.0</v>
      </c>
      <c r="B113" s="30" t="s">
        <v>68</v>
      </c>
      <c r="C113" s="24" t="str">
        <f>IF(ISBLANK(B113),,VLOOKUP(B113,Magasins!A$2:C$68,2,FALSE))</f>
        <v>5 Allée de Kernenez, 29000 Quimper</v>
      </c>
      <c r="D113" s="24" t="str">
        <f>IF(ISBLANK(B113),,VLOOKUP(B113,Magasins!A$2:C$68,3,FALSE))</f>
        <v>Damien</v>
      </c>
      <c r="E113" s="30">
        <v>1.0</v>
      </c>
      <c r="F113" s="30">
        <v>1.0</v>
      </c>
      <c r="G113" s="30"/>
      <c r="H113" s="30"/>
      <c r="I113" s="30">
        <v>1.0</v>
      </c>
      <c r="J113" s="30">
        <v>1.0</v>
      </c>
      <c r="K113" s="30">
        <v>2.0</v>
      </c>
      <c r="L113" s="30">
        <v>2.0</v>
      </c>
      <c r="M113" s="30"/>
      <c r="N113" s="31">
        <f t="shared" si="3"/>
        <v>8</v>
      </c>
      <c r="O113" s="30" t="s">
        <v>26</v>
      </c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</row>
    <row r="114" ht="30.0" customHeight="1">
      <c r="A114" s="29">
        <v>43741.0</v>
      </c>
      <c r="B114" s="30" t="s">
        <v>131</v>
      </c>
      <c r="C114" s="24" t="str">
        <f>IF(ISBLANK(B114),,VLOOKUP(B114,Magasins!A$2:C$68,2,FALSE))</f>
        <v>Route de St-Anne du Portzic, 29200 Brest</v>
      </c>
      <c r="D114" s="24" t="str">
        <f>IF(ISBLANK(B114),,VLOOKUP(B114,Magasins!A$2:C$68,3,FALSE))</f>
        <v>Rémi</v>
      </c>
      <c r="E114" s="30">
        <v>1.0</v>
      </c>
      <c r="F114" s="30"/>
      <c r="G114" s="30">
        <v>1.0</v>
      </c>
      <c r="H114" s="30"/>
      <c r="I114" s="30">
        <v>1.0</v>
      </c>
      <c r="J114" s="30">
        <v>1.0</v>
      </c>
      <c r="K114" s="30">
        <v>1.0</v>
      </c>
      <c r="L114" s="30"/>
      <c r="M114" s="30">
        <v>1.0</v>
      </c>
      <c r="N114" s="31">
        <f t="shared" si="3"/>
        <v>6</v>
      </c>
      <c r="O114" s="30" t="s">
        <v>26</v>
      </c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</row>
    <row r="115" ht="30.0" customHeight="1">
      <c r="A115" s="29">
        <v>43742.0</v>
      </c>
      <c r="B115" s="30" t="s">
        <v>31</v>
      </c>
      <c r="C115" s="24" t="str">
        <f>IF(ISBLANK(B115),,VLOOKUP(B115,Magasins!A$2:C$68,2,FALSE))</f>
        <v>8 Avenue des peupliers, 35510 Cesson-Sévigné</v>
      </c>
      <c r="D115" s="24" t="str">
        <f>IF(ISBLANK(B115),,VLOOKUP(B115,Magasins!A$2:C$68,3,FALSE))</f>
        <v>Christèle ou Pierre</v>
      </c>
      <c r="E115" s="30"/>
      <c r="F115" s="30">
        <v>3.0</v>
      </c>
      <c r="G115" s="30">
        <v>2.0</v>
      </c>
      <c r="H115" s="30"/>
      <c r="I115" s="30">
        <v>3.0</v>
      </c>
      <c r="J115" s="30">
        <v>3.0</v>
      </c>
      <c r="K115" s="30">
        <v>3.0</v>
      </c>
      <c r="L115" s="30">
        <v>2.0</v>
      </c>
      <c r="M115" s="30"/>
      <c r="N115" s="31">
        <f t="shared" si="3"/>
        <v>16</v>
      </c>
      <c r="O115" s="30" t="s">
        <v>26</v>
      </c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</row>
    <row r="116" ht="30.0" customHeight="1">
      <c r="A116" s="29">
        <v>43741.0</v>
      </c>
      <c r="B116" s="30" t="s">
        <v>134</v>
      </c>
      <c r="C116" s="24" t="str">
        <f>IF(ISBLANK(B116),,VLOOKUP(B116,Magasins!A$2:C$68,2,FALSE))</f>
        <v>8 Rue des Entrepreneurs, 29290 Saint-Renan</v>
      </c>
      <c r="D116" s="24" t="str">
        <f>IF(ISBLANK(B116),,VLOOKUP(B116,Magasins!A$2:C$68,3,FALSE))</f>
        <v>Marine</v>
      </c>
      <c r="E116" s="30">
        <v>4.0</v>
      </c>
      <c r="F116" s="30"/>
      <c r="G116" s="30">
        <v>2.0</v>
      </c>
      <c r="H116" s="30"/>
      <c r="I116" s="30">
        <v>4.0</v>
      </c>
      <c r="J116" s="30">
        <v>2.0</v>
      </c>
      <c r="K116" s="30">
        <v>2.0</v>
      </c>
      <c r="L116" s="30">
        <v>2.0</v>
      </c>
      <c r="M116" s="30"/>
      <c r="N116" s="31">
        <f t="shared" si="3"/>
        <v>16</v>
      </c>
      <c r="O116" s="30" t="s">
        <v>26</v>
      </c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</row>
    <row r="117" ht="30.0" customHeight="1">
      <c r="A117" s="29">
        <v>43741.0</v>
      </c>
      <c r="B117" s="30" t="s">
        <v>105</v>
      </c>
      <c r="C117" s="24" t="str">
        <f>IF(ISBLANK(B117),,VLOOKUP(B117,Magasins!A$2:C$68,2,FALSE))</f>
        <v>45 Rue Jean Fournier, 29470 Plougastel-Daoulas</v>
      </c>
      <c r="D117" s="24" t="str">
        <f>IF(ISBLANK(B117),,VLOOKUP(B117,Magasins!A$2:C$68,3,FALSE))</f>
        <v>Céline ou Janick</v>
      </c>
      <c r="E117" s="30">
        <v>3.0</v>
      </c>
      <c r="F117" s="30"/>
      <c r="G117" s="30">
        <v>3.0</v>
      </c>
      <c r="H117" s="30">
        <v>1.0</v>
      </c>
      <c r="I117" s="30">
        <v>4.0</v>
      </c>
      <c r="J117" s="30">
        <v>3.0</v>
      </c>
      <c r="K117" s="30">
        <v>3.0</v>
      </c>
      <c r="L117" s="30">
        <v>1.0</v>
      </c>
      <c r="M117" s="30"/>
      <c r="N117" s="31">
        <f t="shared" si="3"/>
        <v>18</v>
      </c>
      <c r="O117" s="30" t="s">
        <v>26</v>
      </c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</row>
    <row r="118" ht="30.0" customHeight="1">
      <c r="A118" s="29">
        <v>43741.0</v>
      </c>
      <c r="B118" s="30" t="s">
        <v>126</v>
      </c>
      <c r="C118" s="24" t="str">
        <f>IF(ISBLANK(B118),,VLOOKUP(B118,Magasins!A$2:C$68,2,FALSE))</f>
        <v>1 Avenue du marché Commun, 44300 Nantes</v>
      </c>
      <c r="D118" s="24" t="str">
        <f>IF(ISBLANK(B118),,VLOOKUP(B118,Magasins!A$2:C$68,3,FALSE))</f>
        <v>Lydia ou Dominique</v>
      </c>
      <c r="E118" s="30">
        <v>5.0</v>
      </c>
      <c r="F118" s="30"/>
      <c r="G118" s="30">
        <v>2.0</v>
      </c>
      <c r="H118" s="30">
        <v>2.0</v>
      </c>
      <c r="I118" s="30">
        <v>5.0</v>
      </c>
      <c r="J118" s="30">
        <v>4.0</v>
      </c>
      <c r="K118" s="30">
        <v>5.0</v>
      </c>
      <c r="L118" s="30">
        <v>1.0</v>
      </c>
      <c r="M118" s="30">
        <v>1.0</v>
      </c>
      <c r="N118" s="31">
        <f t="shared" si="3"/>
        <v>25</v>
      </c>
      <c r="O118" s="30" t="s">
        <v>26</v>
      </c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</row>
    <row r="119" ht="30.0" customHeight="1">
      <c r="A119" s="29">
        <v>43741.0</v>
      </c>
      <c r="B119" s="30" t="s">
        <v>94</v>
      </c>
      <c r="C119" s="31" t="str">
        <f>IF(ISBLANK(B119),,VLOOKUP(B119,Magasins!A$2:C$68,2,FALSE))</f>
        <v>Place Daumier, 29200 Brest</v>
      </c>
      <c r="D119" s="31" t="str">
        <f>IF(ISBLANK(B119),,VLOOKUP(B119,Magasins!A$2:C$68,3,FALSE))</f>
        <v>Cassandra ou Pauline</v>
      </c>
      <c r="E119" s="30">
        <v>2.0</v>
      </c>
      <c r="F119" s="30">
        <v>2.0</v>
      </c>
      <c r="G119" s="30">
        <v>2.0</v>
      </c>
      <c r="H119" s="30"/>
      <c r="I119" s="30">
        <v>2.0</v>
      </c>
      <c r="J119" s="30">
        <v>2.0</v>
      </c>
      <c r="K119" s="30"/>
      <c r="L119" s="30">
        <v>2.0</v>
      </c>
      <c r="M119" s="30"/>
      <c r="N119" s="31">
        <f t="shared" si="3"/>
        <v>12</v>
      </c>
      <c r="O119" s="30" t="s">
        <v>26</v>
      </c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</row>
    <row r="120" ht="30.0" customHeight="1">
      <c r="A120" s="29">
        <v>43742.0</v>
      </c>
      <c r="B120" s="30" t="s">
        <v>151</v>
      </c>
      <c r="C120" s="31" t="str">
        <f>IF(ISBLANK(B120),,VLOOKUP(B120,Magasins!A$2:C$68,2,FALSE))</f>
        <v>1 bis Rue Kéréon, 29200 Brest</v>
      </c>
      <c r="D120" s="31" t="str">
        <f>IF(ISBLANK(B120),,VLOOKUP(B120,Magasins!A$2:C$68,3,FALSE))</f>
        <v>Maëlle ou Clarisse</v>
      </c>
      <c r="E120" s="26">
        <f>10/6</f>
        <v>1.666666667</v>
      </c>
      <c r="F120" s="32"/>
      <c r="G120" s="26">
        <f>5/6</f>
        <v>0.8333333333</v>
      </c>
      <c r="H120" s="32"/>
      <c r="I120" s="27"/>
      <c r="J120" s="26">
        <f>7/6</f>
        <v>1.166666667</v>
      </c>
      <c r="K120" s="32"/>
      <c r="L120" s="32"/>
      <c r="M120" s="32"/>
      <c r="N120" s="33">
        <f t="shared" si="3"/>
        <v>3.666666667</v>
      </c>
      <c r="O120" s="30" t="s">
        <v>26</v>
      </c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</row>
    <row r="121" ht="30.0" customHeight="1">
      <c r="A121" s="29">
        <v>43742.0</v>
      </c>
      <c r="B121" s="30" t="s">
        <v>154</v>
      </c>
      <c r="C121" s="31" t="str">
        <f>IF(ISBLANK(B121),,VLOOKUP(B121,Magasins!A$2:C$68,2,FALSE))</f>
        <v>79, rue Louis Rene Villerme 29900 Concarneau</v>
      </c>
      <c r="D121" s="31" t="str">
        <f>IF(ISBLANK(B121),,VLOOKUP(B121,Magasins!A$2:C$68,3,FALSE))</f>
        <v>Mira</v>
      </c>
      <c r="E121" s="30">
        <v>1.0</v>
      </c>
      <c r="F121" s="30"/>
      <c r="G121" s="30">
        <v>1.0</v>
      </c>
      <c r="H121" s="30">
        <v>1.0</v>
      </c>
      <c r="I121" s="30">
        <v>1.0</v>
      </c>
      <c r="J121" s="30">
        <v>1.0</v>
      </c>
      <c r="K121" s="30">
        <v>1.0</v>
      </c>
      <c r="L121" s="30">
        <v>1.0</v>
      </c>
      <c r="M121" s="30">
        <v>1.0</v>
      </c>
      <c r="N121" s="31">
        <f t="shared" si="3"/>
        <v>8</v>
      </c>
      <c r="O121" s="30" t="s">
        <v>26</v>
      </c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</row>
    <row r="122" ht="30.0" customHeight="1">
      <c r="A122" s="29">
        <v>43742.0</v>
      </c>
      <c r="B122" s="30" t="s">
        <v>157</v>
      </c>
      <c r="C122" s="31" t="str">
        <f>IF(ISBLANK(B122),,VLOOKUP(B122,Magasins!A$2:C$68,2,FALSE))</f>
        <v>32 Boulevard de Groslay, 35300 Fougères</v>
      </c>
      <c r="D122" s="31" t="str">
        <f>IF(ISBLANK(B122),,VLOOKUP(B122,Magasins!A$2:C$68,3,FALSE))</f>
        <v>Jeanne</v>
      </c>
      <c r="E122" s="30">
        <v>1.0</v>
      </c>
      <c r="F122" s="30">
        <v>1.0</v>
      </c>
      <c r="G122" s="30">
        <v>1.0</v>
      </c>
      <c r="H122" s="30">
        <v>1.0</v>
      </c>
      <c r="I122" s="30">
        <v>1.0</v>
      </c>
      <c r="J122" s="30">
        <v>1.0</v>
      </c>
      <c r="K122" s="30">
        <v>1.0</v>
      </c>
      <c r="L122" s="30"/>
      <c r="M122" s="30">
        <v>1.0</v>
      </c>
      <c r="N122" s="31">
        <f t="shared" si="3"/>
        <v>8</v>
      </c>
      <c r="O122" s="30" t="s">
        <v>26</v>
      </c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</row>
    <row r="123" ht="30.0" customHeight="1">
      <c r="A123" s="29">
        <v>43742.0</v>
      </c>
      <c r="B123" s="30" t="s">
        <v>74</v>
      </c>
      <c r="C123" s="31" t="str">
        <f>IF(ISBLANK(B123),,VLOOKUP(B123,Magasins!A$2:C$68,2,FALSE))</f>
        <v>5 Allée de Trequeffelec, 29000 Quimper</v>
      </c>
      <c r="D123" s="31" t="str">
        <f>IF(ISBLANK(B123),,VLOOKUP(B123,Magasins!A$2:C$68,3,FALSE))</f>
        <v>Marie-Pierre ou Mélanie ou Julien</v>
      </c>
      <c r="E123" s="30">
        <v>4.0</v>
      </c>
      <c r="F123" s="30"/>
      <c r="G123" s="30"/>
      <c r="H123" s="30"/>
      <c r="I123" s="30">
        <v>2.0</v>
      </c>
      <c r="J123" s="30">
        <v>1.0</v>
      </c>
      <c r="K123" s="30"/>
      <c r="L123" s="30">
        <v>1.0</v>
      </c>
      <c r="M123" s="30"/>
      <c r="N123" s="31">
        <f t="shared" si="3"/>
        <v>8</v>
      </c>
      <c r="O123" s="30" t="s">
        <v>26</v>
      </c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</row>
    <row r="124" ht="30.0" customHeight="1">
      <c r="A124" s="29">
        <v>43742.0</v>
      </c>
      <c r="B124" s="30" t="s">
        <v>91</v>
      </c>
      <c r="C124" s="31" t="str">
        <f>IF(ISBLANK(B124),,VLOOKUP(B124,Magasins!A$2:C$68,2,FALSE))</f>
        <v>114 Boulevard de Plymouth, 29200 Brest</v>
      </c>
      <c r="D124" s="31" t="str">
        <f>IF(ISBLANK(B124),,VLOOKUP(B124,Magasins!A$2:C$68,3,FALSE))</f>
        <v>Aude</v>
      </c>
      <c r="E124" s="30">
        <v>2.0</v>
      </c>
      <c r="F124" s="30">
        <v>2.0</v>
      </c>
      <c r="G124" s="30"/>
      <c r="H124" s="30"/>
      <c r="I124" s="30">
        <v>2.0</v>
      </c>
      <c r="J124" s="30"/>
      <c r="K124" s="30"/>
      <c r="L124" s="30"/>
      <c r="M124" s="30"/>
      <c r="N124" s="31">
        <f t="shared" si="3"/>
        <v>6</v>
      </c>
      <c r="O124" s="30" t="s">
        <v>26</v>
      </c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</row>
    <row r="125" ht="30.0" customHeight="1">
      <c r="A125" s="29">
        <v>43742.0</v>
      </c>
      <c r="B125" s="30" t="s">
        <v>102</v>
      </c>
      <c r="C125" s="31" t="str">
        <f>IF(ISBLANK(B125),,VLOOKUP(B125,Magasins!A$2:C$68,2,FALSE))</f>
        <v>7 Boulevard Charles de Gaulle, 29480 Le Relecq-Kerhuon</v>
      </c>
      <c r="D125" s="31" t="str">
        <f>IF(ISBLANK(B125),,VLOOKUP(B125,Magasins!A$2:C$68,3,FALSE))</f>
        <v>Doriane ou Marie</v>
      </c>
      <c r="E125" s="30"/>
      <c r="F125" s="30"/>
      <c r="G125" s="30">
        <v>2.0</v>
      </c>
      <c r="H125" s="30"/>
      <c r="I125" s="30">
        <v>2.0</v>
      </c>
      <c r="J125" s="30"/>
      <c r="K125" s="30">
        <v>2.0</v>
      </c>
      <c r="L125" s="30">
        <v>4.0</v>
      </c>
      <c r="M125" s="30"/>
      <c r="N125" s="31">
        <f t="shared" si="3"/>
        <v>10</v>
      </c>
      <c r="O125" s="30" t="s">
        <v>26</v>
      </c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</row>
    <row r="126" ht="30.0" customHeight="1">
      <c r="A126" s="29">
        <v>43742.0</v>
      </c>
      <c r="B126" s="30" t="s">
        <v>27</v>
      </c>
      <c r="C126" s="31" t="str">
        <f>IF(ISBLANK(B126),,VLOOKUP(B126,Magasins!A$2:C$68,2,FALSE))</f>
        <v>20 Rue Jean-Marie Djibaou, 56600 lanester </v>
      </c>
      <c r="D126" s="31" t="str">
        <f>IF(ISBLANK(B126),,VLOOKUP(B126,Magasins!A$2:C$68,3,FALSE))</f>
        <v>Julie ou Frédérique</v>
      </c>
      <c r="E126" s="30">
        <v>2.0</v>
      </c>
      <c r="F126" s="30"/>
      <c r="G126" s="30">
        <v>4.0</v>
      </c>
      <c r="H126" s="30">
        <v>2.0</v>
      </c>
      <c r="I126" s="30">
        <v>4.0</v>
      </c>
      <c r="J126" s="30">
        <v>2.0</v>
      </c>
      <c r="K126" s="30">
        <v>4.0</v>
      </c>
      <c r="L126" s="30"/>
      <c r="M126" s="30">
        <v>2.0</v>
      </c>
      <c r="N126" s="31">
        <f t="shared" si="3"/>
        <v>20</v>
      </c>
      <c r="O126" s="30" t="s">
        <v>26</v>
      </c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</row>
    <row r="127" ht="30.0" customHeight="1">
      <c r="A127" s="29">
        <v>43742.0</v>
      </c>
      <c r="B127" s="30" t="s">
        <v>88</v>
      </c>
      <c r="C127" s="31" t="str">
        <f>IF(ISBLANK(B127),,VLOOKUP(B127,Magasins!A$2:C$68,2,FALSE))</f>
        <v>3 Rue Marcelin Berthelot, 29600 Saint-Martin-des-Champs</v>
      </c>
      <c r="D127" s="31" t="str">
        <f>IF(ISBLANK(B127),,VLOOKUP(B127,Magasins!A$2:C$68,3,FALSE))</f>
        <v>Magali</v>
      </c>
      <c r="E127" s="30"/>
      <c r="F127" s="30">
        <v>2.0</v>
      </c>
      <c r="G127" s="30">
        <v>2.0</v>
      </c>
      <c r="H127" s="30"/>
      <c r="I127" s="30"/>
      <c r="J127" s="30">
        <v>2.0</v>
      </c>
      <c r="K127" s="30"/>
      <c r="L127" s="30">
        <v>2.0</v>
      </c>
      <c r="M127" s="30"/>
      <c r="N127" s="31">
        <f t="shared" si="3"/>
        <v>8</v>
      </c>
      <c r="O127" s="30" t="s">
        <v>26</v>
      </c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</row>
    <row r="128" ht="30.0" customHeight="1">
      <c r="A128" s="29">
        <v>43748.0</v>
      </c>
      <c r="B128" s="30" t="s">
        <v>99</v>
      </c>
      <c r="C128" s="31" t="str">
        <f>IF(ISBLANK(B128),,VLOOKUP(B128,Magasins!A$2:C$68,2,FALSE))</f>
        <v>11 Rue Henri Dunant, 29800 Landerneau</v>
      </c>
      <c r="D128" s="31" t="str">
        <f>IF(ISBLANK(B128),,VLOOKUP(B128,Magasins!A$2:C$68,3,FALSE))</f>
        <v>Lucille ou Odile</v>
      </c>
      <c r="E128" s="30">
        <v>2.0</v>
      </c>
      <c r="F128" s="30">
        <v>2.0</v>
      </c>
      <c r="G128" s="30">
        <v>2.0</v>
      </c>
      <c r="H128" s="30"/>
      <c r="I128" s="30">
        <v>2.0</v>
      </c>
      <c r="J128" s="30">
        <v>2.0</v>
      </c>
      <c r="K128" s="30">
        <v>2.0</v>
      </c>
      <c r="L128" s="30"/>
      <c r="M128" s="30"/>
      <c r="N128" s="31">
        <f t="shared" si="3"/>
        <v>12</v>
      </c>
      <c r="O128" s="30" t="s">
        <v>26</v>
      </c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</row>
    <row r="129" ht="30.0" customHeight="1">
      <c r="A129" s="29">
        <v>43742.0</v>
      </c>
      <c r="B129" s="30" t="s">
        <v>15</v>
      </c>
      <c r="C129" s="31" t="str">
        <f>IF(ISBLANK(B129),,VLOOKUP(B129,Magasins!A$2:C$68,2,FALSE))</f>
        <v>32 Rue Saint-Exupéry</v>
      </c>
      <c r="D129" s="31" t="str">
        <f>IF(ISBLANK(B129),,VLOOKUP(B129,Magasins!A$2:C$68,3,FALSE))</f>
        <v>Armand ou Jonathan ou Gérard</v>
      </c>
      <c r="E129" s="30"/>
      <c r="F129" s="30"/>
      <c r="G129" s="33">
        <f>1/6</f>
        <v>0.1666666667</v>
      </c>
      <c r="H129" s="32"/>
      <c r="I129" s="32"/>
      <c r="J129" s="33">
        <f>1/6</f>
        <v>0.1666666667</v>
      </c>
      <c r="K129" s="32"/>
      <c r="L129" s="32"/>
      <c r="M129" s="32"/>
      <c r="N129" s="33">
        <f t="shared" si="3"/>
        <v>0.3333333333</v>
      </c>
      <c r="O129" s="30" t="s">
        <v>26</v>
      </c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</row>
    <row r="130" ht="30.0" customHeight="1">
      <c r="A130" s="29">
        <v>43747.0</v>
      </c>
      <c r="B130" s="30" t="s">
        <v>148</v>
      </c>
      <c r="C130" s="31" t="str">
        <f>IF(ISBLANK(B130),,VLOOKUP(B130,Magasins!A$2:C$68,2,FALSE))</f>
        <v>5 Boulevard Saint-Germain, 35300 Fougères</v>
      </c>
      <c r="D130" s="31" t="str">
        <f>IF(ISBLANK(B130),,VLOOKUP(B130,Magasins!A$2:C$68,3,FALSE))</f>
        <v>Sophie</v>
      </c>
      <c r="E130" s="30">
        <v>2.0</v>
      </c>
      <c r="F130" s="30">
        <v>2.0</v>
      </c>
      <c r="G130" s="30">
        <v>2.0</v>
      </c>
      <c r="H130" s="30">
        <v>2.0</v>
      </c>
      <c r="I130" s="30">
        <v>2.0</v>
      </c>
      <c r="J130" s="30">
        <v>2.0</v>
      </c>
      <c r="K130" s="30">
        <v>2.0</v>
      </c>
      <c r="L130" s="30">
        <v>2.0</v>
      </c>
      <c r="M130" s="30"/>
      <c r="N130" s="31">
        <f t="shared" si="3"/>
        <v>16</v>
      </c>
      <c r="O130" s="30" t="s">
        <v>26</v>
      </c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</row>
    <row r="131" ht="30.0" customHeight="1">
      <c r="A131" s="29">
        <v>43747.0</v>
      </c>
      <c r="B131" s="30" t="s">
        <v>43</v>
      </c>
      <c r="C131" s="31" t="str">
        <f>IF(ISBLANK(B131),,VLOOKUP(B131,Magasins!A$2:C$68,2,FALSE))</f>
        <v>5 Allée de la grassinais, 35400 Saint-Malo</v>
      </c>
      <c r="D131" s="31" t="str">
        <f>IF(ISBLANK(B131),,VLOOKUP(B131,Magasins!A$2:C$68,3,FALSE))</f>
        <v>Lisa ou Axel</v>
      </c>
      <c r="E131" s="30">
        <v>2.0</v>
      </c>
      <c r="F131" s="30"/>
      <c r="G131" s="30">
        <v>4.0</v>
      </c>
      <c r="H131" s="30">
        <v>3.0</v>
      </c>
      <c r="I131" s="30">
        <v>8.0</v>
      </c>
      <c r="J131" s="30">
        <v>1.0</v>
      </c>
      <c r="K131" s="30">
        <v>5.0</v>
      </c>
      <c r="L131" s="30">
        <v>5.0</v>
      </c>
      <c r="M131" s="30">
        <v>4.0</v>
      </c>
      <c r="N131" s="31">
        <f t="shared" si="3"/>
        <v>32</v>
      </c>
      <c r="O131" s="30" t="s">
        <v>26</v>
      </c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</row>
    <row r="132" ht="30.0" customHeight="1">
      <c r="A132" s="29">
        <v>43747.0</v>
      </c>
      <c r="B132" s="30" t="s">
        <v>77</v>
      </c>
      <c r="C132" s="31" t="str">
        <f>IF(ISBLANK(B132),,VLOOKUP(B132,Magasins!A$2:C$68,2,FALSE))</f>
        <v>59 bis Boulevard Laennec, 56800 Ploërmel</v>
      </c>
      <c r="D132" s="31" t="str">
        <f>IF(ISBLANK(B132),,VLOOKUP(B132,Magasins!A$2:C$68,3,FALSE))</f>
        <v>Yseult ou Virginie</v>
      </c>
      <c r="E132" s="30">
        <v>2.0</v>
      </c>
      <c r="F132" s="30"/>
      <c r="G132" s="30">
        <v>2.0</v>
      </c>
      <c r="H132" s="30"/>
      <c r="I132" s="30">
        <v>2.0</v>
      </c>
      <c r="J132" s="30">
        <v>2.0</v>
      </c>
      <c r="K132" s="30"/>
      <c r="L132" s="30"/>
      <c r="M132" s="30"/>
      <c r="N132" s="31">
        <f t="shared" si="3"/>
        <v>8</v>
      </c>
      <c r="O132" s="30" t="s">
        <v>26</v>
      </c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</row>
    <row r="133" ht="30.0" customHeight="1">
      <c r="A133" s="29">
        <v>43747.0</v>
      </c>
      <c r="B133" s="30" t="s">
        <v>19</v>
      </c>
      <c r="C133" s="31" t="str">
        <f>IF(ISBLANK(B133),,VLOOKUP(B133,Magasins!A$2:C$68,2,FALSE))</f>
        <v>8 Allée de la Cerisaie, 35760 Saint-Grégoire</v>
      </c>
      <c r="D133" s="31" t="str">
        <f>IF(ISBLANK(B133),,VLOOKUP(B133,Magasins!A$2:C$68,3,FALSE))</f>
        <v>Maelle ou Marielle</v>
      </c>
      <c r="E133" s="30">
        <v>2.0</v>
      </c>
      <c r="F133" s="30">
        <v>1.0</v>
      </c>
      <c r="G133" s="30">
        <v>1.0</v>
      </c>
      <c r="H133" s="30">
        <v>2.0</v>
      </c>
      <c r="I133" s="30">
        <v>1.0</v>
      </c>
      <c r="J133" s="30"/>
      <c r="K133" s="30"/>
      <c r="L133" s="30">
        <v>1.0</v>
      </c>
      <c r="M133" s="30"/>
      <c r="N133" s="31">
        <f t="shared" si="3"/>
        <v>8</v>
      </c>
      <c r="O133" s="30" t="s">
        <v>26</v>
      </c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</row>
    <row r="134" ht="30.0" customHeight="1">
      <c r="A134" s="23">
        <v>43747.0</v>
      </c>
      <c r="B134" s="30" t="s">
        <v>23</v>
      </c>
      <c r="C134" s="31" t="str">
        <f>IF(ISBLANK(B134),,VLOOKUP(B134,Magasins!A$2:C$68,2,FALSE))</f>
        <v>18 Rue Papu, 35000 Rennes</v>
      </c>
      <c r="D134" s="31" t="str">
        <f>IF(ISBLANK(B134),,VLOOKUP(B134,Magasins!A$2:C$68,3,FALSE))</f>
        <v>Jeanne , ou Anne- Octavie ou Marina</v>
      </c>
      <c r="E134" s="30">
        <v>4.0</v>
      </c>
      <c r="F134" s="30"/>
      <c r="G134" s="30">
        <v>1.0</v>
      </c>
      <c r="H134" s="30"/>
      <c r="I134" s="30">
        <v>1.0</v>
      </c>
      <c r="J134" s="30">
        <v>1.0</v>
      </c>
      <c r="K134" s="30"/>
      <c r="L134" s="30">
        <v>1.0</v>
      </c>
      <c r="M134" s="30"/>
      <c r="N134" s="31">
        <f t="shared" si="3"/>
        <v>8</v>
      </c>
      <c r="O134" s="30" t="s">
        <v>26</v>
      </c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</row>
    <row r="135" ht="30.0" customHeight="1">
      <c r="A135" s="29">
        <v>43747.0</v>
      </c>
      <c r="B135" s="30" t="s">
        <v>58</v>
      </c>
      <c r="C135" s="31" t="str">
        <f>IF(ISBLANK(B135),,VLOOKUP(B135,Magasins!A$2:C$68,2,FALSE))</f>
        <v>Rue Jean-Paul Sartre, 22300 Lannion</v>
      </c>
      <c r="D135" s="31" t="str">
        <f>IF(ISBLANK(B135),,VLOOKUP(B135,Magasins!A$2:C$68,3,FALSE))</f>
        <v>Patricia</v>
      </c>
      <c r="E135" s="30">
        <v>1.0</v>
      </c>
      <c r="F135" s="30">
        <v>2.0</v>
      </c>
      <c r="G135" s="30">
        <v>1.0</v>
      </c>
      <c r="H135" s="30">
        <v>1.0</v>
      </c>
      <c r="I135" s="30"/>
      <c r="J135" s="30"/>
      <c r="K135" s="30">
        <v>2.0</v>
      </c>
      <c r="L135" s="30">
        <v>1.0</v>
      </c>
      <c r="M135" s="30"/>
      <c r="N135" s="31">
        <f t="shared" si="3"/>
        <v>8</v>
      </c>
      <c r="O135" s="30" t="s">
        <v>26</v>
      </c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</row>
    <row r="136" ht="30.0" customHeight="1">
      <c r="A136" s="29">
        <v>43747.0</v>
      </c>
      <c r="B136" s="30" t="s">
        <v>114</v>
      </c>
      <c r="C136" s="31" t="str">
        <f>IF(ISBLANK(B136),,VLOOKUP(B136,Magasins!A$2:C$68,2,FALSE))</f>
        <v>31 Rue de la tour d'Auvegne, 29400 Landivisiau</v>
      </c>
      <c r="D136" s="31" t="str">
        <f>IF(ISBLANK(B136),,VLOOKUP(B136,Magasins!A$2:C$68,3,FALSE))</f>
        <v>Jérôme</v>
      </c>
      <c r="E136" s="30"/>
      <c r="F136" s="30"/>
      <c r="G136" s="30">
        <v>1.0</v>
      </c>
      <c r="H136" s="30"/>
      <c r="I136" s="30"/>
      <c r="J136" s="30"/>
      <c r="K136" s="30">
        <v>1.0</v>
      </c>
      <c r="L136" s="30"/>
      <c r="M136" s="30"/>
      <c r="N136" s="31">
        <f t="shared" si="3"/>
        <v>2</v>
      </c>
      <c r="O136" s="30" t="s">
        <v>26</v>
      </c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</row>
    <row r="137" ht="30.0" customHeight="1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</row>
    <row r="138" ht="30.0" customHeight="1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</row>
    <row r="139" ht="30.0" customHeight="1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</row>
    <row r="140" ht="30.0" customHeight="1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</row>
    <row r="141" ht="30.0" customHeight="1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</row>
    <row r="142" ht="30.0" customHeight="1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</row>
    <row r="143" ht="30.0" customHeight="1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</row>
    <row r="144" ht="30.0" customHeight="1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</row>
    <row r="145" ht="30.0" customHeight="1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</row>
    <row r="146" ht="30.0" customHeight="1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</row>
    <row r="147" ht="30.0" customHeight="1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</row>
    <row r="148" ht="30.0" customHeight="1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</row>
    <row r="149" ht="30.0" customHeight="1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</row>
    <row r="150" ht="30.0" customHeight="1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</row>
    <row r="151" ht="30.0" customHeight="1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</row>
    <row r="152" ht="30.0" customHeight="1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</row>
    <row r="153" ht="30.0" customHeight="1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</row>
    <row r="154" ht="30.0" customHeight="1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</row>
    <row r="155" ht="30.0" customHeight="1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</row>
    <row r="156" ht="30.0" customHeight="1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</row>
    <row r="157" ht="30.0" customHeight="1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</row>
    <row r="158" ht="30.0" customHeight="1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</row>
    <row r="159" ht="30.0" customHeight="1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</row>
    <row r="160" ht="30.0" customHeight="1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</row>
    <row r="161" ht="30.0" customHeight="1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</row>
    <row r="162" ht="30.0" customHeight="1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</row>
    <row r="163" ht="30.0" customHeight="1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</row>
    <row r="164" ht="30.0" customHeight="1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</row>
    <row r="165" ht="30.0" customHeight="1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</row>
    <row r="166" ht="30.0" customHeight="1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</row>
    <row r="167" ht="30.0" customHeight="1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</row>
    <row r="168" ht="30.0" customHeight="1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</row>
    <row r="169" ht="30.0" customHeight="1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</row>
    <row r="170" ht="30.0" customHeight="1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</row>
    <row r="171" ht="30.0" customHeight="1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</row>
    <row r="172" ht="30.0" customHeight="1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</row>
    <row r="173" ht="30.0" customHeight="1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</row>
    <row r="174" ht="30.0" customHeight="1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</row>
    <row r="175" ht="30.0" customHeight="1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</row>
    <row r="176" ht="30.0" customHeight="1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</row>
    <row r="177" ht="30.0" customHeight="1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</row>
    <row r="178" ht="30.0" customHeight="1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</row>
    <row r="179" ht="30.0" customHeight="1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</row>
    <row r="180" ht="30.0" customHeight="1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</row>
    <row r="181" ht="30.0" customHeight="1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</row>
    <row r="182" ht="30.0" customHeight="1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</row>
    <row r="183" ht="30.0" customHeight="1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</row>
    <row r="184" ht="30.0" customHeight="1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</row>
    <row r="185" ht="30.0" customHeight="1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</row>
    <row r="186" ht="30.0" customHeight="1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</row>
    <row r="187" ht="30.0" customHeight="1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</row>
    <row r="188" ht="30.0" customHeight="1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</row>
    <row r="189" ht="30.0" customHeight="1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</row>
    <row r="190" ht="30.0" customHeight="1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</row>
    <row r="191" ht="30.0" customHeight="1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</row>
    <row r="192" ht="30.0" customHeight="1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</row>
    <row r="193" ht="30.0" customHeight="1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</row>
    <row r="194" ht="30.0" customHeight="1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</row>
    <row r="195" ht="30.0" customHeight="1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</row>
    <row r="196" ht="30.0" customHeight="1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</row>
    <row r="197" ht="30.0" customHeight="1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</row>
    <row r="198" ht="30.0" customHeight="1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</row>
    <row r="199" ht="30.0" customHeight="1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</row>
    <row r="200" ht="30.0" customHeight="1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</row>
    <row r="201" ht="30.0" customHeight="1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</row>
    <row r="202" ht="30.0" customHeight="1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</row>
    <row r="203" ht="30.0" customHeight="1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</row>
    <row r="204" ht="30.0" customHeight="1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</row>
    <row r="205" ht="30.0" customHeight="1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</row>
    <row r="206" ht="30.0" customHeight="1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</row>
    <row r="207" ht="30.0" customHeight="1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</row>
    <row r="208" ht="30.0" customHeight="1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</row>
    <row r="209" ht="30.0" customHeight="1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</row>
    <row r="210" ht="30.0" customHeight="1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</row>
    <row r="211" ht="30.0" customHeight="1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</row>
    <row r="212" ht="30.0" customHeight="1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</row>
    <row r="213" ht="30.0" customHeight="1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</row>
    <row r="214" ht="30.0" customHeight="1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</row>
    <row r="215" ht="30.0" customHeight="1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</row>
    <row r="216" ht="30.0" customHeight="1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</row>
    <row r="217" ht="30.0" customHeight="1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</row>
    <row r="218" ht="30.0" customHeight="1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</row>
    <row r="219" ht="30.0" customHeight="1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</row>
    <row r="220" ht="30.0" customHeight="1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</row>
    <row r="221" ht="30.0" customHeight="1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</row>
    <row r="222" ht="30.0" customHeight="1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</row>
    <row r="223" ht="30.0" customHeight="1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</row>
    <row r="224" ht="30.0" customHeight="1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</row>
    <row r="225" ht="30.0" customHeight="1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</row>
    <row r="226" ht="30.0" customHeight="1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</row>
    <row r="227" ht="30.0" customHeight="1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</row>
    <row r="228" ht="30.0" customHeight="1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</row>
    <row r="229" ht="30.0" customHeight="1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</row>
    <row r="230" ht="30.0" customHeight="1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</row>
    <row r="231" ht="30.0" customHeight="1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</row>
    <row r="232" ht="30.0" customHeight="1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</row>
    <row r="233" ht="30.0" customHeight="1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</row>
    <row r="234" ht="30.0" customHeight="1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</row>
    <row r="235" ht="30.0" customHeight="1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</row>
    <row r="236" ht="30.0" customHeight="1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</row>
    <row r="237" ht="30.0" customHeight="1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</row>
    <row r="238" ht="30.0" customHeight="1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</row>
    <row r="239" ht="30.0" customHeight="1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</row>
    <row r="240" ht="30.0" customHeight="1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</row>
    <row r="241" ht="30.0" customHeight="1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</row>
    <row r="242" ht="30.0" customHeight="1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</row>
    <row r="243" ht="30.0" customHeight="1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</row>
    <row r="244" ht="30.0" customHeight="1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</row>
    <row r="245" ht="30.0" customHeight="1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</row>
    <row r="246" ht="30.0" customHeight="1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</row>
    <row r="247" ht="30.0" customHeight="1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</row>
    <row r="248" ht="30.0" customHeight="1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</row>
    <row r="249" ht="30.0" customHeight="1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</row>
    <row r="250" ht="30.0" customHeight="1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</row>
    <row r="251" ht="30.0" customHeight="1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</row>
    <row r="252" ht="30.0" customHeight="1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</row>
    <row r="253" ht="30.0" customHeight="1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</row>
    <row r="254" ht="30.0" customHeight="1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</row>
    <row r="255" ht="30.0" customHeight="1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</row>
    <row r="256" ht="30.0" customHeight="1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</row>
    <row r="257" ht="30.0" customHeight="1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</row>
    <row r="258" ht="30.0" customHeight="1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</row>
    <row r="259" ht="30.0" customHeight="1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</row>
    <row r="260" ht="30.0" customHeight="1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</row>
    <row r="261" ht="30.0" customHeight="1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</row>
    <row r="262" ht="30.0" customHeight="1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</row>
    <row r="263" ht="30.0" customHeight="1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</row>
    <row r="264" ht="30.0" customHeight="1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</row>
    <row r="265" ht="30.0" customHeight="1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</row>
    <row r="266" ht="30.0" customHeight="1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</row>
    <row r="267" ht="30.0" customHeight="1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</row>
    <row r="268" ht="30.0" customHeight="1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</row>
    <row r="269" ht="30.0" customHeight="1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</row>
    <row r="270" ht="30.0" customHeight="1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</row>
    <row r="271" ht="30.0" customHeight="1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</row>
    <row r="272" ht="30.0" customHeight="1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</row>
    <row r="273" ht="30.0" customHeight="1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</row>
    <row r="274" ht="30.0" customHeight="1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</row>
    <row r="275" ht="30.0" customHeight="1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</row>
    <row r="276" ht="30.0" customHeight="1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</row>
    <row r="277" ht="30.0" customHeight="1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</row>
    <row r="278" ht="30.0" customHeight="1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</row>
    <row r="279" ht="30.0" customHeight="1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</row>
    <row r="280" ht="30.0" customHeight="1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</row>
    <row r="281" ht="30.0" customHeight="1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</row>
    <row r="282" ht="30.0" customHeight="1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</row>
    <row r="283" ht="30.0" customHeight="1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</row>
    <row r="284" ht="30.0" customHeight="1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</row>
    <row r="285" ht="30.0" customHeight="1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</row>
    <row r="286" ht="30.0" customHeight="1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</row>
    <row r="287" ht="30.0" customHeight="1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</row>
    <row r="288" ht="30.0" customHeight="1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</row>
    <row r="289" ht="30.0" customHeight="1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</row>
    <row r="290" ht="30.0" customHeight="1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</row>
    <row r="291" ht="30.0" customHeight="1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</row>
    <row r="292" ht="30.0" customHeight="1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</row>
    <row r="293" ht="30.0" customHeight="1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</row>
    <row r="294" ht="30.0" customHeight="1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</row>
    <row r="295" ht="30.0" customHeight="1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</row>
    <row r="296" ht="30.0" customHeight="1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</row>
    <row r="297" ht="30.0" customHeight="1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</row>
    <row r="298" ht="30.0" customHeight="1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</row>
    <row r="299" ht="30.0" customHeight="1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</row>
    <row r="300" ht="30.0" customHeight="1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</row>
    <row r="301" ht="30.0" customHeight="1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</row>
    <row r="302" ht="30.0" customHeight="1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</row>
    <row r="303" ht="30.0" customHeight="1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</row>
    <row r="304" ht="30.0" customHeight="1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</row>
    <row r="305" ht="30.0" customHeight="1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</row>
    <row r="306" ht="30.0" customHeight="1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</row>
    <row r="307" ht="30.0" customHeight="1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</row>
    <row r="308" ht="30.0" customHeight="1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</row>
    <row r="309" ht="30.0" customHeight="1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</row>
    <row r="310" ht="30.0" customHeight="1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</row>
    <row r="311" ht="30.0" customHeight="1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</row>
    <row r="312" ht="30.0" customHeight="1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</row>
    <row r="313" ht="30.0" customHeight="1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</row>
    <row r="314" ht="30.0" customHeight="1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</row>
    <row r="315" ht="30.0" customHeight="1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</row>
    <row r="316" ht="30.0" customHeight="1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</row>
    <row r="317" ht="30.0" customHeight="1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</row>
    <row r="318" ht="30.0" customHeight="1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</row>
    <row r="319" ht="30.0" customHeight="1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</row>
    <row r="320" ht="30.0" customHeight="1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</row>
    <row r="321" ht="30.0" customHeight="1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</row>
    <row r="322" ht="30.0" customHeight="1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</row>
    <row r="323" ht="30.0" customHeight="1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</row>
    <row r="324" ht="30.0" customHeight="1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</row>
    <row r="325" ht="30.0" customHeight="1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</row>
    <row r="326" ht="30.0" customHeight="1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</row>
    <row r="327" ht="30.0" customHeight="1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</row>
    <row r="328" ht="30.0" customHeight="1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</row>
    <row r="329" ht="30.0" customHeight="1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</row>
    <row r="330" ht="30.0" customHeight="1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</row>
    <row r="331" ht="30.0" customHeight="1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</row>
    <row r="332" ht="30.0" customHeight="1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</row>
    <row r="333" ht="30.0" customHeight="1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</row>
    <row r="334" ht="30.0" customHeight="1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</row>
    <row r="335" ht="30.0" customHeight="1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</row>
    <row r="336" ht="30.0" customHeight="1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</row>
    <row r="337" ht="30.0" customHeight="1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</row>
    <row r="338" ht="30.0" customHeight="1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</row>
    <row r="339" ht="30.0" customHeight="1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</row>
    <row r="340" ht="30.0" customHeight="1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</row>
    <row r="341" ht="30.0" customHeight="1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</row>
    <row r="342" ht="30.0" customHeight="1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</row>
    <row r="343" ht="30.0" customHeight="1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</row>
    <row r="344" ht="30.0" customHeight="1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</row>
    <row r="345" ht="30.0" customHeight="1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</row>
    <row r="346" ht="30.0" customHeight="1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</row>
    <row r="347" ht="30.0" customHeight="1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</row>
    <row r="348" ht="30.0" customHeight="1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</row>
    <row r="349" ht="30.0" customHeight="1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</row>
    <row r="350" ht="30.0" customHeight="1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</row>
    <row r="351" ht="30.0" customHeight="1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</row>
    <row r="352" ht="30.0" customHeight="1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</row>
    <row r="353" ht="30.0" customHeight="1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</row>
    <row r="354" ht="30.0" customHeight="1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</row>
    <row r="355" ht="30.0" customHeight="1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</row>
    <row r="356" ht="30.0" customHeight="1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</row>
    <row r="357" ht="30.0" customHeight="1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</row>
    <row r="358" ht="30.0" customHeight="1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</row>
    <row r="359" ht="30.0" customHeight="1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</row>
    <row r="360" ht="30.0" customHeight="1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</row>
    <row r="361" ht="30.0" customHeight="1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</row>
    <row r="362" ht="30.0" customHeight="1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</row>
    <row r="363" ht="30.0" customHeight="1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</row>
    <row r="364" ht="30.0" customHeight="1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</row>
    <row r="365" ht="30.0" customHeight="1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</row>
    <row r="366" ht="30.0" customHeight="1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</row>
    <row r="367" ht="30.0" customHeight="1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</row>
    <row r="368" ht="30.0" customHeight="1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</row>
    <row r="369" ht="30.0" customHeight="1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</row>
    <row r="370" ht="30.0" customHeight="1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</row>
    <row r="371" ht="30.0" customHeight="1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</row>
    <row r="372" ht="30.0" customHeight="1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</row>
    <row r="373" ht="30.0" customHeight="1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</row>
    <row r="374" ht="30.0" customHeight="1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</row>
    <row r="375" ht="30.0" customHeight="1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</row>
    <row r="376" ht="30.0" customHeight="1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</row>
    <row r="377" ht="30.0" customHeight="1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</row>
    <row r="378" ht="30.0" customHeight="1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</row>
    <row r="379" ht="30.0" customHeight="1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</row>
    <row r="380" ht="30.0" customHeight="1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</row>
    <row r="381" ht="30.0" customHeight="1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</row>
    <row r="382" ht="30.0" customHeight="1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</row>
    <row r="383" ht="30.0" customHeight="1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</row>
    <row r="384" ht="30.0" customHeight="1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</row>
    <row r="385" ht="30.0" customHeight="1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</row>
    <row r="386" ht="30.0" customHeight="1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</row>
    <row r="387" ht="30.0" customHeight="1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</row>
    <row r="388" ht="30.0" customHeight="1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</row>
    <row r="389" ht="30.0" customHeight="1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</row>
    <row r="390" ht="30.0" customHeight="1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</row>
    <row r="391" ht="30.0" customHeight="1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</row>
    <row r="392" ht="30.0" customHeight="1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</row>
    <row r="393" ht="30.0" customHeight="1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</row>
    <row r="394" ht="30.0" customHeight="1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</row>
    <row r="395" ht="30.0" customHeight="1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</row>
    <row r="396" ht="30.0" customHeight="1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</row>
    <row r="397" ht="30.0" customHeight="1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</row>
    <row r="398" ht="30.0" customHeight="1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</row>
    <row r="399" ht="30.0" customHeight="1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</row>
    <row r="400" ht="30.0" customHeight="1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</row>
    <row r="401" ht="30.0" customHeight="1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</row>
    <row r="402" ht="30.0" customHeight="1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</row>
    <row r="403" ht="30.0" customHeight="1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</row>
    <row r="404" ht="30.0" customHeight="1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</row>
    <row r="405" ht="30.0" customHeight="1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</row>
    <row r="406" ht="30.0" customHeight="1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</row>
    <row r="407" ht="30.0" customHeight="1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</row>
    <row r="408" ht="30.0" customHeight="1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</row>
    <row r="409" ht="30.0" customHeight="1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</row>
    <row r="410" ht="30.0" customHeight="1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</row>
    <row r="411" ht="30.0" customHeight="1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</row>
    <row r="412" ht="30.0" customHeight="1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</row>
    <row r="413" ht="30.0" customHeight="1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</row>
    <row r="414" ht="30.0" customHeight="1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</row>
    <row r="415" ht="30.0" customHeight="1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</row>
    <row r="416" ht="30.0" customHeight="1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</row>
    <row r="417" ht="30.0" customHeight="1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</row>
    <row r="418" ht="30.0" customHeight="1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</row>
    <row r="419" ht="30.0" customHeight="1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</row>
    <row r="420" ht="30.0" customHeight="1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</row>
    <row r="421" ht="30.0" customHeight="1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</row>
    <row r="422" ht="30.0" customHeight="1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</row>
    <row r="423" ht="30.0" customHeight="1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</row>
    <row r="424" ht="30.0" customHeight="1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</row>
    <row r="425" ht="30.0" customHeight="1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</row>
    <row r="426" ht="30.0" customHeight="1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</row>
    <row r="427" ht="30.0" customHeight="1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</row>
    <row r="428" ht="30.0" customHeight="1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</row>
    <row r="429" ht="30.0" customHeight="1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</row>
    <row r="430" ht="30.0" customHeight="1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</row>
    <row r="431" ht="30.0" customHeight="1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</row>
    <row r="432" ht="30.0" customHeight="1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</row>
    <row r="433" ht="30.0" customHeight="1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</row>
    <row r="434" ht="30.0" customHeight="1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</row>
    <row r="435" ht="30.0" customHeight="1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</row>
    <row r="436" ht="30.0" customHeight="1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</row>
    <row r="437" ht="30.0" customHeight="1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</row>
    <row r="438" ht="30.0" customHeight="1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</row>
    <row r="439" ht="30.0" customHeight="1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</row>
    <row r="440" ht="30.0" customHeight="1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</row>
    <row r="441" ht="30.0" customHeight="1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</row>
    <row r="442" ht="30.0" customHeight="1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</row>
    <row r="443" ht="30.0" customHeight="1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</row>
    <row r="444" ht="30.0" customHeight="1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</row>
    <row r="445" ht="30.0" customHeight="1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</row>
    <row r="446" ht="30.0" customHeight="1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</row>
    <row r="447" ht="30.0" customHeight="1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</row>
    <row r="448" ht="30.0" customHeight="1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</row>
    <row r="449" ht="30.0" customHeight="1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</row>
    <row r="450" ht="30.0" customHeight="1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</row>
    <row r="451" ht="30.0" customHeight="1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</row>
    <row r="452" ht="30.0" customHeight="1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</row>
    <row r="453" ht="30.0" customHeight="1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</row>
    <row r="454" ht="30.0" customHeight="1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</row>
    <row r="455" ht="30.0" customHeight="1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</row>
    <row r="456" ht="30.0" customHeight="1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</row>
    <row r="457" ht="30.0" customHeight="1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</row>
    <row r="458" ht="30.0" customHeight="1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</row>
    <row r="459" ht="30.0" customHeight="1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</row>
    <row r="460" ht="30.0" customHeight="1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</row>
    <row r="461" ht="30.0" customHeight="1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</row>
    <row r="462" ht="30.0" customHeight="1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</row>
    <row r="463" ht="30.0" customHeight="1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</row>
    <row r="464" ht="30.0" customHeight="1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</row>
    <row r="465" ht="30.0" customHeight="1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</row>
    <row r="466" ht="30.0" customHeight="1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</row>
    <row r="467" ht="30.0" customHeight="1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</row>
    <row r="468" ht="30.0" customHeight="1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</row>
    <row r="469" ht="30.0" customHeight="1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</row>
    <row r="470" ht="30.0" customHeight="1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</row>
    <row r="471" ht="30.0" customHeight="1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</row>
    <row r="472" ht="30.0" customHeight="1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</row>
    <row r="473" ht="30.0" customHeight="1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</row>
    <row r="474" ht="30.0" customHeight="1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</row>
    <row r="475" ht="30.0" customHeight="1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</row>
    <row r="476" ht="30.0" customHeight="1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</row>
    <row r="477" ht="30.0" customHeight="1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</row>
    <row r="478" ht="30.0" customHeight="1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</row>
    <row r="479" ht="30.0" customHeight="1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</row>
    <row r="480" ht="30.0" customHeight="1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</row>
    <row r="481" ht="30.0" customHeight="1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</row>
    <row r="482" ht="30.0" customHeight="1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</row>
    <row r="483" ht="30.0" customHeight="1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</row>
    <row r="484" ht="30.0" customHeight="1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</row>
    <row r="485" ht="30.0" customHeight="1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</row>
    <row r="486" ht="30.0" customHeight="1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</row>
    <row r="487" ht="30.0" customHeight="1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</row>
    <row r="488" ht="30.0" customHeight="1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</row>
    <row r="489" ht="30.0" customHeight="1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</row>
    <row r="490" ht="30.0" customHeight="1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</row>
    <row r="491" ht="30.0" customHeight="1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</row>
    <row r="492" ht="30.0" customHeight="1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</row>
    <row r="493" ht="30.0" customHeight="1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</row>
    <row r="494" ht="30.0" customHeight="1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</row>
    <row r="495" ht="30.0" customHeight="1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</row>
    <row r="496" ht="30.0" customHeight="1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</row>
    <row r="497" ht="30.0" customHeight="1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</row>
    <row r="498" ht="30.0" customHeight="1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</row>
    <row r="499" ht="30.0" customHeight="1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</row>
    <row r="500" ht="30.0" customHeight="1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</row>
    <row r="501" ht="30.0" customHeight="1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</row>
    <row r="502" ht="30.0" customHeight="1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</row>
    <row r="503" ht="30.0" customHeight="1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</row>
    <row r="504" ht="30.0" customHeight="1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</row>
    <row r="505" ht="30.0" customHeight="1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</row>
    <row r="506" ht="30.0" customHeight="1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</row>
    <row r="507" ht="30.0" customHeight="1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</row>
    <row r="508" ht="30.0" customHeight="1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</row>
    <row r="509" ht="30.0" customHeight="1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</row>
    <row r="510" ht="30.0" customHeight="1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</row>
    <row r="511" ht="30.0" customHeight="1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</row>
    <row r="512" ht="30.0" customHeight="1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</row>
    <row r="513" ht="30.0" customHeight="1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</row>
    <row r="514" ht="30.0" customHeight="1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</row>
    <row r="515" ht="30.0" customHeight="1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</row>
    <row r="516" ht="30.0" customHeight="1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</row>
    <row r="517" ht="30.0" customHeight="1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</row>
    <row r="518" ht="30.0" customHeight="1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</row>
    <row r="519" ht="30.0" customHeight="1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</row>
    <row r="520" ht="30.0" customHeight="1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</row>
    <row r="521" ht="30.0" customHeight="1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</row>
    <row r="522" ht="30.0" customHeight="1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</row>
    <row r="523" ht="30.0" customHeight="1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</row>
    <row r="524" ht="30.0" customHeight="1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</row>
    <row r="525" ht="30.0" customHeight="1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</row>
    <row r="526" ht="30.0" customHeight="1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</row>
    <row r="527" ht="30.0" customHeight="1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</row>
    <row r="528" ht="30.0" customHeight="1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</row>
    <row r="529" ht="30.0" customHeight="1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</row>
    <row r="530" ht="30.0" customHeight="1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</row>
    <row r="531" ht="30.0" customHeight="1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</row>
    <row r="532" ht="30.0" customHeight="1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</row>
    <row r="533" ht="30.0" customHeight="1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</row>
    <row r="534" ht="30.0" customHeight="1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</row>
    <row r="535" ht="30.0" customHeight="1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</row>
    <row r="536" ht="30.0" customHeight="1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</row>
    <row r="537" ht="30.0" customHeight="1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</row>
    <row r="538" ht="30.0" customHeight="1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</row>
    <row r="539" ht="30.0" customHeight="1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</row>
    <row r="540" ht="30.0" customHeight="1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</row>
    <row r="541" ht="30.0" customHeight="1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</row>
    <row r="542" ht="30.0" customHeight="1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</row>
    <row r="543" ht="30.0" customHeight="1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</row>
    <row r="544" ht="30.0" customHeight="1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</row>
    <row r="545" ht="30.0" customHeight="1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</row>
    <row r="546" ht="30.0" customHeight="1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</row>
    <row r="547" ht="30.0" customHeight="1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</row>
    <row r="548" ht="30.0" customHeight="1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</row>
    <row r="549" ht="30.0" customHeight="1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</row>
    <row r="550" ht="30.0" customHeight="1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</row>
    <row r="551" ht="30.0" customHeight="1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</row>
    <row r="552" ht="30.0" customHeight="1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</row>
    <row r="553" ht="30.0" customHeight="1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</row>
    <row r="554" ht="30.0" customHeight="1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</row>
    <row r="555" ht="30.0" customHeight="1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</row>
    <row r="556" ht="30.0" customHeight="1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</row>
    <row r="557" ht="30.0" customHeight="1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</row>
    <row r="558" ht="30.0" customHeight="1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</row>
    <row r="559" ht="30.0" customHeight="1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</row>
    <row r="560" ht="30.0" customHeight="1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</row>
    <row r="561" ht="30.0" customHeight="1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</row>
    <row r="562" ht="30.0" customHeight="1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</row>
    <row r="563" ht="30.0" customHeight="1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</row>
    <row r="564" ht="30.0" customHeight="1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</row>
    <row r="565" ht="30.0" customHeight="1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</row>
    <row r="566" ht="30.0" customHeight="1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</row>
    <row r="567" ht="30.0" customHeight="1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</row>
    <row r="568" ht="30.0" customHeight="1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</row>
    <row r="569" ht="30.0" customHeight="1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</row>
    <row r="570" ht="30.0" customHeight="1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</row>
    <row r="571" ht="30.0" customHeight="1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</row>
    <row r="572" ht="30.0" customHeight="1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</row>
    <row r="573" ht="30.0" customHeight="1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</row>
    <row r="574" ht="30.0" customHeight="1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</row>
    <row r="575" ht="30.0" customHeight="1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</row>
    <row r="576" ht="30.0" customHeight="1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</row>
    <row r="577" ht="30.0" customHeight="1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</row>
    <row r="578" ht="30.0" customHeight="1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</row>
    <row r="579" ht="30.0" customHeight="1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</row>
    <row r="580" ht="30.0" customHeight="1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</row>
    <row r="581" ht="30.0" customHeight="1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</row>
    <row r="582" ht="30.0" customHeight="1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</row>
    <row r="583" ht="30.0" customHeight="1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</row>
    <row r="584" ht="30.0" customHeight="1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</row>
    <row r="585" ht="30.0" customHeight="1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</row>
    <row r="586" ht="30.0" customHeight="1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</row>
    <row r="587" ht="30.0" customHeight="1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</row>
    <row r="588" ht="30.0" customHeight="1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</row>
    <row r="589" ht="30.0" customHeight="1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</row>
    <row r="590" ht="30.0" customHeight="1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</row>
    <row r="591" ht="30.0" customHeight="1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</row>
    <row r="592" ht="30.0" customHeight="1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</row>
    <row r="593" ht="30.0" customHeight="1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</row>
    <row r="594" ht="30.0" customHeight="1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</row>
    <row r="595" ht="30.0" customHeight="1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</row>
    <row r="596" ht="30.0" customHeight="1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</row>
    <row r="597" ht="30.0" customHeight="1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</row>
    <row r="598" ht="30.0" customHeight="1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</row>
    <row r="599" ht="30.0" customHeight="1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</row>
    <row r="600" ht="30.0" customHeight="1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</row>
    <row r="601" ht="30.0" customHeight="1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</row>
    <row r="602" ht="30.0" customHeight="1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</row>
    <row r="603" ht="30.0" customHeight="1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</row>
    <row r="604" ht="30.0" customHeight="1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</row>
    <row r="605" ht="30.0" customHeight="1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</row>
    <row r="606" ht="30.0" customHeight="1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</row>
    <row r="607" ht="30.0" customHeight="1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</row>
    <row r="608" ht="30.0" customHeight="1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</row>
    <row r="609" ht="30.0" customHeight="1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</row>
    <row r="610" ht="30.0" customHeight="1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</row>
    <row r="611" ht="30.0" customHeight="1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</row>
    <row r="612" ht="30.0" customHeight="1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</row>
    <row r="613" ht="30.0" customHeight="1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</row>
    <row r="614" ht="30.0" customHeight="1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</row>
    <row r="615" ht="30.0" customHeight="1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</row>
    <row r="616" ht="30.0" customHeight="1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</row>
    <row r="617" ht="30.0" customHeight="1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</row>
    <row r="618" ht="30.0" customHeight="1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</row>
    <row r="619" ht="30.0" customHeight="1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</row>
    <row r="620" ht="30.0" customHeight="1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</row>
    <row r="621" ht="30.0" customHeight="1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</row>
    <row r="622" ht="30.0" customHeight="1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</row>
    <row r="623" ht="30.0" customHeight="1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</row>
    <row r="624" ht="30.0" customHeight="1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</row>
    <row r="625" ht="30.0" customHeight="1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</row>
    <row r="626" ht="30.0" customHeight="1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</row>
    <row r="627" ht="30.0" customHeight="1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</row>
    <row r="628" ht="30.0" customHeight="1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</row>
    <row r="629" ht="30.0" customHeight="1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</row>
    <row r="630" ht="30.0" customHeight="1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</row>
    <row r="631" ht="30.0" customHeight="1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</row>
    <row r="632" ht="30.0" customHeight="1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</row>
    <row r="633" ht="30.0" customHeight="1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</row>
    <row r="634" ht="30.0" customHeight="1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</row>
    <row r="635" ht="30.0" customHeight="1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</row>
    <row r="636" ht="30.0" customHeight="1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</row>
    <row r="637" ht="30.0" customHeight="1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</row>
    <row r="638" ht="30.0" customHeight="1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</row>
    <row r="639" ht="30.0" customHeight="1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</row>
    <row r="640" ht="30.0" customHeight="1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</row>
    <row r="641" ht="30.0" customHeight="1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</row>
    <row r="642" ht="30.0" customHeight="1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</row>
    <row r="643" ht="30.0" customHeight="1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</row>
    <row r="644" ht="30.0" customHeight="1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</row>
    <row r="645" ht="30.0" customHeight="1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</row>
    <row r="646" ht="30.0" customHeight="1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</row>
    <row r="647" ht="30.0" customHeight="1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</row>
    <row r="648" ht="30.0" customHeight="1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</row>
    <row r="649" ht="30.0" customHeight="1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</row>
    <row r="650" ht="30.0" customHeight="1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</row>
    <row r="651" ht="30.0" customHeight="1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</row>
    <row r="652" ht="30.0" customHeight="1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</row>
    <row r="653" ht="30.0" customHeight="1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</row>
    <row r="654" ht="30.0" customHeight="1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</row>
    <row r="655" ht="30.0" customHeight="1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</row>
    <row r="656" ht="30.0" customHeight="1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</row>
    <row r="657" ht="30.0" customHeight="1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</row>
    <row r="658" ht="30.0" customHeight="1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</row>
    <row r="659" ht="30.0" customHeight="1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</row>
    <row r="660" ht="30.0" customHeight="1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</row>
    <row r="661" ht="30.0" customHeight="1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</row>
    <row r="662" ht="30.0" customHeight="1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</row>
    <row r="663" ht="30.0" customHeight="1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</row>
    <row r="664" ht="30.0" customHeight="1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</row>
    <row r="665" ht="30.0" customHeight="1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</row>
    <row r="666" ht="30.0" customHeight="1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</row>
    <row r="667" ht="30.0" customHeight="1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</row>
    <row r="668" ht="30.0" customHeight="1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</row>
    <row r="669" ht="30.0" customHeight="1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</row>
    <row r="670" ht="30.0" customHeight="1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</row>
    <row r="671" ht="30.0" customHeight="1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</row>
    <row r="672" ht="30.0" customHeight="1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</row>
    <row r="673" ht="30.0" customHeight="1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</row>
    <row r="674" ht="30.0" customHeight="1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</row>
    <row r="675" ht="30.0" customHeight="1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</row>
    <row r="676" ht="30.0" customHeight="1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</row>
    <row r="677" ht="30.0" customHeight="1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</row>
    <row r="678" ht="30.0" customHeight="1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</row>
    <row r="679" ht="30.0" customHeight="1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</row>
    <row r="680" ht="30.0" customHeight="1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</row>
    <row r="681" ht="30.0" customHeight="1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</row>
    <row r="682" ht="30.0" customHeight="1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</row>
    <row r="683" ht="30.0" customHeight="1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</row>
    <row r="684" ht="30.0" customHeight="1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</row>
    <row r="685" ht="30.0" customHeight="1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</row>
    <row r="686" ht="30.0" customHeight="1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</row>
    <row r="687" ht="30.0" customHeight="1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</row>
    <row r="688" ht="30.0" customHeight="1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</row>
    <row r="689" ht="30.0" customHeight="1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</row>
    <row r="690" ht="30.0" customHeight="1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</row>
    <row r="691" ht="30.0" customHeight="1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</row>
    <row r="692" ht="30.0" customHeight="1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</row>
    <row r="693" ht="30.0" customHeight="1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</row>
    <row r="694" ht="30.0" customHeight="1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</row>
    <row r="695" ht="30.0" customHeight="1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</row>
    <row r="696" ht="30.0" customHeight="1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</row>
    <row r="697" ht="30.0" customHeight="1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</row>
    <row r="698" ht="30.0" customHeight="1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</row>
    <row r="699" ht="30.0" customHeight="1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</row>
    <row r="700" ht="30.0" customHeight="1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</row>
    <row r="701" ht="30.0" customHeight="1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</row>
    <row r="702" ht="30.0" customHeight="1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</row>
    <row r="703" ht="30.0" customHeight="1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</row>
    <row r="704" ht="30.0" customHeight="1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</row>
    <row r="705" ht="30.0" customHeight="1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</row>
    <row r="706" ht="30.0" customHeight="1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</row>
    <row r="707" ht="30.0" customHeight="1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</row>
    <row r="708" ht="30.0" customHeight="1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</row>
    <row r="709" ht="30.0" customHeight="1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</row>
    <row r="710" ht="30.0" customHeight="1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</row>
    <row r="711" ht="30.0" customHeight="1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</row>
    <row r="712" ht="30.0" customHeight="1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</row>
    <row r="713" ht="30.0" customHeight="1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</row>
    <row r="714" ht="30.0" customHeight="1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</row>
    <row r="715" ht="30.0" customHeight="1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</row>
    <row r="716" ht="30.0" customHeight="1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</row>
    <row r="717" ht="30.0" customHeight="1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</row>
    <row r="718" ht="30.0" customHeight="1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</row>
    <row r="719" ht="30.0" customHeight="1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</row>
    <row r="720" ht="30.0" customHeight="1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</row>
    <row r="721" ht="30.0" customHeight="1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</row>
    <row r="722" ht="30.0" customHeight="1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</row>
    <row r="723" ht="30.0" customHeight="1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</row>
    <row r="724" ht="30.0" customHeight="1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</row>
    <row r="725" ht="30.0" customHeight="1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</row>
    <row r="726" ht="30.0" customHeight="1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</row>
    <row r="727" ht="30.0" customHeight="1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</row>
    <row r="728" ht="30.0" customHeight="1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</row>
    <row r="729" ht="30.0" customHeight="1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</row>
    <row r="730" ht="30.0" customHeight="1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</row>
    <row r="731" ht="30.0" customHeight="1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</row>
    <row r="732" ht="30.0" customHeight="1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</row>
    <row r="733" ht="30.0" customHeight="1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</row>
    <row r="734" ht="30.0" customHeight="1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</row>
    <row r="735" ht="30.0" customHeight="1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</row>
    <row r="736" ht="30.0" customHeight="1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</row>
    <row r="737" ht="30.0" customHeight="1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</row>
    <row r="738" ht="30.0" customHeight="1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</row>
    <row r="739" ht="30.0" customHeight="1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</row>
    <row r="740" ht="30.0" customHeight="1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</row>
    <row r="741" ht="30.0" customHeight="1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</row>
    <row r="742" ht="30.0" customHeight="1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</row>
    <row r="743" ht="30.0" customHeight="1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</row>
    <row r="744" ht="30.0" customHeight="1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</row>
    <row r="745" ht="30.0" customHeight="1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</row>
    <row r="746" ht="30.0" customHeight="1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</row>
    <row r="747" ht="30.0" customHeight="1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</row>
    <row r="748" ht="30.0" customHeight="1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</row>
    <row r="749" ht="30.0" customHeight="1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</row>
    <row r="750" ht="30.0" customHeight="1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</row>
    <row r="751" ht="30.0" customHeight="1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</row>
    <row r="752" ht="30.0" customHeight="1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</row>
    <row r="753" ht="30.0" customHeight="1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</row>
    <row r="754" ht="30.0" customHeight="1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</row>
    <row r="755" ht="30.0" customHeight="1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</row>
    <row r="756" ht="30.0" customHeight="1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</row>
    <row r="757" ht="30.0" customHeight="1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</row>
    <row r="758" ht="30.0" customHeight="1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</row>
    <row r="759" ht="30.0" customHeight="1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</row>
    <row r="760" ht="30.0" customHeight="1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</row>
    <row r="761" ht="30.0" customHeight="1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</row>
    <row r="762" ht="30.0" customHeight="1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</row>
    <row r="763" ht="30.0" customHeight="1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</row>
    <row r="764" ht="30.0" customHeight="1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</row>
    <row r="765" ht="30.0" customHeight="1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</row>
    <row r="766" ht="30.0" customHeight="1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</row>
    <row r="767" ht="30.0" customHeight="1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</row>
    <row r="768" ht="30.0" customHeight="1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</row>
    <row r="769" ht="30.0" customHeight="1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</row>
    <row r="770" ht="30.0" customHeight="1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</row>
    <row r="771" ht="30.0" customHeight="1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</row>
    <row r="772" ht="30.0" customHeight="1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</row>
    <row r="773" ht="30.0" customHeight="1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</row>
    <row r="774" ht="30.0" customHeight="1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</row>
    <row r="775" ht="30.0" customHeight="1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</row>
    <row r="776" ht="30.0" customHeight="1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</row>
    <row r="777" ht="30.0" customHeight="1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</row>
    <row r="778" ht="30.0" customHeight="1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</row>
    <row r="779" ht="30.0" customHeight="1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</row>
    <row r="780" ht="30.0" customHeight="1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</row>
    <row r="781" ht="30.0" customHeight="1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</row>
    <row r="782" ht="30.0" customHeight="1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</row>
    <row r="783" ht="30.0" customHeight="1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</row>
    <row r="784" ht="30.0" customHeight="1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</row>
    <row r="785" ht="30.0" customHeight="1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</row>
    <row r="786" ht="30.0" customHeight="1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</row>
    <row r="787" ht="30.0" customHeight="1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</row>
    <row r="788" ht="30.0" customHeight="1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</row>
    <row r="789" ht="30.0" customHeight="1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</row>
    <row r="790" ht="30.0" customHeight="1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</row>
    <row r="791" ht="30.0" customHeight="1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</row>
    <row r="792" ht="30.0" customHeight="1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</row>
    <row r="793" ht="30.0" customHeight="1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</row>
    <row r="794" ht="30.0" customHeight="1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</row>
    <row r="795" ht="30.0" customHeight="1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</row>
    <row r="796" ht="30.0" customHeight="1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</row>
    <row r="797" ht="30.0" customHeight="1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</row>
    <row r="798" ht="30.0" customHeight="1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</row>
    <row r="799" ht="30.0" customHeight="1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</row>
    <row r="800" ht="30.0" customHeight="1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</row>
    <row r="801" ht="30.0" customHeight="1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</row>
    <row r="802" ht="30.0" customHeight="1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</row>
    <row r="803" ht="30.0" customHeight="1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</row>
    <row r="804" ht="30.0" customHeight="1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</row>
    <row r="805" ht="30.0" customHeight="1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</row>
    <row r="806" ht="30.0" customHeight="1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</row>
    <row r="807" ht="30.0" customHeight="1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</row>
    <row r="808" ht="30.0" customHeight="1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</row>
    <row r="809" ht="30.0" customHeight="1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</row>
    <row r="810" ht="30.0" customHeight="1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</row>
    <row r="811" ht="30.0" customHeight="1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</row>
    <row r="812" ht="30.0" customHeight="1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</row>
    <row r="813" ht="30.0" customHeight="1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</row>
    <row r="814" ht="30.0" customHeight="1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</row>
    <row r="815" ht="30.0" customHeight="1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</row>
    <row r="816" ht="30.0" customHeight="1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</row>
    <row r="817" ht="30.0" customHeight="1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</row>
    <row r="818" ht="30.0" customHeight="1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</row>
    <row r="819" ht="30.0" customHeight="1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</row>
    <row r="820" ht="30.0" customHeight="1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</row>
    <row r="821" ht="30.0" customHeight="1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</row>
    <row r="822" ht="30.0" customHeight="1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</row>
    <row r="823" ht="30.0" customHeight="1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</row>
    <row r="824" ht="30.0" customHeight="1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</row>
    <row r="825" ht="30.0" customHeight="1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</row>
    <row r="826" ht="30.0" customHeight="1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</row>
    <row r="827" ht="30.0" customHeight="1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</row>
    <row r="828" ht="30.0" customHeight="1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</row>
    <row r="829" ht="30.0" customHeight="1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</row>
    <row r="830" ht="30.0" customHeight="1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</row>
    <row r="831" ht="30.0" customHeight="1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</row>
    <row r="832" ht="30.0" customHeight="1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</row>
    <row r="833" ht="30.0" customHeight="1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</row>
    <row r="834" ht="30.0" customHeight="1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</row>
    <row r="835" ht="30.0" customHeight="1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</row>
    <row r="836" ht="30.0" customHeight="1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</row>
    <row r="837" ht="30.0" customHeight="1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</row>
    <row r="838" ht="30.0" customHeight="1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</row>
    <row r="839" ht="30.0" customHeight="1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</row>
    <row r="840" ht="30.0" customHeight="1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</row>
    <row r="841" ht="30.0" customHeight="1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</row>
    <row r="842" ht="30.0" customHeight="1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</row>
    <row r="843" ht="30.0" customHeight="1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</row>
    <row r="844" ht="30.0" customHeight="1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</row>
    <row r="845" ht="30.0" customHeight="1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</row>
    <row r="846" ht="30.0" customHeight="1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</row>
    <row r="847" ht="30.0" customHeight="1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</row>
    <row r="848" ht="30.0" customHeight="1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</row>
    <row r="849" ht="30.0" customHeight="1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</row>
    <row r="850" ht="30.0" customHeight="1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</row>
    <row r="851" ht="30.0" customHeight="1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</row>
    <row r="852" ht="30.0" customHeight="1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</row>
    <row r="853" ht="30.0" customHeight="1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</row>
    <row r="854" ht="30.0" customHeight="1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</row>
    <row r="855" ht="30.0" customHeight="1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</row>
    <row r="856" ht="30.0" customHeight="1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</row>
    <row r="857" ht="30.0" customHeight="1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</row>
    <row r="858" ht="30.0" customHeight="1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</row>
    <row r="859" ht="30.0" customHeight="1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</row>
    <row r="860" ht="30.0" customHeight="1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</row>
    <row r="861" ht="30.0" customHeight="1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</row>
    <row r="862" ht="30.0" customHeight="1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</row>
    <row r="863" ht="30.0" customHeight="1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</row>
    <row r="864" ht="30.0" customHeight="1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</row>
    <row r="865" ht="30.0" customHeight="1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</row>
    <row r="866" ht="30.0" customHeight="1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</row>
    <row r="867" ht="30.0" customHeight="1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</row>
    <row r="868" ht="30.0" customHeight="1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</row>
    <row r="869" ht="30.0" customHeight="1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</row>
    <row r="870" ht="30.0" customHeight="1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</row>
    <row r="871" ht="30.0" customHeight="1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</row>
    <row r="872" ht="30.0" customHeight="1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</row>
    <row r="873" ht="30.0" customHeight="1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</row>
    <row r="874" ht="30.0" customHeight="1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</row>
    <row r="875" ht="30.0" customHeight="1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</row>
    <row r="876" ht="30.0" customHeight="1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</row>
    <row r="877" ht="30.0" customHeight="1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</row>
    <row r="878" ht="30.0" customHeight="1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</row>
    <row r="879" ht="30.0" customHeight="1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</row>
    <row r="880" ht="30.0" customHeight="1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</row>
    <row r="881" ht="30.0" customHeight="1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</row>
    <row r="882" ht="30.0" customHeight="1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</row>
    <row r="883" ht="30.0" customHeight="1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</row>
    <row r="884" ht="30.0" customHeight="1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</row>
    <row r="885" ht="30.0" customHeight="1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</row>
    <row r="886" ht="30.0" customHeight="1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</row>
    <row r="887" ht="30.0" customHeight="1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</row>
    <row r="888" ht="30.0" customHeight="1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</row>
    <row r="889" ht="30.0" customHeight="1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</row>
    <row r="890" ht="30.0" customHeight="1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</row>
    <row r="891" ht="30.0" customHeight="1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</row>
    <row r="892" ht="30.0" customHeight="1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</row>
    <row r="893" ht="30.0" customHeight="1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</row>
    <row r="894" ht="30.0" customHeight="1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</row>
    <row r="895" ht="30.0" customHeight="1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</row>
    <row r="896" ht="30.0" customHeight="1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</row>
    <row r="897" ht="30.0" customHeight="1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</row>
    <row r="898" ht="30.0" customHeight="1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</row>
    <row r="899" ht="30.0" customHeight="1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</row>
    <row r="900" ht="30.0" customHeight="1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</row>
    <row r="901" ht="30.0" customHeight="1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</row>
    <row r="902" ht="30.0" customHeight="1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</row>
    <row r="903" ht="30.0" customHeight="1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</row>
    <row r="904" ht="30.0" customHeight="1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</row>
    <row r="905" ht="30.0" customHeight="1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</row>
    <row r="906" ht="30.0" customHeight="1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</row>
    <row r="907" ht="30.0" customHeight="1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</row>
    <row r="908" ht="30.0" customHeight="1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</row>
    <row r="909" ht="30.0" customHeight="1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</row>
    <row r="910" ht="30.0" customHeight="1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</row>
    <row r="911" ht="30.0" customHeight="1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</row>
    <row r="912" ht="30.0" customHeight="1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</row>
    <row r="913" ht="30.0" customHeight="1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</row>
    <row r="914" ht="30.0" customHeight="1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</row>
    <row r="915" ht="30.0" customHeight="1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</row>
    <row r="916" ht="30.0" customHeight="1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</row>
    <row r="917" ht="30.0" customHeight="1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</row>
    <row r="918" ht="30.0" customHeight="1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</row>
    <row r="919" ht="30.0" customHeight="1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</row>
    <row r="920" ht="30.0" customHeight="1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</row>
    <row r="921" ht="30.0" customHeight="1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</row>
    <row r="922" ht="30.0" customHeight="1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</row>
    <row r="923" ht="30.0" customHeight="1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</row>
    <row r="924" ht="30.0" customHeight="1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</row>
    <row r="925" ht="30.0" customHeight="1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</row>
    <row r="926" ht="30.0" customHeight="1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</row>
    <row r="927" ht="30.0" customHeight="1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</row>
    <row r="928" ht="30.0" customHeight="1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</row>
    <row r="929" ht="30.0" customHeight="1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</row>
    <row r="930" ht="30.0" customHeight="1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</row>
    <row r="931" ht="30.0" customHeight="1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</row>
    <row r="932" ht="30.0" customHeight="1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</row>
    <row r="933" ht="30.0" customHeight="1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</row>
    <row r="934" ht="30.0" customHeight="1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</row>
    <row r="935" ht="30.0" customHeight="1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</row>
    <row r="936" ht="30.0" customHeight="1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</row>
    <row r="937" ht="30.0" customHeight="1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</row>
    <row r="938" ht="30.0" customHeight="1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</row>
    <row r="939" ht="30.0" customHeight="1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</row>
    <row r="940" ht="30.0" customHeight="1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</row>
    <row r="941" ht="30.0" customHeight="1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</row>
    <row r="942" ht="30.0" customHeight="1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</row>
    <row r="943" ht="30.0" customHeight="1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</row>
    <row r="944" ht="30.0" customHeight="1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</row>
    <row r="945" ht="30.0" customHeight="1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</row>
    <row r="946" ht="30.0" customHeight="1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</row>
    <row r="947" ht="30.0" customHeight="1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</row>
    <row r="948" ht="30.0" customHeight="1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</row>
    <row r="949" ht="30.0" customHeight="1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</row>
    <row r="950" ht="30.0" customHeight="1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</row>
    <row r="951" ht="30.0" customHeight="1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</row>
    <row r="952" ht="30.0" customHeight="1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</row>
    <row r="953" ht="30.0" customHeight="1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</row>
    <row r="954" ht="30.0" customHeight="1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</row>
    <row r="955" ht="30.0" customHeight="1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</row>
    <row r="956" ht="30.0" customHeight="1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</row>
    <row r="957" ht="30.0" customHeight="1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</row>
    <row r="958" ht="30.0" customHeight="1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</row>
    <row r="959" ht="30.0" customHeight="1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</row>
    <row r="960" ht="30.0" customHeight="1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</row>
    <row r="961" ht="30.0" customHeight="1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</row>
    <row r="962" ht="30.0" customHeight="1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</row>
    <row r="963" ht="30.0" customHeight="1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</row>
    <row r="964" ht="30.0" customHeight="1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</row>
    <row r="965" ht="30.0" customHeight="1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</row>
    <row r="966" ht="30.0" customHeight="1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</row>
    <row r="967" ht="30.0" customHeight="1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</row>
    <row r="968" ht="30.0" customHeight="1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</row>
    <row r="969" ht="30.0" customHeight="1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</row>
    <row r="970" ht="30.0" customHeight="1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</row>
    <row r="971" ht="30.0" customHeight="1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</row>
    <row r="972" ht="30.0" customHeight="1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</row>
    <row r="973" ht="30.0" customHeight="1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</row>
    <row r="974" ht="30.0" customHeight="1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</row>
    <row r="975" ht="30.0" customHeight="1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</row>
    <row r="976" ht="30.0" customHeight="1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</row>
    <row r="977" ht="30.0" customHeight="1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</row>
    <row r="978" ht="30.0" customHeight="1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</row>
    <row r="979" ht="30.0" customHeight="1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</row>
    <row r="980" ht="30.0" customHeight="1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</row>
    <row r="981" ht="30.0" customHeight="1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</row>
    <row r="982" ht="30.0" customHeight="1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</row>
    <row r="983" ht="30.0" customHeight="1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</row>
    <row r="984" ht="30.0" customHeight="1">
      <c r="A984" s="5"/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</row>
    <row r="985" ht="30.0" customHeight="1">
      <c r="A985" s="5"/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</row>
    <row r="986" ht="30.0" customHeight="1">
      <c r="A986" s="5"/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</row>
    <row r="987" ht="30.0" customHeight="1">
      <c r="A987" s="5"/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</row>
    <row r="988" ht="30.0" customHeight="1">
      <c r="A988" s="5"/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</row>
    <row r="989" ht="30.0" customHeight="1">
      <c r="A989" s="5"/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</row>
    <row r="990" ht="30.0" customHeight="1">
      <c r="A990" s="5"/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</row>
    <row r="991" ht="30.0" customHeight="1">
      <c r="A991" s="5"/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</row>
    <row r="992" ht="30.0" customHeight="1">
      <c r="A992" s="5"/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</row>
    <row r="993" ht="30.0" customHeight="1">
      <c r="A993" s="5"/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</row>
    <row r="994" ht="30.0" customHeight="1">
      <c r="A994" s="5"/>
      <c r="B994" s="5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</row>
    <row r="995" ht="30.0" customHeight="1">
      <c r="A995" s="5"/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</row>
    <row r="996" ht="30.0" customHeight="1">
      <c r="A996" s="5"/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</row>
    <row r="997" ht="30.0" customHeight="1">
      <c r="A997" s="5"/>
      <c r="B997" s="5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</row>
    <row r="998" ht="30.0" customHeight="1">
      <c r="A998" s="5"/>
      <c r="B998" s="5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</row>
    <row r="999" ht="30.0" customHeight="1">
      <c r="A999" s="5"/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</row>
    <row r="1000" ht="30.0" customHeight="1">
      <c r="A1000" s="5"/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</row>
    <row r="1001" ht="30.0" customHeight="1">
      <c r="A1001" s="5"/>
      <c r="B1001" s="5"/>
      <c r="C1001" s="5"/>
      <c r="D1001" s="5"/>
      <c r="E1001" s="5"/>
      <c r="F1001" s="5"/>
      <c r="G1001" s="5"/>
      <c r="H1001" s="5"/>
      <c r="I1001" s="5"/>
      <c r="J1001" s="5"/>
      <c r="K1001" s="5"/>
      <c r="L1001" s="5"/>
      <c r="M1001" s="5"/>
      <c r="N1001" s="5"/>
      <c r="O1001" s="5"/>
      <c r="P1001" s="5"/>
      <c r="Q1001" s="5"/>
      <c r="R1001" s="5"/>
      <c r="S1001" s="5"/>
      <c r="T1001" s="5"/>
      <c r="U1001" s="5"/>
      <c r="V1001" s="5"/>
      <c r="W1001" s="5"/>
      <c r="X1001" s="5"/>
      <c r="Y1001" s="5"/>
      <c r="Z1001" s="5"/>
    </row>
  </sheetData>
  <conditionalFormatting sqref="O1:O1001">
    <cfRule type="cellIs" dxfId="0" priority="1" operator="equal">
      <formula>"Riyourt"</formula>
    </cfRule>
  </conditionalFormatting>
  <conditionalFormatting sqref="O1:O1001">
    <cfRule type="cellIs" dxfId="1" priority="2" operator="equal">
      <formula>"Packso"</formula>
    </cfRule>
  </conditionalFormatting>
  <dataValidations>
    <dataValidation type="list" allowBlank="1" sqref="O2:O56">
      <formula1>Magasins!$E$2:$E$4</formula1>
    </dataValidation>
    <dataValidation type="list" allowBlank="1" sqref="B2:B56">
      <formula1>Magasins!$A$2:$A$50</formula1>
    </dataValidation>
  </dataValidation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4.43" defaultRowHeight="15.75"/>
  <cols>
    <col customWidth="1" min="1" max="1" width="34.29"/>
    <col customWidth="1" min="2" max="2" width="58.14"/>
    <col customWidth="1" min="3" max="3" width="30.14"/>
  </cols>
  <sheetData>
    <row r="1" ht="30.0" customHeight="1">
      <c r="A1" s="1" t="s">
        <v>0</v>
      </c>
      <c r="B1" s="1" t="s">
        <v>2</v>
      </c>
      <c r="C1" s="1" t="s">
        <v>3</v>
      </c>
      <c r="D1" s="3"/>
      <c r="E1" s="4" t="s">
        <v>10</v>
      </c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ht="30.0" customHeight="1">
      <c r="A2" s="6" t="s">
        <v>15</v>
      </c>
      <c r="B2" s="6" t="s">
        <v>16</v>
      </c>
      <c r="C2" s="6" t="s">
        <v>17</v>
      </c>
      <c r="D2" s="3"/>
      <c r="E2" s="3" t="s">
        <v>18</v>
      </c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ht="30.0" customHeight="1">
      <c r="A3" s="6" t="s">
        <v>19</v>
      </c>
      <c r="B3" s="6" t="s">
        <v>20</v>
      </c>
      <c r="C3" s="6" t="s">
        <v>21</v>
      </c>
      <c r="D3" s="3"/>
      <c r="E3" s="3" t="s">
        <v>22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</row>
    <row r="4" ht="30.0" customHeight="1">
      <c r="A4" s="6" t="s">
        <v>23</v>
      </c>
      <c r="B4" s="6" t="s">
        <v>24</v>
      </c>
      <c r="C4" s="6" t="s">
        <v>25</v>
      </c>
      <c r="D4" s="3"/>
      <c r="E4" s="3" t="s">
        <v>26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</row>
    <row r="5" ht="30.0" customHeight="1">
      <c r="A5" s="6" t="s">
        <v>28</v>
      </c>
      <c r="B5" s="6" t="s">
        <v>29</v>
      </c>
      <c r="C5" s="9" t="s">
        <v>30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</row>
    <row r="6" ht="30.0" customHeight="1">
      <c r="A6" s="6" t="s">
        <v>31</v>
      </c>
      <c r="B6" s="6" t="s">
        <v>32</v>
      </c>
      <c r="C6" s="9" t="s">
        <v>33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ht="30.0" customHeight="1">
      <c r="A7" s="6" t="s">
        <v>34</v>
      </c>
      <c r="B7" s="6" t="s">
        <v>35</v>
      </c>
      <c r="C7" s="6" t="s">
        <v>36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ht="30.0" customHeight="1">
      <c r="A8" s="6" t="s">
        <v>37</v>
      </c>
      <c r="B8" s="9" t="s">
        <v>38</v>
      </c>
      <c r="C8" s="10" t="s">
        <v>39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ht="30.0" customHeight="1">
      <c r="A9" s="6" t="s">
        <v>40</v>
      </c>
      <c r="B9" s="11" t="s">
        <v>41</v>
      </c>
      <c r="C9" s="6" t="s">
        <v>42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ht="30.0" customHeight="1">
      <c r="A10" s="6" t="s">
        <v>43</v>
      </c>
      <c r="B10" s="6" t="s">
        <v>44</v>
      </c>
      <c r="C10" s="6" t="s">
        <v>45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ht="30.0" customHeight="1">
      <c r="A11" s="6" t="s">
        <v>46</v>
      </c>
      <c r="B11" s="6" t="s">
        <v>47</v>
      </c>
      <c r="C11" s="6" t="s">
        <v>48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ht="30.0" customHeight="1">
      <c r="A12" s="11" t="s">
        <v>49</v>
      </c>
      <c r="B12" s="6" t="s">
        <v>50</v>
      </c>
      <c r="C12" s="6" t="s">
        <v>51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</row>
    <row r="13" ht="30.0" customHeight="1">
      <c r="A13" s="6" t="s">
        <v>52</v>
      </c>
      <c r="B13" s="9" t="s">
        <v>53</v>
      </c>
      <c r="C13" s="9" t="s">
        <v>54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</row>
    <row r="14" ht="30.0" customHeight="1">
      <c r="A14" s="6" t="s">
        <v>27</v>
      </c>
      <c r="B14" s="6" t="s">
        <v>55</v>
      </c>
      <c r="C14" s="6" t="s">
        <v>56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</row>
    <row r="15" ht="30.0" customHeight="1">
      <c r="A15" s="6" t="s">
        <v>58</v>
      </c>
      <c r="B15" s="6" t="s">
        <v>59</v>
      </c>
      <c r="C15" s="6" t="s">
        <v>60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ht="30.0" customHeight="1">
      <c r="A16" s="6" t="s">
        <v>61</v>
      </c>
      <c r="B16" s="6" t="s">
        <v>62</v>
      </c>
      <c r="C16" s="6" t="s">
        <v>63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ht="30.0" customHeight="1">
      <c r="A17" s="6" t="s">
        <v>64</v>
      </c>
      <c r="B17" s="6" t="s">
        <v>65</v>
      </c>
      <c r="C17" s="6" t="s">
        <v>66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</row>
    <row r="18" ht="30.0" customHeight="1">
      <c r="A18" s="6" t="s">
        <v>68</v>
      </c>
      <c r="B18" s="6" t="s">
        <v>69</v>
      </c>
      <c r="C18" s="6" t="s">
        <v>70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</row>
    <row r="19" ht="30.0" customHeight="1">
      <c r="A19" s="6" t="s">
        <v>71</v>
      </c>
      <c r="B19" s="10" t="s">
        <v>72</v>
      </c>
      <c r="C19" s="6" t="s">
        <v>73</v>
      </c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</row>
    <row r="20" ht="30.0" customHeight="1">
      <c r="A20" s="6" t="s">
        <v>74</v>
      </c>
      <c r="B20" s="6" t="s">
        <v>75</v>
      </c>
      <c r="C20" s="6" t="s">
        <v>76</v>
      </c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ht="30.0" customHeight="1">
      <c r="A21" s="12" t="s">
        <v>77</v>
      </c>
      <c r="B21" s="12" t="s">
        <v>78</v>
      </c>
      <c r="C21" s="10" t="s">
        <v>79</v>
      </c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</row>
    <row r="22" ht="30.0" customHeight="1">
      <c r="A22" s="6" t="s">
        <v>80</v>
      </c>
      <c r="B22" s="6" t="s">
        <v>81</v>
      </c>
      <c r="C22" s="6" t="s">
        <v>82</v>
      </c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</row>
    <row r="23" ht="30.0" customHeight="1">
      <c r="A23" s="6" t="s">
        <v>67</v>
      </c>
      <c r="B23" s="10" t="s">
        <v>83</v>
      </c>
      <c r="C23" s="10" t="s">
        <v>84</v>
      </c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</row>
    <row r="24" ht="30.0" customHeight="1">
      <c r="A24" s="6" t="s">
        <v>85</v>
      </c>
      <c r="B24" s="10" t="s">
        <v>86</v>
      </c>
      <c r="C24" s="10" t="s">
        <v>87</v>
      </c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</row>
    <row r="25" ht="30.0" customHeight="1">
      <c r="A25" s="6" t="s">
        <v>88</v>
      </c>
      <c r="B25" s="10" t="s">
        <v>89</v>
      </c>
      <c r="C25" s="10" t="s">
        <v>90</v>
      </c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</row>
    <row r="26" ht="30.0" customHeight="1">
      <c r="A26" s="6" t="s">
        <v>91</v>
      </c>
      <c r="B26" s="10" t="s">
        <v>92</v>
      </c>
      <c r="C26" s="6" t="s">
        <v>93</v>
      </c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</row>
    <row r="27" ht="30.0" customHeight="1">
      <c r="A27" s="6" t="s">
        <v>94</v>
      </c>
      <c r="B27" s="10" t="s">
        <v>95</v>
      </c>
      <c r="C27" s="6" t="s">
        <v>96</v>
      </c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</row>
    <row r="28" ht="30.0" customHeight="1">
      <c r="A28" s="6" t="s">
        <v>97</v>
      </c>
      <c r="B28" s="10" t="s">
        <v>98</v>
      </c>
      <c r="C28" s="10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</row>
    <row r="29" ht="30.0" customHeight="1">
      <c r="A29" s="6" t="s">
        <v>99</v>
      </c>
      <c r="B29" s="10" t="s">
        <v>100</v>
      </c>
      <c r="C29" s="10" t="s">
        <v>101</v>
      </c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</row>
    <row r="30" ht="30.0" customHeight="1">
      <c r="A30" s="6" t="s">
        <v>102</v>
      </c>
      <c r="B30" s="10" t="s">
        <v>103</v>
      </c>
      <c r="C30" s="10" t="s">
        <v>104</v>
      </c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</row>
    <row r="31" ht="30.0" customHeight="1">
      <c r="A31" s="6" t="s">
        <v>105</v>
      </c>
      <c r="B31" s="10" t="s">
        <v>106</v>
      </c>
      <c r="C31" s="10" t="s">
        <v>107</v>
      </c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</row>
    <row r="32" ht="30.0" customHeight="1">
      <c r="A32" s="6" t="s">
        <v>108</v>
      </c>
      <c r="B32" s="10"/>
      <c r="C32" s="10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</row>
    <row r="33" ht="30.0" customHeight="1">
      <c r="A33" s="10" t="s">
        <v>57</v>
      </c>
      <c r="B33" s="10" t="s">
        <v>109</v>
      </c>
      <c r="C33" s="10" t="s">
        <v>110</v>
      </c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</row>
    <row r="34" ht="30.0" customHeight="1">
      <c r="A34" s="10" t="s">
        <v>111</v>
      </c>
      <c r="B34" s="10" t="s">
        <v>112</v>
      </c>
      <c r="C34" s="10" t="s">
        <v>113</v>
      </c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</row>
    <row r="35" ht="30.0" customHeight="1">
      <c r="A35" s="10" t="s">
        <v>114</v>
      </c>
      <c r="B35" s="10" t="s">
        <v>115</v>
      </c>
      <c r="C35" s="10" t="s">
        <v>116</v>
      </c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</row>
    <row r="36" ht="30.0" customHeight="1">
      <c r="A36" s="13" t="s">
        <v>117</v>
      </c>
      <c r="B36" s="14" t="s">
        <v>118</v>
      </c>
      <c r="C36" s="14" t="s">
        <v>119</v>
      </c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</row>
    <row r="37" ht="30.0" customHeight="1">
      <c r="A37" s="13" t="s">
        <v>120</v>
      </c>
      <c r="B37" s="13" t="s">
        <v>121</v>
      </c>
      <c r="C37" s="13" t="s">
        <v>122</v>
      </c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</row>
    <row r="38" ht="30.0" customHeight="1">
      <c r="A38" s="15" t="s">
        <v>123</v>
      </c>
      <c r="B38" s="13" t="s">
        <v>124</v>
      </c>
      <c r="C38" s="13" t="s">
        <v>125</v>
      </c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</row>
    <row r="39" ht="30.0" customHeight="1">
      <c r="A39" s="13" t="s">
        <v>126</v>
      </c>
      <c r="B39" s="13" t="s">
        <v>127</v>
      </c>
      <c r="C39" s="10" t="s">
        <v>128</v>
      </c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</row>
    <row r="40" ht="30.0" customHeight="1">
      <c r="A40" s="13" t="s">
        <v>129</v>
      </c>
      <c r="B40" s="13" t="s">
        <v>130</v>
      </c>
      <c r="C40" s="1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  <row r="41" ht="30.0" customHeight="1">
      <c r="A41" s="13" t="s">
        <v>131</v>
      </c>
      <c r="B41" s="13" t="s">
        <v>132</v>
      </c>
      <c r="C41" s="13" t="s">
        <v>133</v>
      </c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</row>
    <row r="42" ht="30.0" customHeight="1">
      <c r="A42" s="10" t="s">
        <v>134</v>
      </c>
      <c r="B42" s="10" t="s">
        <v>135</v>
      </c>
      <c r="C42" s="10" t="s">
        <v>136</v>
      </c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</row>
    <row r="43" ht="30.0" customHeight="1">
      <c r="A43" s="16" t="s">
        <v>137</v>
      </c>
      <c r="B43" s="12" t="s">
        <v>138</v>
      </c>
      <c r="C43" s="12" t="s">
        <v>139</v>
      </c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</row>
    <row r="44" ht="30.0" customHeight="1">
      <c r="A44" s="10" t="s">
        <v>140</v>
      </c>
      <c r="B44" s="12" t="s">
        <v>141</v>
      </c>
      <c r="C44" s="10" t="s">
        <v>142</v>
      </c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</row>
    <row r="45" ht="30.0" customHeight="1">
      <c r="A45" s="10" t="s">
        <v>143</v>
      </c>
      <c r="B45" s="10" t="s">
        <v>144</v>
      </c>
      <c r="C45" s="10" t="s">
        <v>145</v>
      </c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</row>
    <row r="46" ht="30.0" customHeight="1">
      <c r="A46" s="10" t="s">
        <v>146</v>
      </c>
      <c r="B46" s="10" t="s">
        <v>147</v>
      </c>
      <c r="C46" s="10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</row>
    <row r="47" ht="30.0" customHeight="1">
      <c r="A47" s="10" t="s">
        <v>148</v>
      </c>
      <c r="B47" s="17" t="s">
        <v>149</v>
      </c>
      <c r="C47" s="10" t="s">
        <v>150</v>
      </c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</row>
    <row r="48" ht="30.0" customHeight="1">
      <c r="A48" s="10" t="s">
        <v>151</v>
      </c>
      <c r="B48" s="18" t="s">
        <v>152</v>
      </c>
      <c r="C48" s="10" t="s">
        <v>153</v>
      </c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</row>
    <row r="49" ht="30.0" customHeight="1">
      <c r="A49" s="10" t="s">
        <v>154</v>
      </c>
      <c r="B49" s="10" t="s">
        <v>155</v>
      </c>
      <c r="C49" s="10" t="s">
        <v>156</v>
      </c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</row>
    <row r="50" ht="30.0" customHeight="1">
      <c r="A50" s="10" t="s">
        <v>157</v>
      </c>
      <c r="B50" s="12" t="s">
        <v>158</v>
      </c>
      <c r="C50" s="10" t="s">
        <v>159</v>
      </c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</row>
    <row r="5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</row>
    <row r="52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</row>
    <row r="53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</row>
    <row r="54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</row>
    <row r="5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</row>
    <row r="56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</row>
    <row r="57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</row>
    <row r="58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</row>
    <row r="59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</row>
    <row r="69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</row>
    <row r="70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</row>
    <row r="71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</row>
    <row r="7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</row>
    <row r="73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</row>
    <row r="74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</row>
    <row r="7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</row>
    <row r="76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</row>
    <row r="77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</row>
    <row r="78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</row>
    <row r="79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</row>
    <row r="80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</row>
    <row r="81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</row>
    <row r="82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</row>
    <row r="83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</row>
    <row r="84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</row>
    <row r="8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</row>
    <row r="86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</row>
    <row r="87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</row>
    <row r="88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</row>
    <row r="89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</row>
    <row r="90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</row>
    <row r="91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</row>
    <row r="92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</row>
    <row r="93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</row>
    <row r="94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</row>
    <row r="9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</row>
    <row r="96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</row>
    <row r="97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</row>
    <row r="98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</row>
    <row r="99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</row>
    <row r="100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</row>
    <row r="101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</row>
    <row r="102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</row>
    <row r="103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</row>
    <row r="104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</row>
    <row r="10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</row>
    <row r="106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</row>
    <row r="107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</row>
    <row r="108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</row>
    <row r="109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</row>
    <row r="110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</row>
    <row r="111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</row>
    <row r="112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</row>
    <row r="113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</row>
    <row r="114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</row>
    <row r="11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</row>
    <row r="116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</row>
    <row r="117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</row>
    <row r="118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</row>
    <row r="119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</row>
    <row r="120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</row>
    <row r="121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</row>
    <row r="122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</row>
    <row r="123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</row>
    <row r="124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</row>
    <row r="1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</row>
    <row r="126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</row>
    <row r="127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</row>
    <row r="128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</row>
    <row r="129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</row>
    <row r="130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</row>
    <row r="13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</row>
    <row r="132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</row>
    <row r="133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</row>
    <row r="134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</row>
    <row r="13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</row>
    <row r="136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</row>
    <row r="137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</row>
    <row r="138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</row>
    <row r="139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</row>
    <row r="140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</row>
    <row r="141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</row>
    <row r="142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</row>
    <row r="143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</row>
    <row r="144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</row>
    <row r="14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</row>
    <row r="146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</row>
    <row r="147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</row>
    <row r="148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</row>
    <row r="149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</row>
    <row r="150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</row>
    <row r="151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</row>
    <row r="152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</row>
    <row r="153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</row>
    <row r="154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</row>
    <row r="155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</row>
    <row r="156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</row>
    <row r="157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</row>
    <row r="158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</row>
    <row r="159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</row>
    <row r="160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</row>
    <row r="161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</row>
    <row r="162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</row>
    <row r="163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</row>
    <row r="164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</row>
    <row r="16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</row>
    <row r="166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</row>
    <row r="167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</row>
    <row r="168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</row>
    <row r="169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</row>
    <row r="170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</row>
    <row r="171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</row>
    <row r="172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</row>
    <row r="173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</row>
    <row r="174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</row>
    <row r="17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</row>
    <row r="176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</row>
    <row r="177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</row>
    <row r="178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</row>
    <row r="179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</row>
    <row r="180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</row>
    <row r="181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</row>
    <row r="182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</row>
    <row r="183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</row>
    <row r="184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</row>
    <row r="18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</row>
    <row r="186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</row>
    <row r="187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</row>
    <row r="188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</row>
    <row r="189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</row>
    <row r="190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</row>
    <row r="191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</row>
    <row r="192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</row>
    <row r="193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</row>
    <row r="194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</row>
    <row r="19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</row>
    <row r="196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</row>
    <row r="197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</row>
    <row r="198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</row>
    <row r="199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</row>
    <row r="200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</row>
    <row r="201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</row>
    <row r="202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</row>
    <row r="203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</row>
    <row r="204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</row>
    <row r="20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</row>
    <row r="206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</row>
    <row r="207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</row>
    <row r="208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</row>
    <row r="209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</row>
    <row r="210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</row>
    <row r="211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</row>
    <row r="212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</row>
    <row r="213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</row>
    <row r="214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</row>
    <row r="21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</row>
    <row r="216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</row>
    <row r="217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</row>
    <row r="218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</row>
    <row r="219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</row>
    <row r="220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</row>
    <row r="22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</row>
    <row r="222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</row>
    <row r="223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</row>
    <row r="224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</row>
    <row r="22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</row>
    <row r="226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</row>
    <row r="227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</row>
    <row r="228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</row>
    <row r="229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</row>
    <row r="230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</row>
    <row r="231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</row>
    <row r="232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</row>
    <row r="233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</row>
    <row r="234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</row>
    <row r="23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</row>
    <row r="236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</row>
    <row r="237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</row>
    <row r="238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</row>
    <row r="239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</row>
    <row r="240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</row>
    <row r="241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</row>
    <row r="242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</row>
    <row r="243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</row>
    <row r="244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</row>
    <row r="24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</row>
    <row r="246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</row>
    <row r="247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</row>
    <row r="248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</row>
    <row r="249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</row>
    <row r="250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</row>
    <row r="251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</row>
    <row r="252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</row>
    <row r="253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</row>
    <row r="254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</row>
    <row r="25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</row>
    <row r="256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</row>
    <row r="257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</row>
    <row r="258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</row>
    <row r="259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</row>
    <row r="260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</row>
    <row r="261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</row>
    <row r="262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</row>
    <row r="263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</row>
    <row r="264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</row>
    <row r="26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</row>
    <row r="266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</row>
    <row r="267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</row>
    <row r="268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</row>
    <row r="269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</row>
    <row r="270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</row>
    <row r="271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</row>
    <row r="272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</row>
    <row r="273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</row>
    <row r="274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</row>
    <row r="27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</row>
    <row r="276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</row>
    <row r="277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</row>
    <row r="278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</row>
    <row r="279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</row>
    <row r="280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</row>
    <row r="28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</row>
    <row r="282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</row>
    <row r="283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</row>
    <row r="284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</row>
    <row r="28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</row>
    <row r="286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</row>
    <row r="287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</row>
    <row r="288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</row>
    <row r="289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</row>
    <row r="290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</row>
    <row r="29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</row>
    <row r="292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</row>
    <row r="293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</row>
    <row r="294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</row>
    <row r="29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</row>
    <row r="296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</row>
    <row r="297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</row>
    <row r="298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</row>
    <row r="299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</row>
    <row r="300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</row>
    <row r="30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</row>
    <row r="302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</row>
    <row r="303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</row>
    <row r="304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</row>
    <row r="30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</row>
    <row r="306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</row>
    <row r="307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</row>
    <row r="308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</row>
    <row r="309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</row>
    <row r="310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</row>
    <row r="31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</row>
    <row r="312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</row>
    <row r="313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</row>
    <row r="314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</row>
    <row r="31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</row>
    <row r="316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</row>
    <row r="317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</row>
    <row r="318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</row>
    <row r="319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</row>
    <row r="320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</row>
    <row r="32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</row>
    <row r="322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</row>
    <row r="323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</row>
    <row r="324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</row>
    <row r="32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</row>
    <row r="326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</row>
    <row r="327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</row>
    <row r="328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</row>
    <row r="329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</row>
    <row r="330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</row>
    <row r="33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</row>
    <row r="332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</row>
    <row r="333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</row>
    <row r="334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</row>
    <row r="33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</row>
    <row r="336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</row>
    <row r="337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</row>
    <row r="338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</row>
    <row r="339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</row>
    <row r="340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</row>
    <row r="34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</row>
    <row r="342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</row>
    <row r="343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</row>
    <row r="344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</row>
    <row r="34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</row>
    <row r="346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</row>
    <row r="347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</row>
    <row r="348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</row>
    <row r="349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</row>
    <row r="350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</row>
    <row r="35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</row>
    <row r="352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</row>
    <row r="353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</row>
    <row r="354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</row>
    <row r="35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</row>
    <row r="356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</row>
    <row r="357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</row>
    <row r="358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</row>
    <row r="359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</row>
    <row r="360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</row>
    <row r="36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</row>
    <row r="362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</row>
    <row r="363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</row>
    <row r="364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</row>
    <row r="36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</row>
    <row r="366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</row>
    <row r="367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</row>
    <row r="368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</row>
    <row r="369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</row>
    <row r="370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</row>
    <row r="37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</row>
    <row r="372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</row>
    <row r="373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</row>
    <row r="374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</row>
    <row r="37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</row>
    <row r="376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</row>
    <row r="377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</row>
    <row r="378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</row>
    <row r="379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</row>
    <row r="380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</row>
    <row r="38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</row>
    <row r="382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</row>
    <row r="383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</row>
    <row r="384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</row>
    <row r="38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</row>
    <row r="386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</row>
    <row r="387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</row>
    <row r="388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</row>
    <row r="389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</row>
    <row r="390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</row>
    <row r="39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</row>
    <row r="392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</row>
    <row r="393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</row>
    <row r="394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</row>
    <row r="39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</row>
    <row r="396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</row>
    <row r="397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</row>
    <row r="398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</row>
    <row r="399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</row>
    <row r="400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</row>
    <row r="40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</row>
    <row r="402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</row>
    <row r="403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</row>
    <row r="404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</row>
    <row r="40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</row>
    <row r="406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</row>
    <row r="407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</row>
    <row r="408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</row>
    <row r="409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</row>
    <row r="410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</row>
    <row r="411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</row>
    <row r="412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</row>
    <row r="413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</row>
    <row r="414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</row>
    <row r="415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</row>
    <row r="416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</row>
    <row r="417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</row>
    <row r="418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</row>
    <row r="419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</row>
    <row r="420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</row>
    <row r="421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</row>
    <row r="422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</row>
    <row r="423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</row>
    <row r="424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</row>
    <row r="425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</row>
    <row r="426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</row>
    <row r="427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</row>
    <row r="428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</row>
    <row r="429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</row>
    <row r="430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</row>
    <row r="431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</row>
    <row r="432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</row>
    <row r="433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</row>
    <row r="434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</row>
    <row r="435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</row>
    <row r="436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</row>
    <row r="437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</row>
    <row r="438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</row>
    <row r="439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</row>
    <row r="440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</row>
    <row r="441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</row>
    <row r="442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</row>
    <row r="443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</row>
    <row r="444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</row>
    <row r="445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</row>
    <row r="446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</row>
    <row r="447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</row>
    <row r="448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</row>
    <row r="449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</row>
    <row r="450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</row>
    <row r="451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</row>
    <row r="452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</row>
    <row r="453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</row>
    <row r="454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</row>
    <row r="455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</row>
    <row r="456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</row>
    <row r="457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</row>
    <row r="458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</row>
    <row r="459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</row>
    <row r="460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</row>
    <row r="461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</row>
    <row r="462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</row>
    <row r="463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</row>
    <row r="464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</row>
    <row r="465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</row>
    <row r="466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</row>
    <row r="467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</row>
    <row r="468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</row>
    <row r="469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</row>
    <row r="470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</row>
    <row r="471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</row>
    <row r="472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</row>
    <row r="473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</row>
    <row r="474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</row>
    <row r="475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</row>
    <row r="476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</row>
    <row r="477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</row>
    <row r="478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</row>
    <row r="479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</row>
    <row r="480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</row>
    <row r="481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</row>
    <row r="482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</row>
    <row r="483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</row>
    <row r="484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</row>
    <row r="485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</row>
    <row r="486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</row>
    <row r="487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</row>
    <row r="488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</row>
    <row r="489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</row>
    <row r="490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</row>
    <row r="491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</row>
    <row r="492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</row>
    <row r="493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</row>
    <row r="494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</row>
    <row r="495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</row>
    <row r="496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</row>
    <row r="497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</row>
    <row r="498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</row>
    <row r="499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</row>
    <row r="500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</row>
    <row r="501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</row>
    <row r="502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</row>
    <row r="503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</row>
    <row r="504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</row>
    <row r="505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</row>
    <row r="506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</row>
    <row r="507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</row>
    <row r="508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</row>
    <row r="509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</row>
    <row r="510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</row>
    <row r="511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</row>
    <row r="512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</row>
    <row r="513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</row>
    <row r="514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</row>
    <row r="515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</row>
    <row r="516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</row>
    <row r="517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</row>
    <row r="518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</row>
    <row r="519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</row>
    <row r="520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</row>
    <row r="52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</row>
    <row r="522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</row>
    <row r="523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</row>
    <row r="524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</row>
    <row r="525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</row>
    <row r="526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</row>
    <row r="527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</row>
    <row r="528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</row>
    <row r="529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</row>
    <row r="530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</row>
    <row r="531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</row>
    <row r="532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</row>
    <row r="533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</row>
    <row r="534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</row>
    <row r="535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</row>
    <row r="536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</row>
    <row r="537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</row>
    <row r="538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</row>
    <row r="539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</row>
    <row r="540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</row>
    <row r="541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</row>
    <row r="542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</row>
    <row r="543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</row>
    <row r="544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</row>
    <row r="545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</row>
    <row r="546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</row>
    <row r="547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</row>
    <row r="548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</row>
    <row r="549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</row>
    <row r="550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</row>
    <row r="551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</row>
    <row r="552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</row>
    <row r="553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</row>
    <row r="554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</row>
    <row r="555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</row>
    <row r="556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</row>
    <row r="557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</row>
    <row r="558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</row>
    <row r="559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</row>
    <row r="560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</row>
    <row r="561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</row>
    <row r="562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</row>
    <row r="563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</row>
    <row r="564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</row>
    <row r="565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</row>
    <row r="566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</row>
    <row r="567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</row>
    <row r="568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</row>
    <row r="569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</row>
    <row r="570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</row>
    <row r="571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</row>
    <row r="572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</row>
    <row r="573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</row>
    <row r="574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</row>
    <row r="575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</row>
    <row r="576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</row>
    <row r="577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</row>
    <row r="578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</row>
    <row r="579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</row>
    <row r="580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</row>
    <row r="581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</row>
    <row r="582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</row>
    <row r="583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</row>
    <row r="584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</row>
    <row r="585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</row>
    <row r="586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</row>
    <row r="587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</row>
    <row r="588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</row>
    <row r="589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</row>
    <row r="590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</row>
    <row r="591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</row>
    <row r="592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</row>
    <row r="593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</row>
    <row r="594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</row>
    <row r="595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</row>
    <row r="596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</row>
    <row r="597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</row>
    <row r="598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</row>
    <row r="599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</row>
    <row r="600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</row>
    <row r="601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</row>
    <row r="602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</row>
    <row r="603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</row>
    <row r="604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</row>
    <row r="605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</row>
    <row r="606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</row>
    <row r="607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</row>
    <row r="608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</row>
    <row r="609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</row>
    <row r="610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</row>
    <row r="611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</row>
    <row r="612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</row>
    <row r="613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</row>
    <row r="614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</row>
    <row r="615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</row>
    <row r="616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</row>
    <row r="617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</row>
    <row r="618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</row>
    <row r="619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</row>
    <row r="620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</row>
    <row r="621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</row>
    <row r="622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</row>
    <row r="623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</row>
    <row r="624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</row>
    <row r="625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</row>
    <row r="626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</row>
    <row r="627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</row>
    <row r="628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</row>
    <row r="629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</row>
    <row r="630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</row>
    <row r="631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</row>
    <row r="632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</row>
    <row r="633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</row>
    <row r="634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</row>
    <row r="635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</row>
    <row r="636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</row>
    <row r="637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</row>
    <row r="638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</row>
    <row r="639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</row>
    <row r="640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</row>
    <row r="641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</row>
    <row r="642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</row>
    <row r="643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</row>
    <row r="644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</row>
    <row r="645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</row>
    <row r="646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</row>
    <row r="647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</row>
    <row r="648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</row>
    <row r="649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</row>
    <row r="650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</row>
    <row r="651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</row>
    <row r="652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</row>
    <row r="653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</row>
    <row r="654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</row>
    <row r="655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</row>
    <row r="656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</row>
    <row r="657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</row>
    <row r="658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</row>
    <row r="659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</row>
    <row r="660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</row>
    <row r="661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</row>
    <row r="662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</row>
    <row r="663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</row>
    <row r="664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</row>
    <row r="665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</row>
    <row r="666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</row>
    <row r="667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</row>
    <row r="668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</row>
    <row r="669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</row>
    <row r="670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</row>
    <row r="671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</row>
    <row r="672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</row>
    <row r="673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</row>
    <row r="674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</row>
    <row r="675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</row>
    <row r="676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</row>
    <row r="677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</row>
    <row r="678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</row>
    <row r="679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</row>
    <row r="680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</row>
    <row r="681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</row>
    <row r="682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</row>
    <row r="683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</row>
    <row r="684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</row>
    <row r="685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</row>
    <row r="686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</row>
    <row r="687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</row>
    <row r="688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</row>
    <row r="689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</row>
    <row r="690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</row>
    <row r="691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</row>
    <row r="692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</row>
    <row r="693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</row>
    <row r="694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</row>
    <row r="695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</row>
    <row r="696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</row>
    <row r="697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</row>
    <row r="698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</row>
    <row r="699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</row>
    <row r="700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</row>
    <row r="701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</row>
    <row r="702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</row>
    <row r="703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</row>
    <row r="704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</row>
    <row r="705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</row>
    <row r="706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</row>
    <row r="707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</row>
    <row r="708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</row>
    <row r="709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</row>
    <row r="710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</row>
    <row r="711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</row>
    <row r="712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</row>
    <row r="713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</row>
    <row r="714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</row>
    <row r="715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</row>
    <row r="716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</row>
    <row r="717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</row>
    <row r="718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</row>
    <row r="719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</row>
    <row r="720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</row>
    <row r="721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</row>
    <row r="722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</row>
    <row r="723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</row>
    <row r="724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</row>
    <row r="725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</row>
    <row r="726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</row>
    <row r="727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</row>
    <row r="728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</row>
    <row r="729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</row>
    <row r="730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</row>
    <row r="731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</row>
    <row r="732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</row>
    <row r="733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</row>
    <row r="734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</row>
    <row r="735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</row>
    <row r="736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</row>
    <row r="737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</row>
    <row r="738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</row>
    <row r="739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</row>
    <row r="740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</row>
    <row r="741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</row>
    <row r="742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</row>
    <row r="743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</row>
    <row r="744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</row>
    <row r="745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</row>
    <row r="746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</row>
    <row r="747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</row>
    <row r="748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</row>
    <row r="749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</row>
    <row r="750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</row>
    <row r="751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</row>
    <row r="752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</row>
    <row r="753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</row>
    <row r="754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</row>
    <row r="755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</row>
    <row r="756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</row>
    <row r="757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</row>
    <row r="758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</row>
    <row r="759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</row>
    <row r="760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</row>
    <row r="761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</row>
    <row r="762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</row>
    <row r="763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</row>
    <row r="764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</row>
    <row r="765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</row>
    <row r="766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</row>
    <row r="767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</row>
    <row r="768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</row>
    <row r="769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</row>
    <row r="770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</row>
    <row r="771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</row>
    <row r="772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</row>
    <row r="773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</row>
    <row r="774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</row>
    <row r="775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</row>
    <row r="776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</row>
    <row r="777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</row>
    <row r="778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</row>
    <row r="779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</row>
    <row r="780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</row>
    <row r="781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</row>
    <row r="782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</row>
    <row r="783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</row>
    <row r="784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</row>
    <row r="785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</row>
    <row r="786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</row>
    <row r="787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</row>
    <row r="788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</row>
    <row r="789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</row>
    <row r="790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</row>
    <row r="791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</row>
    <row r="792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</row>
    <row r="793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</row>
    <row r="794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</row>
    <row r="795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</row>
    <row r="796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</row>
    <row r="797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</row>
    <row r="798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</row>
    <row r="799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</row>
    <row r="800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</row>
    <row r="801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</row>
    <row r="802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</row>
    <row r="803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</row>
    <row r="804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</row>
    <row r="805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</row>
    <row r="806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</row>
    <row r="807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</row>
    <row r="808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</row>
    <row r="809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</row>
    <row r="810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</row>
    <row r="811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</row>
    <row r="812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</row>
    <row r="813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</row>
    <row r="814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</row>
    <row r="815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</row>
    <row r="816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</row>
    <row r="817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</row>
    <row r="818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</row>
    <row r="819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</row>
    <row r="820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</row>
    <row r="821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</row>
    <row r="822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</row>
    <row r="823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</row>
    <row r="824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</row>
    <row r="825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</row>
    <row r="826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</row>
    <row r="827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</row>
    <row r="828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</row>
    <row r="829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</row>
    <row r="830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</row>
    <row r="831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</row>
    <row r="832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</row>
    <row r="833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</row>
    <row r="834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</row>
    <row r="835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</row>
    <row r="836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</row>
    <row r="837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</row>
    <row r="838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</row>
    <row r="839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</row>
    <row r="840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</row>
    <row r="841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</row>
    <row r="842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</row>
    <row r="843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</row>
    <row r="844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</row>
    <row r="845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</row>
    <row r="846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</row>
    <row r="847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</row>
    <row r="848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</row>
    <row r="849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</row>
    <row r="850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</row>
    <row r="851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</row>
    <row r="852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</row>
    <row r="853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</row>
    <row r="854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</row>
    <row r="855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</row>
    <row r="856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</row>
    <row r="857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</row>
    <row r="858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</row>
    <row r="859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</row>
    <row r="860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</row>
    <row r="861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</row>
    <row r="862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</row>
    <row r="863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</row>
    <row r="864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</row>
    <row r="865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</row>
    <row r="866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</row>
    <row r="867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</row>
    <row r="868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</row>
    <row r="869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</row>
    <row r="870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</row>
    <row r="871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</row>
    <row r="872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</row>
    <row r="873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</row>
    <row r="874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</row>
    <row r="875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</row>
    <row r="876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</row>
    <row r="877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</row>
    <row r="878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</row>
    <row r="879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</row>
    <row r="880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</row>
    <row r="881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</row>
    <row r="882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</row>
    <row r="883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</row>
    <row r="884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</row>
    <row r="885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</row>
    <row r="886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</row>
    <row r="887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</row>
    <row r="888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</row>
    <row r="889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</row>
    <row r="890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</row>
    <row r="891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</row>
    <row r="892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</row>
    <row r="893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</row>
    <row r="894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</row>
    <row r="895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</row>
    <row r="896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</row>
    <row r="897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</row>
    <row r="898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</row>
    <row r="899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</row>
    <row r="900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</row>
    <row r="901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</row>
    <row r="902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</row>
    <row r="903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</row>
    <row r="904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</row>
    <row r="905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</row>
    <row r="906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</row>
    <row r="907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</row>
    <row r="908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</row>
    <row r="909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</row>
    <row r="910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</row>
    <row r="91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</row>
    <row r="912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</row>
    <row r="913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</row>
    <row r="914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</row>
    <row r="915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</row>
    <row r="916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</row>
    <row r="917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</row>
    <row r="918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</row>
    <row r="919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</row>
    <row r="920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</row>
    <row r="92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</row>
    <row r="922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</row>
    <row r="923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</row>
    <row r="924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</row>
    <row r="925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</row>
    <row r="926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</row>
    <row r="927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</row>
    <row r="928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</row>
    <row r="929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</row>
    <row r="930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</row>
    <row r="93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</row>
    <row r="932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</row>
    <row r="933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</row>
    <row r="934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</row>
    <row r="935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</row>
    <row r="936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</row>
    <row r="937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</row>
    <row r="938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</row>
    <row r="939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</row>
    <row r="940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</row>
    <row r="941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</row>
    <row r="942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</row>
    <row r="943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</row>
    <row r="944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</row>
    <row r="945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</row>
    <row r="946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</row>
    <row r="947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</row>
    <row r="948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</row>
    <row r="949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</row>
    <row r="950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</row>
    <row r="951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</row>
    <row r="952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</row>
    <row r="953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</row>
    <row r="954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</row>
    <row r="955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</row>
    <row r="956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</row>
    <row r="957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</row>
    <row r="958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</row>
    <row r="959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</row>
    <row r="960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</row>
    <row r="961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</row>
    <row r="962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</row>
    <row r="963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</row>
    <row r="964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</row>
    <row r="965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</row>
    <row r="966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</row>
    <row r="967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</row>
    <row r="968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</row>
    <row r="969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</row>
    <row r="970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</row>
    <row r="971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</row>
    <row r="972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</row>
    <row r="973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</row>
    <row r="974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</row>
    <row r="975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</row>
    <row r="976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</row>
    <row r="977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</row>
    <row r="978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</row>
    <row r="979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</row>
    <row r="980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</row>
    <row r="981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</row>
    <row r="982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</row>
    <row r="983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</row>
    <row r="984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</row>
    <row r="985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</row>
    <row r="986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</row>
    <row r="987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</row>
    <row r="988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</row>
    <row r="989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</row>
    <row r="990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</row>
    <row r="991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</row>
    <row r="992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</row>
    <row r="993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</row>
    <row r="994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</row>
    <row r="995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</row>
    <row r="996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</row>
    <row r="997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</row>
    <row r="998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</row>
    <row r="999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</row>
    <row r="1000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</row>
    <row r="1001">
      <c r="A1001" s="3"/>
      <c r="B1001" s="3"/>
      <c r="C1001" s="3"/>
      <c r="D1001" s="3"/>
      <c r="E1001" s="3"/>
      <c r="F1001" s="3"/>
      <c r="G1001" s="3"/>
      <c r="H1001" s="3"/>
      <c r="I1001" s="3"/>
      <c r="J1001" s="3"/>
      <c r="K1001" s="3"/>
      <c r="L1001" s="3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3"/>
      <c r="X1001" s="3"/>
      <c r="Y1001" s="3"/>
      <c r="Z1001" s="3"/>
    </row>
  </sheetData>
  <drawing r:id="rId1"/>
</worksheet>
</file>