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344DB61C-DD85-4834-8E7B-54893F9AB1F1}" xr6:coauthVersionLast="45" xr6:coauthVersionMax="45" xr10:uidLastSave="{00000000-0000-0000-0000-000000000000}"/>
  <bookViews>
    <workbookView xWindow="-108" yWindow="-108" windowWidth="23256" windowHeight="12576" tabRatio="867" xr2:uid="{00000000-000D-0000-FFFF-FFFF00000000}"/>
  </bookViews>
  <sheets>
    <sheet name="Recherche" sheetId="36" r:id="rId1"/>
    <sheet name="R" sheetId="1" r:id="rId2"/>
    <sheet name="C" sheetId="10" r:id="rId3"/>
  </sheets>
  <definedNames>
    <definedName name="_xlnm._FilterDatabase" localSheetId="1" hidden="1">'R'!$A$1:$J$1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2" i="36" l="1"/>
  <c r="D13" i="36"/>
  <c r="D10" i="36"/>
  <c r="D9" i="36"/>
  <c r="D3" i="1"/>
  <c r="D22" i="10" l="1"/>
  <c r="D15" i="10"/>
  <c r="D9" i="1"/>
  <c r="D8" i="1" l="1"/>
  <c r="D25" i="10" l="1"/>
  <c r="D6" i="1"/>
  <c r="D21" i="10" l="1"/>
  <c r="D13" i="10"/>
  <c r="D26" i="10" l="1"/>
  <c r="D4" i="1" l="1"/>
  <c r="D5" i="1"/>
  <c r="D7" i="1"/>
  <c r="D10" i="1"/>
  <c r="D11" i="1"/>
  <c r="D18" i="10" l="1"/>
  <c r="D11" i="10" l="1"/>
  <c r="D27" i="10" l="1"/>
  <c r="D24" i="10"/>
  <c r="D17" i="10"/>
  <c r="D16" i="10"/>
  <c r="D14" i="10"/>
  <c r="D12" i="10"/>
  <c r="D10" i="10"/>
  <c r="D8" i="10"/>
  <c r="D7" i="10"/>
  <c r="D6" i="10"/>
  <c r="D5" i="10"/>
  <c r="D4" i="10"/>
</calcChain>
</file>

<file path=xl/sharedStrings.xml><?xml version="1.0" encoding="utf-8"?>
<sst xmlns="http://schemas.openxmlformats.org/spreadsheetml/2006/main" count="99" uniqueCount="24">
  <si>
    <t>Quantité</t>
  </si>
  <si>
    <t>Inventaire</t>
  </si>
  <si>
    <t>Dev (98)</t>
  </si>
  <si>
    <t>Dev (7)</t>
  </si>
  <si>
    <t>Dev (85)</t>
  </si>
  <si>
    <t>2 bobines (celle machine + une de 730 qui avait été perdue)</t>
  </si>
  <si>
    <t>Remarque</t>
  </si>
  <si>
    <t>Description</t>
  </si>
  <si>
    <t>Projet</t>
  </si>
  <si>
    <t>tarif 10nF</t>
  </si>
  <si>
    <t>Fabricant</t>
  </si>
  <si>
    <t>Package</t>
  </si>
  <si>
    <t xml:space="preserve">Description </t>
  </si>
  <si>
    <t xml:space="preserve">Remarque </t>
  </si>
  <si>
    <t>tarif 10+J3:J50nF</t>
  </si>
  <si>
    <t>Référence Fab</t>
  </si>
  <si>
    <t>Valeurs</t>
  </si>
  <si>
    <t xml:space="preserve">Allocation </t>
  </si>
  <si>
    <t>Commande</t>
  </si>
  <si>
    <t>C1/b2/t5</t>
  </si>
  <si>
    <t>c1</t>
  </si>
  <si>
    <t>b2</t>
  </si>
  <si>
    <t>t5</t>
  </si>
  <si>
    <t xml:space="preserve">Resultat que j'aimerais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</si>
</sst>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&gt;=1000000]0.0#,,&quot; MΩ&quot;;[&gt;=1000]0.0#,&quot; KΩ&quot;;0.0#&quot; Ω&quot;"/>
    <numFmt numFmtId="165" formatCode="[&gt;=1000000]0.0#,,&quot; μF&quot;;[&gt;=1000]0.0#,&quot; nF&quot;;0.0#&quot; pF&quot;"/>
  </numFmts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20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4">
    <xf numFmtId="0" fontId="0" fillId="0" borderId="0"/>
    <xf numFmtId="0" fontId="3" fillId="0" borderId="0"/>
    <xf numFmtId="0" fontId="2" fillId="0" borderId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6" borderId="4" applyNumberFormat="0" applyAlignment="0" applyProtection="0"/>
    <xf numFmtId="0" fontId="12" fillId="7" borderId="5" applyNumberFormat="0" applyAlignment="0" applyProtection="0"/>
    <xf numFmtId="0" fontId="13" fillId="7" borderId="4" applyNumberFormat="0" applyAlignment="0" applyProtection="0"/>
    <xf numFmtId="0" fontId="14" fillId="0" borderId="6" applyNumberFormat="0" applyFill="0" applyAlignment="0" applyProtection="0"/>
    <xf numFmtId="0" fontId="15" fillId="8" borderId="7" applyNumberFormat="0" applyAlignment="0" applyProtection="0"/>
    <xf numFmtId="0" fontId="16" fillId="0" borderId="0" applyNumberFormat="0" applyFill="0" applyBorder="0" applyAlignment="0" applyProtection="0"/>
    <xf numFmtId="0" fontId="5" fillId="9" borderId="8" applyNumberFormat="0" applyFont="0" applyAlignment="0" applyProtection="0"/>
    <xf numFmtId="0" fontId="17" fillId="0" borderId="0" applyNumberFormat="0" applyFill="0" applyBorder="0" applyAlignment="0" applyProtection="0"/>
    <xf numFmtId="0" fontId="4" fillId="0" borderId="9" applyNumberFormat="0" applyFill="0" applyAlignment="0" applyProtection="0"/>
    <xf numFmtId="0" fontId="18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18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18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18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18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18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8" fillId="33" borderId="0" applyNumberFormat="0" applyBorder="0" applyAlignment="0" applyProtection="0"/>
    <xf numFmtId="0" fontId="5" fillId="9" borderId="8" applyNumberFormat="0" applyFont="0" applyAlignment="0" applyProtection="0"/>
    <xf numFmtId="0" fontId="20" fillId="5" borderId="0" applyNumberFormat="0" applyBorder="0" applyAlignment="0" applyProtection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9" fillId="0" borderId="0"/>
    <xf numFmtId="0" fontId="2" fillId="0" borderId="0"/>
    <xf numFmtId="0" fontId="2" fillId="0" borderId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5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8" fillId="3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2" fillId="0" borderId="0"/>
    <xf numFmtId="0" fontId="2" fillId="0" borderId="0"/>
    <xf numFmtId="0" fontId="3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165" fontId="0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left" vertical="center"/>
    </xf>
    <xf numFmtId="165" fontId="23" fillId="0" borderId="0" xfId="1" applyNumberFormat="1" applyFont="1" applyAlignment="1">
      <alignment horizontal="left" vertical="center"/>
    </xf>
    <xf numFmtId="165" fontId="1" fillId="0" borderId="0" xfId="1" applyNumberFormat="1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34" borderId="0" xfId="0" applyFill="1" applyAlignment="1">
      <alignment wrapText="1"/>
    </xf>
    <xf numFmtId="0" fontId="24" fillId="2" borderId="0" xfId="0" applyFont="1" applyFill="1" applyAlignment="1">
      <alignment horizontal="center" vertical="center"/>
    </xf>
  </cellXfs>
  <cellStyles count="74">
    <cellStyle name="20 % - Accent1" xfId="19" builtinId="30" customBuiltin="1"/>
    <cellStyle name="20 % - Accent2" xfId="22" builtinId="34" customBuiltin="1"/>
    <cellStyle name="20 % - Accent3" xfId="25" builtinId="38" customBuiltin="1"/>
    <cellStyle name="20 % - Accent4" xfId="28" builtinId="42" customBuiltin="1"/>
    <cellStyle name="20 % - Accent5" xfId="31" builtinId="46" customBuiltin="1"/>
    <cellStyle name="20 % - Accent6" xfId="34" builtinId="50" customBuiltin="1"/>
    <cellStyle name="40 % - Accent1" xfId="20" builtinId="31" customBuiltin="1"/>
    <cellStyle name="40 % - Accent2" xfId="23" builtinId="35" customBuiltin="1"/>
    <cellStyle name="40 % - Accent3" xfId="26" builtinId="39" customBuiltin="1"/>
    <cellStyle name="40 % - Accent4" xfId="29" builtinId="43" customBuiltin="1"/>
    <cellStyle name="40 % - Accent5" xfId="32" builtinId="47" customBuiltin="1"/>
    <cellStyle name="40 % - Accent6" xfId="35" builtinId="51" customBuiltin="1"/>
    <cellStyle name="60 % - Accent1" xfId="56" builtinId="32" customBuiltin="1"/>
    <cellStyle name="60 % - Accent1 2" xfId="36" xr:uid="{00000000-0005-0000-0000-00000D000000}"/>
    <cellStyle name="60 % - Accent2" xfId="57" builtinId="36" customBuiltin="1"/>
    <cellStyle name="60 % - Accent2 2" xfId="37" xr:uid="{00000000-0005-0000-0000-00000F000000}"/>
    <cellStyle name="60 % - Accent3" xfId="58" builtinId="40" customBuiltin="1"/>
    <cellStyle name="60 % - Accent3 2" xfId="38" xr:uid="{00000000-0005-0000-0000-000011000000}"/>
    <cellStyle name="60 % - Accent4" xfId="59" builtinId="44" customBuiltin="1"/>
    <cellStyle name="60 % - Accent4 2" xfId="39" xr:uid="{00000000-0005-0000-0000-000013000000}"/>
    <cellStyle name="60 % - Accent5" xfId="60" builtinId="48" customBuiltin="1"/>
    <cellStyle name="60 % - Accent5 2" xfId="40" xr:uid="{00000000-0005-0000-0000-000015000000}"/>
    <cellStyle name="60 % - Accent6" xfId="61" builtinId="52" customBuiltin="1"/>
    <cellStyle name="60 % - Accent6 2" xfId="41" xr:uid="{00000000-0005-0000-0000-000017000000}"/>
    <cellStyle name="Accent1" xfId="18" builtinId="29" customBuiltin="1"/>
    <cellStyle name="Accent2" xfId="21" builtinId="33" customBuiltin="1"/>
    <cellStyle name="Accent3" xfId="24" builtinId="37" customBuiltin="1"/>
    <cellStyle name="Accent4" xfId="27" builtinId="41" customBuiltin="1"/>
    <cellStyle name="Accent5" xfId="30" builtinId="45" customBuiltin="1"/>
    <cellStyle name="Accent6" xfId="33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 xr:uid="{00000000-0005-0000-0000-000022000000}"/>
    <cellStyle name="Entrée" xfId="9" builtinId="20" customBuiltin="1"/>
    <cellStyle name="Insatisfaisant" xfId="8" builtinId="27" customBuiltin="1"/>
    <cellStyle name="Neutre" xfId="55" builtinId="28" customBuiltin="1"/>
    <cellStyle name="Neutre 2" xfId="43" xr:uid="{00000000-0005-0000-0000-000027000000}"/>
    <cellStyle name="Normal" xfId="0" builtinId="0"/>
    <cellStyle name="Normal 2" xfId="1" xr:uid="{00000000-0005-0000-0000-000029000000}"/>
    <cellStyle name="Normal 2 2" xfId="44" xr:uid="{00000000-0005-0000-0000-00002A000000}"/>
    <cellStyle name="Normal 2 3" xfId="73" xr:uid="{00000000-0005-0000-0000-00002B000000}"/>
    <cellStyle name="Normal 3" xfId="45" xr:uid="{00000000-0005-0000-0000-00002C000000}"/>
    <cellStyle name="Normal 3 2" xfId="2" xr:uid="{00000000-0005-0000-0000-00002D000000}"/>
    <cellStyle name="Normal 3 2 2" xfId="63" xr:uid="{00000000-0005-0000-0000-00002E000000}"/>
    <cellStyle name="Normal 3 3" xfId="64" xr:uid="{00000000-0005-0000-0000-00002F000000}"/>
    <cellStyle name="Normal 4" xfId="46" xr:uid="{00000000-0005-0000-0000-000030000000}"/>
    <cellStyle name="Normal 4 2" xfId="47" xr:uid="{00000000-0005-0000-0000-000031000000}"/>
    <cellStyle name="Normal 4 2 2" xfId="65" xr:uid="{00000000-0005-0000-0000-000032000000}"/>
    <cellStyle name="Normal 4 3" xfId="48" xr:uid="{00000000-0005-0000-0000-000033000000}"/>
    <cellStyle name="Normal 4 3 2" xfId="49" xr:uid="{00000000-0005-0000-0000-000034000000}"/>
    <cellStyle name="Normal 4 3 2 2" xfId="66" xr:uid="{00000000-0005-0000-0000-000035000000}"/>
    <cellStyle name="Normal 4 3 3" xfId="67" xr:uid="{00000000-0005-0000-0000-000036000000}"/>
    <cellStyle name="Normal 4 4" xfId="50" xr:uid="{00000000-0005-0000-0000-000037000000}"/>
    <cellStyle name="Normal 4 4 2" xfId="68" xr:uid="{00000000-0005-0000-0000-000038000000}"/>
    <cellStyle name="Normal 4 4 3" xfId="71" xr:uid="{00000000-0005-0000-0000-000039000000}"/>
    <cellStyle name="Normal 4 4 3 2" xfId="72" xr:uid="{00000000-0005-0000-0000-00003A000000}"/>
    <cellStyle name="Normal 4 4 4" xfId="62" xr:uid="{00000000-0005-0000-0000-00003B000000}"/>
    <cellStyle name="Normal 5" xfId="51" xr:uid="{00000000-0005-0000-0000-00003C000000}"/>
    <cellStyle name="Normal 5 2" xfId="52" xr:uid="{00000000-0005-0000-0000-00003D000000}"/>
    <cellStyle name="Normal 5 2 2" xfId="69" xr:uid="{00000000-0005-0000-0000-00003E000000}"/>
    <cellStyle name="Normal 5 3" xfId="70" xr:uid="{00000000-0005-0000-0000-00003F000000}"/>
    <cellStyle name="Note" xfId="15" builtinId="10" customBuiltin="1"/>
    <cellStyle name="Satisfaisant" xfId="7" builtinId="26" customBuiltin="1"/>
    <cellStyle name="Sortie" xfId="10" builtinId="21" customBuiltin="1"/>
    <cellStyle name="Texte explicatif" xfId="16" builtinId="53" customBuiltin="1"/>
    <cellStyle name="Titre" xfId="54" builtinId="15" customBuiltin="1"/>
    <cellStyle name="Titre 2" xfId="53" xr:uid="{00000000-0005-0000-0000-000044000000}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3" builtinId="23" customBuiltin="1"/>
  </cellStyles>
  <dxfs count="74"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&gt;=1000000]0.0#,,&quot; μF&quot;;[&gt;=1000]0.0#,&quot; nF&quot;;0.0#&quot; pF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[&gt;=1000000]0.0#,,&quot; μF&quot;;[&gt;=1000]0.0#,&quot; nF&quot;;0.0#&quot; pF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[&gt;=1000000]0.0#,,&quot; MΩ&quot;;[&gt;=1000]0.0#,&quot; KΩ&quot;;0.0#&quot; Ω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[&gt;=1000000]0.0#,,&quot; MΩ&quot;;[&gt;=1000]0.0#,&quot; KΩ&quot;;0.0#&quot; Ω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[&gt;=1000000]0.0#,,&quot; MΩ&quot;;[&gt;=1000]0.0#,&quot; KΩ&quot;;0.0#&quot; Ω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&gt;=1000000]0.0#,,&quot; μF&quot;;[&gt;=1000]0.0#,&quot; nF&quot;;0.0#&quot; pF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[&gt;=1000000]0.0#,,&quot; μF&quot;;[&gt;=1000]0.0#,&quot; nF&quot;;0.0#&quot; pF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[&gt;=1000000]0.0#,,&quot; MΩ&quot;;[&gt;=1000]0.0#,&quot; KΩ&quot;;0.0#&quot; Ω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[&gt;=1000000]0.0#,,&quot; MΩ&quot;;[&gt;=1000]0.0#,&quot; KΩ&quot;;0.0#&quot; Ω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[&gt;=1000000]0.0#,,&quot; MΩ&quot;;[&gt;=1000]0.0#,&quot; KΩ&quot;;0.0#&quot; Ω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solid">
          <fgColor theme="9" tint="0.59999389629810485"/>
          <bgColor theme="9" tint="0.59999389629810485"/>
        </patternFill>
      </fill>
    </dxf>
    <dxf>
      <fill>
        <patternFill patternType="solid">
          <fgColor theme="9" tint="0.59999389629810485"/>
          <bgColor theme="9" tint="0.59999389629810485"/>
        </patternFill>
      </fill>
    </dxf>
    <dxf>
      <font>
        <b/>
        <color theme="0"/>
      </font>
      <fill>
        <patternFill patternType="solid">
          <fgColor theme="9"/>
          <bgColor theme="9"/>
        </patternFill>
      </fill>
    </dxf>
    <dxf>
      <font>
        <b/>
        <color theme="0"/>
      </font>
      <fill>
        <patternFill patternType="solid">
          <fgColor theme="9"/>
          <bgColor theme="9"/>
        </patternFill>
      </fill>
    </dxf>
    <dxf>
      <font>
        <b/>
        <color theme="0"/>
      </font>
      <fill>
        <patternFill patternType="solid">
          <fgColor theme="9"/>
          <bgColor theme="9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9"/>
          <bgColor theme="9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thin">
          <color theme="1"/>
        </vertical>
        <horizontal style="thin">
          <color theme="1"/>
        </horizontal>
      </border>
    </dxf>
  </dxfs>
  <tableStyles count="1" defaultTableStyle="TableStyleMedium2" defaultPivotStyle="PivotStyleLight16">
    <tableStyle name="Modele 1" pivot="0" count="7" xr9:uid="{00000000-0011-0000-FFFF-FFFF00000000}">
      <tableStyleElement type="wholeTable" dxfId="73"/>
      <tableStyleElement type="headerRow" dxfId="72"/>
      <tableStyleElement type="totalRow" dxfId="71"/>
      <tableStyleElement type="firstColumn" dxfId="70"/>
      <tableStyleElement type="lastColumn" dxfId="69"/>
      <tableStyleElement type="firstRowStripe" dxfId="68"/>
      <tableStyleElement type="firstColumnStripe" dxfId="6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4B1589-EDCA-40E6-8E3E-91A18D806F1E}" name="Tableau2" displayName="Tableau2" ref="A1:J2" totalsRowShown="0" headerRowDxfId="58">
  <autoFilter ref="A1:J2" xr:uid="{4D0187F9-CBA2-4F2D-AD6A-4B58A15A1FA0}"/>
  <tableColumns count="10">
    <tableColumn id="1" xr3:uid="{72D175AE-FAFB-4028-9792-B24D0FC9B317}" name="Valeurs"/>
    <tableColumn id="2" xr3:uid="{5FB83D2A-2362-4E9C-AF7E-4A1C4DB18590}" name="Fabricant"/>
    <tableColumn id="3" xr3:uid="{7DA02125-45A9-420C-A946-DDDD30360550}" name="Référence Fab"/>
    <tableColumn id="4" xr3:uid="{18B67E05-4E99-4D87-9960-659E87688E69}" name="Quantité"/>
    <tableColumn id="5" xr3:uid="{729AD226-4DAC-4944-ABD2-4BB53179FE77}" name="Projet"/>
    <tableColumn id="6" xr3:uid="{5DFE4684-832B-46C6-AFEC-0E05E40FD334}" name="Allocation "/>
    <tableColumn id="7" xr3:uid="{BBF242EC-75B9-4105-A7BC-4FDFED1A19BC}" name="Commande"/>
    <tableColumn id="8" xr3:uid="{6E66D4BC-E2FC-4E3B-81EE-7938E4378C68}" name="Package"/>
    <tableColumn id="9" xr3:uid="{1E2390EB-D2E9-499E-AD9D-0A7D5800BACA}" name="Description "/>
    <tableColumn id="10" xr3:uid="{545BE74D-0ABE-48F1-8761-0522191EC191}" name="Remarque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A4228A-6924-44CC-9B83-CFC5AC9CD2C1}" name="Tableau14" displayName="Tableau14" ref="A8:J10" totalsRowShown="0" headerRowDxfId="57" dataDxfId="56">
  <autoFilter ref="A8:J10" xr:uid="{735A8C7C-1C7B-4441-B38B-0BE104A48109}"/>
  <sortState ref="A9:J10">
    <sortCondition ref="A2:A9"/>
  </sortState>
  <tableColumns count="10">
    <tableColumn id="1" xr3:uid="{F9C60324-93C8-4C29-A427-7D4C667486DD}" name="Valeurs" dataDxfId="55"/>
    <tableColumn id="22" xr3:uid="{484DF540-FD11-43DD-A4A6-C3F2B644A18C}" name="Fabricant" dataDxfId="54"/>
    <tableColumn id="29" xr3:uid="{0286821F-FC3B-4CAF-AFCB-D7411049BD92}" name="Référence Fab" dataDxfId="53"/>
    <tableColumn id="2" xr3:uid="{037D3B4C-FBF8-4B68-B5B3-5D6729797F37}" name="Quantité" dataDxfId="52"/>
    <tableColumn id="16" xr3:uid="{CD77B415-C31D-41D4-839B-CC8453EFE5B8}" name="Projet" dataDxfId="51"/>
    <tableColumn id="19" xr3:uid="{841842C5-D708-4FE9-99D3-D1AC90C598D6}" name="Allocation " dataDxfId="50"/>
    <tableColumn id="17" xr3:uid="{EC0C1F09-B5FD-48A4-AAA5-F295DB3FB9FD}" name="Commande" dataDxfId="49"/>
    <tableColumn id="18" xr3:uid="{1B5483F2-0EBF-41F9-B143-19CA818E5118}" name="Package" dataDxfId="48"/>
    <tableColumn id="3" xr3:uid="{B528B588-8606-40A5-94B5-54C47C9635A6}" name="Description " dataDxfId="47"/>
    <tableColumn id="20" xr3:uid="{4CEE0101-315E-4EED-81F6-53F154B08E1E}" name="Remarque " dataDxfId="46"/>
  </tableColumns>
  <tableStyleInfo name="TableStyleMedium14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C43BF48-18DF-477F-80A9-CD28646A927D}" name="Tableau1789105" displayName="Tableau1789105" ref="A11:J13" totalsRowShown="0" headerRowDxfId="45" dataDxfId="44">
  <autoFilter ref="A11:J13" xr:uid="{D7EF0499-8BDC-4F36-9E14-83BA1B7AF56C}"/>
  <tableColumns count="10">
    <tableColumn id="1" xr3:uid="{FB07D528-0B28-495E-8ACA-87EAF877AAE1}" name="Valeurs" dataDxfId="43"/>
    <tableColumn id="22" xr3:uid="{4EC5FD77-72CA-4BEC-99F1-6170073E8554}" name="Fabricant" dataDxfId="42"/>
    <tableColumn id="28" xr3:uid="{A1C2E30B-2E4D-4629-8515-127B4559096D}" name="Référence Fab" dataDxfId="41"/>
    <tableColumn id="2" xr3:uid="{542761EE-6390-46D1-918D-1F923634FCA3}" name="Quantité" dataDxfId="40"/>
    <tableColumn id="21" xr3:uid="{7D45FCF8-12D8-4985-A859-B621FF05EF40}" name="Projet" dataDxfId="39"/>
    <tableColumn id="18" xr3:uid="{3E6FF005-CBCC-4BD7-BE93-75CE279C0A4C}" name="Allocation " dataDxfId="38"/>
    <tableColumn id="3" xr3:uid="{E9709775-9F45-422C-A010-CECABF26E5F7}" name="Commande" dataDxfId="37"/>
    <tableColumn id="20" xr3:uid="{B7ABEBD5-9CD6-42D4-A081-DCB8EAD4F1BA}" name="Package" dataDxfId="36"/>
    <tableColumn id="24" xr3:uid="{F5DA3641-6A5D-40D9-87EB-888D458A0154}" name="Description" dataDxfId="35"/>
    <tableColumn id="23" xr3:uid="{88B69B24-3085-4F32-859C-98FCE25C9933}" name="Remarque" dataDxfId="34"/>
  </tableColumns>
  <tableStyleInfo name="TableStyleMedium14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J11" totalsRowShown="0" headerRowDxfId="29" dataDxfId="28">
  <autoFilter ref="A2:J11" xr:uid="{00000000-0009-0000-0100-000001000000}"/>
  <sortState ref="A3:J11">
    <sortCondition ref="A2:A11"/>
  </sortState>
  <tableColumns count="10">
    <tableColumn id="1" xr3:uid="{00000000-0010-0000-0000-000001000000}" name="Valeurs" dataDxfId="27"/>
    <tableColumn id="22" xr3:uid="{9CECEA1F-F8E2-4E33-9D99-E60B3DE9D037}" name="Fabricant" dataDxfId="26"/>
    <tableColumn id="29" xr3:uid="{F6F31824-9B71-49E8-ACC1-01666F9674C8}" name="Référence Fab" dataDxfId="25"/>
    <tableColumn id="2" xr3:uid="{00000000-0010-0000-0000-000002000000}" name="Quantité" dataDxfId="24"/>
    <tableColumn id="16" xr3:uid="{00000000-0010-0000-0000-000010000000}" name="Projet" dataDxfId="23"/>
    <tableColumn id="19" xr3:uid="{DDFA9F5C-43A1-472F-945D-4D9F68FEACF8}" name="Allocation " dataDxfId="22"/>
    <tableColumn id="17" xr3:uid="{988254C7-302C-4F19-910E-4EC37E6268C7}" name="Commande" dataDxfId="21"/>
    <tableColumn id="18" xr3:uid="{00000000-0010-0000-0000-000012000000}" name="Package" dataDxfId="20"/>
    <tableColumn id="3" xr3:uid="{00000000-0010-0000-0000-000003000000}" name="Description " dataDxfId="19"/>
    <tableColumn id="20" xr3:uid="{8A1E4BBC-5F33-4CEB-A806-907DEDEB6BB2}" name="Remarque " dataDxfId="18"/>
  </tableColumns>
  <tableStyleInfo name="TableStyleMedium14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4000000}" name="Tableau178910" displayName="Tableau178910" ref="A2:J28" totalsRowShown="0" headerRowDxfId="11" dataDxfId="10">
  <autoFilter ref="A2:J28" xr:uid="{00000000-0009-0000-0100-000009000000}"/>
  <tableColumns count="10">
    <tableColumn id="1" xr3:uid="{00000000-0010-0000-0400-000001000000}" name="Valeurs" dataDxfId="9"/>
    <tableColumn id="22" xr3:uid="{AF90ABD6-4E4B-4F35-9CC2-6F985FB76394}" name="Fabricant" dataDxfId="8"/>
    <tableColumn id="28" xr3:uid="{4BF1D665-E5B8-48C3-9952-3372E717553A}" name="Référence Fab" dataDxfId="7"/>
    <tableColumn id="2" xr3:uid="{00000000-0010-0000-0400-000002000000}" name="Quantité" dataDxfId="6"/>
    <tableColumn id="21" xr3:uid="{00000000-0010-0000-0400-000015000000}" name="Projet" dataDxfId="5"/>
    <tableColumn id="18" xr3:uid="{7C81E2E2-C387-4260-8C14-0EB1B9E0931B}" name="Allocation " dataDxfId="4"/>
    <tableColumn id="3" xr3:uid="{70947BBA-C672-4540-8679-D6CF1207600B}" name="Commande" dataDxfId="3"/>
    <tableColumn id="20" xr3:uid="{00000000-0010-0000-0400-000014000000}" name="Package" dataDxfId="2"/>
    <tableColumn id="24" xr3:uid="{C0D9DE2A-53C0-454A-992E-150664DB0DF7}" name="Description" dataDxfId="1"/>
    <tableColumn id="23" xr3:uid="{D86E3AFF-1FCC-413E-A12F-72174A08535A}" name="Remarque" dataDxfId="0"/>
  </tableColumns>
  <tableStyleInfo name="TableStyleMedium14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4A25C-642B-4A97-A62C-DB5D35C26165}">
  <dimension ref="A1:J13"/>
  <sheetViews>
    <sheetView tabSelected="1" workbookViewId="0">
      <selection activeCell="F17" sqref="F17"/>
    </sheetView>
  </sheetViews>
  <sheetFormatPr baseColWidth="10" defaultRowHeight="14.4" x14ac:dyDescent="0.3"/>
  <cols>
    <col min="1" max="1" width="11.88671875" bestFit="1" customWidth="1"/>
    <col min="3" max="3" width="17.77734375" bestFit="1" customWidth="1"/>
    <col min="6" max="6" width="12.109375" customWidth="1"/>
    <col min="7" max="7" width="12.77734375" customWidth="1"/>
    <col min="9" max="9" width="13.21875" customWidth="1"/>
    <col min="10" max="10" width="12.21875" customWidth="1"/>
  </cols>
  <sheetData>
    <row r="1" spans="1:10" x14ac:dyDescent="0.3">
      <c r="A1" s="2" t="s">
        <v>16</v>
      </c>
      <c r="B1" s="2" t="s">
        <v>10</v>
      </c>
      <c r="C1" s="2" t="s">
        <v>15</v>
      </c>
      <c r="D1" s="1" t="s">
        <v>0</v>
      </c>
      <c r="E1" s="1" t="s">
        <v>8</v>
      </c>
      <c r="F1" s="1" t="s">
        <v>17</v>
      </c>
      <c r="G1" s="1" t="s">
        <v>18</v>
      </c>
      <c r="H1" s="1" t="s">
        <v>11</v>
      </c>
      <c r="I1" s="1" t="s">
        <v>12</v>
      </c>
      <c r="J1" s="1" t="s">
        <v>13</v>
      </c>
    </row>
    <row r="2" spans="1:10" x14ac:dyDescent="0.3">
      <c r="E2" t="s">
        <v>20</v>
      </c>
    </row>
    <row r="7" spans="1:10" ht="28.8" x14ac:dyDescent="0.3">
      <c r="A7" s="14" t="s">
        <v>23</v>
      </c>
    </row>
    <row r="8" spans="1:10" x14ac:dyDescent="0.3">
      <c r="A8" s="2" t="s">
        <v>16</v>
      </c>
      <c r="B8" s="2" t="s">
        <v>10</v>
      </c>
      <c r="C8" s="2" t="s">
        <v>15</v>
      </c>
      <c r="D8" s="1" t="s">
        <v>0</v>
      </c>
      <c r="E8" s="1" t="s">
        <v>8</v>
      </c>
      <c r="F8" s="1" t="s">
        <v>17</v>
      </c>
      <c r="G8" s="1" t="s">
        <v>18</v>
      </c>
      <c r="H8" s="1" t="s">
        <v>11</v>
      </c>
      <c r="I8" s="1" t="s">
        <v>12</v>
      </c>
      <c r="J8" s="1" t="s">
        <v>13</v>
      </c>
    </row>
    <row r="9" spans="1:10" x14ac:dyDescent="0.3">
      <c r="A9" s="4">
        <v>0</v>
      </c>
      <c r="B9" s="4"/>
      <c r="C9" s="4"/>
      <c r="D9" s="13">
        <f>4440-174-24-500-22-26-72-210-12-10-4-8-30-24-20-25-18-18-15-10-80-24-8-2-52-200-170-1768-24+5000+5000-14-64-16-70-320-40-187-32-608-3-15-80-20-25-8-380-850-100-320-66-352-66</f>
        <v>7254</v>
      </c>
      <c r="E9" s="13" t="s">
        <v>19</v>
      </c>
      <c r="F9" s="13"/>
      <c r="G9" s="13"/>
      <c r="H9" s="13">
        <v>603</v>
      </c>
      <c r="I9" s="13"/>
      <c r="J9" s="13"/>
    </row>
    <row r="10" spans="1:10" x14ac:dyDescent="0.3">
      <c r="A10" s="4">
        <v>10</v>
      </c>
      <c r="B10" s="4"/>
      <c r="C10" s="4"/>
      <c r="D10" s="13">
        <f>5000-11-50-10</f>
        <v>4929</v>
      </c>
      <c r="E10" s="13" t="s">
        <v>20</v>
      </c>
      <c r="F10" s="13"/>
      <c r="G10" s="13"/>
      <c r="H10" s="13">
        <v>603</v>
      </c>
      <c r="I10" s="13"/>
      <c r="J10" s="13" t="s">
        <v>3</v>
      </c>
    </row>
    <row r="11" spans="1:10" x14ac:dyDescent="0.3">
      <c r="A11" s="3" t="s">
        <v>16</v>
      </c>
      <c r="B11" s="3" t="s">
        <v>10</v>
      </c>
      <c r="C11" s="3" t="s">
        <v>15</v>
      </c>
      <c r="D11" s="1" t="s">
        <v>0</v>
      </c>
      <c r="E11" s="1" t="s">
        <v>8</v>
      </c>
      <c r="F11" s="1" t="s">
        <v>17</v>
      </c>
      <c r="G11" s="1" t="s">
        <v>18</v>
      </c>
      <c r="H11" s="1" t="s">
        <v>11</v>
      </c>
      <c r="I11" s="1" t="s">
        <v>7</v>
      </c>
      <c r="J11" s="1" t="s">
        <v>6</v>
      </c>
    </row>
    <row r="12" spans="1:10" x14ac:dyDescent="0.3">
      <c r="A12" s="8">
        <v>47</v>
      </c>
      <c r="B12" s="8"/>
      <c r="C12" s="13"/>
      <c r="D12" s="13">
        <f>4000-6-6-156-78-156+730-156-156-156-440-8-16-468-12-312-40-40-180-22-14-20-44</f>
        <v>2244</v>
      </c>
      <c r="E12" s="13" t="s">
        <v>19</v>
      </c>
      <c r="F12" s="13"/>
      <c r="G12" s="13"/>
      <c r="H12" s="13">
        <v>603</v>
      </c>
      <c r="I12" s="13"/>
      <c r="J12" s="13" t="s">
        <v>5</v>
      </c>
    </row>
    <row r="13" spans="1:10" x14ac:dyDescent="0.3">
      <c r="A13" s="8">
        <v>100</v>
      </c>
      <c r="B13" s="8"/>
      <c r="C13" s="13"/>
      <c r="D13" s="13">
        <f>52-3-11-4+4000-3-20-50-50-30</f>
        <v>3881</v>
      </c>
      <c r="E13" s="13" t="s">
        <v>20</v>
      </c>
      <c r="F13" s="13"/>
      <c r="G13" s="13"/>
      <c r="H13" s="13">
        <v>603</v>
      </c>
      <c r="I13" s="13"/>
      <c r="J13" s="13" t="s">
        <v>9</v>
      </c>
    </row>
  </sheetData>
  <conditionalFormatting sqref="A9:J10">
    <cfRule type="expression" dxfId="66" priority="7">
      <formula>$D9&lt;#REF!</formula>
    </cfRule>
    <cfRule type="expression" dxfId="65" priority="8">
      <formula>$D9&lt;#REF!</formula>
    </cfRule>
  </conditionalFormatting>
  <conditionalFormatting sqref="D12 D13:G13 A12:C13 H12:J13">
    <cfRule type="expression" dxfId="64" priority="3">
      <formula>$D12&lt;#REF!</formula>
    </cfRule>
    <cfRule type="expression" dxfId="63" priority="4">
      <formula>$D12&lt;#REF!</formula>
    </cfRule>
  </conditionalFormatting>
  <conditionalFormatting sqref="F12:G12">
    <cfRule type="expression" dxfId="62" priority="5">
      <formula>$D12&lt;#REF!</formula>
    </cfRule>
    <cfRule type="expression" dxfId="61" priority="6">
      <formula>$D12&lt;#REF!</formula>
    </cfRule>
  </conditionalFormatting>
  <conditionalFormatting sqref="E12">
    <cfRule type="expression" dxfId="60" priority="1">
      <formula>$D12&lt;#REF!</formula>
    </cfRule>
    <cfRule type="expression" dxfId="59" priority="2">
      <formula>$D12&lt;#REF!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zoomScale="85" zoomScaleNormal="85" workbookViewId="0">
      <pane xSplit="10" ySplit="2" topLeftCell="K3" activePane="bottomRight" state="frozen"/>
      <selection activeCell="A25" sqref="A25:XFD25"/>
      <selection pane="topRight" activeCell="A25" sqref="A25:XFD25"/>
      <selection pane="bottomLeft" activeCell="A25" sqref="A25:XFD25"/>
      <selection pane="bottomRight" activeCell="F16" sqref="F3:F16"/>
    </sheetView>
  </sheetViews>
  <sheetFormatPr baseColWidth="10" defaultColWidth="11.44140625" defaultRowHeight="19.95" customHeight="1" x14ac:dyDescent="0.3"/>
  <cols>
    <col min="1" max="3" width="20.6640625" style="4" customWidth="1"/>
    <col min="4" max="4" width="10.6640625" style="6" customWidth="1"/>
    <col min="5" max="5" width="15.6640625" style="6" customWidth="1"/>
    <col min="6" max="7" width="20.6640625" style="6" customWidth="1"/>
    <col min="8" max="8" width="15.6640625" style="6" customWidth="1"/>
    <col min="9" max="9" width="40.6640625" style="6" customWidth="1"/>
    <col min="10" max="10" width="20.6640625" style="6" customWidth="1"/>
    <col min="11" max="16384" width="11.44140625" style="6"/>
  </cols>
  <sheetData>
    <row r="1" spans="1:10" s="5" customFormat="1" ht="30" customHeight="1" x14ac:dyDescent="0.3">
      <c r="A1" s="15" t="s">
        <v>1</v>
      </c>
      <c r="B1" s="15"/>
      <c r="C1" s="15"/>
      <c r="D1" s="15"/>
      <c r="E1" s="15"/>
      <c r="F1" s="15"/>
      <c r="G1" s="15"/>
      <c r="H1" s="15"/>
      <c r="I1" s="15"/>
      <c r="J1" s="15"/>
    </row>
    <row r="2" spans="1:10" s="5" customFormat="1" ht="30" customHeight="1" x14ac:dyDescent="0.3">
      <c r="A2" s="2" t="s">
        <v>16</v>
      </c>
      <c r="B2" s="2" t="s">
        <v>10</v>
      </c>
      <c r="C2" s="2" t="s">
        <v>15</v>
      </c>
      <c r="D2" s="1" t="s">
        <v>0</v>
      </c>
      <c r="E2" s="1" t="s">
        <v>8</v>
      </c>
      <c r="F2" s="1" t="s">
        <v>17</v>
      </c>
      <c r="G2" s="1" t="s">
        <v>18</v>
      </c>
      <c r="H2" s="1" t="s">
        <v>11</v>
      </c>
      <c r="I2" s="1" t="s">
        <v>12</v>
      </c>
      <c r="J2" s="1" t="s">
        <v>13</v>
      </c>
    </row>
    <row r="3" spans="1:10" ht="19.95" customHeight="1" x14ac:dyDescent="0.3">
      <c r="A3" s="4">
        <v>0</v>
      </c>
      <c r="D3" s="6">
        <f>4440-174-24-500-22-26-72-210-12-10-4-8-30-24-20-25-18-18-15-10-80-24-8-2-52-200-170-1768-24+5000+5000-14-64-16-70-320-40-187-32-608-3-15-80-20-25-8-380-850-100-320-66-352-66</f>
        <v>7254</v>
      </c>
      <c r="E3" s="6" t="s">
        <v>19</v>
      </c>
      <c r="F3" s="11"/>
      <c r="H3" s="6">
        <v>603</v>
      </c>
    </row>
    <row r="4" spans="1:10" ht="19.95" customHeight="1" x14ac:dyDescent="0.3">
      <c r="A4" s="4">
        <v>1</v>
      </c>
      <c r="D4" s="6">
        <f>5000</f>
        <v>5000</v>
      </c>
      <c r="H4" s="12">
        <v>603</v>
      </c>
    </row>
    <row r="5" spans="1:10" ht="19.95" customHeight="1" x14ac:dyDescent="0.3">
      <c r="A5" s="4">
        <v>2.2000000000000002</v>
      </c>
      <c r="D5" s="6">
        <f>5000-10-10-80</f>
        <v>4900</v>
      </c>
      <c r="H5" s="12">
        <v>603</v>
      </c>
    </row>
    <row r="6" spans="1:10" ht="19.95" customHeight="1" x14ac:dyDescent="0.3">
      <c r="A6" s="4">
        <v>10</v>
      </c>
      <c r="D6" s="6">
        <f>5000-11-50-10</f>
        <v>4929</v>
      </c>
      <c r="E6" s="6" t="s">
        <v>20</v>
      </c>
      <c r="H6" s="12">
        <v>603</v>
      </c>
      <c r="J6" s="6" t="s">
        <v>3</v>
      </c>
    </row>
    <row r="7" spans="1:10" ht="19.95" customHeight="1" x14ac:dyDescent="0.3">
      <c r="A7" s="4">
        <v>20</v>
      </c>
      <c r="D7" s="6">
        <f>85-85</f>
        <v>0</v>
      </c>
      <c r="H7" s="12">
        <v>603</v>
      </c>
      <c r="J7" s="6" t="s">
        <v>4</v>
      </c>
    </row>
    <row r="8" spans="1:10" ht="19.95" customHeight="1" x14ac:dyDescent="0.3">
      <c r="A8" s="4">
        <v>22</v>
      </c>
      <c r="D8" s="6">
        <f>98-50-4-6-20+500-21-6-16-12-15-12-20-100-80-48-60-8-160+5000-8-208-104-260-260-208-208-630-26-676-16-468-130-240-132-8-300-15</f>
        <v>1063</v>
      </c>
      <c r="E8" s="6" t="s">
        <v>21</v>
      </c>
      <c r="H8" s="12">
        <v>603</v>
      </c>
    </row>
    <row r="9" spans="1:10" ht="19.95" customHeight="1" x14ac:dyDescent="0.3">
      <c r="A9" s="4">
        <v>22</v>
      </c>
      <c r="D9" s="6">
        <f>4000-2-8-132</f>
        <v>3858</v>
      </c>
      <c r="E9" s="6" t="s">
        <v>22</v>
      </c>
      <c r="H9" s="12">
        <v>603</v>
      </c>
    </row>
    <row r="10" spans="1:10" ht="19.95" customHeight="1" x14ac:dyDescent="0.3">
      <c r="A10" s="4">
        <v>33</v>
      </c>
      <c r="D10" s="6">
        <f>98-98</f>
        <v>0</v>
      </c>
      <c r="H10" s="12">
        <v>603</v>
      </c>
      <c r="J10" s="6" t="s">
        <v>2</v>
      </c>
    </row>
    <row r="11" spans="1:10" ht="19.95" customHeight="1" x14ac:dyDescent="0.3">
      <c r="A11" s="4">
        <v>47</v>
      </c>
      <c r="D11" s="6">
        <f>230-10</f>
        <v>220</v>
      </c>
      <c r="H11" s="12">
        <v>603</v>
      </c>
    </row>
  </sheetData>
  <mergeCells count="1">
    <mergeCell ref="A1:J1"/>
  </mergeCells>
  <conditionalFormatting sqref="E3:G7 E10:G11 A3:D11 H3:J11">
    <cfRule type="expression" dxfId="33" priority="359">
      <formula>$D3&lt;#REF!</formula>
    </cfRule>
    <cfRule type="expression" dxfId="32" priority="360">
      <formula>$D3&lt;#REF!</formula>
    </cfRule>
  </conditionalFormatting>
  <conditionalFormatting sqref="E8:G9">
    <cfRule type="expression" dxfId="31" priority="367">
      <formula>$D8&lt;#REF!</formula>
    </cfRule>
    <cfRule type="expression" dxfId="30" priority="368">
      <formula>$D8&lt;#REF!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9"/>
  <sheetViews>
    <sheetView zoomScale="85" zoomScaleNormal="85" workbookViewId="0">
      <pane xSplit="10" ySplit="2" topLeftCell="K9" activePane="bottomRight" state="frozen"/>
      <selection activeCell="A25" sqref="A25:XFD25"/>
      <selection pane="topRight" activeCell="A25" sqref="A25:XFD25"/>
      <selection pane="bottomLeft" activeCell="A25" sqref="A25:XFD25"/>
      <selection pane="bottomRight" activeCell="F8" sqref="F8:F29"/>
    </sheetView>
  </sheetViews>
  <sheetFormatPr baseColWidth="10" defaultColWidth="11.44140625" defaultRowHeight="19.95" customHeight="1" x14ac:dyDescent="0.3"/>
  <cols>
    <col min="1" max="3" width="20.6640625" style="7" customWidth="1"/>
    <col min="4" max="4" width="10.6640625" style="6" customWidth="1"/>
    <col min="5" max="5" width="15.6640625" style="6" customWidth="1"/>
    <col min="6" max="7" width="20.6640625" style="6" customWidth="1"/>
    <col min="8" max="8" width="15.6640625" style="6" customWidth="1"/>
    <col min="9" max="9" width="40.6640625" style="6" customWidth="1"/>
    <col min="10" max="10" width="20.6640625" style="6" customWidth="1"/>
    <col min="11" max="16384" width="11.44140625" style="6"/>
  </cols>
  <sheetData>
    <row r="1" spans="1:10" s="5" customFormat="1" ht="30" customHeight="1" x14ac:dyDescent="0.3">
      <c r="A1" s="15" t="s">
        <v>1</v>
      </c>
      <c r="B1" s="15"/>
      <c r="C1" s="15"/>
      <c r="D1" s="15"/>
      <c r="E1" s="15"/>
      <c r="F1" s="15"/>
      <c r="G1" s="15"/>
      <c r="H1" s="15"/>
      <c r="I1" s="15"/>
      <c r="J1" s="15"/>
    </row>
    <row r="2" spans="1:10" s="5" customFormat="1" ht="30" customHeight="1" x14ac:dyDescent="0.3">
      <c r="A2" s="3" t="s">
        <v>16</v>
      </c>
      <c r="B2" s="3" t="s">
        <v>10</v>
      </c>
      <c r="C2" s="3" t="s">
        <v>15</v>
      </c>
      <c r="D2" s="1" t="s">
        <v>0</v>
      </c>
      <c r="E2" s="1" t="s">
        <v>8</v>
      </c>
      <c r="F2" s="1" t="s">
        <v>17</v>
      </c>
      <c r="G2" s="1" t="s">
        <v>18</v>
      </c>
      <c r="H2" s="1" t="s">
        <v>11</v>
      </c>
      <c r="I2" s="1" t="s">
        <v>7</v>
      </c>
      <c r="J2" s="1" t="s">
        <v>6</v>
      </c>
    </row>
    <row r="3" spans="1:10" ht="19.95" customHeight="1" x14ac:dyDescent="0.3">
      <c r="A3" s="7">
        <v>0.47</v>
      </c>
      <c r="C3" s="6"/>
      <c r="D3" s="6">
        <v>90</v>
      </c>
      <c r="H3" s="6">
        <v>603</v>
      </c>
      <c r="J3" s="6" t="s">
        <v>14</v>
      </c>
    </row>
    <row r="4" spans="1:10" ht="19.95" customHeight="1" x14ac:dyDescent="0.3">
      <c r="A4" s="7">
        <v>1</v>
      </c>
      <c r="C4" s="6"/>
      <c r="D4" s="6">
        <f>60-10</f>
        <v>50</v>
      </c>
      <c r="H4" s="12">
        <v>603</v>
      </c>
      <c r="J4" s="6" t="s">
        <v>9</v>
      </c>
    </row>
    <row r="5" spans="1:10" ht="19.95" customHeight="1" x14ac:dyDescent="0.3">
      <c r="A5" s="9">
        <v>1.5</v>
      </c>
      <c r="B5" s="9"/>
      <c r="C5" s="6"/>
      <c r="D5" s="6">
        <f>500-20</f>
        <v>480</v>
      </c>
      <c r="H5" s="12">
        <v>603</v>
      </c>
      <c r="J5" s="6" t="s">
        <v>9</v>
      </c>
    </row>
    <row r="6" spans="1:10" ht="19.95" customHeight="1" x14ac:dyDescent="0.3">
      <c r="A6" s="7">
        <v>2</v>
      </c>
      <c r="C6" s="6"/>
      <c r="D6" s="6">
        <f>98-50</f>
        <v>48</v>
      </c>
      <c r="H6" s="12">
        <v>603</v>
      </c>
      <c r="J6" s="6" t="s">
        <v>9</v>
      </c>
    </row>
    <row r="7" spans="1:10" ht="19.95" customHeight="1" x14ac:dyDescent="0.3">
      <c r="A7" s="9">
        <v>2.2000000000000002</v>
      </c>
      <c r="B7" s="9"/>
      <c r="C7" s="6"/>
      <c r="D7" s="6">
        <f>500-10</f>
        <v>490</v>
      </c>
      <c r="H7" s="12">
        <v>603</v>
      </c>
      <c r="J7" s="6" t="s">
        <v>9</v>
      </c>
    </row>
    <row r="8" spans="1:10" ht="19.95" customHeight="1" x14ac:dyDescent="0.3">
      <c r="A8" s="9">
        <v>2.7</v>
      </c>
      <c r="B8" s="9"/>
      <c r="C8" s="6"/>
      <c r="D8" s="6">
        <f>500-10</f>
        <v>490</v>
      </c>
      <c r="H8" s="12">
        <v>603</v>
      </c>
      <c r="J8" s="6" t="s">
        <v>9</v>
      </c>
    </row>
    <row r="9" spans="1:10" ht="19.95" customHeight="1" x14ac:dyDescent="0.3">
      <c r="A9" s="9">
        <v>3.9</v>
      </c>
      <c r="B9" s="9"/>
      <c r="C9" s="6"/>
      <c r="D9" s="6">
        <v>80</v>
      </c>
      <c r="H9" s="12">
        <v>603</v>
      </c>
      <c r="J9" s="6" t="s">
        <v>9</v>
      </c>
    </row>
    <row r="10" spans="1:10" ht="19.95" customHeight="1" x14ac:dyDescent="0.3">
      <c r="A10" s="9">
        <v>5.6</v>
      </c>
      <c r="B10" s="9"/>
      <c r="C10" s="6"/>
      <c r="D10" s="6">
        <f>500-20</f>
        <v>480</v>
      </c>
      <c r="H10" s="12">
        <v>603</v>
      </c>
      <c r="J10" s="6" t="s">
        <v>9</v>
      </c>
    </row>
    <row r="11" spans="1:10" ht="19.95" customHeight="1" x14ac:dyDescent="0.3">
      <c r="A11" s="8">
        <v>6.8</v>
      </c>
      <c r="B11" s="8"/>
      <c r="C11" s="6"/>
      <c r="D11" s="6">
        <f>100-20-20</f>
        <v>60</v>
      </c>
      <c r="H11" s="12">
        <v>603</v>
      </c>
      <c r="J11" s="6" t="s">
        <v>9</v>
      </c>
    </row>
    <row r="12" spans="1:10" ht="19.95" customHeight="1" x14ac:dyDescent="0.3">
      <c r="A12" s="9">
        <v>9.1</v>
      </c>
      <c r="B12" s="9"/>
      <c r="C12" s="6"/>
      <c r="D12" s="6">
        <f>500-10</f>
        <v>490</v>
      </c>
      <c r="H12" s="12">
        <v>603</v>
      </c>
      <c r="J12" s="6" t="s">
        <v>9</v>
      </c>
    </row>
    <row r="13" spans="1:10" ht="19.95" customHeight="1" x14ac:dyDescent="0.3">
      <c r="A13" s="10">
        <v>10</v>
      </c>
      <c r="B13" s="10"/>
      <c r="C13" s="6"/>
      <c r="D13" s="6">
        <f>4000-100</f>
        <v>3900</v>
      </c>
      <c r="E13" s="6" t="s">
        <v>22</v>
      </c>
      <c r="H13" s="12">
        <v>603</v>
      </c>
      <c r="J13" s="6" t="s">
        <v>9</v>
      </c>
    </row>
    <row r="14" spans="1:10" ht="19.95" customHeight="1" x14ac:dyDescent="0.3">
      <c r="A14" s="9">
        <v>12</v>
      </c>
      <c r="B14" s="9"/>
      <c r="C14" s="6"/>
      <c r="D14" s="6">
        <f>500-20</f>
        <v>480</v>
      </c>
      <c r="H14" s="12">
        <v>603</v>
      </c>
      <c r="J14" s="6" t="s">
        <v>9</v>
      </c>
    </row>
    <row r="15" spans="1:10" ht="19.95" customHeight="1" x14ac:dyDescent="0.3">
      <c r="A15" s="9">
        <v>15</v>
      </c>
      <c r="B15" s="9"/>
      <c r="C15" s="6"/>
      <c r="D15" s="6">
        <f>500-10-8-104-104-4-20-22</f>
        <v>228</v>
      </c>
      <c r="E15" s="6" t="s">
        <v>22</v>
      </c>
      <c r="H15" s="12">
        <v>603</v>
      </c>
      <c r="J15" s="6" t="s">
        <v>9</v>
      </c>
    </row>
    <row r="16" spans="1:10" ht="19.95" customHeight="1" x14ac:dyDescent="0.3">
      <c r="A16" s="8">
        <v>18</v>
      </c>
      <c r="B16" s="8"/>
      <c r="C16" s="6"/>
      <c r="D16" s="6">
        <f>80-10</f>
        <v>70</v>
      </c>
      <c r="H16" s="12">
        <v>603</v>
      </c>
      <c r="J16" s="6" t="s">
        <v>9</v>
      </c>
    </row>
    <row r="17" spans="1:10" ht="19.95" customHeight="1" x14ac:dyDescent="0.3">
      <c r="A17" s="9">
        <v>20</v>
      </c>
      <c r="B17" s="9"/>
      <c r="C17" s="6"/>
      <c r="D17" s="6">
        <f>200-8-100</f>
        <v>92</v>
      </c>
      <c r="H17" s="12">
        <v>603</v>
      </c>
      <c r="J17" s="6" t="s">
        <v>9</v>
      </c>
    </row>
    <row r="18" spans="1:10" ht="19.95" customHeight="1" x14ac:dyDescent="0.3">
      <c r="A18" s="8">
        <v>22</v>
      </c>
      <c r="B18" s="8"/>
      <c r="C18" s="6"/>
      <c r="D18" s="6">
        <f>300-2-3-2</f>
        <v>293</v>
      </c>
      <c r="H18" s="12">
        <v>603</v>
      </c>
      <c r="J18" s="6" t="s">
        <v>9</v>
      </c>
    </row>
    <row r="19" spans="1:10" ht="19.95" customHeight="1" x14ac:dyDescent="0.3">
      <c r="A19" s="8">
        <v>27</v>
      </c>
      <c r="B19" s="8"/>
      <c r="C19" s="6"/>
      <c r="D19" s="6">
        <v>80</v>
      </c>
      <c r="H19" s="12">
        <v>603</v>
      </c>
      <c r="J19" s="6" t="s">
        <v>9</v>
      </c>
    </row>
    <row r="20" spans="1:10" ht="19.95" customHeight="1" x14ac:dyDescent="0.3">
      <c r="A20" s="8">
        <v>27</v>
      </c>
      <c r="B20" s="8"/>
      <c r="C20" s="6"/>
      <c r="D20" s="6">
        <v>90</v>
      </c>
      <c r="H20" s="12">
        <v>603</v>
      </c>
      <c r="J20" s="6" t="s">
        <v>9</v>
      </c>
    </row>
    <row r="21" spans="1:10" ht="19.95" customHeight="1" x14ac:dyDescent="0.3">
      <c r="A21" s="8">
        <v>33</v>
      </c>
      <c r="B21" s="8"/>
      <c r="C21" s="6"/>
      <c r="D21" s="6">
        <f>98-25-10-55+4000-250</f>
        <v>3758</v>
      </c>
      <c r="E21" s="6" t="s">
        <v>21</v>
      </c>
      <c r="H21" s="12">
        <v>603</v>
      </c>
      <c r="J21" s="6" t="s">
        <v>9</v>
      </c>
    </row>
    <row r="22" spans="1:10" ht="19.95" customHeight="1" x14ac:dyDescent="0.3">
      <c r="A22" s="8">
        <v>47</v>
      </c>
      <c r="B22" s="8"/>
      <c r="C22" s="6"/>
      <c r="D22" s="6">
        <f>4000-6-6-156-78-156+730-156-156-156-440-8-16-468-12-312-40-40-180-22-14-20-44</f>
        <v>2244</v>
      </c>
      <c r="E22" s="13" t="s">
        <v>19</v>
      </c>
      <c r="H22" s="12">
        <v>603</v>
      </c>
      <c r="J22" s="6" t="s">
        <v>5</v>
      </c>
    </row>
    <row r="23" spans="1:10" ht="19.95" customHeight="1" x14ac:dyDescent="0.3">
      <c r="A23" s="8">
        <v>50</v>
      </c>
      <c r="B23" s="8"/>
      <c r="C23" s="6"/>
      <c r="D23" s="6">
        <v>0</v>
      </c>
      <c r="H23" s="12">
        <v>603</v>
      </c>
      <c r="J23" s="6" t="s">
        <v>9</v>
      </c>
    </row>
    <row r="24" spans="1:10" ht="19.95" customHeight="1" x14ac:dyDescent="0.3">
      <c r="A24" s="8">
        <v>62</v>
      </c>
      <c r="B24" s="8"/>
      <c r="C24" s="6"/>
      <c r="D24" s="6">
        <f>100-4-9-45</f>
        <v>42</v>
      </c>
      <c r="H24" s="12">
        <v>603</v>
      </c>
      <c r="J24" s="6" t="s">
        <v>9</v>
      </c>
    </row>
    <row r="25" spans="1:10" ht="19.95" customHeight="1" x14ac:dyDescent="0.3">
      <c r="A25" s="8">
        <v>100</v>
      </c>
      <c r="B25" s="8"/>
      <c r="C25" s="6"/>
      <c r="D25" s="6">
        <f>52-3-11-4+4000-3-20-50-50-30</f>
        <v>3881</v>
      </c>
      <c r="E25" s="6" t="s">
        <v>20</v>
      </c>
      <c r="H25" s="12">
        <v>603</v>
      </c>
      <c r="J25" s="6" t="s">
        <v>9</v>
      </c>
    </row>
    <row r="26" spans="1:10" ht="19.95" customHeight="1" x14ac:dyDescent="0.3">
      <c r="A26" s="8">
        <v>220</v>
      </c>
      <c r="B26" s="8"/>
      <c r="C26" s="6"/>
      <c r="D26" s="6">
        <f>3900-25</f>
        <v>3875</v>
      </c>
      <c r="H26" s="12">
        <v>603</v>
      </c>
      <c r="J26" s="6" t="s">
        <v>9</v>
      </c>
    </row>
    <row r="27" spans="1:10" ht="19.95" customHeight="1" x14ac:dyDescent="0.3">
      <c r="A27" s="8">
        <v>270</v>
      </c>
      <c r="B27" s="8"/>
      <c r="C27" s="6"/>
      <c r="D27" s="6">
        <f>80-6</f>
        <v>74</v>
      </c>
      <c r="H27" s="12">
        <v>603</v>
      </c>
      <c r="J27" s="6" t="s">
        <v>9</v>
      </c>
    </row>
    <row r="28" spans="1:10" ht="19.95" customHeight="1" x14ac:dyDescent="0.3">
      <c r="A28" s="8">
        <v>470</v>
      </c>
      <c r="B28" s="8"/>
      <c r="C28" s="6"/>
      <c r="D28" s="6">
        <v>255</v>
      </c>
      <c r="H28" s="12">
        <v>603</v>
      </c>
      <c r="J28" s="6" t="s">
        <v>9</v>
      </c>
    </row>
    <row r="29" spans="1:10" ht="19.95" customHeight="1" x14ac:dyDescent="0.3">
      <c r="A29" s="8"/>
      <c r="B29" s="8"/>
      <c r="C29" s="8"/>
    </row>
  </sheetData>
  <mergeCells count="1">
    <mergeCell ref="A1:J1"/>
  </mergeCells>
  <conditionalFormatting sqref="D3:H3 D22 D4:G21 D23:G28 I3:J28 A3:C28 H4:H28">
    <cfRule type="expression" dxfId="17" priority="371">
      <formula>$D3&lt;#REF!</formula>
    </cfRule>
    <cfRule type="expression" dxfId="16" priority="372">
      <formula>$D3&lt;#REF!</formula>
    </cfRule>
  </conditionalFormatting>
  <conditionalFormatting sqref="F22:G22">
    <cfRule type="expression" dxfId="15" priority="385">
      <formula>$D22&lt;#REF!</formula>
    </cfRule>
    <cfRule type="expression" dxfId="14" priority="386">
      <formula>$D22&lt;#REF!</formula>
    </cfRule>
  </conditionalFormatting>
  <conditionalFormatting sqref="E22">
    <cfRule type="expression" dxfId="13" priority="1">
      <formula>$D22&lt;#REF!</formula>
    </cfRule>
    <cfRule type="expression" dxfId="12" priority="2">
      <formula>$D22&lt;#REF!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R</vt:lpstr>
      <vt:lpstr>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cp:lastPrinted>2019-07-16T09:23:03Z</cp:lastPrinted>
  <dcterms:created xsi:type="dcterms:W3CDTF">2018-06-21T10:03:03Z</dcterms:created>
  <dcterms:modified xsi:type="dcterms:W3CDTF">2019-10-08T14:43:21Z</dcterms:modified>
</cp:coreProperties>
</file>