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22716" windowHeight="8508"/>
  </bookViews>
  <sheets>
    <sheet name="Saisie CP" sheetId="5" r:id="rId1"/>
    <sheet name="Planning CP" sheetId="1" r:id="rId2"/>
    <sheet name="Bilan CP" sheetId="7" r:id="rId3"/>
    <sheet name="Datas" sheetId="4" r:id="rId4"/>
  </sheets>
  <definedNames>
    <definedName name="_xlnm._FilterDatabase" localSheetId="2" hidden="1">'Bilan CP'!$A$2:$I$2</definedName>
    <definedName name="_xlnm._FilterDatabase" localSheetId="3" hidden="1">Datas!$A$1:$A$10</definedName>
    <definedName name="_xlnm._FilterDatabase" localSheetId="1" hidden="1">'Planning CP'!$A$1:$AG$21</definedName>
    <definedName name="_xlnm._FilterDatabase" localSheetId="0" hidden="1">'Saisie CP'!$A$2:$C$5</definedName>
    <definedName name="An">'Planning CP'!$A$1</definedName>
    <definedName name="Années">Datas!$H$2:$H$10</definedName>
    <definedName name="Bilan">Datas!$M$2:$M$10</definedName>
    <definedName name="ColA">'Saisie CP'!$A:$A</definedName>
    <definedName name="Debut">OFFSET('Saisie CP'!$B$3,,,COUNTA('Saisie CP'!$B:$B)-1)</definedName>
    <definedName name="Ferie">OFFSET(Datas!$E$2,,,COUNTA(Datas!$E:$E)-1)</definedName>
    <definedName name="Fin">OFFSET('Saisie CP'!$C$3,,,COUNTA('Saisie CP'!$C:$C)-1)</definedName>
    <definedName name="Mois">Datas!$C$2:$C$13</definedName>
    <definedName name="Nom">OFFSET(Datas!$A$2,,,COUNTA(Datas!$A:$A)-1)</definedName>
    <definedName name="Noms">OFFSET('Saisie CP'!$A$3,,,COUNTA('Saisie CP'!$A:$A)-1)</definedName>
    <definedName name="Profil">Datas!$H$15:$H$16</definedName>
    <definedName name="_xlnm.Print_Area" localSheetId="1">'Planning CP'!$A$1:$AF$21</definedName>
    <definedName name="_xlnm.Print_Area" localSheetId="0">'Saisie CP'!$A$2:$D$21</definedName>
  </definedNames>
  <calcPr calcId="124519"/>
</workbook>
</file>

<file path=xl/calcChain.xml><?xml version="1.0" encoding="utf-8"?>
<calcChain xmlns="http://schemas.openxmlformats.org/spreadsheetml/2006/main">
  <c r="D1" i="5"/>
  <c r="A6" i="1"/>
  <c r="F10" i="7"/>
  <c r="F11"/>
  <c r="F12"/>
  <c r="F13"/>
  <c r="F14"/>
  <c r="F15"/>
  <c r="F16"/>
  <c r="F17"/>
  <c r="E4"/>
  <c r="G8"/>
  <c r="G9"/>
  <c r="E11"/>
  <c r="E12"/>
  <c r="E13"/>
  <c r="E14"/>
  <c r="E15"/>
  <c r="E16"/>
  <c r="E17"/>
  <c r="E3"/>
  <c r="G3" s="1"/>
  <c r="A16"/>
  <c r="G16"/>
  <c r="H16"/>
  <c r="I16"/>
  <c r="A17"/>
  <c r="G17"/>
  <c r="H17"/>
  <c r="I17"/>
  <c r="D7" i="5"/>
  <c r="D8"/>
  <c r="D9"/>
  <c r="D10"/>
  <c r="D11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G12" i="7"/>
  <c r="I12"/>
  <c r="I14"/>
  <c r="I15"/>
  <c r="H14"/>
  <c r="H15"/>
  <c r="G14"/>
  <c r="G15"/>
  <c r="H13"/>
  <c r="G13"/>
  <c r="I13"/>
  <c r="A13"/>
  <c r="A14"/>
  <c r="A15"/>
  <c r="E2" i="4"/>
  <c r="E3"/>
  <c r="E7" s="1"/>
  <c r="E5"/>
  <c r="E6"/>
  <c r="E10"/>
  <c r="E11"/>
  <c r="E12"/>
  <c r="E13"/>
  <c r="E14"/>
  <c r="E15"/>
  <c r="E16"/>
  <c r="E21" s="1"/>
  <c r="E22" s="1"/>
  <c r="E18"/>
  <c r="E19"/>
  <c r="E23"/>
  <c r="E24"/>
  <c r="E25"/>
  <c r="E26"/>
  <c r="E27"/>
  <c r="A3" i="7"/>
  <c r="B4" i="1"/>
  <c r="C4" s="1"/>
  <c r="A6" i="7"/>
  <c r="A5"/>
  <c r="A7"/>
  <c r="H7" s="1"/>
  <c r="A8"/>
  <c r="A9"/>
  <c r="H9" s="1"/>
  <c r="A10"/>
  <c r="A11"/>
  <c r="H11" s="1"/>
  <c r="A4"/>
  <c r="A12"/>
  <c r="H12"/>
  <c r="E8" i="4"/>
  <c r="E9" s="1"/>
  <c r="E20" l="1"/>
  <c r="E4"/>
  <c r="D12" i="5"/>
  <c r="G5" i="7"/>
  <c r="G7"/>
  <c r="I7" s="1"/>
  <c r="D4" i="5"/>
  <c r="H4" i="7" s="1"/>
  <c r="G11"/>
  <c r="I11" s="1"/>
  <c r="E17" i="4"/>
  <c r="D5" i="5"/>
  <c r="H5" i="7" s="1"/>
  <c r="I5" s="1"/>
  <c r="B5" i="1"/>
  <c r="C5"/>
  <c r="D4"/>
  <c r="D3" i="5"/>
  <c r="D6" i="1"/>
  <c r="D6" i="5"/>
  <c r="H6" i="7" s="1"/>
  <c r="G10"/>
  <c r="G4"/>
  <c r="I9"/>
  <c r="G6"/>
  <c r="H10"/>
  <c r="A7" i="1" a="1"/>
  <c r="A7" s="1"/>
  <c r="C6"/>
  <c r="H8" i="7"/>
  <c r="I8" s="1"/>
  <c r="B6" i="1"/>
  <c r="H3" i="7" l="1"/>
  <c r="I3" s="1"/>
  <c r="I4"/>
  <c r="I6"/>
  <c r="E4" i="1"/>
  <c r="D5"/>
  <c r="I10" i="7"/>
  <c r="A8" i="1" a="1"/>
  <c r="A8" s="1"/>
  <c r="A9" s="1" a="1"/>
  <c r="A9" s="1"/>
  <c r="E7"/>
  <c r="D7"/>
  <c r="C7"/>
  <c r="B7"/>
  <c r="E5" l="1"/>
  <c r="F4"/>
  <c r="F9" s="1"/>
  <c r="E6"/>
  <c r="D8"/>
  <c r="E8"/>
  <c r="B9"/>
  <c r="C9"/>
  <c r="D9"/>
  <c r="B8"/>
  <c r="F8"/>
  <c r="E9"/>
  <c r="A10" a="1"/>
  <c r="A10" s="1"/>
  <c r="C8"/>
  <c r="G4" l="1"/>
  <c r="F5"/>
  <c r="F6"/>
  <c r="F7"/>
  <c r="A11" a="1"/>
  <c r="A11" s="1"/>
  <c r="E11" s="1"/>
  <c r="E10"/>
  <c r="D10"/>
  <c r="C10"/>
  <c r="G10"/>
  <c r="B10"/>
  <c r="F10"/>
  <c r="G5" l="1"/>
  <c r="H4"/>
  <c r="H11" s="1"/>
  <c r="G6"/>
  <c r="G7"/>
  <c r="G9"/>
  <c r="G8"/>
  <c r="A12" a="1"/>
  <c r="A12" s="1"/>
  <c r="A13" s="1" a="1"/>
  <c r="A13" s="1"/>
  <c r="D11"/>
  <c r="C11"/>
  <c r="F11"/>
  <c r="G11"/>
  <c r="B11"/>
  <c r="A14" l="1" a="1"/>
  <c r="A14" s="1"/>
  <c r="D14" s="1"/>
  <c r="B12"/>
  <c r="H12"/>
  <c r="C13"/>
  <c r="D13"/>
  <c r="F13"/>
  <c r="H13"/>
  <c r="H5"/>
  <c r="I4"/>
  <c r="I13" s="1"/>
  <c r="H6"/>
  <c r="H7"/>
  <c r="H9"/>
  <c r="H8"/>
  <c r="H10"/>
  <c r="D12"/>
  <c r="C12"/>
  <c r="E13"/>
  <c r="B13"/>
  <c r="G13"/>
  <c r="G12"/>
  <c r="F12"/>
  <c r="E12"/>
  <c r="A15" l="1" a="1"/>
  <c r="A15" s="1"/>
  <c r="F15" s="1"/>
  <c r="B14"/>
  <c r="J4"/>
  <c r="I5"/>
  <c r="I6"/>
  <c r="I7"/>
  <c r="I8"/>
  <c r="I9"/>
  <c r="I10"/>
  <c r="I11"/>
  <c r="C14"/>
  <c r="G14"/>
  <c r="H14"/>
  <c r="E14"/>
  <c r="I12"/>
  <c r="F14"/>
  <c r="I14"/>
  <c r="D15" l="1"/>
  <c r="J15"/>
  <c r="A16" a="1"/>
  <c r="A16" s="1"/>
  <c r="E16" s="1"/>
  <c r="B15"/>
  <c r="C15"/>
  <c r="H15"/>
  <c r="G15"/>
  <c r="I15"/>
  <c r="E15"/>
  <c r="K4"/>
  <c r="J5"/>
  <c r="J6"/>
  <c r="J7"/>
  <c r="J8"/>
  <c r="J9"/>
  <c r="J10"/>
  <c r="J12"/>
  <c r="J11"/>
  <c r="J14"/>
  <c r="J13"/>
  <c r="G16" l="1"/>
  <c r="B16"/>
  <c r="A17" a="1"/>
  <c r="A17" s="1"/>
  <c r="I17" s="1"/>
  <c r="D16"/>
  <c r="F16"/>
  <c r="H16"/>
  <c r="C16"/>
  <c r="J16"/>
  <c r="K16"/>
  <c r="I16"/>
  <c r="L4"/>
  <c r="K5"/>
  <c r="K6"/>
  <c r="K7"/>
  <c r="K9"/>
  <c r="K8"/>
  <c r="K10"/>
  <c r="K11"/>
  <c r="K13"/>
  <c r="K12"/>
  <c r="K14"/>
  <c r="K15"/>
  <c r="D17" l="1"/>
  <c r="A18" a="1"/>
  <c r="A18" s="1"/>
  <c r="H18" s="1"/>
  <c r="F17"/>
  <c r="J17"/>
  <c r="C17"/>
  <c r="B17"/>
  <c r="K17"/>
  <c r="L17"/>
  <c r="E17"/>
  <c r="H17"/>
  <c r="G17"/>
  <c r="M4"/>
  <c r="L5"/>
  <c r="L6"/>
  <c r="L7"/>
  <c r="L8"/>
  <c r="L9"/>
  <c r="L10"/>
  <c r="L11"/>
  <c r="L12"/>
  <c r="L13"/>
  <c r="L14"/>
  <c r="L15"/>
  <c r="L16"/>
  <c r="D18" l="1"/>
  <c r="F18"/>
  <c r="A19" a="1"/>
  <c r="A19" s="1"/>
  <c r="E19" s="1"/>
  <c r="I18"/>
  <c r="E18"/>
  <c r="B18"/>
  <c r="G18"/>
  <c r="C18"/>
  <c r="M18"/>
  <c r="J18"/>
  <c r="K18"/>
  <c r="L18"/>
  <c r="M5"/>
  <c r="N4"/>
  <c r="M6"/>
  <c r="M7"/>
  <c r="M8"/>
  <c r="M9"/>
  <c r="M10"/>
  <c r="M11"/>
  <c r="M12"/>
  <c r="M13"/>
  <c r="M14"/>
  <c r="M15"/>
  <c r="M16"/>
  <c r="M17"/>
  <c r="N19" l="1"/>
  <c r="D19"/>
  <c r="M19"/>
  <c r="A20" a="1"/>
  <c r="A20" s="1"/>
  <c r="D20" s="1"/>
  <c r="L19"/>
  <c r="H19"/>
  <c r="B19"/>
  <c r="F19"/>
  <c r="C19"/>
  <c r="J19"/>
  <c r="K19"/>
  <c r="G19"/>
  <c r="I19"/>
  <c r="O4"/>
  <c r="N5"/>
  <c r="N6"/>
  <c r="N7"/>
  <c r="N9"/>
  <c r="N8"/>
  <c r="N10"/>
  <c r="N11"/>
  <c r="N12"/>
  <c r="N14"/>
  <c r="N13"/>
  <c r="N15"/>
  <c r="N16"/>
  <c r="N17"/>
  <c r="N18"/>
  <c r="D21" l="1"/>
  <c r="I20"/>
  <c r="I21" s="1"/>
  <c r="L20"/>
  <c r="L21" s="1"/>
  <c r="C20"/>
  <c r="C21" s="1"/>
  <c r="H20"/>
  <c r="H21" s="1"/>
  <c r="M20"/>
  <c r="M21" s="1"/>
  <c r="N20"/>
  <c r="N21" s="1"/>
  <c r="G20"/>
  <c r="G21" s="1"/>
  <c r="B20"/>
  <c r="B21" s="1"/>
  <c r="F20"/>
  <c r="F21" s="1"/>
  <c r="O20"/>
  <c r="J20"/>
  <c r="J21" s="1"/>
  <c r="E20"/>
  <c r="E21" s="1"/>
  <c r="K20"/>
  <c r="K21" s="1"/>
  <c r="O5"/>
  <c r="P4"/>
  <c r="O6"/>
  <c r="O7"/>
  <c r="O9"/>
  <c r="O8"/>
  <c r="O10"/>
  <c r="O11"/>
  <c r="O13"/>
  <c r="O12"/>
  <c r="O14"/>
  <c r="O15"/>
  <c r="O16"/>
  <c r="O17"/>
  <c r="O18"/>
  <c r="O19"/>
  <c r="O21" l="1"/>
  <c r="P5"/>
  <c r="Q4"/>
  <c r="P6"/>
  <c r="P7"/>
  <c r="P9"/>
  <c r="P8"/>
  <c r="P10"/>
  <c r="P11"/>
  <c r="P12"/>
  <c r="P14"/>
  <c r="P13"/>
  <c r="P15"/>
  <c r="P16"/>
  <c r="P17"/>
  <c r="P18"/>
  <c r="P19"/>
  <c r="P20"/>
  <c r="P21" l="1"/>
  <c r="Q5"/>
  <c r="R4"/>
  <c r="Q6"/>
  <c r="Q7"/>
  <c r="Q9"/>
  <c r="Q8"/>
  <c r="Q10"/>
  <c r="Q11"/>
  <c r="Q13"/>
  <c r="Q12"/>
  <c r="Q14"/>
  <c r="Q15"/>
  <c r="Q16"/>
  <c r="Q17"/>
  <c r="Q18"/>
  <c r="Q19"/>
  <c r="Q20"/>
  <c r="Q21" l="1"/>
  <c r="S4"/>
  <c r="R5"/>
  <c r="R6"/>
  <c r="R7"/>
  <c r="R9"/>
  <c r="R8"/>
  <c r="R10"/>
  <c r="R11"/>
  <c r="R14"/>
  <c r="R13"/>
  <c r="R12"/>
  <c r="R15"/>
  <c r="R16"/>
  <c r="R17"/>
  <c r="R18"/>
  <c r="R19"/>
  <c r="R20"/>
  <c r="R21" l="1"/>
  <c r="T4"/>
  <c r="S5"/>
  <c r="S6"/>
  <c r="S7"/>
  <c r="S9"/>
  <c r="S8"/>
  <c r="S10"/>
  <c r="S11"/>
  <c r="S13"/>
  <c r="S12"/>
  <c r="S15"/>
  <c r="S14"/>
  <c r="S16"/>
  <c r="S17"/>
  <c r="S18"/>
  <c r="S19"/>
  <c r="S20"/>
  <c r="U4" l="1"/>
  <c r="T5"/>
  <c r="T6"/>
  <c r="T7"/>
  <c r="T9"/>
  <c r="T8"/>
  <c r="T10"/>
  <c r="T11"/>
  <c r="T13"/>
  <c r="T12"/>
  <c r="T14"/>
  <c r="T15"/>
  <c r="T16"/>
  <c r="T17"/>
  <c r="T18"/>
  <c r="T19"/>
  <c r="T20"/>
  <c r="S21"/>
  <c r="T21" l="1"/>
  <c r="U5"/>
  <c r="V4"/>
  <c r="U6"/>
  <c r="U7"/>
  <c r="U9"/>
  <c r="U8"/>
  <c r="U10"/>
  <c r="U11"/>
  <c r="U13"/>
  <c r="U12"/>
  <c r="U14"/>
  <c r="U15"/>
  <c r="U16"/>
  <c r="U17"/>
  <c r="U18"/>
  <c r="U19"/>
  <c r="U20"/>
  <c r="U21" l="1"/>
  <c r="W4"/>
  <c r="V5"/>
  <c r="V6"/>
  <c r="V7"/>
  <c r="V9"/>
  <c r="V8"/>
  <c r="V10"/>
  <c r="V11"/>
  <c r="V13"/>
  <c r="V12"/>
  <c r="V14"/>
  <c r="V15"/>
  <c r="V16"/>
  <c r="V17"/>
  <c r="V18"/>
  <c r="V19"/>
  <c r="V20"/>
  <c r="W5" l="1"/>
  <c r="X4"/>
  <c r="W6"/>
  <c r="W7"/>
  <c r="W8"/>
  <c r="W9"/>
  <c r="W10"/>
  <c r="W11"/>
  <c r="W12"/>
  <c r="W13"/>
  <c r="W15"/>
  <c r="W14"/>
  <c r="W16"/>
  <c r="W17"/>
  <c r="W18"/>
  <c r="W19"/>
  <c r="W20"/>
  <c r="V21"/>
  <c r="W21" l="1"/>
  <c r="Y4"/>
  <c r="X5"/>
  <c r="X6"/>
  <c r="X7"/>
  <c r="X9"/>
  <c r="X8"/>
  <c r="X10"/>
  <c r="X11"/>
  <c r="X12"/>
  <c r="X13"/>
  <c r="X14"/>
  <c r="X15"/>
  <c r="X16"/>
  <c r="X17"/>
  <c r="X18"/>
  <c r="X19"/>
  <c r="X20"/>
  <c r="X21" l="1"/>
  <c r="Y5"/>
  <c r="Z4"/>
  <c r="Y6"/>
  <c r="Y7"/>
  <c r="Y9"/>
  <c r="Y8"/>
  <c r="Y10"/>
  <c r="Y11"/>
  <c r="Y12"/>
  <c r="Y13"/>
  <c r="Y14"/>
  <c r="Y15"/>
  <c r="Y16"/>
  <c r="Y17"/>
  <c r="Y18"/>
  <c r="Y19"/>
  <c r="Y20"/>
  <c r="Y21" l="1"/>
  <c r="AA4"/>
  <c r="Z5"/>
  <c r="Z6"/>
  <c r="Z7"/>
  <c r="Z9"/>
  <c r="Z8"/>
  <c r="Z10"/>
  <c r="Z11"/>
  <c r="Z12"/>
  <c r="Z13"/>
  <c r="Z14"/>
  <c r="Z15"/>
  <c r="Z16"/>
  <c r="Z17"/>
  <c r="Z18"/>
  <c r="Z19"/>
  <c r="Z20"/>
  <c r="AB4" l="1"/>
  <c r="AA5"/>
  <c r="AA6"/>
  <c r="AA7"/>
  <c r="AA8"/>
  <c r="AA9"/>
  <c r="AA10"/>
  <c r="AA11"/>
  <c r="AA13"/>
  <c r="AA12"/>
  <c r="AA14"/>
  <c r="AA15"/>
  <c r="AA16"/>
  <c r="AA17"/>
  <c r="AA18"/>
  <c r="AA19"/>
  <c r="AA20"/>
  <c r="Z21"/>
  <c r="AB5" l="1"/>
  <c r="AC4"/>
  <c r="AB6"/>
  <c r="AB7"/>
  <c r="AB9"/>
  <c r="AB8"/>
  <c r="AB10"/>
  <c r="AB11"/>
  <c r="AB12"/>
  <c r="AB13"/>
  <c r="AB15"/>
  <c r="AB14"/>
  <c r="AB16"/>
  <c r="AB17"/>
  <c r="AB18"/>
  <c r="AB19"/>
  <c r="AB20"/>
  <c r="AA21"/>
  <c r="AB21" l="1"/>
  <c r="AD4"/>
  <c r="AC5"/>
  <c r="AC6"/>
  <c r="AC7"/>
  <c r="AC9"/>
  <c r="AC8"/>
  <c r="AC10"/>
  <c r="AC11"/>
  <c r="AC12"/>
  <c r="AC14"/>
  <c r="AC13"/>
  <c r="AC15"/>
  <c r="AC16"/>
  <c r="AC17"/>
  <c r="AC18"/>
  <c r="AC19"/>
  <c r="AC20"/>
  <c r="AC21" l="1"/>
  <c r="AE4"/>
  <c r="AD5"/>
  <c r="AD6"/>
  <c r="AD7"/>
  <c r="AD9"/>
  <c r="AD8"/>
  <c r="AD10"/>
  <c r="AD11"/>
  <c r="AD12"/>
  <c r="AD13"/>
  <c r="AD14"/>
  <c r="AD15"/>
  <c r="AD16"/>
  <c r="AD17"/>
  <c r="AD18"/>
  <c r="AD19"/>
  <c r="AD20"/>
  <c r="AD21" l="1"/>
  <c r="AF4"/>
  <c r="AE5"/>
  <c r="AE6"/>
  <c r="AE7"/>
  <c r="AE9"/>
  <c r="AE8"/>
  <c r="AE10"/>
  <c r="AE11"/>
  <c r="AE13"/>
  <c r="AE12"/>
  <c r="AE14"/>
  <c r="AE15"/>
  <c r="AE16"/>
  <c r="AE17"/>
  <c r="AE18"/>
  <c r="AE19"/>
  <c r="AE20"/>
  <c r="AF5" l="1"/>
  <c r="AF6"/>
  <c r="AG6" s="1"/>
  <c r="AF7"/>
  <c r="AG7" s="1"/>
  <c r="AF8"/>
  <c r="AG8" s="1"/>
  <c r="AF9"/>
  <c r="AG9" s="1"/>
  <c r="AF10"/>
  <c r="AG10" s="1"/>
  <c r="AF11"/>
  <c r="AG11" s="1"/>
  <c r="AF13"/>
  <c r="AG13" s="1"/>
  <c r="AF12"/>
  <c r="AG12" s="1"/>
  <c r="AF14"/>
  <c r="AG14" s="1"/>
  <c r="AF15"/>
  <c r="AG15" s="1"/>
  <c r="AF16"/>
  <c r="AG16" s="1"/>
  <c r="AF17"/>
  <c r="AG17" s="1"/>
  <c r="AF18"/>
  <c r="AG18" s="1"/>
  <c r="AF19"/>
  <c r="AG19" s="1"/>
  <c r="AF20"/>
  <c r="AE21"/>
  <c r="AF21" l="1"/>
  <c r="AG20"/>
  <c r="AG21" s="1"/>
</calcChain>
</file>

<file path=xl/sharedStrings.xml><?xml version="1.0" encoding="utf-8"?>
<sst xmlns="http://schemas.openxmlformats.org/spreadsheetml/2006/main" count="120" uniqueCount="82">
  <si>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</si>
  <si>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</si>
  <si>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</si>
  <si>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</si>
  <si>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</si>
  <si>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</si>
  <si>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</si>
  <si>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</si>
  <si>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FERIES</t>
  </si>
  <si>
    <t>Noms</t>
  </si>
  <si>
    <t>Debut</t>
  </si>
  <si>
    <t>Fin</t>
  </si>
  <si>
    <t>Années</t>
  </si>
  <si>
    <t>An</t>
  </si>
  <si>
    <t>=Planning!$A$1</t>
  </si>
  <si>
    <t>=Listes!$I$2:$I$9</t>
  </si>
  <si>
    <t>ColA</t>
  </si>
  <si>
    <t>=Saisie!$A:$A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</si>
  <si>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</si>
  <si>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</si>
  <si>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</si>
  <si>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</si>
  <si>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</si>
  <si>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</si>
  <si>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</si>
  <si>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=DECALER(Saisie!$A$3;;;NBVAL(Saisie!$A:$A)-1)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</si>
  <si>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</si>
  <si>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</si>
  <si>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</si>
  <si>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</si>
  <si>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</si>
  <si>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</si>
  <si>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</si>
  <si>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</si>
  <si>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</si>
  <si>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</si>
  <si>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N</t>
  </si>
  <si>
    <t>Embauché</t>
  </si>
  <si>
    <t>CP / Jour</t>
  </si>
  <si>
    <t>CP en jours ouvrables</t>
  </si>
  <si>
    <t>Entrer les congés à la suite sans laisser de lignes vides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</si>
  <si>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</si>
  <si>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</si>
  <si>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</si>
  <si>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</si>
  <si>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</si>
  <si>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</si>
  <si>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</si>
  <si>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</si>
  <si>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</si>
  <si>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</si>
  <si>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</si>
  <si>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</si>
  <si>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Date 
d'entrée</t>
  </si>
  <si>
    <t>Date 
de sortie</t>
  </si>
  <si>
    <t>CP 
Restants</t>
  </si>
  <si>
    <t>CP 
Acquis</t>
  </si>
  <si>
    <t>CP 
Posés</t>
  </si>
  <si>
    <t>CP 
N+1</t>
  </si>
  <si>
    <t>Saisonnier</t>
  </si>
  <si>
    <t>NOMS &amp; Prénoms</t>
  </si>
  <si>
    <t>CP / pers / mois</t>
  </si>
  <si>
    <t>Profils</t>
  </si>
  <si>
    <t>Bilan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</si>
  <si>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</si>
  <si>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</si>
  <si>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</si>
  <si>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</si>
  <si>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</si>
  <si>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</si>
  <si>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</si>
  <si>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2027 - 2028</t>
  </si>
  <si>
    <t>Elisabeth</t>
  </si>
  <si>
    <t>Aline</t>
  </si>
  <si>
    <t>Laurent</t>
  </si>
  <si>
    <t>Eddy</t>
  </si>
  <si>
    <t>Vincent</t>
  </si>
  <si>
    <t>Dupont 1</t>
  </si>
  <si>
    <t>Dupont 2</t>
  </si>
  <si>
    <t>Dupont 3</t>
  </si>
  <si>
    <t>Dupont 4</t>
  </si>
  <si>
    <t>Bilan CP 2026 - 2027</t>
  </si>
</sst>
</file>

<file path=xl/styles.xml><?xml version="1.0" encoding="utf-8"?>
<styleSheet xmlns="http://schemas.openxmlformats.org/spreadsheetml/2006/main">
  <numFmts count="6">
    <numFmt numFmtId="164" formatCode="d/m;@"/>
    <numFmt numFmtId="165" formatCode="ddd"/>
    <numFmt numFmtId="166" formatCode="ddd\ * dd\-mm\-yy"/>
    <numFmt numFmtId="167" formatCode="0.0"/>
    <numFmt numFmtId="168" formatCode="General;;"/>
    <numFmt numFmtId="169" formatCode="[=0]&quot;&quot;;General"/>
  </numFmts>
  <fonts count="18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4"/>
      <color indexed="37"/>
      <name val="Times New Roman"/>
      <family val="1"/>
    </font>
    <font>
      <b/>
      <sz val="12"/>
      <color indexed="9"/>
      <name val="Times New Roman"/>
      <family val="1"/>
    </font>
    <font>
      <sz val="10"/>
      <color rgb="FF141414"/>
      <name val="Times New Roman"/>
      <family val="1"/>
    </font>
    <font>
      <b/>
      <sz val="10"/>
      <color rgb="FFFF0000"/>
      <name val="Times New Roman"/>
      <family val="1"/>
    </font>
    <font>
      <sz val="10"/>
      <color rgb="FF333333"/>
      <name val="Times New Roman"/>
      <family val="1"/>
    </font>
    <font>
      <b/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4"/>
      <color theme="5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7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2" applyFont="1" applyAlignment="1">
      <alignment horizontal="center"/>
    </xf>
    <xf numFmtId="0" fontId="6" fillId="0" borderId="1" xfId="2" applyFont="1" applyBorder="1" applyAlignment="1">
      <alignment horizontal="center"/>
    </xf>
    <xf numFmtId="0" fontId="7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166" fontId="2" fillId="0" borderId="0" xfId="2" applyNumberFormat="1" applyFont="1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6" fillId="0" borderId="0" xfId="2" applyFont="1" applyFill="1" applyBorder="1" applyAlignment="1">
      <alignment horizontal="center"/>
    </xf>
    <xf numFmtId="0" fontId="6" fillId="0" borderId="0" xfId="2" applyFont="1" applyBorder="1" applyAlignment="1">
      <alignment horizontal="center"/>
    </xf>
    <xf numFmtId="166" fontId="2" fillId="2" borderId="4" xfId="0" applyNumberFormat="1" applyFont="1" applyFill="1" applyBorder="1" applyAlignment="1">
      <alignment horizontal="center"/>
    </xf>
    <xf numFmtId="166" fontId="2" fillId="2" borderId="5" xfId="0" applyNumberFormat="1" applyFont="1" applyFill="1" applyBorder="1" applyAlignment="1">
      <alignment horizontal="center"/>
    </xf>
    <xf numFmtId="166" fontId="2" fillId="2" borderId="6" xfId="0" applyNumberFormat="1" applyFont="1" applyFill="1" applyBorder="1" applyAlignment="1">
      <alignment horizontal="center"/>
    </xf>
    <xf numFmtId="166" fontId="2" fillId="5" borderId="5" xfId="0" applyNumberFormat="1" applyFont="1" applyFill="1" applyBorder="1" applyAlignment="1">
      <alignment horizontal="center"/>
    </xf>
    <xf numFmtId="166" fontId="2" fillId="5" borderId="6" xfId="0" applyNumberFormat="1" applyFont="1" applyFill="1" applyBorder="1" applyAlignment="1">
      <alignment horizontal="center"/>
    </xf>
    <xf numFmtId="0" fontId="2" fillId="0" borderId="0" xfId="2" applyNumberFormat="1" applyFont="1" applyFill="1" applyBorder="1" applyAlignment="1">
      <alignment horizontal="center"/>
    </xf>
    <xf numFmtId="166" fontId="2" fillId="5" borderId="4" xfId="2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/>
    </xf>
    <xf numFmtId="14" fontId="2" fillId="2" borderId="8" xfId="0" applyNumberFormat="1" applyFont="1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/>
    </xf>
    <xf numFmtId="14" fontId="2" fillId="5" borderId="8" xfId="0" applyNumberFormat="1" applyFont="1" applyFill="1" applyBorder="1" applyAlignment="1">
      <alignment horizontal="center"/>
    </xf>
    <xf numFmtId="14" fontId="2" fillId="5" borderId="9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12" fillId="0" borderId="0" xfId="0" applyFont="1"/>
    <xf numFmtId="0" fontId="0" fillId="0" borderId="0" xfId="0" applyFill="1" applyAlignment="1">
      <alignment horizontal="center"/>
    </xf>
    <xf numFmtId="0" fontId="2" fillId="0" borderId="10" xfId="0" applyFon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 applyProtection="1">
      <alignment horizontal="center" vertical="center"/>
      <protection hidden="1"/>
    </xf>
    <xf numFmtId="165" fontId="2" fillId="0" borderId="11" xfId="0" applyNumberFormat="1" applyFont="1" applyBorder="1" applyAlignment="1" applyProtection="1">
      <alignment horizontal="center" vertical="center"/>
      <protection hidden="1"/>
    </xf>
    <xf numFmtId="14" fontId="2" fillId="0" borderId="1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3" fillId="0" borderId="0" xfId="0" applyFont="1" applyAlignment="1">
      <alignment horizontal="left" vertical="center" readingOrder="1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168" fontId="14" fillId="0" borderId="0" xfId="0" applyNumberFormat="1" applyFont="1" applyAlignment="1">
      <alignment horizontal="center" vertical="center"/>
    </xf>
    <xf numFmtId="0" fontId="15" fillId="6" borderId="0" xfId="0" applyFont="1" applyFill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14" fontId="3" fillId="7" borderId="1" xfId="0" applyNumberFormat="1" applyFont="1" applyFill="1" applyBorder="1" applyAlignment="1">
      <alignment horizontal="center" vertical="center"/>
    </xf>
    <xf numFmtId="168" fontId="16" fillId="7" borderId="1" xfId="0" applyNumberFormat="1" applyFont="1" applyFill="1" applyBorder="1" applyAlignment="1">
      <alignment horizontal="center" vertical="center" wrapText="1"/>
    </xf>
    <xf numFmtId="0" fontId="17" fillId="6" borderId="10" xfId="0" applyFont="1" applyFill="1" applyBorder="1" applyAlignment="1">
      <alignment horizontal="center" vertical="center"/>
    </xf>
    <xf numFmtId="0" fontId="16" fillId="7" borderId="11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167" fontId="0" fillId="0" borderId="10" xfId="0" applyNumberFormat="1" applyFill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2" fillId="0" borderId="10" xfId="0" applyNumberFormat="1" applyFont="1" applyBorder="1" applyAlignment="1">
      <alignment horizontal="center" vertical="center"/>
    </xf>
    <xf numFmtId="169" fontId="16" fillId="7" borderId="11" xfId="0" applyNumberFormat="1" applyFont="1" applyFill="1" applyBorder="1" applyAlignment="1">
      <alignment horizontal="center" vertical="center" wrapText="1"/>
    </xf>
    <xf numFmtId="169" fontId="0" fillId="0" borderId="10" xfId="0" applyNumberFormat="1" applyBorder="1" applyAlignment="1">
      <alignment horizontal="center" vertical="center"/>
    </xf>
    <xf numFmtId="169" fontId="0" fillId="0" borderId="10" xfId="0" applyNumberFormat="1" applyBorder="1" applyAlignment="1">
      <alignment horizontal="center" vertical="center" wrapText="1"/>
    </xf>
    <xf numFmtId="169" fontId="0" fillId="0" borderId="0" xfId="0" applyNumberFormat="1" applyAlignment="1">
      <alignment horizontal="center"/>
    </xf>
    <xf numFmtId="0" fontId="2" fillId="4" borderId="7" xfId="2" applyNumberFormat="1" applyFont="1" applyFill="1" applyBorder="1" applyAlignment="1">
      <alignment horizontal="left" vertical="center"/>
    </xf>
    <xf numFmtId="0" fontId="2" fillId="4" borderId="8" xfId="2" applyNumberFormat="1" applyFont="1" applyFill="1" applyBorder="1" applyAlignment="1">
      <alignment horizontal="left" vertical="center"/>
    </xf>
    <xf numFmtId="0" fontId="2" fillId="4" borderId="9" xfId="2" applyNumberFormat="1" applyFont="1" applyFill="1" applyBorder="1" applyAlignment="1">
      <alignment horizontal="left" vertical="center"/>
    </xf>
    <xf numFmtId="0" fontId="2" fillId="4" borderId="12" xfId="2" applyNumberFormat="1" applyFont="1" applyFill="1" applyBorder="1" applyAlignment="1">
      <alignment horizontal="center" vertical="center"/>
    </xf>
    <xf numFmtId="0" fontId="2" fillId="4" borderId="13" xfId="2" applyNumberFormat="1" applyFont="1" applyFill="1" applyBorder="1" applyAlignment="1">
      <alignment horizontal="center" vertical="center"/>
    </xf>
    <xf numFmtId="0" fontId="2" fillId="4" borderId="14" xfId="2" applyNumberFormat="1" applyFont="1" applyFill="1" applyBorder="1" applyAlignment="1">
      <alignment horizontal="center" vertical="center"/>
    </xf>
    <xf numFmtId="164" fontId="4" fillId="0" borderId="10" xfId="0" applyNumberFormat="1" applyFont="1" applyFill="1" applyBorder="1" applyAlignment="1" applyProtection="1">
      <alignment horizontal="center" vertical="center"/>
      <protection hidden="1"/>
    </xf>
    <xf numFmtId="164" fontId="11" fillId="7" borderId="15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/>
    </xf>
    <xf numFmtId="0" fontId="8" fillId="7" borderId="13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9" fillId="7" borderId="12" xfId="0" applyFont="1" applyFill="1" applyBorder="1" applyAlignment="1" applyProtection="1">
      <alignment horizontal="center" vertical="center"/>
      <protection locked="0"/>
    </xf>
    <xf numFmtId="0" fontId="9" fillId="7" borderId="18" xfId="0" applyFont="1" applyFill="1" applyBorder="1" applyAlignment="1" applyProtection="1">
      <alignment horizontal="center" vertical="center"/>
      <protection locked="0"/>
    </xf>
    <xf numFmtId="0" fontId="9" fillId="7" borderId="7" xfId="0" applyFont="1" applyFill="1" applyBorder="1" applyAlignment="1" applyProtection="1">
      <alignment horizontal="center" vertical="center"/>
      <protection locked="0"/>
    </xf>
    <xf numFmtId="0" fontId="9" fillId="7" borderId="14" xfId="0" applyFont="1" applyFill="1" applyBorder="1" applyAlignment="1" applyProtection="1">
      <alignment horizontal="center" vertical="center"/>
      <protection locked="0"/>
    </xf>
    <xf numFmtId="0" fontId="9" fillId="7" borderId="19" xfId="0" applyFont="1" applyFill="1" applyBorder="1" applyAlignment="1" applyProtection="1">
      <alignment horizontal="center" vertical="center"/>
      <protection locked="0"/>
    </xf>
    <xf numFmtId="0" fontId="9" fillId="7" borderId="9" xfId="0" applyFont="1" applyFill="1" applyBorder="1" applyAlignment="1" applyProtection="1">
      <alignment horizontal="center" vertical="center"/>
      <protection locked="0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9" fillId="7" borderId="21" xfId="0" applyFont="1" applyFill="1" applyBorder="1" applyAlignment="1">
      <alignment horizontal="center" vertical="center"/>
    </xf>
    <xf numFmtId="0" fontId="9" fillId="7" borderId="22" xfId="0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24" xfId="2" applyFont="1" applyFill="1" applyBorder="1" applyAlignment="1">
      <alignment horizontal="center"/>
    </xf>
    <xf numFmtId="0" fontId="6" fillId="0" borderId="25" xfId="2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339091</xdr:colOff>
      <xdr:row>1</xdr:row>
      <xdr:rowOff>9525</xdr:rowOff>
    </xdr:from>
    <xdr:to>
      <xdr:col>0</xdr:col>
      <xdr:colOff>2040634</xdr:colOff>
      <xdr:row>1</xdr:row>
      <xdr:rowOff>257174</xdr:rowOff>
    </xdr:to>
    <xdr:sp macro="[0]!NouveauxCongés" textlink="">
      <xdr:nvSpPr>
        <xdr:cNvPr id="2" name="ZoneTexte 1"/>
        <xdr:cNvSpPr txBox="1"/>
      </xdr:nvSpPr>
      <xdr:spPr>
        <a:xfrm>
          <a:off x="285751" y="9525"/>
          <a:ext cx="1419224" cy="2476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Nouveaux congés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/>
    <pageSetUpPr fitToPage="1"/>
  </sheetPr>
  <dimension ref="A1:L44"/>
  <sheetViews>
    <sheetView tabSelected="1" workbookViewId="0">
      <pane ySplit="2" topLeftCell="A3" activePane="bottomLeft" state="frozen"/>
      <selection activeCell="A2" sqref="A2"/>
      <selection pane="bottomLeft" activeCell="A3" sqref="A3"/>
    </sheetView>
  </sheetViews>
  <sheetFormatPr baseColWidth="10" defaultColWidth="12" defaultRowHeight="13.2"/>
  <cols>
    <col min="1" max="1" width="32.33203125" style="2" customWidth="1"/>
    <col min="2" max="3" width="15.77734375" style="50" customWidth="1"/>
    <col min="4" max="4" width="15.77734375" style="51" customWidth="1"/>
    <col min="5" max="16384" width="12" style="2"/>
  </cols>
  <sheetData>
    <row r="1" spans="1:12" ht="13.8" hidden="1" thickBot="1">
      <c r="D1" s="43" t="str">
        <f t="shared" ref="D1:D44" si="0">IF(B1&amp;C1="","",$C1-$B1-INT(($C1-$B1-IF(WEEKDAY($B1)=1,0,8-WEEKDAY($B1)))/7)
-SUMPRODUCT((Ferie&gt;=$B1)*(Ferie&lt;=$C1)*(WEEKDAY(Ferie)&lt;&gt;1)))</f>
        <v/>
      </c>
    </row>
    <row r="2" spans="1:12" ht="33.75" customHeight="1" thickBot="1">
      <c r="A2" s="67" t="s">
        <v>60</v>
      </c>
      <c r="B2" s="46" t="s">
        <v>27</v>
      </c>
      <c r="C2" s="46" t="s">
        <v>11</v>
      </c>
      <c r="D2" s="47" t="s">
        <v>39</v>
      </c>
      <c r="E2" s="40" t="s">
        <v>40</v>
      </c>
    </row>
    <row r="3" spans="1:12">
      <c r="A3" s="56" t="s">
        <v>72</v>
      </c>
      <c r="B3" s="50">
        <v>43745</v>
      </c>
      <c r="C3" s="50">
        <v>43752</v>
      </c>
      <c r="D3" s="43">
        <f t="shared" ca="1" si="0"/>
        <v>7</v>
      </c>
      <c r="L3" s="30"/>
    </row>
    <row r="4" spans="1:12">
      <c r="A4" s="56" t="s">
        <v>73</v>
      </c>
      <c r="B4" s="50">
        <v>43745</v>
      </c>
      <c r="C4" s="50">
        <v>43752</v>
      </c>
      <c r="D4" s="43">
        <f t="shared" ca="1" si="0"/>
        <v>7</v>
      </c>
      <c r="L4" s="30"/>
    </row>
    <row r="5" spans="1:12">
      <c r="A5" s="56" t="s">
        <v>74</v>
      </c>
      <c r="B5" s="50">
        <v>43745</v>
      </c>
      <c r="C5" s="50">
        <v>43752</v>
      </c>
      <c r="D5" s="43">
        <f t="shared" ca="1" si="0"/>
        <v>7</v>
      </c>
      <c r="L5" s="30"/>
    </row>
    <row r="6" spans="1:12">
      <c r="A6" s="56" t="s">
        <v>75</v>
      </c>
      <c r="B6" s="50">
        <v>43745</v>
      </c>
      <c r="C6" s="50">
        <v>43752</v>
      </c>
      <c r="D6" s="43">
        <f t="shared" ca="1" si="0"/>
        <v>7</v>
      </c>
      <c r="L6" s="30"/>
    </row>
    <row r="7" spans="1:12">
      <c r="A7" s="56" t="s">
        <v>76</v>
      </c>
      <c r="D7" s="43" t="str">
        <f t="shared" si="0"/>
        <v/>
      </c>
    </row>
    <row r="8" spans="1:12">
      <c r="A8" s="56" t="s">
        <v>77</v>
      </c>
      <c r="D8" s="43" t="str">
        <f t="shared" si="0"/>
        <v/>
      </c>
    </row>
    <row r="9" spans="1:12">
      <c r="A9" s="56" t="s">
        <v>78</v>
      </c>
      <c r="D9" s="43" t="str">
        <f t="shared" si="0"/>
        <v/>
      </c>
    </row>
    <row r="10" spans="1:12">
      <c r="A10" s="56" t="s">
        <v>79</v>
      </c>
      <c r="D10" s="43" t="str">
        <f t="shared" si="0"/>
        <v/>
      </c>
    </row>
    <row r="11" spans="1:12">
      <c r="A11" s="57" t="s">
        <v>80</v>
      </c>
      <c r="D11" s="43" t="str">
        <f t="shared" si="0"/>
        <v/>
      </c>
    </row>
    <row r="12" spans="1:12">
      <c r="D12" s="43" t="str">
        <f t="shared" si="0"/>
        <v/>
      </c>
    </row>
    <row r="13" spans="1:12">
      <c r="D13" s="43"/>
    </row>
    <row r="14" spans="1:12">
      <c r="D14" s="43" t="str">
        <f t="shared" si="0"/>
        <v/>
      </c>
    </row>
    <row r="15" spans="1:12">
      <c r="D15" s="43" t="str">
        <f t="shared" si="0"/>
        <v/>
      </c>
    </row>
    <row r="16" spans="1:12">
      <c r="D16" s="43" t="str">
        <f t="shared" si="0"/>
        <v/>
      </c>
    </row>
    <row r="17" spans="4:4">
      <c r="D17" s="43" t="str">
        <f t="shared" si="0"/>
        <v/>
      </c>
    </row>
    <row r="18" spans="4:4">
      <c r="D18" s="43" t="str">
        <f t="shared" si="0"/>
        <v/>
      </c>
    </row>
    <row r="19" spans="4:4">
      <c r="D19" s="43" t="str">
        <f t="shared" si="0"/>
        <v/>
      </c>
    </row>
    <row r="20" spans="4:4">
      <c r="D20" s="43" t="str">
        <f t="shared" si="0"/>
        <v/>
      </c>
    </row>
    <row r="21" spans="4:4">
      <c r="D21" s="43" t="str">
        <f t="shared" si="0"/>
        <v/>
      </c>
    </row>
    <row r="22" spans="4:4">
      <c r="D22" s="43" t="str">
        <f t="shared" si="0"/>
        <v/>
      </c>
    </row>
    <row r="23" spans="4:4">
      <c r="D23" s="43" t="str">
        <f t="shared" si="0"/>
        <v/>
      </c>
    </row>
    <row r="24" spans="4:4">
      <c r="D24" s="43" t="str">
        <f t="shared" si="0"/>
        <v/>
      </c>
    </row>
    <row r="25" spans="4:4">
      <c r="D25" s="43" t="str">
        <f t="shared" si="0"/>
        <v/>
      </c>
    </row>
    <row r="26" spans="4:4">
      <c r="D26" s="43" t="str">
        <f t="shared" si="0"/>
        <v/>
      </c>
    </row>
    <row r="27" spans="4:4">
      <c r="D27" s="43" t="str">
        <f t="shared" si="0"/>
        <v/>
      </c>
    </row>
    <row r="28" spans="4:4">
      <c r="D28" s="43" t="str">
        <f t="shared" si="0"/>
        <v/>
      </c>
    </row>
    <row r="29" spans="4:4">
      <c r="D29" s="43" t="str">
        <f t="shared" si="0"/>
        <v/>
      </c>
    </row>
    <row r="30" spans="4:4">
      <c r="D30" s="43" t="str">
        <f t="shared" si="0"/>
        <v/>
      </c>
    </row>
    <row r="31" spans="4:4">
      <c r="D31" s="43" t="str">
        <f t="shared" si="0"/>
        <v/>
      </c>
    </row>
    <row r="32" spans="4:4">
      <c r="D32" s="43" t="str">
        <f t="shared" si="0"/>
        <v/>
      </c>
    </row>
    <row r="33" spans="4:4">
      <c r="D33" s="43" t="str">
        <f t="shared" si="0"/>
        <v/>
      </c>
    </row>
    <row r="34" spans="4:4">
      <c r="D34" s="43" t="str">
        <f t="shared" si="0"/>
        <v/>
      </c>
    </row>
    <row r="35" spans="4:4">
      <c r="D35" s="43" t="str">
        <f t="shared" si="0"/>
        <v/>
      </c>
    </row>
    <row r="36" spans="4:4">
      <c r="D36" s="43" t="str">
        <f t="shared" si="0"/>
        <v/>
      </c>
    </row>
    <row r="37" spans="4:4">
      <c r="D37" s="43" t="str">
        <f t="shared" si="0"/>
        <v/>
      </c>
    </row>
    <row r="38" spans="4:4">
      <c r="D38" s="43" t="str">
        <f t="shared" si="0"/>
        <v/>
      </c>
    </row>
    <row r="39" spans="4:4">
      <c r="D39" s="43" t="str">
        <f t="shared" si="0"/>
        <v/>
      </c>
    </row>
    <row r="40" spans="4:4">
      <c r="D40" s="43" t="str">
        <f t="shared" si="0"/>
        <v/>
      </c>
    </row>
    <row r="41" spans="4:4">
      <c r="D41" s="43" t="str">
        <f t="shared" si="0"/>
        <v/>
      </c>
    </row>
    <row r="42" spans="4:4">
      <c r="D42" s="43" t="str">
        <f t="shared" si="0"/>
        <v/>
      </c>
    </row>
    <row r="43" spans="4:4">
      <c r="D43" s="43" t="str">
        <f t="shared" si="0"/>
        <v/>
      </c>
    </row>
    <row r="44" spans="4:4">
      <c r="D44" s="43" t="str">
        <f t="shared" si="0"/>
        <v/>
      </c>
    </row>
  </sheetData>
  <autoFilter ref="A2:C5"/>
  <phoneticPr fontId="4" type="noConversion"/>
  <dataValidations count="1">
    <dataValidation type="list" allowBlank="1" showInputMessage="1" showErrorMessage="1" sqref="A12:A44">
      <formula1>Nom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I21"/>
  <sheetViews>
    <sheetView showGridLines="0" showZeros="0" zoomScale="80" zoomScaleNormal="80" workbookViewId="0">
      <pane ySplit="5" topLeftCell="A6" activePane="bottomLeft" state="frozen"/>
      <selection pane="bottomLeft" activeCell="A55" sqref="A55"/>
    </sheetView>
  </sheetViews>
  <sheetFormatPr baseColWidth="10" defaultColWidth="12" defaultRowHeight="13.2"/>
  <cols>
    <col min="1" max="1" width="30.6640625" style="1" bestFit="1" customWidth="1"/>
    <col min="2" max="32" width="7.109375" style="1" customWidth="1"/>
    <col min="33" max="33" width="15.77734375" style="27" customWidth="1"/>
    <col min="34" max="34" width="12" style="27"/>
    <col min="35" max="16384" width="12" style="1"/>
  </cols>
  <sheetData>
    <row r="1" spans="1:35" ht="20.100000000000001" customHeight="1" thickBot="1">
      <c r="A1" s="48">
        <v>2019</v>
      </c>
      <c r="B1" s="78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I1" s="27"/>
    </row>
    <row r="2" spans="1:35" ht="20.100000000000001" customHeight="1">
      <c r="A2" s="69"/>
      <c r="B2" s="72" t="s">
        <v>45</v>
      </c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4"/>
      <c r="AG2" s="68" t="s">
        <v>61</v>
      </c>
      <c r="AH2" s="41"/>
    </row>
    <row r="3" spans="1:35" ht="20.100000000000001" customHeight="1" thickBot="1">
      <c r="A3" s="70"/>
      <c r="B3" s="75"/>
      <c r="C3" s="76"/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7"/>
      <c r="AG3" s="68"/>
      <c r="AH3" s="41"/>
    </row>
    <row r="4" spans="1:35" s="2" customFormat="1" ht="20.100000000000001" customHeight="1">
      <c r="A4" s="71"/>
      <c r="B4" s="37">
        <f>DATE(An,MONTH(1&amp;B2),1)</f>
        <v>43739</v>
      </c>
      <c r="C4" s="37">
        <f>B4+1</f>
        <v>43740</v>
      </c>
      <c r="D4" s="37">
        <f t="shared" ref="D4:AC4" si="0">C4+1</f>
        <v>43741</v>
      </c>
      <c r="E4" s="37">
        <f t="shared" si="0"/>
        <v>43742</v>
      </c>
      <c r="F4" s="37">
        <f t="shared" si="0"/>
        <v>43743</v>
      </c>
      <c r="G4" s="37">
        <f t="shared" si="0"/>
        <v>43744</v>
      </c>
      <c r="H4" s="37">
        <f t="shared" si="0"/>
        <v>43745</v>
      </c>
      <c r="I4" s="37">
        <f t="shared" si="0"/>
        <v>43746</v>
      </c>
      <c r="J4" s="37">
        <f t="shared" si="0"/>
        <v>43747</v>
      </c>
      <c r="K4" s="37">
        <f t="shared" si="0"/>
        <v>43748</v>
      </c>
      <c r="L4" s="37">
        <f t="shared" si="0"/>
        <v>43749</v>
      </c>
      <c r="M4" s="37">
        <f>L4+1</f>
        <v>43750</v>
      </c>
      <c r="N4" s="37">
        <f t="shared" si="0"/>
        <v>43751</v>
      </c>
      <c r="O4" s="37">
        <f>N4+1</f>
        <v>43752</v>
      </c>
      <c r="P4" s="37">
        <f t="shared" si="0"/>
        <v>43753</v>
      </c>
      <c r="Q4" s="37">
        <f t="shared" si="0"/>
        <v>43754</v>
      </c>
      <c r="R4" s="37">
        <f t="shared" si="0"/>
        <v>43755</v>
      </c>
      <c r="S4" s="37">
        <f t="shared" si="0"/>
        <v>43756</v>
      </c>
      <c r="T4" s="37">
        <f t="shared" si="0"/>
        <v>43757</v>
      </c>
      <c r="U4" s="37">
        <f t="shared" si="0"/>
        <v>43758</v>
      </c>
      <c r="V4" s="37">
        <f t="shared" si="0"/>
        <v>43759</v>
      </c>
      <c r="W4" s="37">
        <f t="shared" si="0"/>
        <v>43760</v>
      </c>
      <c r="X4" s="37">
        <f t="shared" si="0"/>
        <v>43761</v>
      </c>
      <c r="Y4" s="37">
        <f t="shared" si="0"/>
        <v>43762</v>
      </c>
      <c r="Z4" s="37">
        <f t="shared" si="0"/>
        <v>43763</v>
      </c>
      <c r="AA4" s="37">
        <f t="shared" si="0"/>
        <v>43764</v>
      </c>
      <c r="AB4" s="37">
        <f t="shared" si="0"/>
        <v>43765</v>
      </c>
      <c r="AC4" s="37">
        <f t="shared" si="0"/>
        <v>43766</v>
      </c>
      <c r="AD4" s="37">
        <f>IF(AC4=0,0,IF(MONTH(AC4)&lt;&gt;MONTH(AC4+1),0,AC4+1))</f>
        <v>43767</v>
      </c>
      <c r="AE4" s="37">
        <f>IF(AD4=0,0,IF(MONTH(AD4)&lt;&gt;MONTH(AD4+1),0,AD4+1))</f>
        <v>43768</v>
      </c>
      <c r="AF4" s="37">
        <f>IF(AE4=0,0,IF(MONTH(AE4)&lt;&gt;MONTH(AE4+1),0,AE4+1))</f>
        <v>43769</v>
      </c>
      <c r="AG4" s="39"/>
      <c r="AH4" s="27"/>
    </row>
    <row r="5" spans="1:35" s="2" customFormat="1" ht="20.100000000000001" customHeight="1">
      <c r="A5" s="66" t="s">
        <v>60</v>
      </c>
      <c r="B5" s="65">
        <f t="shared" ref="B5:AF5" si="1">B4</f>
        <v>43739</v>
      </c>
      <c r="C5" s="65">
        <f t="shared" si="1"/>
        <v>43740</v>
      </c>
      <c r="D5" s="65">
        <f t="shared" si="1"/>
        <v>43741</v>
      </c>
      <c r="E5" s="65">
        <f t="shared" si="1"/>
        <v>43742</v>
      </c>
      <c r="F5" s="65">
        <f t="shared" si="1"/>
        <v>43743</v>
      </c>
      <c r="G5" s="65">
        <f t="shared" si="1"/>
        <v>43744</v>
      </c>
      <c r="H5" s="65">
        <f t="shared" si="1"/>
        <v>43745</v>
      </c>
      <c r="I5" s="65">
        <f t="shared" si="1"/>
        <v>43746</v>
      </c>
      <c r="J5" s="65">
        <f t="shared" si="1"/>
        <v>43747</v>
      </c>
      <c r="K5" s="65">
        <f t="shared" si="1"/>
        <v>43748</v>
      </c>
      <c r="L5" s="65">
        <f t="shared" si="1"/>
        <v>43749</v>
      </c>
      <c r="M5" s="65">
        <f t="shared" si="1"/>
        <v>43750</v>
      </c>
      <c r="N5" s="65">
        <f t="shared" si="1"/>
        <v>43751</v>
      </c>
      <c r="O5" s="65">
        <f t="shared" si="1"/>
        <v>43752</v>
      </c>
      <c r="P5" s="65">
        <f t="shared" si="1"/>
        <v>43753</v>
      </c>
      <c r="Q5" s="65">
        <f t="shared" si="1"/>
        <v>43754</v>
      </c>
      <c r="R5" s="65">
        <f t="shared" si="1"/>
        <v>43755</v>
      </c>
      <c r="S5" s="65">
        <f t="shared" si="1"/>
        <v>43756</v>
      </c>
      <c r="T5" s="65">
        <f t="shared" si="1"/>
        <v>43757</v>
      </c>
      <c r="U5" s="65">
        <f t="shared" si="1"/>
        <v>43758</v>
      </c>
      <c r="V5" s="65">
        <f t="shared" si="1"/>
        <v>43759</v>
      </c>
      <c r="W5" s="65">
        <f t="shared" si="1"/>
        <v>43760</v>
      </c>
      <c r="X5" s="65">
        <f t="shared" si="1"/>
        <v>43761</v>
      </c>
      <c r="Y5" s="65">
        <f t="shared" si="1"/>
        <v>43762</v>
      </c>
      <c r="Z5" s="65">
        <f t="shared" si="1"/>
        <v>43763</v>
      </c>
      <c r="AA5" s="65">
        <f t="shared" si="1"/>
        <v>43764</v>
      </c>
      <c r="AB5" s="65">
        <f t="shared" si="1"/>
        <v>43765</v>
      </c>
      <c r="AC5" s="65">
        <f t="shared" si="1"/>
        <v>43766</v>
      </c>
      <c r="AD5" s="65">
        <f t="shared" si="1"/>
        <v>43767</v>
      </c>
      <c r="AE5" s="65">
        <f t="shared" si="1"/>
        <v>43768</v>
      </c>
      <c r="AF5" s="65">
        <f t="shared" si="1"/>
        <v>43769</v>
      </c>
      <c r="AG5" s="39"/>
      <c r="AH5" s="27"/>
    </row>
    <row r="6" spans="1:35" s="2" customFormat="1" ht="20.100000000000001" hidden="1" customHeight="1">
      <c r="A6" s="56" t="str">
        <f ca="1">INDEX(ColA,MIN(IF((MONTH(Debut)=MONTH(1&amp;$B$2))+(MONTH(Fin)=MONTH(1&amp;$B$2)),IF(COUNTIF(A$5:A5,Noms)=0,ROW(Noms)))))&amp;""</f>
        <v>Elisabeth</v>
      </c>
      <c r="B6" s="36" t="e">
        <f t="shared" ref="B6:K20" ca="1" si="2">SUMPRODUCT((Noms=$A6)*(B$4&gt;=Debut)*(B$4&lt;=Fin)*(WEEKDAY(B$4,2)&lt;7)*NOT((COUNTIF(Ferie,B$4))))</f>
        <v>#N/A</v>
      </c>
      <c r="C6" s="36" t="e">
        <f t="shared" ca="1" si="2"/>
        <v>#N/A</v>
      </c>
      <c r="D6" s="36" t="e">
        <f t="shared" ca="1" si="2"/>
        <v>#N/A</v>
      </c>
      <c r="E6" s="36" t="e">
        <f t="shared" ca="1" si="2"/>
        <v>#N/A</v>
      </c>
      <c r="F6" s="36" t="e">
        <f t="shared" ca="1" si="2"/>
        <v>#N/A</v>
      </c>
      <c r="G6" s="36" t="e">
        <f t="shared" ca="1" si="2"/>
        <v>#N/A</v>
      </c>
      <c r="H6" s="36" t="e">
        <f t="shared" ca="1" si="2"/>
        <v>#N/A</v>
      </c>
      <c r="I6" s="36" t="e">
        <f t="shared" ca="1" si="2"/>
        <v>#N/A</v>
      </c>
      <c r="J6" s="36" t="e">
        <f t="shared" ca="1" si="2"/>
        <v>#N/A</v>
      </c>
      <c r="K6" s="36" t="e">
        <f t="shared" ca="1" si="2"/>
        <v>#N/A</v>
      </c>
      <c r="L6" s="36" t="e">
        <f t="shared" ref="L6:U20" ca="1" si="3">SUMPRODUCT((Noms=$A6)*(L$4&gt;=Debut)*(L$4&lt;=Fin)*(WEEKDAY(L$4,2)&lt;7)*NOT((COUNTIF(Ferie,L$4))))</f>
        <v>#N/A</v>
      </c>
      <c r="M6" s="36" t="e">
        <f t="shared" ca="1" si="3"/>
        <v>#N/A</v>
      </c>
      <c r="N6" s="36" t="e">
        <f t="shared" ca="1" si="3"/>
        <v>#N/A</v>
      </c>
      <c r="O6" s="36" t="e">
        <f t="shared" ca="1" si="3"/>
        <v>#N/A</v>
      </c>
      <c r="P6" s="36" t="e">
        <f t="shared" ca="1" si="3"/>
        <v>#N/A</v>
      </c>
      <c r="Q6" s="36" t="e">
        <f t="shared" ca="1" si="3"/>
        <v>#N/A</v>
      </c>
      <c r="R6" s="36" t="e">
        <f t="shared" ca="1" si="3"/>
        <v>#N/A</v>
      </c>
      <c r="S6" s="36" t="e">
        <f t="shared" ca="1" si="3"/>
        <v>#N/A</v>
      </c>
      <c r="T6" s="36" t="e">
        <f t="shared" ca="1" si="3"/>
        <v>#N/A</v>
      </c>
      <c r="U6" s="36" t="e">
        <f t="shared" ca="1" si="3"/>
        <v>#N/A</v>
      </c>
      <c r="V6" s="36" t="e">
        <f t="shared" ref="V6:AF20" ca="1" si="4">SUMPRODUCT((Noms=$A6)*(V$4&gt;=Debut)*(V$4&lt;=Fin)*(WEEKDAY(V$4,2)&lt;7)*NOT((COUNTIF(Ferie,V$4))))</f>
        <v>#N/A</v>
      </c>
      <c r="W6" s="36" t="e">
        <f t="shared" ca="1" si="4"/>
        <v>#N/A</v>
      </c>
      <c r="X6" s="36" t="e">
        <f t="shared" ca="1" si="4"/>
        <v>#N/A</v>
      </c>
      <c r="Y6" s="36" t="e">
        <f t="shared" ca="1" si="4"/>
        <v>#N/A</v>
      </c>
      <c r="Z6" s="36" t="e">
        <f t="shared" ca="1" si="4"/>
        <v>#N/A</v>
      </c>
      <c r="AA6" s="36" t="e">
        <f t="shared" ca="1" si="4"/>
        <v>#N/A</v>
      </c>
      <c r="AB6" s="36" t="e">
        <f t="shared" ca="1" si="4"/>
        <v>#N/A</v>
      </c>
      <c r="AC6" s="36" t="e">
        <f t="shared" ca="1" si="4"/>
        <v>#N/A</v>
      </c>
      <c r="AD6" s="36" t="e">
        <f t="shared" ca="1" si="4"/>
        <v>#N/A</v>
      </c>
      <c r="AE6" s="36" t="e">
        <f t="shared" ca="1" si="4"/>
        <v>#N/A</v>
      </c>
      <c r="AF6" s="36" t="e">
        <f t="shared" ca="1" si="4"/>
        <v>#N/A</v>
      </c>
      <c r="AG6" s="39">
        <f ca="1">COUNTIF(A6:AF6,"1")</f>
        <v>0</v>
      </c>
      <c r="AH6" s="42"/>
    </row>
    <row r="7" spans="1:35" s="2" customFormat="1" ht="20.100000000000001" hidden="1" customHeight="1">
      <c r="A7" s="56" t="e">
        <f t="array" aca="1" ref="A7" ca="1">INDEX(ColA,MIN(IF((MONTH(Debut)=MONTH(1&amp;$B$2))+(MONTH(Fin)=MONTH(1&amp;$B$2)),IF(COUNTIF(A$5:A6,Noms)=0,ROW(Noms)))))&amp;""</f>
        <v>#N/A</v>
      </c>
      <c r="B7" s="36" t="e">
        <f t="shared" ca="1" si="2"/>
        <v>#N/A</v>
      </c>
      <c r="C7" s="36" t="e">
        <f t="shared" ca="1" si="2"/>
        <v>#N/A</v>
      </c>
      <c r="D7" s="36" t="e">
        <f t="shared" ca="1" si="2"/>
        <v>#N/A</v>
      </c>
      <c r="E7" s="36" t="e">
        <f t="shared" ca="1" si="2"/>
        <v>#N/A</v>
      </c>
      <c r="F7" s="36" t="e">
        <f t="shared" ca="1" si="2"/>
        <v>#N/A</v>
      </c>
      <c r="G7" s="36" t="e">
        <f t="shared" ca="1" si="2"/>
        <v>#N/A</v>
      </c>
      <c r="H7" s="36" t="e">
        <f t="shared" ca="1" si="2"/>
        <v>#N/A</v>
      </c>
      <c r="I7" s="36" t="e">
        <f t="shared" ca="1" si="2"/>
        <v>#N/A</v>
      </c>
      <c r="J7" s="36" t="e">
        <f t="shared" ca="1" si="2"/>
        <v>#N/A</v>
      </c>
      <c r="K7" s="36" t="e">
        <f t="shared" ca="1" si="2"/>
        <v>#N/A</v>
      </c>
      <c r="L7" s="36" t="e">
        <f t="shared" ca="1" si="3"/>
        <v>#N/A</v>
      </c>
      <c r="M7" s="36" t="e">
        <f t="shared" ca="1" si="3"/>
        <v>#N/A</v>
      </c>
      <c r="N7" s="36" t="e">
        <f t="shared" ca="1" si="3"/>
        <v>#N/A</v>
      </c>
      <c r="O7" s="36" t="e">
        <f t="shared" ca="1" si="3"/>
        <v>#N/A</v>
      </c>
      <c r="P7" s="36" t="e">
        <f t="shared" ca="1" si="3"/>
        <v>#N/A</v>
      </c>
      <c r="Q7" s="36" t="e">
        <f t="shared" ca="1" si="3"/>
        <v>#N/A</v>
      </c>
      <c r="R7" s="36" t="e">
        <f t="shared" ca="1" si="3"/>
        <v>#N/A</v>
      </c>
      <c r="S7" s="36" t="e">
        <f t="shared" ca="1" si="3"/>
        <v>#N/A</v>
      </c>
      <c r="T7" s="36" t="e">
        <f t="shared" ca="1" si="3"/>
        <v>#N/A</v>
      </c>
      <c r="U7" s="36" t="e">
        <f t="shared" ca="1" si="3"/>
        <v>#N/A</v>
      </c>
      <c r="V7" s="36" t="e">
        <f t="shared" ca="1" si="4"/>
        <v>#N/A</v>
      </c>
      <c r="W7" s="36" t="e">
        <f t="shared" ca="1" si="4"/>
        <v>#N/A</v>
      </c>
      <c r="X7" s="36" t="e">
        <f t="shared" ca="1" si="4"/>
        <v>#N/A</v>
      </c>
      <c r="Y7" s="36" t="e">
        <f t="shared" ca="1" si="4"/>
        <v>#N/A</v>
      </c>
      <c r="Z7" s="36" t="e">
        <f t="shared" ca="1" si="4"/>
        <v>#N/A</v>
      </c>
      <c r="AA7" s="36" t="e">
        <f t="shared" ca="1" si="4"/>
        <v>#N/A</v>
      </c>
      <c r="AB7" s="36" t="e">
        <f t="shared" ca="1" si="4"/>
        <v>#N/A</v>
      </c>
      <c r="AC7" s="36" t="e">
        <f t="shared" ca="1" si="4"/>
        <v>#N/A</v>
      </c>
      <c r="AD7" s="36" t="e">
        <f t="shared" ca="1" si="4"/>
        <v>#N/A</v>
      </c>
      <c r="AE7" s="36" t="e">
        <f t="shared" ca="1" si="4"/>
        <v>#N/A</v>
      </c>
      <c r="AF7" s="36" t="e">
        <f t="shared" ca="1" si="4"/>
        <v>#N/A</v>
      </c>
      <c r="AG7" s="39">
        <f t="shared" ref="AG7:AG18" ca="1" si="5">COUNTIF(A7:AF7,"1")</f>
        <v>0</v>
      </c>
    </row>
    <row r="8" spans="1:35" s="2" customFormat="1" ht="20.100000000000001" hidden="1" customHeight="1">
      <c r="A8" s="56" t="e">
        <f t="array" aca="1" ref="A8" ca="1">INDEX(ColA,MIN(IF((MONTH(Debut)=MONTH(1&amp;$B$2))+(MONTH(Fin)=MONTH(1&amp;$B$2)),IF(COUNTIF(A$5:A7,Noms)=0,ROW(Noms)))))&amp;""</f>
        <v>#N/A</v>
      </c>
      <c r="B8" s="36" t="e">
        <f t="shared" ca="1" si="2"/>
        <v>#N/A</v>
      </c>
      <c r="C8" s="36" t="e">
        <f t="shared" ca="1" si="2"/>
        <v>#N/A</v>
      </c>
      <c r="D8" s="36" t="e">
        <f t="shared" ca="1" si="2"/>
        <v>#N/A</v>
      </c>
      <c r="E8" s="36" t="e">
        <f t="shared" ca="1" si="2"/>
        <v>#N/A</v>
      </c>
      <c r="F8" s="36" t="e">
        <f t="shared" ca="1" si="2"/>
        <v>#N/A</v>
      </c>
      <c r="G8" s="36" t="e">
        <f t="shared" ca="1" si="2"/>
        <v>#N/A</v>
      </c>
      <c r="H8" s="36" t="e">
        <f t="shared" ca="1" si="2"/>
        <v>#N/A</v>
      </c>
      <c r="I8" s="36" t="e">
        <f t="shared" ca="1" si="2"/>
        <v>#N/A</v>
      </c>
      <c r="J8" s="36" t="e">
        <f t="shared" ca="1" si="2"/>
        <v>#N/A</v>
      </c>
      <c r="K8" s="36" t="e">
        <f t="shared" ca="1" si="2"/>
        <v>#N/A</v>
      </c>
      <c r="L8" s="36" t="e">
        <f t="shared" ca="1" si="3"/>
        <v>#N/A</v>
      </c>
      <c r="M8" s="36" t="e">
        <f t="shared" ca="1" si="3"/>
        <v>#N/A</v>
      </c>
      <c r="N8" s="36" t="e">
        <f t="shared" ca="1" si="3"/>
        <v>#N/A</v>
      </c>
      <c r="O8" s="36" t="e">
        <f t="shared" ca="1" si="3"/>
        <v>#N/A</v>
      </c>
      <c r="P8" s="36" t="e">
        <f t="shared" ca="1" si="3"/>
        <v>#N/A</v>
      </c>
      <c r="Q8" s="36" t="e">
        <f t="shared" ca="1" si="3"/>
        <v>#N/A</v>
      </c>
      <c r="R8" s="36" t="e">
        <f t="shared" ca="1" si="3"/>
        <v>#N/A</v>
      </c>
      <c r="S8" s="36" t="e">
        <f t="shared" ca="1" si="3"/>
        <v>#N/A</v>
      </c>
      <c r="T8" s="36" t="e">
        <f t="shared" ca="1" si="3"/>
        <v>#N/A</v>
      </c>
      <c r="U8" s="36" t="e">
        <f t="shared" ca="1" si="3"/>
        <v>#N/A</v>
      </c>
      <c r="V8" s="36" t="e">
        <f t="shared" ca="1" si="4"/>
        <v>#N/A</v>
      </c>
      <c r="W8" s="36" t="e">
        <f t="shared" ca="1" si="4"/>
        <v>#N/A</v>
      </c>
      <c r="X8" s="36" t="e">
        <f t="shared" ca="1" si="4"/>
        <v>#N/A</v>
      </c>
      <c r="Y8" s="36" t="e">
        <f t="shared" ca="1" si="4"/>
        <v>#N/A</v>
      </c>
      <c r="Z8" s="36" t="e">
        <f t="shared" ca="1" si="4"/>
        <v>#N/A</v>
      </c>
      <c r="AA8" s="36" t="e">
        <f t="shared" ca="1" si="4"/>
        <v>#N/A</v>
      </c>
      <c r="AB8" s="36" t="e">
        <f t="shared" ca="1" si="4"/>
        <v>#N/A</v>
      </c>
      <c r="AC8" s="36" t="e">
        <f t="shared" ca="1" si="4"/>
        <v>#N/A</v>
      </c>
      <c r="AD8" s="36" t="e">
        <f t="shared" ca="1" si="4"/>
        <v>#N/A</v>
      </c>
      <c r="AE8" s="36" t="e">
        <f t="shared" ca="1" si="4"/>
        <v>#N/A</v>
      </c>
      <c r="AF8" s="36" t="e">
        <f t="shared" ca="1" si="4"/>
        <v>#N/A</v>
      </c>
      <c r="AG8" s="39">
        <f t="shared" ca="1" si="5"/>
        <v>0</v>
      </c>
    </row>
    <row r="9" spans="1:35" s="2" customFormat="1" ht="20.100000000000001" hidden="1" customHeight="1">
      <c r="A9" s="56" t="e">
        <f t="array" aca="1" ref="A9" ca="1">INDEX(ColA,MIN(IF((MONTH(Debut)=MONTH(1&amp;$B$2))+(MONTH(Fin)=MONTH(1&amp;$B$2)),IF(COUNTIF(A$5:A8,Noms)=0,ROW(Noms)))))&amp;""</f>
        <v>#N/A</v>
      </c>
      <c r="B9" s="36" t="e">
        <f t="shared" ca="1" si="2"/>
        <v>#N/A</v>
      </c>
      <c r="C9" s="36" t="e">
        <f t="shared" ca="1" si="2"/>
        <v>#N/A</v>
      </c>
      <c r="D9" s="36" t="e">
        <f t="shared" ca="1" si="2"/>
        <v>#N/A</v>
      </c>
      <c r="E9" s="36" t="e">
        <f t="shared" ca="1" si="2"/>
        <v>#N/A</v>
      </c>
      <c r="F9" s="36" t="e">
        <f t="shared" ca="1" si="2"/>
        <v>#N/A</v>
      </c>
      <c r="G9" s="36" t="e">
        <f t="shared" ca="1" si="2"/>
        <v>#N/A</v>
      </c>
      <c r="H9" s="36" t="e">
        <f t="shared" ca="1" si="2"/>
        <v>#N/A</v>
      </c>
      <c r="I9" s="36" t="e">
        <f t="shared" ca="1" si="2"/>
        <v>#N/A</v>
      </c>
      <c r="J9" s="36" t="e">
        <f t="shared" ca="1" si="2"/>
        <v>#N/A</v>
      </c>
      <c r="K9" s="36" t="e">
        <f t="shared" ca="1" si="2"/>
        <v>#N/A</v>
      </c>
      <c r="L9" s="36" t="e">
        <f t="shared" ca="1" si="3"/>
        <v>#N/A</v>
      </c>
      <c r="M9" s="36" t="e">
        <f t="shared" ca="1" si="3"/>
        <v>#N/A</v>
      </c>
      <c r="N9" s="36" t="e">
        <f t="shared" ca="1" si="3"/>
        <v>#N/A</v>
      </c>
      <c r="O9" s="36" t="e">
        <f t="shared" ca="1" si="3"/>
        <v>#N/A</v>
      </c>
      <c r="P9" s="36" t="e">
        <f t="shared" ca="1" si="3"/>
        <v>#N/A</v>
      </c>
      <c r="Q9" s="36" t="e">
        <f t="shared" ca="1" si="3"/>
        <v>#N/A</v>
      </c>
      <c r="R9" s="36" t="e">
        <f t="shared" ca="1" si="3"/>
        <v>#N/A</v>
      </c>
      <c r="S9" s="36" t="e">
        <f t="shared" ca="1" si="3"/>
        <v>#N/A</v>
      </c>
      <c r="T9" s="36" t="e">
        <f t="shared" ca="1" si="3"/>
        <v>#N/A</v>
      </c>
      <c r="U9" s="36" t="e">
        <f t="shared" ca="1" si="3"/>
        <v>#N/A</v>
      </c>
      <c r="V9" s="36" t="e">
        <f t="shared" ca="1" si="4"/>
        <v>#N/A</v>
      </c>
      <c r="W9" s="36" t="e">
        <f t="shared" ca="1" si="4"/>
        <v>#N/A</v>
      </c>
      <c r="X9" s="36" t="e">
        <f t="shared" ca="1" si="4"/>
        <v>#N/A</v>
      </c>
      <c r="Y9" s="36" t="e">
        <f t="shared" ca="1" si="4"/>
        <v>#N/A</v>
      </c>
      <c r="Z9" s="36" t="e">
        <f t="shared" ca="1" si="4"/>
        <v>#N/A</v>
      </c>
      <c r="AA9" s="36" t="e">
        <f t="shared" ca="1" si="4"/>
        <v>#N/A</v>
      </c>
      <c r="AB9" s="36" t="e">
        <f t="shared" ca="1" si="4"/>
        <v>#N/A</v>
      </c>
      <c r="AC9" s="36" t="e">
        <f t="shared" ca="1" si="4"/>
        <v>#N/A</v>
      </c>
      <c r="AD9" s="36" t="e">
        <f t="shared" ca="1" si="4"/>
        <v>#N/A</v>
      </c>
      <c r="AE9" s="36" t="e">
        <f t="shared" ca="1" si="4"/>
        <v>#N/A</v>
      </c>
      <c r="AF9" s="36" t="e">
        <f t="shared" ca="1" si="4"/>
        <v>#N/A</v>
      </c>
      <c r="AG9" s="39">
        <f t="shared" ca="1" si="5"/>
        <v>0</v>
      </c>
    </row>
    <row r="10" spans="1:35" s="2" customFormat="1" ht="20.100000000000001" hidden="1" customHeight="1">
      <c r="A10" s="56" t="e">
        <f t="array" aca="1" ref="A10" ca="1">INDEX(ColA,MIN(IF((MONTH(Debut)=MONTH(1&amp;$B$2))+(MONTH(Fin)=MONTH(1&amp;$B$2)),IF(COUNTIF(A$5:A9,Noms)=0,ROW(Noms)))))&amp;""</f>
        <v>#N/A</v>
      </c>
      <c r="B10" s="36" t="e">
        <f t="shared" ca="1" si="2"/>
        <v>#N/A</v>
      </c>
      <c r="C10" s="36" t="e">
        <f t="shared" ca="1" si="2"/>
        <v>#N/A</v>
      </c>
      <c r="D10" s="36" t="e">
        <f t="shared" ca="1" si="2"/>
        <v>#N/A</v>
      </c>
      <c r="E10" s="36" t="e">
        <f t="shared" ca="1" si="2"/>
        <v>#N/A</v>
      </c>
      <c r="F10" s="36" t="e">
        <f t="shared" ca="1" si="2"/>
        <v>#N/A</v>
      </c>
      <c r="G10" s="36" t="e">
        <f t="shared" ca="1" si="2"/>
        <v>#N/A</v>
      </c>
      <c r="H10" s="36" t="e">
        <f t="shared" ca="1" si="2"/>
        <v>#N/A</v>
      </c>
      <c r="I10" s="36" t="e">
        <f t="shared" ca="1" si="2"/>
        <v>#N/A</v>
      </c>
      <c r="J10" s="36" t="e">
        <f t="shared" ca="1" si="2"/>
        <v>#N/A</v>
      </c>
      <c r="K10" s="36" t="e">
        <f t="shared" ca="1" si="2"/>
        <v>#N/A</v>
      </c>
      <c r="L10" s="36" t="e">
        <f t="shared" ca="1" si="3"/>
        <v>#N/A</v>
      </c>
      <c r="M10" s="36" t="e">
        <f t="shared" ca="1" si="3"/>
        <v>#N/A</v>
      </c>
      <c r="N10" s="36" t="e">
        <f t="shared" ca="1" si="3"/>
        <v>#N/A</v>
      </c>
      <c r="O10" s="36" t="e">
        <f t="shared" ca="1" si="3"/>
        <v>#N/A</v>
      </c>
      <c r="P10" s="36" t="e">
        <f t="shared" ca="1" si="3"/>
        <v>#N/A</v>
      </c>
      <c r="Q10" s="36" t="e">
        <f t="shared" ca="1" si="3"/>
        <v>#N/A</v>
      </c>
      <c r="R10" s="36" t="e">
        <f t="shared" ca="1" si="3"/>
        <v>#N/A</v>
      </c>
      <c r="S10" s="36" t="e">
        <f t="shared" ca="1" si="3"/>
        <v>#N/A</v>
      </c>
      <c r="T10" s="36" t="e">
        <f t="shared" ca="1" si="3"/>
        <v>#N/A</v>
      </c>
      <c r="U10" s="36" t="e">
        <f t="shared" ca="1" si="3"/>
        <v>#N/A</v>
      </c>
      <c r="V10" s="36" t="e">
        <f t="shared" ca="1" si="4"/>
        <v>#N/A</v>
      </c>
      <c r="W10" s="36" t="e">
        <f t="shared" ca="1" si="4"/>
        <v>#N/A</v>
      </c>
      <c r="X10" s="36" t="e">
        <f t="shared" ca="1" si="4"/>
        <v>#N/A</v>
      </c>
      <c r="Y10" s="36" t="e">
        <f t="shared" ca="1" si="4"/>
        <v>#N/A</v>
      </c>
      <c r="Z10" s="36" t="e">
        <f t="shared" ca="1" si="4"/>
        <v>#N/A</v>
      </c>
      <c r="AA10" s="36" t="e">
        <f t="shared" ca="1" si="4"/>
        <v>#N/A</v>
      </c>
      <c r="AB10" s="36" t="e">
        <f t="shared" ca="1" si="4"/>
        <v>#N/A</v>
      </c>
      <c r="AC10" s="36" t="e">
        <f t="shared" ca="1" si="4"/>
        <v>#N/A</v>
      </c>
      <c r="AD10" s="36" t="e">
        <f t="shared" ca="1" si="4"/>
        <v>#N/A</v>
      </c>
      <c r="AE10" s="36" t="e">
        <f t="shared" ca="1" si="4"/>
        <v>#N/A</v>
      </c>
      <c r="AF10" s="36" t="e">
        <f t="shared" ca="1" si="4"/>
        <v>#N/A</v>
      </c>
      <c r="AG10" s="39">
        <f t="shared" ca="1" si="5"/>
        <v>0</v>
      </c>
    </row>
    <row r="11" spans="1:35" ht="20.100000000000001" hidden="1" customHeight="1">
      <c r="A11" s="56" t="e">
        <f t="array" aca="1" ref="A11" ca="1">INDEX(ColA,MIN(IF((MONTH(Debut)=MONTH(1&amp;$B$2))+(MONTH(Fin)=MONTH(1&amp;$B$2)),IF(COUNTIF(A$5:A10,Noms)=0,ROW(Noms)))))&amp;""</f>
        <v>#N/A</v>
      </c>
      <c r="B11" s="36" t="e">
        <f t="shared" ca="1" si="2"/>
        <v>#N/A</v>
      </c>
      <c r="C11" s="36" t="e">
        <f t="shared" ca="1" si="2"/>
        <v>#N/A</v>
      </c>
      <c r="D11" s="36" t="e">
        <f t="shared" ca="1" si="2"/>
        <v>#N/A</v>
      </c>
      <c r="E11" s="36" t="e">
        <f t="shared" ca="1" si="2"/>
        <v>#N/A</v>
      </c>
      <c r="F11" s="36" t="e">
        <f t="shared" ca="1" si="2"/>
        <v>#N/A</v>
      </c>
      <c r="G11" s="36" t="e">
        <f t="shared" ca="1" si="2"/>
        <v>#N/A</v>
      </c>
      <c r="H11" s="36" t="e">
        <f t="shared" ca="1" si="2"/>
        <v>#N/A</v>
      </c>
      <c r="I11" s="36" t="e">
        <f t="shared" ca="1" si="2"/>
        <v>#N/A</v>
      </c>
      <c r="J11" s="36" t="e">
        <f t="shared" ca="1" si="2"/>
        <v>#N/A</v>
      </c>
      <c r="K11" s="36" t="e">
        <f t="shared" ca="1" si="2"/>
        <v>#N/A</v>
      </c>
      <c r="L11" s="36" t="e">
        <f t="shared" ca="1" si="3"/>
        <v>#N/A</v>
      </c>
      <c r="M11" s="36" t="e">
        <f t="shared" ca="1" si="3"/>
        <v>#N/A</v>
      </c>
      <c r="N11" s="36" t="e">
        <f t="shared" ca="1" si="3"/>
        <v>#N/A</v>
      </c>
      <c r="O11" s="36" t="e">
        <f t="shared" ca="1" si="3"/>
        <v>#N/A</v>
      </c>
      <c r="P11" s="36" t="e">
        <f t="shared" ca="1" si="3"/>
        <v>#N/A</v>
      </c>
      <c r="Q11" s="36" t="e">
        <f t="shared" ca="1" si="3"/>
        <v>#N/A</v>
      </c>
      <c r="R11" s="36" t="e">
        <f t="shared" ca="1" si="3"/>
        <v>#N/A</v>
      </c>
      <c r="S11" s="36" t="e">
        <f t="shared" ca="1" si="3"/>
        <v>#N/A</v>
      </c>
      <c r="T11" s="36" t="e">
        <f t="shared" ca="1" si="3"/>
        <v>#N/A</v>
      </c>
      <c r="U11" s="36" t="e">
        <f t="shared" ca="1" si="3"/>
        <v>#N/A</v>
      </c>
      <c r="V11" s="36" t="e">
        <f t="shared" ca="1" si="4"/>
        <v>#N/A</v>
      </c>
      <c r="W11" s="36" t="e">
        <f t="shared" ca="1" si="4"/>
        <v>#N/A</v>
      </c>
      <c r="X11" s="36" t="e">
        <f t="shared" ca="1" si="4"/>
        <v>#N/A</v>
      </c>
      <c r="Y11" s="36" t="e">
        <f t="shared" ca="1" si="4"/>
        <v>#N/A</v>
      </c>
      <c r="Z11" s="36" t="e">
        <f t="shared" ca="1" si="4"/>
        <v>#N/A</v>
      </c>
      <c r="AA11" s="36" t="e">
        <f t="shared" ca="1" si="4"/>
        <v>#N/A</v>
      </c>
      <c r="AB11" s="36" t="e">
        <f t="shared" ca="1" si="4"/>
        <v>#N/A</v>
      </c>
      <c r="AC11" s="36" t="e">
        <f t="shared" ca="1" si="4"/>
        <v>#N/A</v>
      </c>
      <c r="AD11" s="36" t="e">
        <f t="shared" ca="1" si="4"/>
        <v>#N/A</v>
      </c>
      <c r="AE11" s="36" t="e">
        <f t="shared" ca="1" si="4"/>
        <v>#N/A</v>
      </c>
      <c r="AF11" s="36" t="e">
        <f t="shared" ca="1" si="4"/>
        <v>#N/A</v>
      </c>
      <c r="AG11" s="39">
        <f t="shared" ca="1" si="5"/>
        <v>0</v>
      </c>
      <c r="AH11" s="2"/>
      <c r="AI11" s="29"/>
    </row>
    <row r="12" spans="1:35" ht="20.100000000000001" hidden="1" customHeight="1">
      <c r="A12" s="56" t="e">
        <f t="array" aca="1" ref="A12" ca="1">INDEX(ColA,MIN(IF((MONTH(Debut)=MONTH(1&amp;$B$2))+(MONTH(Fin)=MONTH(1&amp;$B$2)),IF(COUNTIF(A$5:A11,Noms)=0,ROW(Noms)))))&amp;""</f>
        <v>#N/A</v>
      </c>
      <c r="B12" s="36" t="e">
        <f t="shared" ca="1" si="2"/>
        <v>#N/A</v>
      </c>
      <c r="C12" s="36" t="e">
        <f t="shared" ca="1" si="2"/>
        <v>#N/A</v>
      </c>
      <c r="D12" s="36" t="e">
        <f t="shared" ca="1" si="2"/>
        <v>#N/A</v>
      </c>
      <c r="E12" s="36" t="e">
        <f t="shared" ca="1" si="2"/>
        <v>#N/A</v>
      </c>
      <c r="F12" s="36" t="e">
        <f t="shared" ca="1" si="2"/>
        <v>#N/A</v>
      </c>
      <c r="G12" s="36" t="e">
        <f t="shared" ca="1" si="2"/>
        <v>#N/A</v>
      </c>
      <c r="H12" s="36" t="e">
        <f t="shared" ca="1" si="2"/>
        <v>#N/A</v>
      </c>
      <c r="I12" s="36" t="e">
        <f t="shared" ca="1" si="2"/>
        <v>#N/A</v>
      </c>
      <c r="J12" s="36" t="e">
        <f t="shared" ca="1" si="2"/>
        <v>#N/A</v>
      </c>
      <c r="K12" s="36" t="e">
        <f t="shared" ca="1" si="2"/>
        <v>#N/A</v>
      </c>
      <c r="L12" s="36" t="e">
        <f t="shared" ca="1" si="3"/>
        <v>#N/A</v>
      </c>
      <c r="M12" s="36" t="e">
        <f t="shared" ca="1" si="3"/>
        <v>#N/A</v>
      </c>
      <c r="N12" s="36" t="e">
        <f t="shared" ca="1" si="3"/>
        <v>#N/A</v>
      </c>
      <c r="O12" s="36" t="e">
        <f t="shared" ca="1" si="3"/>
        <v>#N/A</v>
      </c>
      <c r="P12" s="36" t="e">
        <f t="shared" ca="1" si="3"/>
        <v>#N/A</v>
      </c>
      <c r="Q12" s="36" t="e">
        <f t="shared" ca="1" si="3"/>
        <v>#N/A</v>
      </c>
      <c r="R12" s="36" t="e">
        <f t="shared" ca="1" si="3"/>
        <v>#N/A</v>
      </c>
      <c r="S12" s="36" t="e">
        <f t="shared" ca="1" si="3"/>
        <v>#N/A</v>
      </c>
      <c r="T12" s="36" t="e">
        <f t="shared" ca="1" si="3"/>
        <v>#N/A</v>
      </c>
      <c r="U12" s="36" t="e">
        <f t="shared" ca="1" si="3"/>
        <v>#N/A</v>
      </c>
      <c r="V12" s="36" t="e">
        <f t="shared" ca="1" si="4"/>
        <v>#N/A</v>
      </c>
      <c r="W12" s="36" t="e">
        <f t="shared" ca="1" si="4"/>
        <v>#N/A</v>
      </c>
      <c r="X12" s="36" t="e">
        <f t="shared" ca="1" si="4"/>
        <v>#N/A</v>
      </c>
      <c r="Y12" s="36" t="e">
        <f t="shared" ca="1" si="4"/>
        <v>#N/A</v>
      </c>
      <c r="Z12" s="36" t="e">
        <f t="shared" ca="1" si="4"/>
        <v>#N/A</v>
      </c>
      <c r="AA12" s="36" t="e">
        <f t="shared" ca="1" si="4"/>
        <v>#N/A</v>
      </c>
      <c r="AB12" s="36" t="e">
        <f t="shared" ca="1" si="4"/>
        <v>#N/A</v>
      </c>
      <c r="AC12" s="36" t="e">
        <f t="shared" ca="1" si="4"/>
        <v>#N/A</v>
      </c>
      <c r="AD12" s="36" t="e">
        <f t="shared" ca="1" si="4"/>
        <v>#N/A</v>
      </c>
      <c r="AE12" s="36" t="e">
        <f t="shared" ca="1" si="4"/>
        <v>#N/A</v>
      </c>
      <c r="AF12" s="36" t="e">
        <f t="shared" ca="1" si="4"/>
        <v>#N/A</v>
      </c>
      <c r="AG12" s="39">
        <f t="shared" ca="1" si="5"/>
        <v>0</v>
      </c>
      <c r="AH12" s="2"/>
    </row>
    <row r="13" spans="1:35" ht="20.100000000000001" hidden="1" customHeight="1">
      <c r="A13" s="56" t="e">
        <f t="array" aca="1" ref="A13" ca="1">INDEX(ColA,MIN(IF((MONTH(Debut)=MONTH(1&amp;$B$2))+(MONTH(Fin)=MONTH(1&amp;$B$2)),IF(COUNTIF(A$5:A12,Noms)=0,ROW(Noms)))))&amp;""</f>
        <v>#N/A</v>
      </c>
      <c r="B13" s="36" t="e">
        <f t="shared" ca="1" si="2"/>
        <v>#N/A</v>
      </c>
      <c r="C13" s="36" t="e">
        <f t="shared" ca="1" si="2"/>
        <v>#N/A</v>
      </c>
      <c r="D13" s="36" t="e">
        <f t="shared" ca="1" si="2"/>
        <v>#N/A</v>
      </c>
      <c r="E13" s="36" t="e">
        <f t="shared" ca="1" si="2"/>
        <v>#N/A</v>
      </c>
      <c r="F13" s="36" t="e">
        <f t="shared" ca="1" si="2"/>
        <v>#N/A</v>
      </c>
      <c r="G13" s="36" t="e">
        <f t="shared" ca="1" si="2"/>
        <v>#N/A</v>
      </c>
      <c r="H13" s="36" t="e">
        <f t="shared" ca="1" si="2"/>
        <v>#N/A</v>
      </c>
      <c r="I13" s="36" t="e">
        <f t="shared" ca="1" si="2"/>
        <v>#N/A</v>
      </c>
      <c r="J13" s="36" t="e">
        <f t="shared" ca="1" si="2"/>
        <v>#N/A</v>
      </c>
      <c r="K13" s="36" t="e">
        <f t="shared" ca="1" si="2"/>
        <v>#N/A</v>
      </c>
      <c r="L13" s="36" t="e">
        <f t="shared" ca="1" si="3"/>
        <v>#N/A</v>
      </c>
      <c r="M13" s="36" t="e">
        <f t="shared" ca="1" si="3"/>
        <v>#N/A</v>
      </c>
      <c r="N13" s="36" t="e">
        <f t="shared" ca="1" si="3"/>
        <v>#N/A</v>
      </c>
      <c r="O13" s="36" t="e">
        <f t="shared" ca="1" si="3"/>
        <v>#N/A</v>
      </c>
      <c r="P13" s="36" t="e">
        <f t="shared" ca="1" si="3"/>
        <v>#N/A</v>
      </c>
      <c r="Q13" s="36" t="e">
        <f t="shared" ca="1" si="3"/>
        <v>#N/A</v>
      </c>
      <c r="R13" s="36" t="e">
        <f t="shared" ca="1" si="3"/>
        <v>#N/A</v>
      </c>
      <c r="S13" s="36" t="e">
        <f t="shared" ca="1" si="3"/>
        <v>#N/A</v>
      </c>
      <c r="T13" s="36" t="e">
        <f t="shared" ca="1" si="3"/>
        <v>#N/A</v>
      </c>
      <c r="U13" s="36" t="e">
        <f t="shared" ca="1" si="3"/>
        <v>#N/A</v>
      </c>
      <c r="V13" s="36" t="e">
        <f t="shared" ca="1" si="4"/>
        <v>#N/A</v>
      </c>
      <c r="W13" s="36" t="e">
        <f t="shared" ca="1" si="4"/>
        <v>#N/A</v>
      </c>
      <c r="X13" s="36" t="e">
        <f t="shared" ca="1" si="4"/>
        <v>#N/A</v>
      </c>
      <c r="Y13" s="36" t="e">
        <f t="shared" ca="1" si="4"/>
        <v>#N/A</v>
      </c>
      <c r="Z13" s="36" t="e">
        <f t="shared" ca="1" si="4"/>
        <v>#N/A</v>
      </c>
      <c r="AA13" s="36" t="e">
        <f t="shared" ca="1" si="4"/>
        <v>#N/A</v>
      </c>
      <c r="AB13" s="36" t="e">
        <f t="shared" ca="1" si="4"/>
        <v>#N/A</v>
      </c>
      <c r="AC13" s="36" t="e">
        <f t="shared" ca="1" si="4"/>
        <v>#N/A</v>
      </c>
      <c r="AD13" s="36" t="e">
        <f t="shared" ca="1" si="4"/>
        <v>#N/A</v>
      </c>
      <c r="AE13" s="36" t="e">
        <f t="shared" ca="1" si="4"/>
        <v>#N/A</v>
      </c>
      <c r="AF13" s="36" t="e">
        <f t="shared" ca="1" si="4"/>
        <v>#N/A</v>
      </c>
      <c r="AG13" s="39">
        <f t="shared" ca="1" si="5"/>
        <v>0</v>
      </c>
      <c r="AH13" s="2"/>
    </row>
    <row r="14" spans="1:35" ht="20.100000000000001" hidden="1" customHeight="1">
      <c r="A14" s="56" t="e">
        <f t="array" aca="1" ref="A14" ca="1">INDEX(ColA,MIN(IF((MONTH(Debut)=MONTH(1&amp;$B$2))+(MONTH(Fin)=MONTH(1&amp;$B$2)),IF(COUNTIF(A$5:A13,Noms)=0,ROW(Noms)))))&amp;""</f>
        <v>#N/A</v>
      </c>
      <c r="B14" s="36" t="e">
        <f t="shared" ca="1" si="2"/>
        <v>#N/A</v>
      </c>
      <c r="C14" s="36" t="e">
        <f t="shared" ca="1" si="2"/>
        <v>#N/A</v>
      </c>
      <c r="D14" s="36" t="e">
        <f t="shared" ca="1" si="2"/>
        <v>#N/A</v>
      </c>
      <c r="E14" s="36" t="e">
        <f t="shared" ca="1" si="2"/>
        <v>#N/A</v>
      </c>
      <c r="F14" s="36" t="e">
        <f t="shared" ca="1" si="2"/>
        <v>#N/A</v>
      </c>
      <c r="G14" s="36" t="e">
        <f t="shared" ca="1" si="2"/>
        <v>#N/A</v>
      </c>
      <c r="H14" s="36" t="e">
        <f t="shared" ca="1" si="2"/>
        <v>#N/A</v>
      </c>
      <c r="I14" s="36" t="e">
        <f t="shared" ca="1" si="2"/>
        <v>#N/A</v>
      </c>
      <c r="J14" s="36" t="e">
        <f t="shared" ca="1" si="2"/>
        <v>#N/A</v>
      </c>
      <c r="K14" s="36" t="e">
        <f t="shared" ca="1" si="2"/>
        <v>#N/A</v>
      </c>
      <c r="L14" s="36" t="e">
        <f t="shared" ca="1" si="3"/>
        <v>#N/A</v>
      </c>
      <c r="M14" s="36" t="e">
        <f t="shared" ca="1" si="3"/>
        <v>#N/A</v>
      </c>
      <c r="N14" s="36" t="e">
        <f t="shared" ca="1" si="3"/>
        <v>#N/A</v>
      </c>
      <c r="O14" s="36" t="e">
        <f t="shared" ca="1" si="3"/>
        <v>#N/A</v>
      </c>
      <c r="P14" s="36" t="e">
        <f t="shared" ca="1" si="3"/>
        <v>#N/A</v>
      </c>
      <c r="Q14" s="36" t="e">
        <f t="shared" ca="1" si="3"/>
        <v>#N/A</v>
      </c>
      <c r="R14" s="36" t="e">
        <f t="shared" ca="1" si="3"/>
        <v>#N/A</v>
      </c>
      <c r="S14" s="36" t="e">
        <f t="shared" ca="1" si="3"/>
        <v>#N/A</v>
      </c>
      <c r="T14" s="36" t="e">
        <f t="shared" ca="1" si="3"/>
        <v>#N/A</v>
      </c>
      <c r="U14" s="36" t="e">
        <f t="shared" ca="1" si="3"/>
        <v>#N/A</v>
      </c>
      <c r="V14" s="36" t="e">
        <f t="shared" ca="1" si="4"/>
        <v>#N/A</v>
      </c>
      <c r="W14" s="36" t="e">
        <f t="shared" ca="1" si="4"/>
        <v>#N/A</v>
      </c>
      <c r="X14" s="36" t="e">
        <f t="shared" ca="1" si="4"/>
        <v>#N/A</v>
      </c>
      <c r="Y14" s="36" t="e">
        <f t="shared" ca="1" si="4"/>
        <v>#N/A</v>
      </c>
      <c r="Z14" s="36" t="e">
        <f t="shared" ca="1" si="4"/>
        <v>#N/A</v>
      </c>
      <c r="AA14" s="36" t="e">
        <f t="shared" ca="1" si="4"/>
        <v>#N/A</v>
      </c>
      <c r="AB14" s="36" t="e">
        <f t="shared" ca="1" si="4"/>
        <v>#N/A</v>
      </c>
      <c r="AC14" s="36" t="e">
        <f t="shared" ca="1" si="4"/>
        <v>#N/A</v>
      </c>
      <c r="AD14" s="36" t="e">
        <f t="shared" ca="1" si="4"/>
        <v>#N/A</v>
      </c>
      <c r="AE14" s="36" t="e">
        <f t="shared" ca="1" si="4"/>
        <v>#N/A</v>
      </c>
      <c r="AF14" s="36" t="e">
        <f t="shared" ca="1" si="4"/>
        <v>#N/A</v>
      </c>
      <c r="AG14" s="39">
        <f t="shared" ca="1" si="5"/>
        <v>0</v>
      </c>
      <c r="AH14" s="2"/>
    </row>
    <row r="15" spans="1:35" ht="20.100000000000001" hidden="1" customHeight="1">
      <c r="A15" s="56" t="e">
        <f t="array" aca="1" ref="A15" ca="1">INDEX(ColA,MIN(IF((MONTH(Debut)=MONTH(1&amp;$B$2))+(MONTH(Fin)=MONTH(1&amp;$B$2)),IF(COUNTIF(A$5:A14,Noms)=0,ROW(Noms)))))&amp;""</f>
        <v>#N/A</v>
      </c>
      <c r="B15" s="36" t="e">
        <f t="shared" ca="1" si="2"/>
        <v>#N/A</v>
      </c>
      <c r="C15" s="36" t="e">
        <f t="shared" ca="1" si="2"/>
        <v>#N/A</v>
      </c>
      <c r="D15" s="36" t="e">
        <f t="shared" ca="1" si="2"/>
        <v>#N/A</v>
      </c>
      <c r="E15" s="36" t="e">
        <f t="shared" ca="1" si="2"/>
        <v>#N/A</v>
      </c>
      <c r="F15" s="36" t="e">
        <f t="shared" ca="1" si="2"/>
        <v>#N/A</v>
      </c>
      <c r="G15" s="36" t="e">
        <f t="shared" ca="1" si="2"/>
        <v>#N/A</v>
      </c>
      <c r="H15" s="36" t="e">
        <f t="shared" ca="1" si="2"/>
        <v>#N/A</v>
      </c>
      <c r="I15" s="36" t="e">
        <f t="shared" ca="1" si="2"/>
        <v>#N/A</v>
      </c>
      <c r="J15" s="36" t="e">
        <f t="shared" ca="1" si="2"/>
        <v>#N/A</v>
      </c>
      <c r="K15" s="36" t="e">
        <f t="shared" ca="1" si="2"/>
        <v>#N/A</v>
      </c>
      <c r="L15" s="36" t="e">
        <f t="shared" ca="1" si="3"/>
        <v>#N/A</v>
      </c>
      <c r="M15" s="36" t="e">
        <f t="shared" ca="1" si="3"/>
        <v>#N/A</v>
      </c>
      <c r="N15" s="36" t="e">
        <f t="shared" ca="1" si="3"/>
        <v>#N/A</v>
      </c>
      <c r="O15" s="36" t="e">
        <f t="shared" ca="1" si="3"/>
        <v>#N/A</v>
      </c>
      <c r="P15" s="36" t="e">
        <f t="shared" ca="1" si="3"/>
        <v>#N/A</v>
      </c>
      <c r="Q15" s="36" t="e">
        <f t="shared" ca="1" si="3"/>
        <v>#N/A</v>
      </c>
      <c r="R15" s="36" t="e">
        <f t="shared" ca="1" si="3"/>
        <v>#N/A</v>
      </c>
      <c r="S15" s="36" t="e">
        <f t="shared" ca="1" si="3"/>
        <v>#N/A</v>
      </c>
      <c r="T15" s="36" t="e">
        <f t="shared" ca="1" si="3"/>
        <v>#N/A</v>
      </c>
      <c r="U15" s="36" t="e">
        <f t="shared" ca="1" si="3"/>
        <v>#N/A</v>
      </c>
      <c r="V15" s="36" t="e">
        <f t="shared" ca="1" si="4"/>
        <v>#N/A</v>
      </c>
      <c r="W15" s="36" t="e">
        <f t="shared" ca="1" si="4"/>
        <v>#N/A</v>
      </c>
      <c r="X15" s="36" t="e">
        <f t="shared" ca="1" si="4"/>
        <v>#N/A</v>
      </c>
      <c r="Y15" s="36" t="e">
        <f t="shared" ca="1" si="4"/>
        <v>#N/A</v>
      </c>
      <c r="Z15" s="36" t="e">
        <f t="shared" ca="1" si="4"/>
        <v>#N/A</v>
      </c>
      <c r="AA15" s="36" t="e">
        <f t="shared" ca="1" si="4"/>
        <v>#N/A</v>
      </c>
      <c r="AB15" s="36" t="e">
        <f t="shared" ca="1" si="4"/>
        <v>#N/A</v>
      </c>
      <c r="AC15" s="36" t="e">
        <f t="shared" ca="1" si="4"/>
        <v>#N/A</v>
      </c>
      <c r="AD15" s="36" t="e">
        <f t="shared" ca="1" si="4"/>
        <v>#N/A</v>
      </c>
      <c r="AE15" s="36" t="e">
        <f t="shared" ca="1" si="4"/>
        <v>#N/A</v>
      </c>
      <c r="AF15" s="36" t="e">
        <f t="shared" ca="1" si="4"/>
        <v>#N/A</v>
      </c>
      <c r="AG15" s="39">
        <f ca="1">COUNTIF(A15:AF15,"1")</f>
        <v>0</v>
      </c>
      <c r="AH15" s="2"/>
    </row>
    <row r="16" spans="1:35" ht="20.100000000000001" hidden="1" customHeight="1">
      <c r="A16" s="56" t="e">
        <f t="array" aca="1" ref="A16" ca="1">INDEX(ColA,MIN(IF((MONTH(Debut)=MONTH(1&amp;$B$2))+(MONTH(Fin)=MONTH(1&amp;$B$2)),IF(COUNTIF(A$5:A15,Noms)=0,ROW(Noms)))))&amp;""</f>
        <v>#N/A</v>
      </c>
      <c r="B16" s="36" t="e">
        <f t="shared" ca="1" si="2"/>
        <v>#N/A</v>
      </c>
      <c r="C16" s="36" t="e">
        <f t="shared" ca="1" si="2"/>
        <v>#N/A</v>
      </c>
      <c r="D16" s="36" t="e">
        <f t="shared" ca="1" si="2"/>
        <v>#N/A</v>
      </c>
      <c r="E16" s="36" t="e">
        <f t="shared" ca="1" si="2"/>
        <v>#N/A</v>
      </c>
      <c r="F16" s="36" t="e">
        <f t="shared" ca="1" si="2"/>
        <v>#N/A</v>
      </c>
      <c r="G16" s="36" t="e">
        <f t="shared" ca="1" si="2"/>
        <v>#N/A</v>
      </c>
      <c r="H16" s="36" t="e">
        <f t="shared" ca="1" si="2"/>
        <v>#N/A</v>
      </c>
      <c r="I16" s="36" t="e">
        <f t="shared" ca="1" si="2"/>
        <v>#N/A</v>
      </c>
      <c r="J16" s="36" t="e">
        <f t="shared" ca="1" si="2"/>
        <v>#N/A</v>
      </c>
      <c r="K16" s="36" t="e">
        <f t="shared" ca="1" si="2"/>
        <v>#N/A</v>
      </c>
      <c r="L16" s="36" t="e">
        <f t="shared" ca="1" si="3"/>
        <v>#N/A</v>
      </c>
      <c r="M16" s="36" t="e">
        <f t="shared" ca="1" si="3"/>
        <v>#N/A</v>
      </c>
      <c r="N16" s="36" t="e">
        <f t="shared" ca="1" si="3"/>
        <v>#N/A</v>
      </c>
      <c r="O16" s="36" t="e">
        <f t="shared" ca="1" si="3"/>
        <v>#N/A</v>
      </c>
      <c r="P16" s="36" t="e">
        <f t="shared" ca="1" si="3"/>
        <v>#N/A</v>
      </c>
      <c r="Q16" s="36" t="e">
        <f t="shared" ca="1" si="3"/>
        <v>#N/A</v>
      </c>
      <c r="R16" s="36" t="e">
        <f t="shared" ca="1" si="3"/>
        <v>#N/A</v>
      </c>
      <c r="S16" s="36" t="e">
        <f t="shared" ca="1" si="3"/>
        <v>#N/A</v>
      </c>
      <c r="T16" s="36" t="e">
        <f t="shared" ca="1" si="3"/>
        <v>#N/A</v>
      </c>
      <c r="U16" s="36" t="e">
        <f t="shared" ca="1" si="3"/>
        <v>#N/A</v>
      </c>
      <c r="V16" s="36" t="e">
        <f t="shared" ca="1" si="4"/>
        <v>#N/A</v>
      </c>
      <c r="W16" s="36" t="e">
        <f t="shared" ca="1" si="4"/>
        <v>#N/A</v>
      </c>
      <c r="X16" s="36" t="e">
        <f t="shared" ca="1" si="4"/>
        <v>#N/A</v>
      </c>
      <c r="Y16" s="36" t="e">
        <f t="shared" ca="1" si="4"/>
        <v>#N/A</v>
      </c>
      <c r="Z16" s="36" t="e">
        <f t="shared" ca="1" si="4"/>
        <v>#N/A</v>
      </c>
      <c r="AA16" s="36" t="e">
        <f t="shared" ca="1" si="4"/>
        <v>#N/A</v>
      </c>
      <c r="AB16" s="36" t="e">
        <f t="shared" ca="1" si="4"/>
        <v>#N/A</v>
      </c>
      <c r="AC16" s="36" t="e">
        <f t="shared" ca="1" si="4"/>
        <v>#N/A</v>
      </c>
      <c r="AD16" s="36" t="e">
        <f t="shared" ca="1" si="4"/>
        <v>#N/A</v>
      </c>
      <c r="AE16" s="36" t="e">
        <f t="shared" ca="1" si="4"/>
        <v>#N/A</v>
      </c>
      <c r="AF16" s="36" t="e">
        <f t="shared" ca="1" si="4"/>
        <v>#N/A</v>
      </c>
      <c r="AG16" s="39">
        <f t="shared" ca="1" si="5"/>
        <v>0</v>
      </c>
      <c r="AH16" s="2"/>
    </row>
    <row r="17" spans="1:34" ht="20.100000000000001" hidden="1" customHeight="1">
      <c r="A17" s="56" t="e">
        <f t="array" aca="1" ref="A17" ca="1">INDEX(ColA,MIN(IF((MONTH(Debut)=MONTH(1&amp;$B$2))+(MONTH(Fin)=MONTH(1&amp;$B$2)),IF(COUNTIF(A$5:A16,Noms)=0,ROW(Noms)))))&amp;""</f>
        <v>#N/A</v>
      </c>
      <c r="B17" s="36" t="e">
        <f t="shared" ca="1" si="2"/>
        <v>#N/A</v>
      </c>
      <c r="C17" s="36" t="e">
        <f t="shared" ca="1" si="2"/>
        <v>#N/A</v>
      </c>
      <c r="D17" s="36" t="e">
        <f t="shared" ca="1" si="2"/>
        <v>#N/A</v>
      </c>
      <c r="E17" s="36" t="e">
        <f t="shared" ca="1" si="2"/>
        <v>#N/A</v>
      </c>
      <c r="F17" s="36" t="e">
        <f t="shared" ca="1" si="2"/>
        <v>#N/A</v>
      </c>
      <c r="G17" s="36" t="e">
        <f t="shared" ca="1" si="2"/>
        <v>#N/A</v>
      </c>
      <c r="H17" s="36" t="e">
        <f t="shared" ca="1" si="2"/>
        <v>#N/A</v>
      </c>
      <c r="I17" s="36" t="e">
        <f t="shared" ca="1" si="2"/>
        <v>#N/A</v>
      </c>
      <c r="J17" s="36" t="e">
        <f t="shared" ca="1" si="2"/>
        <v>#N/A</v>
      </c>
      <c r="K17" s="36" t="e">
        <f t="shared" ca="1" si="2"/>
        <v>#N/A</v>
      </c>
      <c r="L17" s="36" t="e">
        <f t="shared" ca="1" si="3"/>
        <v>#N/A</v>
      </c>
      <c r="M17" s="36" t="e">
        <f t="shared" ca="1" si="3"/>
        <v>#N/A</v>
      </c>
      <c r="N17" s="36" t="e">
        <f t="shared" ca="1" si="3"/>
        <v>#N/A</v>
      </c>
      <c r="O17" s="36" t="e">
        <f t="shared" ca="1" si="3"/>
        <v>#N/A</v>
      </c>
      <c r="P17" s="36" t="e">
        <f t="shared" ca="1" si="3"/>
        <v>#N/A</v>
      </c>
      <c r="Q17" s="36" t="e">
        <f t="shared" ca="1" si="3"/>
        <v>#N/A</v>
      </c>
      <c r="R17" s="36" t="e">
        <f t="shared" ca="1" si="3"/>
        <v>#N/A</v>
      </c>
      <c r="S17" s="36" t="e">
        <f t="shared" ca="1" si="3"/>
        <v>#N/A</v>
      </c>
      <c r="T17" s="36" t="e">
        <f t="shared" ca="1" si="3"/>
        <v>#N/A</v>
      </c>
      <c r="U17" s="36" t="e">
        <f t="shared" ca="1" si="3"/>
        <v>#N/A</v>
      </c>
      <c r="V17" s="36" t="e">
        <f t="shared" ca="1" si="4"/>
        <v>#N/A</v>
      </c>
      <c r="W17" s="36" t="e">
        <f t="shared" ca="1" si="4"/>
        <v>#N/A</v>
      </c>
      <c r="X17" s="36" t="e">
        <f t="shared" ca="1" si="4"/>
        <v>#N/A</v>
      </c>
      <c r="Y17" s="36" t="e">
        <f t="shared" ca="1" si="4"/>
        <v>#N/A</v>
      </c>
      <c r="Z17" s="36" t="e">
        <f t="shared" ca="1" si="4"/>
        <v>#N/A</v>
      </c>
      <c r="AA17" s="36" t="e">
        <f t="shared" ca="1" si="4"/>
        <v>#N/A</v>
      </c>
      <c r="AB17" s="36" t="e">
        <f t="shared" ca="1" si="4"/>
        <v>#N/A</v>
      </c>
      <c r="AC17" s="36" t="e">
        <f t="shared" ca="1" si="4"/>
        <v>#N/A</v>
      </c>
      <c r="AD17" s="36" t="e">
        <f t="shared" ca="1" si="4"/>
        <v>#N/A</v>
      </c>
      <c r="AE17" s="36" t="e">
        <f t="shared" ca="1" si="4"/>
        <v>#N/A</v>
      </c>
      <c r="AF17" s="36" t="e">
        <f t="shared" ca="1" si="4"/>
        <v>#N/A</v>
      </c>
      <c r="AG17" s="39">
        <f t="shared" ca="1" si="5"/>
        <v>0</v>
      </c>
      <c r="AH17" s="2"/>
    </row>
    <row r="18" spans="1:34" ht="20.100000000000001" hidden="1" customHeight="1">
      <c r="A18" s="56" t="e">
        <f t="array" aca="1" ref="A18" ca="1">INDEX(ColA,MIN(IF((MONTH(Debut)=MONTH(1&amp;$B$2))+(MONTH(Fin)=MONTH(1&amp;$B$2)),IF(COUNTIF(A$5:A17,Noms)=0,ROW(Noms)))))&amp;""</f>
        <v>#N/A</v>
      </c>
      <c r="B18" s="36" t="e">
        <f t="shared" ca="1" si="2"/>
        <v>#N/A</v>
      </c>
      <c r="C18" s="36" t="e">
        <f t="shared" ca="1" si="2"/>
        <v>#N/A</v>
      </c>
      <c r="D18" s="36" t="e">
        <f t="shared" ca="1" si="2"/>
        <v>#N/A</v>
      </c>
      <c r="E18" s="36" t="e">
        <f t="shared" ca="1" si="2"/>
        <v>#N/A</v>
      </c>
      <c r="F18" s="36" t="e">
        <f t="shared" ca="1" si="2"/>
        <v>#N/A</v>
      </c>
      <c r="G18" s="36" t="e">
        <f t="shared" ca="1" si="2"/>
        <v>#N/A</v>
      </c>
      <c r="H18" s="36" t="e">
        <f t="shared" ca="1" si="2"/>
        <v>#N/A</v>
      </c>
      <c r="I18" s="36" t="e">
        <f t="shared" ca="1" si="2"/>
        <v>#N/A</v>
      </c>
      <c r="J18" s="36" t="e">
        <f t="shared" ca="1" si="2"/>
        <v>#N/A</v>
      </c>
      <c r="K18" s="36" t="e">
        <f t="shared" ca="1" si="2"/>
        <v>#N/A</v>
      </c>
      <c r="L18" s="36" t="e">
        <f t="shared" ca="1" si="3"/>
        <v>#N/A</v>
      </c>
      <c r="M18" s="36" t="e">
        <f t="shared" ca="1" si="3"/>
        <v>#N/A</v>
      </c>
      <c r="N18" s="36" t="e">
        <f t="shared" ca="1" si="3"/>
        <v>#N/A</v>
      </c>
      <c r="O18" s="36" t="e">
        <f t="shared" ca="1" si="3"/>
        <v>#N/A</v>
      </c>
      <c r="P18" s="36" t="e">
        <f t="shared" ca="1" si="3"/>
        <v>#N/A</v>
      </c>
      <c r="Q18" s="36" t="e">
        <f t="shared" ca="1" si="3"/>
        <v>#N/A</v>
      </c>
      <c r="R18" s="36" t="e">
        <f t="shared" ca="1" si="3"/>
        <v>#N/A</v>
      </c>
      <c r="S18" s="36" t="e">
        <f t="shared" ca="1" si="3"/>
        <v>#N/A</v>
      </c>
      <c r="T18" s="36" t="e">
        <f t="shared" ca="1" si="3"/>
        <v>#N/A</v>
      </c>
      <c r="U18" s="36" t="e">
        <f t="shared" ca="1" si="3"/>
        <v>#N/A</v>
      </c>
      <c r="V18" s="36" t="e">
        <f t="shared" ca="1" si="4"/>
        <v>#N/A</v>
      </c>
      <c r="W18" s="36" t="e">
        <f t="shared" ca="1" si="4"/>
        <v>#N/A</v>
      </c>
      <c r="X18" s="36" t="e">
        <f t="shared" ca="1" si="4"/>
        <v>#N/A</v>
      </c>
      <c r="Y18" s="36" t="e">
        <f t="shared" ca="1" si="4"/>
        <v>#N/A</v>
      </c>
      <c r="Z18" s="36" t="e">
        <f t="shared" ca="1" si="4"/>
        <v>#N/A</v>
      </c>
      <c r="AA18" s="36" t="e">
        <f t="shared" ca="1" si="4"/>
        <v>#N/A</v>
      </c>
      <c r="AB18" s="36" t="e">
        <f t="shared" ca="1" si="4"/>
        <v>#N/A</v>
      </c>
      <c r="AC18" s="36" t="e">
        <f t="shared" ca="1" si="4"/>
        <v>#N/A</v>
      </c>
      <c r="AD18" s="36" t="e">
        <f t="shared" ca="1" si="4"/>
        <v>#N/A</v>
      </c>
      <c r="AE18" s="36" t="e">
        <f t="shared" ca="1" si="4"/>
        <v>#N/A</v>
      </c>
      <c r="AF18" s="36" t="e">
        <f t="shared" ca="1" si="4"/>
        <v>#N/A</v>
      </c>
      <c r="AG18" s="39">
        <f t="shared" ca="1" si="5"/>
        <v>0</v>
      </c>
      <c r="AH18" s="2"/>
    </row>
    <row r="19" spans="1:34" ht="20.100000000000001" hidden="1" customHeight="1">
      <c r="A19" s="56" t="e">
        <f t="array" aca="1" ref="A19" ca="1">INDEX(ColA,MIN(IF((MONTH(Debut)=MONTH(1&amp;$B$2))+(MONTH(Fin)=MONTH(1&amp;$B$2)),IF(COUNTIF(A$5:A18,Noms)=0,ROW(Noms)))))&amp;""</f>
        <v>#N/A</v>
      </c>
      <c r="B19" s="36" t="e">
        <f t="shared" ca="1" si="2"/>
        <v>#N/A</v>
      </c>
      <c r="C19" s="36" t="e">
        <f t="shared" ca="1" si="2"/>
        <v>#N/A</v>
      </c>
      <c r="D19" s="36" t="e">
        <f t="shared" ca="1" si="2"/>
        <v>#N/A</v>
      </c>
      <c r="E19" s="36" t="e">
        <f t="shared" ca="1" si="2"/>
        <v>#N/A</v>
      </c>
      <c r="F19" s="36" t="e">
        <f t="shared" ca="1" si="2"/>
        <v>#N/A</v>
      </c>
      <c r="G19" s="36" t="e">
        <f t="shared" ca="1" si="2"/>
        <v>#N/A</v>
      </c>
      <c r="H19" s="36" t="e">
        <f t="shared" ca="1" si="2"/>
        <v>#N/A</v>
      </c>
      <c r="I19" s="36" t="e">
        <f t="shared" ca="1" si="2"/>
        <v>#N/A</v>
      </c>
      <c r="J19" s="36" t="e">
        <f t="shared" ca="1" si="2"/>
        <v>#N/A</v>
      </c>
      <c r="K19" s="36" t="e">
        <f t="shared" ca="1" si="2"/>
        <v>#N/A</v>
      </c>
      <c r="L19" s="36" t="e">
        <f t="shared" ca="1" si="3"/>
        <v>#N/A</v>
      </c>
      <c r="M19" s="36" t="e">
        <f t="shared" ca="1" si="3"/>
        <v>#N/A</v>
      </c>
      <c r="N19" s="36" t="e">
        <f t="shared" ca="1" si="3"/>
        <v>#N/A</v>
      </c>
      <c r="O19" s="36" t="e">
        <f t="shared" ca="1" si="3"/>
        <v>#N/A</v>
      </c>
      <c r="P19" s="36" t="e">
        <f t="shared" ca="1" si="3"/>
        <v>#N/A</v>
      </c>
      <c r="Q19" s="36" t="e">
        <f t="shared" ca="1" si="3"/>
        <v>#N/A</v>
      </c>
      <c r="R19" s="36" t="e">
        <f t="shared" ca="1" si="3"/>
        <v>#N/A</v>
      </c>
      <c r="S19" s="36" t="e">
        <f t="shared" ca="1" si="3"/>
        <v>#N/A</v>
      </c>
      <c r="T19" s="36" t="e">
        <f t="shared" ca="1" si="3"/>
        <v>#N/A</v>
      </c>
      <c r="U19" s="36" t="e">
        <f t="shared" ca="1" si="3"/>
        <v>#N/A</v>
      </c>
      <c r="V19" s="36" t="e">
        <f t="shared" ca="1" si="4"/>
        <v>#N/A</v>
      </c>
      <c r="W19" s="36" t="e">
        <f t="shared" ca="1" si="4"/>
        <v>#N/A</v>
      </c>
      <c r="X19" s="36" t="e">
        <f t="shared" ca="1" si="4"/>
        <v>#N/A</v>
      </c>
      <c r="Y19" s="36" t="e">
        <f t="shared" ca="1" si="4"/>
        <v>#N/A</v>
      </c>
      <c r="Z19" s="36" t="e">
        <f t="shared" ca="1" si="4"/>
        <v>#N/A</v>
      </c>
      <c r="AA19" s="36" t="e">
        <f t="shared" ca="1" si="4"/>
        <v>#N/A</v>
      </c>
      <c r="AB19" s="36" t="e">
        <f t="shared" ca="1" si="4"/>
        <v>#N/A</v>
      </c>
      <c r="AC19" s="36" t="e">
        <f t="shared" ca="1" si="4"/>
        <v>#N/A</v>
      </c>
      <c r="AD19" s="36" t="e">
        <f t="shared" ca="1" si="4"/>
        <v>#N/A</v>
      </c>
      <c r="AE19" s="36" t="e">
        <f t="shared" ca="1" si="4"/>
        <v>#N/A</v>
      </c>
      <c r="AF19" s="36" t="e">
        <f t="shared" ca="1" si="4"/>
        <v>#N/A</v>
      </c>
      <c r="AG19" s="39">
        <f ca="1">COUNTIF(A19:AF19,"1")</f>
        <v>0</v>
      </c>
      <c r="AH19" s="2"/>
    </row>
    <row r="20" spans="1:34" ht="20.100000000000001" hidden="1" customHeight="1">
      <c r="A20" s="56" t="e">
        <f t="array" aca="1" ref="A20" ca="1">INDEX(ColA,MIN(IF((MONTH(Debut)=MONTH(1&amp;$B$2))+(MONTH(Fin)=MONTH(1&amp;$B$2)),IF(COUNTIF(A$5:A19,Noms)=0,ROW(Noms)))))&amp;""</f>
        <v>#N/A</v>
      </c>
      <c r="B20" s="36" t="e">
        <f t="shared" ca="1" si="2"/>
        <v>#N/A</v>
      </c>
      <c r="C20" s="36" t="e">
        <f t="shared" ca="1" si="2"/>
        <v>#N/A</v>
      </c>
      <c r="D20" s="36" t="e">
        <f t="shared" ca="1" si="2"/>
        <v>#N/A</v>
      </c>
      <c r="E20" s="36" t="e">
        <f t="shared" ca="1" si="2"/>
        <v>#N/A</v>
      </c>
      <c r="F20" s="36" t="e">
        <f t="shared" ca="1" si="2"/>
        <v>#N/A</v>
      </c>
      <c r="G20" s="36" t="e">
        <f t="shared" ca="1" si="2"/>
        <v>#N/A</v>
      </c>
      <c r="H20" s="36" t="e">
        <f t="shared" ca="1" si="2"/>
        <v>#N/A</v>
      </c>
      <c r="I20" s="36" t="e">
        <f t="shared" ca="1" si="2"/>
        <v>#N/A</v>
      </c>
      <c r="J20" s="36" t="e">
        <f t="shared" ca="1" si="2"/>
        <v>#N/A</v>
      </c>
      <c r="K20" s="36" t="e">
        <f t="shared" ca="1" si="2"/>
        <v>#N/A</v>
      </c>
      <c r="L20" s="36" t="e">
        <f t="shared" ca="1" si="3"/>
        <v>#N/A</v>
      </c>
      <c r="M20" s="36" t="e">
        <f t="shared" ca="1" si="3"/>
        <v>#N/A</v>
      </c>
      <c r="N20" s="36" t="e">
        <f t="shared" ca="1" si="3"/>
        <v>#N/A</v>
      </c>
      <c r="O20" s="36" t="e">
        <f t="shared" ca="1" si="3"/>
        <v>#N/A</v>
      </c>
      <c r="P20" s="36" t="e">
        <f t="shared" ca="1" si="3"/>
        <v>#N/A</v>
      </c>
      <c r="Q20" s="36" t="e">
        <f t="shared" ca="1" si="3"/>
        <v>#N/A</v>
      </c>
      <c r="R20" s="36" t="e">
        <f t="shared" ca="1" si="3"/>
        <v>#N/A</v>
      </c>
      <c r="S20" s="36" t="e">
        <f t="shared" ca="1" si="3"/>
        <v>#N/A</v>
      </c>
      <c r="T20" s="36" t="e">
        <f t="shared" ca="1" si="3"/>
        <v>#N/A</v>
      </c>
      <c r="U20" s="36" t="e">
        <f t="shared" ca="1" si="3"/>
        <v>#N/A</v>
      </c>
      <c r="V20" s="36" t="e">
        <f t="shared" ca="1" si="4"/>
        <v>#N/A</v>
      </c>
      <c r="W20" s="36" t="e">
        <f t="shared" ca="1" si="4"/>
        <v>#N/A</v>
      </c>
      <c r="X20" s="36" t="e">
        <f t="shared" ca="1" si="4"/>
        <v>#N/A</v>
      </c>
      <c r="Y20" s="36" t="e">
        <f t="shared" ca="1" si="4"/>
        <v>#N/A</v>
      </c>
      <c r="Z20" s="36" t="e">
        <f t="shared" ca="1" si="4"/>
        <v>#N/A</v>
      </c>
      <c r="AA20" s="36" t="e">
        <f t="shared" ca="1" si="4"/>
        <v>#N/A</v>
      </c>
      <c r="AB20" s="36" t="e">
        <f t="shared" ca="1" si="4"/>
        <v>#N/A</v>
      </c>
      <c r="AC20" s="36" t="e">
        <f t="shared" ca="1" si="4"/>
        <v>#N/A</v>
      </c>
      <c r="AD20" s="36" t="e">
        <f t="shared" ca="1" si="4"/>
        <v>#N/A</v>
      </c>
      <c r="AE20" s="36" t="e">
        <f t="shared" ca="1" si="4"/>
        <v>#N/A</v>
      </c>
      <c r="AF20" s="36" t="e">
        <f t="shared" ca="1" si="4"/>
        <v>#N/A</v>
      </c>
      <c r="AG20" s="39">
        <f ca="1">COUNTIF(A20:AF20,"1")</f>
        <v>0</v>
      </c>
      <c r="AH20" s="2"/>
    </row>
    <row r="21" spans="1:34" ht="20.100000000000001" customHeight="1">
      <c r="A21" s="44" t="s">
        <v>38</v>
      </c>
      <c r="B21" s="21">
        <f t="shared" ref="B21:AF21" ca="1" si="6">COUNTIF(B$6:B$20,"1")</f>
        <v>0</v>
      </c>
      <c r="C21" s="21">
        <f t="shared" ca="1" si="6"/>
        <v>0</v>
      </c>
      <c r="D21" s="21">
        <f t="shared" ca="1" si="6"/>
        <v>0</v>
      </c>
      <c r="E21" s="21">
        <f t="shared" ca="1" si="6"/>
        <v>0</v>
      </c>
      <c r="F21" s="21">
        <f t="shared" ca="1" si="6"/>
        <v>0</v>
      </c>
      <c r="G21" s="21">
        <f t="shared" ca="1" si="6"/>
        <v>0</v>
      </c>
      <c r="H21" s="21">
        <f t="shared" ca="1" si="6"/>
        <v>0</v>
      </c>
      <c r="I21" s="21">
        <f t="shared" ca="1" si="6"/>
        <v>0</v>
      </c>
      <c r="J21" s="21">
        <f t="shared" ca="1" si="6"/>
        <v>0</v>
      </c>
      <c r="K21" s="21">
        <f t="shared" ca="1" si="6"/>
        <v>0</v>
      </c>
      <c r="L21" s="21">
        <f t="shared" ca="1" si="6"/>
        <v>0</v>
      </c>
      <c r="M21" s="21">
        <f t="shared" ca="1" si="6"/>
        <v>0</v>
      </c>
      <c r="N21" s="21">
        <f t="shared" ca="1" si="6"/>
        <v>0</v>
      </c>
      <c r="O21" s="21">
        <f t="shared" ca="1" si="6"/>
        <v>0</v>
      </c>
      <c r="P21" s="21">
        <f t="shared" ca="1" si="6"/>
        <v>0</v>
      </c>
      <c r="Q21" s="21">
        <f t="shared" ca="1" si="6"/>
        <v>0</v>
      </c>
      <c r="R21" s="21">
        <f t="shared" ca="1" si="6"/>
        <v>0</v>
      </c>
      <c r="S21" s="21">
        <f t="shared" ca="1" si="6"/>
        <v>0</v>
      </c>
      <c r="T21" s="21">
        <f t="shared" ca="1" si="6"/>
        <v>0</v>
      </c>
      <c r="U21" s="21">
        <f t="shared" ca="1" si="6"/>
        <v>0</v>
      </c>
      <c r="V21" s="21">
        <f t="shared" ca="1" si="6"/>
        <v>0</v>
      </c>
      <c r="W21" s="21">
        <f t="shared" ca="1" si="6"/>
        <v>0</v>
      </c>
      <c r="X21" s="21">
        <f t="shared" ca="1" si="6"/>
        <v>0</v>
      </c>
      <c r="Y21" s="21">
        <f t="shared" ca="1" si="6"/>
        <v>0</v>
      </c>
      <c r="Z21" s="21">
        <f t="shared" ca="1" si="6"/>
        <v>0</v>
      </c>
      <c r="AA21" s="21">
        <f t="shared" ca="1" si="6"/>
        <v>0</v>
      </c>
      <c r="AB21" s="21">
        <f t="shared" ca="1" si="6"/>
        <v>0</v>
      </c>
      <c r="AC21" s="21">
        <f t="shared" ca="1" si="6"/>
        <v>0</v>
      </c>
      <c r="AD21" s="21">
        <f t="shared" ca="1" si="6"/>
        <v>0</v>
      </c>
      <c r="AE21" s="21">
        <f t="shared" ca="1" si="6"/>
        <v>0</v>
      </c>
      <c r="AF21" s="21">
        <f t="shared" ca="1" si="6"/>
        <v>0</v>
      </c>
      <c r="AG21" s="45">
        <f ca="1">SUM(AG6:AH20)</f>
        <v>0</v>
      </c>
      <c r="AH21" s="2"/>
    </row>
  </sheetData>
  <mergeCells count="4">
    <mergeCell ref="AG2:AG3"/>
    <mergeCell ref="A2:A4"/>
    <mergeCell ref="B2:AF3"/>
    <mergeCell ref="B1:AF1"/>
  </mergeCells>
  <phoneticPr fontId="0" type="noConversion"/>
  <conditionalFormatting sqref="AI11 B6:AF20">
    <cfRule type="cellIs" dxfId="6" priority="6" stopIfTrue="1" operator="equal">
      <formula>1</formula>
    </cfRule>
  </conditionalFormatting>
  <conditionalFormatting sqref="B4:AF5">
    <cfRule type="expression" dxfId="5" priority="7" stopIfTrue="1">
      <formula>WEEKDAY(B$4,2)=6</formula>
    </cfRule>
  </conditionalFormatting>
  <conditionalFormatting sqref="B4:AF21">
    <cfRule type="expression" dxfId="4" priority="8" stopIfTrue="1">
      <formula>COUNTIF(Ferie,B$4)</formula>
    </cfRule>
    <cfRule type="expression" dxfId="3" priority="9" stopIfTrue="1">
      <formula>WEEKDAY(B$4,2)=7</formula>
    </cfRule>
  </conditionalFormatting>
  <dataValidations count="2">
    <dataValidation type="list" allowBlank="1" showInputMessage="1" showErrorMessage="1" sqref="B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orientation="landscape" horizontalDpi="300" verticalDpi="300" r:id="rId1"/>
  <headerFooter alignWithMargins="0">
    <oddHeader>&amp;C&amp;F
&amp;G</oddHeader>
    <oddFooter>&amp;L&amp;D&amp;C&amp;"Times New Roman,Gras"CLP - ESCALE en Baie de Somme&amp;R&amp;A</oddFooter>
  </headerFooter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I17"/>
  <sheetViews>
    <sheetView workbookViewId="0">
      <pane ySplit="2" topLeftCell="A3" activePane="bottomLeft" state="frozen"/>
      <selection pane="bottomLeft" activeCell="B22" sqref="B22"/>
    </sheetView>
  </sheetViews>
  <sheetFormatPr baseColWidth="10" defaultRowHeight="13.2"/>
  <cols>
    <col min="1" max="1" width="25.77734375" style="58" customWidth="1"/>
    <col min="2" max="3" width="13.77734375" style="31" customWidth="1"/>
    <col min="4" max="8" width="13.77734375" style="28" customWidth="1"/>
    <col min="9" max="9" width="13.77734375" customWidth="1"/>
  </cols>
  <sheetData>
    <row r="1" spans="1:9" ht="35.1" customHeight="1" thickBot="1">
      <c r="A1" s="80" t="s">
        <v>64</v>
      </c>
      <c r="B1" s="81"/>
      <c r="C1" s="81"/>
      <c r="D1" s="81"/>
      <c r="E1" s="81"/>
      <c r="F1" s="81"/>
      <c r="G1" s="81"/>
      <c r="H1" s="81"/>
      <c r="I1" s="82"/>
    </row>
    <row r="2" spans="1:9" ht="24.9" customHeight="1">
      <c r="A2" s="55" t="s">
        <v>60</v>
      </c>
      <c r="B2" s="49" t="s">
        <v>35</v>
      </c>
      <c r="C2" s="49" t="s">
        <v>53</v>
      </c>
      <c r="D2" s="49" t="s">
        <v>54</v>
      </c>
      <c r="E2" s="49" t="s">
        <v>36</v>
      </c>
      <c r="F2" s="49" t="s">
        <v>58</v>
      </c>
      <c r="G2" s="49" t="s">
        <v>56</v>
      </c>
      <c r="H2" s="49" t="s">
        <v>57</v>
      </c>
      <c r="I2" s="49" t="s">
        <v>55</v>
      </c>
    </row>
    <row r="3" spans="1:9" ht="20.100000000000001" customHeight="1">
      <c r="A3" s="56" t="str">
        <f>Datas!A2</f>
        <v>Elisabeth</v>
      </c>
      <c r="B3" s="32" t="s">
        <v>37</v>
      </c>
      <c r="C3" s="38">
        <v>42736</v>
      </c>
      <c r="D3" s="35"/>
      <c r="E3" s="52">
        <f t="shared" ref="E3:E17" si="0">IF($B3="","",IF($B3="Embauché",30,SUMPRODUCT((IF($B3="Saisonnier",IF($C3&lt;=DATE(An,5,31),DATEDIF($C3,$D3,"D"))*(30/364)-(IF(AND($C3&lt;DATE(An,5,31),$D3&gt;DATE(An,6,1)),DATEDIF(DATE(An,5,31),$D3,"D"))*(30/364)))))))</f>
        <v>30</v>
      </c>
      <c r="F3" s="52">
        <v>0</v>
      </c>
      <c r="G3" s="53">
        <f t="shared" ref="G3:G12" si="1">IF($B3="","",IF($B3="Embauché",$E3,$E3+$F3))</f>
        <v>30</v>
      </c>
      <c r="H3" s="53">
        <f ca="1">IF($B3="","",SUMIF(ColA,A3,'Saisie CP'!$D:$D))</f>
        <v>7</v>
      </c>
      <c r="I3" s="54">
        <f t="shared" ref="I3:I12" ca="1" si="2">IF($B3="","",$G3-$H3)</f>
        <v>23</v>
      </c>
    </row>
    <row r="4" spans="1:9" ht="20.100000000000001" customHeight="1">
      <c r="A4" s="56" t="str">
        <f>Datas!A3</f>
        <v>Aline</v>
      </c>
      <c r="B4" s="32" t="s">
        <v>37</v>
      </c>
      <c r="C4" s="33">
        <v>42736</v>
      </c>
      <c r="D4" s="35"/>
      <c r="E4" s="52">
        <f t="shared" si="0"/>
        <v>30</v>
      </c>
      <c r="F4" s="52">
        <v>0</v>
      </c>
      <c r="G4" s="53">
        <f t="shared" si="1"/>
        <v>30</v>
      </c>
      <c r="H4" s="53">
        <f ca="1">IF($B4="","",SUMIF(ColA,A4,'Saisie CP'!$D:$D))</f>
        <v>7</v>
      </c>
      <c r="I4" s="54">
        <f t="shared" ca="1" si="2"/>
        <v>23</v>
      </c>
    </row>
    <row r="5" spans="1:9" ht="20.100000000000001" customHeight="1">
      <c r="A5" s="56" t="str">
        <f>Datas!A4</f>
        <v>Laurent</v>
      </c>
      <c r="B5" s="32" t="s">
        <v>37</v>
      </c>
      <c r="C5" s="33">
        <v>42736</v>
      </c>
      <c r="D5" s="34"/>
      <c r="E5" s="52">
        <v>30</v>
      </c>
      <c r="F5" s="52">
        <v>0</v>
      </c>
      <c r="G5" s="53">
        <f t="shared" si="1"/>
        <v>30</v>
      </c>
      <c r="H5" s="53">
        <f ca="1">IF($B5="","",SUMIF(ColA,A5,'Saisie CP'!$D:$D))</f>
        <v>7</v>
      </c>
      <c r="I5" s="54">
        <f t="shared" ca="1" si="2"/>
        <v>23</v>
      </c>
    </row>
    <row r="6" spans="1:9" ht="20.100000000000001" customHeight="1">
      <c r="A6" s="56" t="str">
        <f>Datas!A5</f>
        <v>Eddy</v>
      </c>
      <c r="B6" s="32" t="s">
        <v>37</v>
      </c>
      <c r="C6" s="33">
        <v>42887</v>
      </c>
      <c r="D6" s="35"/>
      <c r="E6" s="52">
        <v>30</v>
      </c>
      <c r="F6" s="52">
        <v>0</v>
      </c>
      <c r="G6" s="53">
        <f t="shared" si="1"/>
        <v>30</v>
      </c>
      <c r="H6" s="53">
        <f ca="1">IF($B6="","",SUMIF(ColA,A6,'Saisie CP'!$D:$D))</f>
        <v>7</v>
      </c>
      <c r="I6" s="54">
        <f t="shared" ca="1" si="2"/>
        <v>23</v>
      </c>
    </row>
    <row r="7" spans="1:9" ht="20.100000000000001" customHeight="1">
      <c r="A7" s="56" t="str">
        <f>Datas!A6</f>
        <v>Vincent</v>
      </c>
      <c r="B7" s="32" t="s">
        <v>37</v>
      </c>
      <c r="C7" s="33">
        <v>42736</v>
      </c>
      <c r="D7" s="35"/>
      <c r="E7" s="52">
        <v>30</v>
      </c>
      <c r="F7" s="52">
        <v>0</v>
      </c>
      <c r="G7" s="53">
        <f t="shared" si="1"/>
        <v>30</v>
      </c>
      <c r="H7" s="53">
        <f>IF($B7="","",SUMIF(ColA,A7,'Saisie CP'!$D:$D))</f>
        <v>0</v>
      </c>
      <c r="I7" s="54">
        <f t="shared" si="2"/>
        <v>30</v>
      </c>
    </row>
    <row r="8" spans="1:9" ht="20.100000000000001" customHeight="1">
      <c r="A8" s="56" t="str">
        <f>Datas!A7</f>
        <v>Dupont 1</v>
      </c>
      <c r="B8" s="32" t="s">
        <v>59</v>
      </c>
      <c r="C8" s="33"/>
      <c r="D8" s="35"/>
      <c r="E8" s="52">
        <v>0</v>
      </c>
      <c r="F8" s="52">
        <v>0</v>
      </c>
      <c r="G8" s="53">
        <f t="shared" si="1"/>
        <v>0</v>
      </c>
      <c r="H8" s="53">
        <f>IF($B8="","",SUMIF(ColA,A8,'Saisie CP'!$D:$D))</f>
        <v>0</v>
      </c>
      <c r="I8" s="54">
        <f t="shared" si="2"/>
        <v>0</v>
      </c>
    </row>
    <row r="9" spans="1:9" ht="20.100000000000001" customHeight="1">
      <c r="A9" s="56" t="str">
        <f>Datas!A8</f>
        <v>Dupont 2</v>
      </c>
      <c r="B9" s="32" t="s">
        <v>59</v>
      </c>
      <c r="C9" s="33"/>
      <c r="D9" s="35"/>
      <c r="E9" s="52">
        <v>0</v>
      </c>
      <c r="F9" s="52">
        <v>0</v>
      </c>
      <c r="G9" s="53">
        <f t="shared" si="1"/>
        <v>0</v>
      </c>
      <c r="H9" s="53">
        <f>IF($B9="","",SUMIF(ColA,A9,'Saisie CP'!$D:$D))</f>
        <v>0</v>
      </c>
      <c r="I9" s="54">
        <f t="shared" si="2"/>
        <v>0</v>
      </c>
    </row>
    <row r="10" spans="1:9" ht="20.100000000000001" customHeight="1">
      <c r="A10" s="56" t="str">
        <f>Datas!A9</f>
        <v>Dupont 3</v>
      </c>
      <c r="B10" s="32" t="s">
        <v>59</v>
      </c>
      <c r="C10" s="33"/>
      <c r="D10" s="34"/>
      <c r="E10" s="52">
        <v>0</v>
      </c>
      <c r="F10" s="52">
        <f t="shared" ref="F10:F17" ca="1" si="3">IF($B10="","",IF($B10="Embauché",IF(AND(TODAY()&gt;=DATE(An,6,1),TODAY()&lt;=DATE(An+1,5,31)),DATEDIF(DATE(An,6,1),TODAY(),"D")*(30/364),0),SUMPRODUCT((IF($B10="Saisonnier",IF($D10&gt;=DATE(An,6,1),DATEDIF($C10,$D10,"D"))*(30/364)-IF(AND($C10&lt;DATE(An,5,31),$D10&gt;DATE(An,6,1)),DATEDIF($C10,DATE(An,5,31),"D"))*(30/365))))))</f>
        <v>0</v>
      </c>
      <c r="G10" s="53">
        <f t="shared" ca="1" si="1"/>
        <v>0</v>
      </c>
      <c r="H10" s="53">
        <f>IF($B10="","",SUMIF(ColA,A10,'Saisie CP'!$D:$D))</f>
        <v>0</v>
      </c>
      <c r="I10" s="54">
        <f t="shared" ca="1" si="2"/>
        <v>0</v>
      </c>
    </row>
    <row r="11" spans="1:9" ht="20.100000000000001" customHeight="1">
      <c r="A11" s="57" t="str">
        <f>Datas!A10</f>
        <v>Dupont 4</v>
      </c>
      <c r="B11" s="32" t="s">
        <v>59</v>
      </c>
      <c r="C11" s="33"/>
      <c r="D11" s="34"/>
      <c r="E11" s="52">
        <f t="shared" si="0"/>
        <v>0</v>
      </c>
      <c r="F11" s="52">
        <f t="shared" ca="1" si="3"/>
        <v>0</v>
      </c>
      <c r="G11" s="53">
        <f t="shared" ca="1" si="1"/>
        <v>0</v>
      </c>
      <c r="H11" s="53">
        <f>IF($B11="","",SUMIF(ColA,A11,'Saisie CP'!$D:$D))</f>
        <v>0</v>
      </c>
      <c r="I11" s="54">
        <f t="shared" ca="1" si="2"/>
        <v>0</v>
      </c>
    </row>
    <row r="12" spans="1:9" ht="20.100000000000001" hidden="1" customHeight="1">
      <c r="A12" s="56">
        <f>Datas!A11</f>
        <v>0</v>
      </c>
      <c r="B12" s="32"/>
      <c r="C12" s="33"/>
      <c r="D12" s="34"/>
      <c r="E12" s="52" t="str">
        <f t="shared" si="0"/>
        <v/>
      </c>
      <c r="F12" s="52" t="str">
        <f t="shared" ca="1" si="3"/>
        <v/>
      </c>
      <c r="G12" s="53" t="str">
        <f t="shared" si="1"/>
        <v/>
      </c>
      <c r="H12" s="53" t="str">
        <f>IF($B12="","",SUMIF(ColA,A12,'Saisie CP'!$D:$D))</f>
        <v/>
      </c>
      <c r="I12" s="54" t="str">
        <f t="shared" si="2"/>
        <v/>
      </c>
    </row>
    <row r="13" spans="1:9" ht="20.100000000000001" hidden="1" customHeight="1">
      <c r="A13" s="56">
        <f>Datas!A12</f>
        <v>0</v>
      </c>
      <c r="B13" s="32"/>
      <c r="C13" s="33"/>
      <c r="D13" s="34"/>
      <c r="E13" s="52" t="str">
        <f t="shared" si="0"/>
        <v/>
      </c>
      <c r="F13" s="52" t="str">
        <f t="shared" ca="1" si="3"/>
        <v/>
      </c>
      <c r="G13" s="53" t="str">
        <f>IF($B13="","",IF($B13="Embauché",$E13,$E13+$F13))</f>
        <v/>
      </c>
      <c r="H13" s="53" t="str">
        <f>IF($B13="","",SUMIF(ColA,A13,'Saisie CP'!$D:$D))</f>
        <v/>
      </c>
      <c r="I13" s="54" t="str">
        <f>IF($B13="","",$G13-$H13)</f>
        <v/>
      </c>
    </row>
    <row r="14" spans="1:9" ht="20.100000000000001" hidden="1" customHeight="1">
      <c r="A14" s="56">
        <f>Datas!A13</f>
        <v>0</v>
      </c>
      <c r="B14" s="32"/>
      <c r="C14" s="33"/>
      <c r="D14" s="34"/>
      <c r="E14" s="52" t="str">
        <f t="shared" si="0"/>
        <v/>
      </c>
      <c r="F14" s="52" t="str">
        <f t="shared" ca="1" si="3"/>
        <v/>
      </c>
      <c r="G14" s="53" t="str">
        <f>IF($B14="","",IF($B14="Embauché",$E14,$E14+$F14))</f>
        <v/>
      </c>
      <c r="H14" s="53" t="str">
        <f>IF($B14="","",SUMIF(ColA,A14,'Saisie CP'!$D:$D))</f>
        <v/>
      </c>
      <c r="I14" s="54" t="str">
        <f>IF($B14="","",$G14-$H14)</f>
        <v/>
      </c>
    </row>
    <row r="15" spans="1:9" ht="20.100000000000001" hidden="1" customHeight="1">
      <c r="A15" s="56">
        <f>Datas!A14</f>
        <v>0</v>
      </c>
      <c r="B15" s="32"/>
      <c r="C15" s="33"/>
      <c r="D15" s="34"/>
      <c r="E15" s="52" t="str">
        <f t="shared" si="0"/>
        <v/>
      </c>
      <c r="F15" s="52" t="str">
        <f t="shared" ca="1" si="3"/>
        <v/>
      </c>
      <c r="G15" s="53" t="str">
        <f>IF($B15="","",IF($B15="Embauché",$E15,$E15+$F15))</f>
        <v/>
      </c>
      <c r="H15" s="53" t="str">
        <f>IF($B15="","",SUMIF(ColA,A15,'Saisie CP'!$D:$D))</f>
        <v/>
      </c>
      <c r="I15" s="54" t="str">
        <f>IF($B15="","",$G15-$H15)</f>
        <v/>
      </c>
    </row>
    <row r="16" spans="1:9" ht="20.100000000000001" hidden="1" customHeight="1">
      <c r="A16" s="56">
        <f>Datas!A15</f>
        <v>0</v>
      </c>
      <c r="B16" s="32"/>
      <c r="C16" s="33"/>
      <c r="D16" s="34"/>
      <c r="E16" s="52" t="str">
        <f t="shared" si="0"/>
        <v/>
      </c>
      <c r="F16" s="52" t="str">
        <f t="shared" ca="1" si="3"/>
        <v/>
      </c>
      <c r="G16" s="53" t="str">
        <f>IF($B16="","",IF($B16="Embauché",$E16,$E16+$F16))</f>
        <v/>
      </c>
      <c r="H16" s="53" t="str">
        <f>IF($B16="","",SUMIF(ColA,A16,'Saisie CP'!$D:$D))</f>
        <v/>
      </c>
      <c r="I16" s="54" t="str">
        <f>IF($B16="","",$G16-$H16)</f>
        <v/>
      </c>
    </row>
    <row r="17" spans="1:9" ht="20.100000000000001" hidden="1" customHeight="1">
      <c r="A17" s="56">
        <f>Datas!A16</f>
        <v>0</v>
      </c>
      <c r="B17" s="32"/>
      <c r="C17" s="33"/>
      <c r="D17" s="34"/>
      <c r="E17" s="52" t="str">
        <f t="shared" si="0"/>
        <v/>
      </c>
      <c r="F17" s="52" t="str">
        <f t="shared" ca="1" si="3"/>
        <v/>
      </c>
      <c r="G17" s="53" t="str">
        <f>IF($B17="","",IF($B17="Embauché",$E17,$E17+$F17))</f>
        <v/>
      </c>
      <c r="H17" s="53" t="str">
        <f>IF($B17="","",SUMIF(ColA,A17,'Saisie CP'!$D:$D))</f>
        <v/>
      </c>
      <c r="I17" s="54" t="str">
        <f>IF($B17="","",$G17-$H17)</f>
        <v/>
      </c>
    </row>
  </sheetData>
  <autoFilter ref="A2:I2"/>
  <mergeCells count="1">
    <mergeCell ref="A1:I1"/>
  </mergeCells>
  <conditionalFormatting sqref="I3:I17">
    <cfRule type="cellIs" dxfId="2" priority="1" stopIfTrue="1" operator="greaterThan">
      <formula>0</formula>
    </cfRule>
    <cfRule type="cellIs" dxfId="1" priority="2" stopIfTrue="1" operator="equal">
      <formula>0</formula>
    </cfRule>
    <cfRule type="cellIs" dxfId="0" priority="3" stopIfTrue="1" operator="lessThan">
      <formula>0</formula>
    </cfRule>
  </conditionalFormatting>
  <dataValidations count="2">
    <dataValidation type="list" allowBlank="1" showInputMessage="1" showErrorMessage="1" sqref="B3:B17">
      <formula1>Profil</formula1>
    </dataValidation>
    <dataValidation type="list" allowBlank="1" showInputMessage="1" showErrorMessage="1" sqref="A1:I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ignoredErrors>
    <ignoredError sqref="G13:I13" formula="1"/>
  </ignoredErrors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M44"/>
  <sheetViews>
    <sheetView topLeftCell="B1" zoomScale="90" zoomScaleNormal="90" workbookViewId="0">
      <selection activeCell="M18" sqref="M18"/>
    </sheetView>
  </sheetViews>
  <sheetFormatPr baseColWidth="10" defaultColWidth="13.33203125" defaultRowHeight="13.2"/>
  <cols>
    <col min="1" max="1" width="28.33203125" style="11" bestFit="1" customWidth="1"/>
    <col min="2" max="2" width="5.77734375" style="11" customWidth="1"/>
    <col min="3" max="3" width="13.33203125" style="3"/>
    <col min="4" max="4" width="5.77734375" style="3" customWidth="1"/>
    <col min="5" max="5" width="14.33203125" style="3" bestFit="1" customWidth="1"/>
    <col min="6" max="6" width="26.44140625" style="3" bestFit="1" customWidth="1"/>
    <col min="7" max="7" width="15.77734375" style="3" customWidth="1"/>
    <col min="8" max="8" width="13.33203125" style="3"/>
    <col min="9" max="10" width="15.77734375" style="3" customWidth="1"/>
    <col min="11" max="11" width="50.77734375" style="3" customWidth="1"/>
    <col min="12" max="12" width="5.77734375" style="3" customWidth="1"/>
    <col min="13" max="13" width="25.77734375" style="3" customWidth="1"/>
    <col min="14" max="16384" width="13.33203125" style="3"/>
  </cols>
  <sheetData>
    <row r="1" spans="1:13" ht="20.100000000000001" customHeight="1" thickBot="1">
      <c r="A1" s="12" t="s">
        <v>60</v>
      </c>
      <c r="B1" s="13"/>
      <c r="C1" s="13" t="s">
        <v>0</v>
      </c>
      <c r="D1" s="13"/>
      <c r="E1" s="83" t="s">
        <v>8</v>
      </c>
      <c r="F1" s="84"/>
      <c r="H1" s="4" t="s">
        <v>12</v>
      </c>
      <c r="J1" s="85" t="s">
        <v>26</v>
      </c>
      <c r="K1" s="86"/>
      <c r="L1" s="5"/>
      <c r="M1" s="4" t="s">
        <v>63</v>
      </c>
    </row>
    <row r="2" spans="1:13">
      <c r="A2" s="56" t="s">
        <v>72</v>
      </c>
      <c r="B2" s="6"/>
      <c r="C2" s="6" t="s">
        <v>41</v>
      </c>
      <c r="D2" s="6"/>
      <c r="E2" s="14">
        <f>DATE(An,1,1)</f>
        <v>43466</v>
      </c>
      <c r="F2" s="22" t="s">
        <v>31</v>
      </c>
      <c r="H2" s="7">
        <v>2019</v>
      </c>
      <c r="J2" s="62" t="s">
        <v>13</v>
      </c>
      <c r="K2" s="59" t="s">
        <v>14</v>
      </c>
      <c r="M2" s="7" t="s">
        <v>64</v>
      </c>
    </row>
    <row r="3" spans="1:13">
      <c r="A3" s="56" t="s">
        <v>73</v>
      </c>
      <c r="B3" s="6"/>
      <c r="C3" s="6" t="s">
        <v>42</v>
      </c>
      <c r="D3" s="6"/>
      <c r="E3" s="15">
        <f>DATE(An,3,29.56+0.979*MOD(204-11*MOD(An,19),30)-WEEKDAY(DATE(An,3,28.56+0.979*MOD(204-11*MOD(An,19),30))))</f>
        <v>43576</v>
      </c>
      <c r="F3" s="23" t="s">
        <v>1</v>
      </c>
      <c r="H3" s="7">
        <v>2020</v>
      </c>
      <c r="J3" s="63" t="s">
        <v>12</v>
      </c>
      <c r="K3" s="60" t="s">
        <v>15</v>
      </c>
      <c r="M3" s="7" t="s">
        <v>65</v>
      </c>
    </row>
    <row r="4" spans="1:13">
      <c r="A4" s="56" t="s">
        <v>74</v>
      </c>
      <c r="B4" s="6"/>
      <c r="C4" s="6" t="s">
        <v>43</v>
      </c>
      <c r="D4" s="6"/>
      <c r="E4" s="15">
        <f>E3+1</f>
        <v>43577</v>
      </c>
      <c r="F4" s="23" t="s">
        <v>2</v>
      </c>
      <c r="H4" s="7">
        <v>2021</v>
      </c>
      <c r="J4" s="63" t="s">
        <v>16</v>
      </c>
      <c r="K4" s="60" t="s">
        <v>17</v>
      </c>
      <c r="M4" s="7" t="s">
        <v>66</v>
      </c>
    </row>
    <row r="5" spans="1:13">
      <c r="A5" s="56" t="s">
        <v>75</v>
      </c>
      <c r="B5" s="6"/>
      <c r="C5" s="6" t="s">
        <v>44</v>
      </c>
      <c r="D5" s="6"/>
      <c r="E5" s="15">
        <f>DATE(An,5,1)</f>
        <v>43586</v>
      </c>
      <c r="F5" s="23" t="s">
        <v>30</v>
      </c>
      <c r="H5" s="7">
        <v>2022</v>
      </c>
      <c r="J5" s="63" t="s">
        <v>10</v>
      </c>
      <c r="K5" s="60" t="s">
        <v>18</v>
      </c>
      <c r="M5" s="7" t="s">
        <v>67</v>
      </c>
    </row>
    <row r="6" spans="1:13">
      <c r="A6" s="56" t="s">
        <v>76</v>
      </c>
      <c r="B6" s="6"/>
      <c r="C6" s="6" t="s">
        <v>45</v>
      </c>
      <c r="D6" s="6"/>
      <c r="E6" s="15">
        <f>DATE(An,5,8)</f>
        <v>43593</v>
      </c>
      <c r="F6" s="23" t="s">
        <v>32</v>
      </c>
      <c r="H6" s="7">
        <v>2023</v>
      </c>
      <c r="J6" s="63" t="s">
        <v>19</v>
      </c>
      <c r="K6" s="60" t="s">
        <v>20</v>
      </c>
      <c r="M6" s="7" t="s">
        <v>68</v>
      </c>
    </row>
    <row r="7" spans="1:13">
      <c r="A7" s="56" t="s">
        <v>77</v>
      </c>
      <c r="B7" s="6"/>
      <c r="C7" s="6" t="s">
        <v>46</v>
      </c>
      <c r="D7" s="6"/>
      <c r="E7" s="15">
        <f>E3+39</f>
        <v>43615</v>
      </c>
      <c r="F7" s="23" t="s">
        <v>3</v>
      </c>
      <c r="H7" s="7">
        <v>2024</v>
      </c>
      <c r="J7" s="63" t="s">
        <v>11</v>
      </c>
      <c r="K7" s="60" t="s">
        <v>21</v>
      </c>
      <c r="M7" s="7" t="s">
        <v>69</v>
      </c>
    </row>
    <row r="8" spans="1:13">
      <c r="A8" s="56" t="s">
        <v>78</v>
      </c>
      <c r="B8" s="6"/>
      <c r="C8" s="6" t="s">
        <v>47</v>
      </c>
      <c r="D8" s="6"/>
      <c r="E8" s="15">
        <f>E3+49</f>
        <v>43625</v>
      </c>
      <c r="F8" s="23" t="s">
        <v>4</v>
      </c>
      <c r="H8" s="7">
        <v>2025</v>
      </c>
      <c r="J8" s="63" t="s">
        <v>0</v>
      </c>
      <c r="K8" s="60" t="s">
        <v>22</v>
      </c>
      <c r="M8" s="7" t="s">
        <v>70</v>
      </c>
    </row>
    <row r="9" spans="1:13" ht="13.8" thickBot="1">
      <c r="A9" s="56" t="s">
        <v>79</v>
      </c>
      <c r="B9" s="6"/>
      <c r="C9" s="6" t="s">
        <v>48</v>
      </c>
      <c r="D9" s="6"/>
      <c r="E9" s="15">
        <f>E8+1</f>
        <v>43626</v>
      </c>
      <c r="F9" s="23" t="s">
        <v>33</v>
      </c>
      <c r="H9" s="7">
        <v>2026</v>
      </c>
      <c r="J9" s="63" t="s">
        <v>23</v>
      </c>
      <c r="K9" s="60" t="s">
        <v>24</v>
      </c>
      <c r="M9" s="8" t="s">
        <v>81</v>
      </c>
    </row>
    <row r="10" spans="1:13" ht="13.8" thickBot="1">
      <c r="A10" s="57" t="s">
        <v>80</v>
      </c>
      <c r="B10" s="6"/>
      <c r="C10" s="6" t="s">
        <v>49</v>
      </c>
      <c r="D10" s="6"/>
      <c r="E10" s="15">
        <f>DATE(An,7,14)</f>
        <v>43660</v>
      </c>
      <c r="F10" s="23" t="s">
        <v>29</v>
      </c>
      <c r="H10" s="8">
        <v>2027</v>
      </c>
      <c r="J10" s="64" t="s">
        <v>9</v>
      </c>
      <c r="K10" s="61" t="s">
        <v>25</v>
      </c>
      <c r="M10" s="8" t="s">
        <v>71</v>
      </c>
    </row>
    <row r="11" spans="1:13">
      <c r="A11" s="6"/>
      <c r="B11" s="6"/>
      <c r="C11" s="6" t="s">
        <v>50</v>
      </c>
      <c r="D11" s="6"/>
      <c r="E11" s="15">
        <f>DATE(An,8,15)</f>
        <v>43692</v>
      </c>
      <c r="F11" s="23" t="s">
        <v>5</v>
      </c>
      <c r="J11" s="19"/>
      <c r="K11" s="19"/>
    </row>
    <row r="12" spans="1:13">
      <c r="A12" s="6"/>
      <c r="B12" s="6"/>
      <c r="C12" s="6" t="s">
        <v>51</v>
      </c>
      <c r="D12" s="6"/>
      <c r="E12" s="15">
        <f>DATE(An,11,1)</f>
        <v>43770</v>
      </c>
      <c r="F12" s="23" t="s">
        <v>6</v>
      </c>
    </row>
    <row r="13" spans="1:13" ht="13.8" thickBot="1">
      <c r="A13" s="6"/>
      <c r="B13" s="6"/>
      <c r="C13" s="6" t="s">
        <v>52</v>
      </c>
      <c r="D13" s="6"/>
      <c r="E13" s="15">
        <f>DATE(An,11,11)</f>
        <v>43780</v>
      </c>
      <c r="F13" s="23" t="s">
        <v>34</v>
      </c>
    </row>
    <row r="14" spans="1:13" ht="13.8" thickBot="1">
      <c r="A14" s="6"/>
      <c r="B14" s="6"/>
      <c r="C14" s="6"/>
      <c r="D14" s="6"/>
      <c r="E14" s="16">
        <f>DATE(An,12,25)</f>
        <v>43824</v>
      </c>
      <c r="F14" s="24" t="s">
        <v>28</v>
      </c>
      <c r="H14" s="4" t="s">
        <v>62</v>
      </c>
    </row>
    <row r="15" spans="1:13">
      <c r="A15" s="6"/>
      <c r="B15" s="6"/>
      <c r="C15" s="6"/>
      <c r="D15" s="6"/>
      <c r="E15" s="20">
        <f>DATE(An+1,1,1)</f>
        <v>43831</v>
      </c>
      <c r="F15" s="25" t="s">
        <v>31</v>
      </c>
      <c r="H15" s="7" t="s">
        <v>37</v>
      </c>
    </row>
    <row r="16" spans="1:13" ht="13.8" thickBot="1">
      <c r="A16" s="6"/>
      <c r="B16" s="6"/>
      <c r="C16" s="6"/>
      <c r="D16" s="6"/>
      <c r="E16" s="17">
        <f>DATE(An+1,3,29.56+0.979*MOD(204-11*MOD(An+1,19),30)-WEEKDAY(DATE(An+1,3,28.56+0.979*MOD(204-11*MOD(An+1,19),30))))</f>
        <v>43933</v>
      </c>
      <c r="F16" s="25" t="s">
        <v>1</v>
      </c>
      <c r="H16" s="8" t="s">
        <v>59</v>
      </c>
    </row>
    <row r="17" spans="1:6">
      <c r="A17" s="6"/>
      <c r="B17" s="6"/>
      <c r="C17" s="6"/>
      <c r="D17" s="6"/>
      <c r="E17" s="17">
        <f>E16+1</f>
        <v>43934</v>
      </c>
      <c r="F17" s="25" t="s">
        <v>2</v>
      </c>
    </row>
    <row r="18" spans="1:6">
      <c r="A18" s="6"/>
      <c r="B18" s="6"/>
      <c r="C18" s="6"/>
      <c r="D18" s="6"/>
      <c r="E18" s="17">
        <f>DATE(An+1,5,1)</f>
        <v>43952</v>
      </c>
      <c r="F18" s="25" t="s">
        <v>30</v>
      </c>
    </row>
    <row r="19" spans="1:6">
      <c r="A19" s="6"/>
      <c r="B19" s="6"/>
      <c r="C19" s="6"/>
      <c r="D19" s="6"/>
      <c r="E19" s="17">
        <f>DATE(An+1,5,8)</f>
        <v>43959</v>
      </c>
      <c r="F19" s="25" t="s">
        <v>32</v>
      </c>
    </row>
    <row r="20" spans="1:6">
      <c r="A20" s="6"/>
      <c r="B20" s="6"/>
      <c r="C20" s="6"/>
      <c r="D20" s="6"/>
      <c r="E20" s="17">
        <f>E16+39</f>
        <v>43972</v>
      </c>
      <c r="F20" s="25" t="s">
        <v>3</v>
      </c>
    </row>
    <row r="21" spans="1:6">
      <c r="A21" s="6"/>
      <c r="B21" s="6"/>
      <c r="C21" s="6"/>
      <c r="D21" s="6"/>
      <c r="E21" s="17">
        <f>E16+49</f>
        <v>43982</v>
      </c>
      <c r="F21" s="25" t="s">
        <v>4</v>
      </c>
    </row>
    <row r="22" spans="1:6">
      <c r="A22" s="10"/>
      <c r="B22" s="6"/>
      <c r="C22" s="6"/>
      <c r="D22" s="6"/>
      <c r="E22" s="17">
        <f>E21+1</f>
        <v>43983</v>
      </c>
      <c r="F22" s="25" t="s">
        <v>33</v>
      </c>
    </row>
    <row r="23" spans="1:6">
      <c r="A23" s="6"/>
      <c r="B23" s="6"/>
      <c r="C23" s="6"/>
      <c r="D23" s="6"/>
      <c r="E23" s="17">
        <f>DATE(An+1,7,14)</f>
        <v>44026</v>
      </c>
      <c r="F23" s="25" t="s">
        <v>29</v>
      </c>
    </row>
    <row r="24" spans="1:6">
      <c r="A24" s="6"/>
      <c r="B24" s="6"/>
      <c r="C24" s="6"/>
      <c r="D24" s="6"/>
      <c r="E24" s="17">
        <f>DATE(An+1,8,15)</f>
        <v>44058</v>
      </c>
      <c r="F24" s="25" t="s">
        <v>5</v>
      </c>
    </row>
    <row r="25" spans="1:6">
      <c r="A25" s="6"/>
      <c r="B25" s="6"/>
      <c r="C25" s="6"/>
      <c r="D25" s="6"/>
      <c r="E25" s="17">
        <f>DATE(An+1,11,1)</f>
        <v>44136</v>
      </c>
      <c r="F25" s="25" t="s">
        <v>6</v>
      </c>
    </row>
    <row r="26" spans="1:6">
      <c r="A26" s="6"/>
      <c r="B26" s="6"/>
      <c r="C26" s="6"/>
      <c r="D26" s="6"/>
      <c r="E26" s="17">
        <f>DATE(An+1,11,11)</f>
        <v>44146</v>
      </c>
      <c r="F26" s="25" t="s">
        <v>7</v>
      </c>
    </row>
    <row r="27" spans="1:6" ht="13.8" thickBot="1">
      <c r="A27" s="10"/>
      <c r="B27" s="6"/>
      <c r="C27" s="6"/>
      <c r="D27" s="6"/>
      <c r="E27" s="18">
        <f>DATE(An+1,12,25)</f>
        <v>44190</v>
      </c>
      <c r="F27" s="26" t="s">
        <v>28</v>
      </c>
    </row>
    <row r="28" spans="1:6">
      <c r="A28" s="6"/>
      <c r="B28" s="6"/>
      <c r="C28" s="6"/>
      <c r="D28" s="6"/>
      <c r="E28" s="9"/>
    </row>
    <row r="29" spans="1:6">
      <c r="A29" s="6"/>
      <c r="B29" s="6"/>
      <c r="C29" s="6"/>
      <c r="D29" s="6"/>
      <c r="E29" s="9"/>
    </row>
    <row r="30" spans="1:6">
      <c r="A30" s="6"/>
      <c r="B30" s="6"/>
      <c r="C30" s="6"/>
      <c r="D30" s="6"/>
      <c r="E30" s="9"/>
    </row>
    <row r="31" spans="1:6">
      <c r="A31" s="6"/>
      <c r="B31" s="6"/>
      <c r="C31" s="6"/>
      <c r="D31" s="6"/>
      <c r="E31" s="9"/>
    </row>
    <row r="32" spans="1:6">
      <c r="A32" s="6"/>
      <c r="B32" s="6"/>
      <c r="C32" s="6"/>
      <c r="D32" s="6"/>
      <c r="E32" s="9"/>
    </row>
    <row r="33" spans="1:5">
      <c r="A33" s="6"/>
      <c r="B33" s="6"/>
      <c r="C33" s="6"/>
      <c r="D33" s="6"/>
      <c r="E33" s="9"/>
    </row>
    <row r="34" spans="1:5">
      <c r="A34" s="6"/>
      <c r="B34" s="6"/>
      <c r="D34" s="6"/>
      <c r="E34" s="9"/>
    </row>
    <row r="35" spans="1:5">
      <c r="A35" s="3"/>
      <c r="B35" s="3"/>
      <c r="E35" s="9"/>
    </row>
    <row r="36" spans="1:5">
      <c r="A36" s="3"/>
      <c r="B36" s="3"/>
      <c r="E36" s="9"/>
    </row>
    <row r="37" spans="1:5">
      <c r="A37" s="3"/>
      <c r="B37" s="3"/>
      <c r="E37" s="9"/>
    </row>
    <row r="38" spans="1:5">
      <c r="A38" s="3"/>
      <c r="B38" s="3"/>
      <c r="E38" s="9"/>
    </row>
    <row r="39" spans="1:5">
      <c r="B39" s="3"/>
      <c r="E39" s="9"/>
    </row>
    <row r="40" spans="1:5">
      <c r="B40" s="3"/>
      <c r="E40" s="9"/>
    </row>
    <row r="41" spans="1:5">
      <c r="E41" s="9"/>
    </row>
    <row r="42" spans="1:5">
      <c r="E42" s="9"/>
    </row>
    <row r="43" spans="1:5">
      <c r="E43" s="9"/>
    </row>
    <row r="44" spans="1:5">
      <c r="E44" s="9"/>
    </row>
  </sheetData>
  <autoFilter ref="A1:A10">
    <sortState ref="A2:A10">
      <sortCondition ref="A1:A10"/>
    </sortState>
  </autoFilter>
  <mergeCells count="2">
    <mergeCell ref="E1:F1"/>
    <mergeCell ref="J1:K1"/>
  </mergeCells>
  <phoneticPr fontId="0" type="noConversion"/>
  <dataValidations count="1">
    <dataValidation type="list" allowBlank="1" showInputMessage="1" showErrorMessage="1" sqref="A30">
      <formula1>$A$2:$A$28</formula1>
    </dataValidation>
  </dataValidations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 CP</vt:lpstr>
      <vt:lpstr>Planning CP</vt:lpstr>
      <vt:lpstr>Bilan CP</vt:lpstr>
      <vt:lpstr>Datas</vt:lpstr>
      <vt:lpstr>An</vt:lpstr>
      <vt:lpstr>Années</vt:lpstr>
      <vt:lpstr>Bilan</vt:lpstr>
      <vt:lpstr>ColA</vt:lpstr>
      <vt:lpstr>Mois</vt:lpstr>
      <vt:lpstr>Profil</vt:lpstr>
      <vt:lpstr>'Planning CP'!Zone_d_impression</vt:lpstr>
      <vt:lpstr>'Saisie CP'!Zone_d_impression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Pimouss</cp:lastModifiedBy>
  <cp:lastPrinted>2017-05-08T14:56:17Z</cp:lastPrinted>
  <dcterms:created xsi:type="dcterms:W3CDTF">2009-05-19T05:49:18Z</dcterms:created>
  <dcterms:modified xsi:type="dcterms:W3CDTF">2019-10-07T15:58:50Z</dcterms:modified>
</cp:coreProperties>
</file>