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195" yWindow="195" windowWidth="15825" windowHeight="8145" activeTab="2"/>
  </bookViews>
  <sheets>
    <sheet name="Hebdo" sheetId="4" r:id="rId1"/>
    <sheet name="BH" sheetId="5" r:id="rId2"/>
    <sheet name="Mois" sheetId="1" r:id="rId3"/>
    <sheet name="Bdd" sheetId="3" r:id="rId4"/>
    <sheet name="Cfg" sheetId="2" r:id="rId5"/>
  </sheets>
  <functionGroups builtInGroupCount="18"/>
  <externalReferences>
    <externalReference r:id="rId6"/>
  </externalReferences>
  <definedNames>
    <definedName name="_xlnm._FilterDatabase" localSheetId="3" hidden="1">Bdd!$A$1:$G$1</definedName>
    <definedName name="Feries">Cfg!$B$2:$C$14</definedName>
    <definedName name="_xlnm.Print_Area" localSheetId="1">BH!$A:$Y</definedName>
    <definedName name="_xlnm.Print_Area" localSheetId="0">Hebdo!$A:$L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40" i="5" l="1"/>
  <c r="Q40" i="5"/>
  <c r="P40" i="5"/>
  <c r="S40" i="5" s="1"/>
  <c r="L40" i="5"/>
  <c r="K40" i="5"/>
  <c r="J40" i="5"/>
  <c r="M40" i="5" s="1"/>
  <c r="G40" i="5"/>
  <c r="F40" i="5"/>
  <c r="E40" i="5"/>
  <c r="D40" i="5"/>
  <c r="V39" i="5"/>
  <c r="Q39" i="5"/>
  <c r="P39" i="5"/>
  <c r="S39" i="5" s="1"/>
  <c r="L39" i="5"/>
  <c r="K39" i="5"/>
  <c r="J39" i="5"/>
  <c r="M39" i="5" s="1"/>
  <c r="G39" i="5"/>
  <c r="F39" i="5"/>
  <c r="E39" i="5"/>
  <c r="D39" i="5"/>
  <c r="V38" i="5"/>
  <c r="Q38" i="5"/>
  <c r="P38" i="5"/>
  <c r="S38" i="5" s="1"/>
  <c r="L38" i="5"/>
  <c r="K38" i="5"/>
  <c r="J38" i="5"/>
  <c r="M38" i="5" s="1"/>
  <c r="G38" i="5"/>
  <c r="F38" i="5"/>
  <c r="E38" i="5"/>
  <c r="D38" i="5"/>
  <c r="V37" i="5"/>
  <c r="Q37" i="5"/>
  <c r="P37" i="5"/>
  <c r="S37" i="5" s="1"/>
  <c r="L37" i="5"/>
  <c r="K37" i="5"/>
  <c r="J37" i="5"/>
  <c r="M37" i="5" s="1"/>
  <c r="G37" i="5"/>
  <c r="F37" i="5"/>
  <c r="E37" i="5"/>
  <c r="D37" i="5"/>
  <c r="V36" i="5"/>
  <c r="P36" i="5"/>
  <c r="L36" i="5"/>
  <c r="K36" i="5"/>
  <c r="J36" i="5"/>
  <c r="M36" i="5" s="1"/>
  <c r="G36" i="5"/>
  <c r="F36" i="5"/>
  <c r="E36" i="5"/>
  <c r="D36" i="5"/>
  <c r="V35" i="5"/>
  <c r="P35" i="5"/>
  <c r="L35" i="5"/>
  <c r="K35" i="5"/>
  <c r="J35" i="5"/>
  <c r="M35" i="5" s="1"/>
  <c r="G35" i="5"/>
  <c r="F35" i="5"/>
  <c r="E35" i="5"/>
  <c r="D35" i="5"/>
  <c r="V34" i="5"/>
  <c r="P34" i="5"/>
  <c r="L34" i="5"/>
  <c r="K34" i="5"/>
  <c r="J34" i="5"/>
  <c r="M34" i="5" s="1"/>
  <c r="G34" i="5"/>
  <c r="F34" i="5"/>
  <c r="E34" i="5"/>
  <c r="D34" i="5"/>
  <c r="V33" i="5"/>
  <c r="P33" i="5"/>
  <c r="L33" i="5"/>
  <c r="K33" i="5"/>
  <c r="J33" i="5"/>
  <c r="M33" i="5" s="1"/>
  <c r="G33" i="5"/>
  <c r="F33" i="5"/>
  <c r="E33" i="5"/>
  <c r="D33" i="5"/>
  <c r="V32" i="5"/>
  <c r="P32" i="5"/>
  <c r="L32" i="5"/>
  <c r="K32" i="5"/>
  <c r="J32" i="5"/>
  <c r="M32" i="5" s="1"/>
  <c r="G32" i="5"/>
  <c r="F32" i="5"/>
  <c r="E32" i="5"/>
  <c r="D32" i="5"/>
  <c r="V31" i="5"/>
  <c r="P31" i="5"/>
  <c r="L31" i="5"/>
  <c r="K31" i="5"/>
  <c r="J31" i="5"/>
  <c r="M31" i="5" s="1"/>
  <c r="G31" i="5"/>
  <c r="F31" i="5"/>
  <c r="E31" i="5"/>
  <c r="D31" i="5"/>
  <c r="V30" i="5"/>
  <c r="P30" i="5"/>
  <c r="L30" i="5"/>
  <c r="K30" i="5"/>
  <c r="J30" i="5"/>
  <c r="M30" i="5" s="1"/>
  <c r="G30" i="5"/>
  <c r="F30" i="5"/>
  <c r="E30" i="5"/>
  <c r="D30" i="5"/>
  <c r="V29" i="5"/>
  <c r="P29" i="5"/>
  <c r="L29" i="5"/>
  <c r="K29" i="5"/>
  <c r="J29" i="5"/>
  <c r="M29" i="5" s="1"/>
  <c r="G29" i="5"/>
  <c r="F29" i="5"/>
  <c r="E29" i="5"/>
  <c r="D29" i="5"/>
  <c r="V28" i="5"/>
  <c r="P28" i="5"/>
  <c r="J28" i="5"/>
  <c r="G28" i="5"/>
  <c r="F28" i="5"/>
  <c r="E28" i="5"/>
  <c r="D28" i="5"/>
  <c r="V27" i="5"/>
  <c r="P27" i="5"/>
  <c r="L27" i="5"/>
  <c r="K27" i="5"/>
  <c r="J27" i="5"/>
  <c r="M27" i="5" s="1"/>
  <c r="G27" i="5"/>
  <c r="F27" i="5"/>
  <c r="E27" i="5"/>
  <c r="D27" i="5"/>
  <c r="V26" i="5"/>
  <c r="P26" i="5"/>
  <c r="L26" i="5"/>
  <c r="K26" i="5"/>
  <c r="J26" i="5"/>
  <c r="M26" i="5" s="1"/>
  <c r="G26" i="5"/>
  <c r="F26" i="5"/>
  <c r="E26" i="5"/>
  <c r="D26" i="5"/>
  <c r="V25" i="5"/>
  <c r="P25" i="5"/>
  <c r="L25" i="5"/>
  <c r="K25" i="5"/>
  <c r="J25" i="5"/>
  <c r="M25" i="5" s="1"/>
  <c r="G25" i="5"/>
  <c r="F25" i="5"/>
  <c r="E25" i="5"/>
  <c r="D25" i="5"/>
  <c r="V24" i="5"/>
  <c r="P24" i="5"/>
  <c r="L24" i="5"/>
  <c r="K24" i="5"/>
  <c r="J24" i="5"/>
  <c r="M24" i="5" s="1"/>
  <c r="G24" i="5"/>
  <c r="F24" i="5"/>
  <c r="E24" i="5"/>
  <c r="D24" i="5"/>
  <c r="V23" i="5"/>
  <c r="P23" i="5"/>
  <c r="L23" i="5"/>
  <c r="K23" i="5"/>
  <c r="J23" i="5"/>
  <c r="M23" i="5" s="1"/>
  <c r="G23" i="5"/>
  <c r="F23" i="5"/>
  <c r="E23" i="5"/>
  <c r="D23" i="5"/>
  <c r="V22" i="5"/>
  <c r="P22" i="5"/>
  <c r="L22" i="5"/>
  <c r="K22" i="5"/>
  <c r="J22" i="5"/>
  <c r="M22" i="5" s="1"/>
  <c r="D22" i="5"/>
  <c r="V21" i="5"/>
  <c r="P21" i="5"/>
  <c r="L21" i="5"/>
  <c r="K21" i="5"/>
  <c r="J21" i="5"/>
  <c r="M21" i="5" s="1"/>
  <c r="D21" i="5"/>
  <c r="X20" i="5"/>
  <c r="V20" i="5"/>
  <c r="W20" i="5" s="1"/>
  <c r="P20" i="5"/>
  <c r="J20" i="5"/>
  <c r="L20" i="5" s="1"/>
  <c r="D20" i="5"/>
  <c r="X19" i="5"/>
  <c r="V19" i="5"/>
  <c r="W19" i="5" s="1"/>
  <c r="P19" i="5"/>
  <c r="M19" i="5"/>
  <c r="L19" i="5"/>
  <c r="K19" i="5"/>
  <c r="J19" i="5"/>
  <c r="D19" i="5"/>
  <c r="Y18" i="5"/>
  <c r="W18" i="5"/>
  <c r="V18" i="5"/>
  <c r="X18" i="5" s="1"/>
  <c r="P18" i="5"/>
  <c r="L18" i="5"/>
  <c r="J18" i="5"/>
  <c r="K18" i="5" s="1"/>
  <c r="D18" i="5"/>
  <c r="V17" i="5"/>
  <c r="Y17" i="5" s="1"/>
  <c r="P17" i="5"/>
  <c r="J17" i="5"/>
  <c r="D17" i="5"/>
  <c r="Y16" i="5"/>
  <c r="X16" i="5"/>
  <c r="W16" i="5"/>
  <c r="V16" i="5"/>
  <c r="P16" i="5"/>
  <c r="J16" i="5"/>
  <c r="D16" i="5"/>
  <c r="X15" i="5"/>
  <c r="V15" i="5"/>
  <c r="W15" i="5" s="1"/>
  <c r="P15" i="5"/>
  <c r="J15" i="5"/>
  <c r="D15" i="5"/>
  <c r="Y14" i="5"/>
  <c r="W14" i="5"/>
  <c r="V14" i="5"/>
  <c r="X14" i="5" s="1"/>
  <c r="P14" i="5"/>
  <c r="J14" i="5"/>
  <c r="D14" i="5"/>
  <c r="V13" i="5"/>
  <c r="Y13" i="5" s="1"/>
  <c r="P13" i="5"/>
  <c r="S13" i="5" s="1"/>
  <c r="J13" i="5"/>
  <c r="M13" i="5" s="1"/>
  <c r="D13" i="5"/>
  <c r="W12" i="5"/>
  <c r="V12" i="5"/>
  <c r="Y12" i="5" s="1"/>
  <c r="Q12" i="5"/>
  <c r="P12" i="5"/>
  <c r="S12" i="5" s="1"/>
  <c r="K12" i="5"/>
  <c r="J12" i="5"/>
  <c r="M12" i="5" s="1"/>
  <c r="D12" i="5"/>
  <c r="X11" i="5"/>
  <c r="W11" i="5"/>
  <c r="V11" i="5"/>
  <c r="Y11" i="5" s="1"/>
  <c r="R11" i="5"/>
  <c r="Q11" i="5"/>
  <c r="P11" i="5"/>
  <c r="S11" i="5" s="1"/>
  <c r="L11" i="5"/>
  <c r="K11" i="5"/>
  <c r="J11" i="5"/>
  <c r="M11" i="5" s="1"/>
  <c r="D11" i="5"/>
  <c r="Y10" i="5"/>
  <c r="X10" i="5"/>
  <c r="W10" i="5"/>
  <c r="V10" i="5"/>
  <c r="S10" i="5"/>
  <c r="R10" i="5"/>
  <c r="Q10" i="5"/>
  <c r="P10" i="5"/>
  <c r="M10" i="5"/>
  <c r="L10" i="5"/>
  <c r="K10" i="5"/>
  <c r="J10" i="5"/>
  <c r="D10" i="5"/>
  <c r="C10" i="5"/>
  <c r="V9" i="5"/>
  <c r="P9" i="5"/>
  <c r="J9" i="5"/>
  <c r="D9" i="5"/>
  <c r="V8" i="5"/>
  <c r="X8" i="5" s="1"/>
  <c r="P8" i="5"/>
  <c r="J8" i="5"/>
  <c r="D8" i="5"/>
  <c r="V7" i="5"/>
  <c r="X7" i="5" s="1"/>
  <c r="P7" i="5"/>
  <c r="J7" i="5"/>
  <c r="D7" i="5"/>
  <c r="V6" i="5"/>
  <c r="X6" i="5" s="1"/>
  <c r="P6" i="5"/>
  <c r="J6" i="5"/>
  <c r="D6" i="5"/>
  <c r="U3" i="5"/>
  <c r="O3" i="5"/>
  <c r="I3" i="5"/>
  <c r="C3" i="5"/>
  <c r="L53" i="4"/>
  <c r="I52" i="4"/>
  <c r="G52" i="4"/>
  <c r="H52" i="4" s="1"/>
  <c r="I51" i="4"/>
  <c r="G51" i="4"/>
  <c r="H51" i="4" s="1"/>
  <c r="I50" i="4"/>
  <c r="G50" i="4"/>
  <c r="H50" i="4" s="1"/>
  <c r="I49" i="4"/>
  <c r="G49" i="4"/>
  <c r="H49" i="4" s="1"/>
  <c r="I48" i="4"/>
  <c r="G48" i="4"/>
  <c r="H48" i="4" s="1"/>
  <c r="I47" i="4"/>
  <c r="G47" i="4"/>
  <c r="H47" i="4" s="1"/>
  <c r="I46" i="4"/>
  <c r="I53" i="4" s="1"/>
  <c r="G46" i="4"/>
  <c r="H46" i="4" s="1"/>
  <c r="I39" i="4"/>
  <c r="H39" i="4"/>
  <c r="G39" i="4"/>
  <c r="D39" i="4"/>
  <c r="I38" i="4"/>
  <c r="G38" i="4"/>
  <c r="H38" i="4" s="1"/>
  <c r="I37" i="4"/>
  <c r="G37" i="4"/>
  <c r="H37" i="4" s="1"/>
  <c r="I36" i="4"/>
  <c r="G36" i="4"/>
  <c r="H36" i="4" s="1"/>
  <c r="I35" i="4"/>
  <c r="G35" i="4"/>
  <c r="H35" i="4" s="1"/>
  <c r="I34" i="4"/>
  <c r="G34" i="4"/>
  <c r="H34" i="4" s="1"/>
  <c r="I33" i="4"/>
  <c r="G33" i="4"/>
  <c r="H33" i="4" s="1"/>
  <c r="D33" i="4"/>
  <c r="L40" i="4"/>
  <c r="L27" i="4"/>
  <c r="I26" i="4"/>
  <c r="G26" i="4"/>
  <c r="H26" i="4" s="1"/>
  <c r="I25" i="4"/>
  <c r="G25" i="4"/>
  <c r="H25" i="4" s="1"/>
  <c r="I24" i="4"/>
  <c r="G24" i="4"/>
  <c r="H24" i="4" s="1"/>
  <c r="I23" i="4"/>
  <c r="G23" i="4"/>
  <c r="H23" i="4" s="1"/>
  <c r="I22" i="4"/>
  <c r="G22" i="4"/>
  <c r="H22" i="4" s="1"/>
  <c r="I21" i="4"/>
  <c r="G21" i="4"/>
  <c r="H21" i="4" s="1"/>
  <c r="I20" i="4"/>
  <c r="I27" i="4" s="1"/>
  <c r="G20" i="4"/>
  <c r="H20" i="4" s="1"/>
  <c r="I14" i="4"/>
  <c r="C40" i="5" s="1"/>
  <c r="I13" i="4"/>
  <c r="H13" i="4"/>
  <c r="G13" i="4"/>
  <c r="I12" i="4"/>
  <c r="H12" i="4"/>
  <c r="G12" i="4"/>
  <c r="I11" i="4"/>
  <c r="H11" i="4"/>
  <c r="G11" i="4"/>
  <c r="I10" i="4"/>
  <c r="H10" i="4"/>
  <c r="G10" i="4"/>
  <c r="I9" i="4"/>
  <c r="H9" i="4"/>
  <c r="G9" i="4"/>
  <c r="I8" i="4"/>
  <c r="H8" i="4"/>
  <c r="G8" i="4"/>
  <c r="I7" i="4"/>
  <c r="H7" i="4"/>
  <c r="G7" i="4"/>
  <c r="L14" i="4"/>
  <c r="I40" i="5" l="1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19" i="5"/>
  <c r="I15" i="5"/>
  <c r="I20" i="5"/>
  <c r="I16" i="5"/>
  <c r="I17" i="5"/>
  <c r="K17" i="5" s="1"/>
  <c r="I18" i="5"/>
  <c r="I14" i="5"/>
  <c r="U40" i="5"/>
  <c r="U39" i="5"/>
  <c r="U38" i="5"/>
  <c r="U37" i="5"/>
  <c r="U36" i="5"/>
  <c r="U35" i="5"/>
  <c r="U34" i="5"/>
  <c r="U33" i="5"/>
  <c r="U32" i="5"/>
  <c r="U31" i="5"/>
  <c r="U30" i="5"/>
  <c r="U29" i="5"/>
  <c r="U28" i="5"/>
  <c r="U27" i="5"/>
  <c r="U26" i="5"/>
  <c r="U25" i="5"/>
  <c r="U24" i="5"/>
  <c r="U23" i="5"/>
  <c r="U22" i="5"/>
  <c r="U21" i="5"/>
  <c r="J42" i="5"/>
  <c r="M6" i="5"/>
  <c r="K6" i="5"/>
  <c r="M7" i="5"/>
  <c r="K7" i="5"/>
  <c r="M8" i="5"/>
  <c r="K8" i="5"/>
  <c r="M9" i="5"/>
  <c r="K9" i="5"/>
  <c r="I40" i="4"/>
  <c r="L6" i="5"/>
  <c r="L7" i="5"/>
  <c r="L8" i="5"/>
  <c r="L9" i="5"/>
  <c r="F10" i="5"/>
  <c r="E10" i="5"/>
  <c r="G10" i="5" s="1"/>
  <c r="P42" i="5"/>
  <c r="S6" i="5"/>
  <c r="Q6" i="5"/>
  <c r="S7" i="5"/>
  <c r="Q7" i="5"/>
  <c r="S8" i="5"/>
  <c r="Q8" i="5"/>
  <c r="S9" i="5"/>
  <c r="Q9" i="5"/>
  <c r="D42" i="5"/>
  <c r="G6" i="5"/>
  <c r="E6" i="5"/>
  <c r="G7" i="5"/>
  <c r="E7" i="5"/>
  <c r="G8" i="5"/>
  <c r="E8" i="5"/>
  <c r="E9" i="5"/>
  <c r="F6" i="5"/>
  <c r="R6" i="5"/>
  <c r="F7" i="5"/>
  <c r="R7" i="5"/>
  <c r="F8" i="5"/>
  <c r="R8" i="5"/>
  <c r="F9" i="5"/>
  <c r="G9" i="5" s="1"/>
  <c r="R9" i="5"/>
  <c r="V42" i="5"/>
  <c r="Y6" i="5"/>
  <c r="W6" i="5"/>
  <c r="Y7" i="5"/>
  <c r="W7" i="5"/>
  <c r="Y8" i="5"/>
  <c r="W8" i="5"/>
  <c r="Y9" i="5"/>
  <c r="X9" i="5"/>
  <c r="W9" i="5"/>
  <c r="K14" i="5"/>
  <c r="C11" i="5"/>
  <c r="F11" i="5" s="1"/>
  <c r="L12" i="5"/>
  <c r="R12" i="5"/>
  <c r="X12" i="5"/>
  <c r="K13" i="5"/>
  <c r="Q13" i="5"/>
  <c r="W13" i="5"/>
  <c r="Y15" i="5"/>
  <c r="K16" i="5"/>
  <c r="M16" i="5" s="1"/>
  <c r="C17" i="5"/>
  <c r="F17" i="5" s="1"/>
  <c r="L17" i="5"/>
  <c r="M17" i="5" s="1"/>
  <c r="W17" i="5"/>
  <c r="M18" i="5"/>
  <c r="Y19" i="5"/>
  <c r="K20" i="5"/>
  <c r="Y20" i="5"/>
  <c r="C22" i="5"/>
  <c r="Y22" i="5"/>
  <c r="X22" i="5"/>
  <c r="W22" i="5"/>
  <c r="C24" i="5"/>
  <c r="Y26" i="5"/>
  <c r="X26" i="5"/>
  <c r="W26" i="5"/>
  <c r="C28" i="5"/>
  <c r="Y29" i="5"/>
  <c r="X29" i="5"/>
  <c r="W29" i="5"/>
  <c r="C31" i="5"/>
  <c r="Y33" i="5"/>
  <c r="X33" i="5"/>
  <c r="W33" i="5"/>
  <c r="C35" i="5"/>
  <c r="Y37" i="5"/>
  <c r="X37" i="5"/>
  <c r="W37" i="5"/>
  <c r="C39" i="5"/>
  <c r="C12" i="5"/>
  <c r="E12" i="5" s="1"/>
  <c r="L13" i="5"/>
  <c r="R13" i="5"/>
  <c r="X13" i="5"/>
  <c r="C16" i="5"/>
  <c r="E16" i="5" s="1"/>
  <c r="L16" i="5"/>
  <c r="X17" i="5"/>
  <c r="C20" i="5"/>
  <c r="E20" i="5" s="1"/>
  <c r="M20" i="5"/>
  <c r="C21" i="5"/>
  <c r="C23" i="5"/>
  <c r="Y25" i="5"/>
  <c r="X25" i="5"/>
  <c r="W25" i="5"/>
  <c r="C27" i="5"/>
  <c r="Y28" i="5"/>
  <c r="X28" i="5"/>
  <c r="W28" i="5"/>
  <c r="C30" i="5"/>
  <c r="Y32" i="5"/>
  <c r="X32" i="5"/>
  <c r="W32" i="5"/>
  <c r="C34" i="5"/>
  <c r="Y36" i="5"/>
  <c r="X36" i="5"/>
  <c r="W36" i="5"/>
  <c r="C38" i="5"/>
  <c r="Y40" i="5"/>
  <c r="X40" i="5"/>
  <c r="W40" i="5"/>
  <c r="C13" i="5"/>
  <c r="F13" i="5" s="1"/>
  <c r="C15" i="5"/>
  <c r="E15" i="5" s="1"/>
  <c r="C19" i="5"/>
  <c r="E19" i="5" s="1"/>
  <c r="Y24" i="5"/>
  <c r="X24" i="5"/>
  <c r="W24" i="5"/>
  <c r="C26" i="5"/>
  <c r="C29" i="5"/>
  <c r="Y31" i="5"/>
  <c r="X31" i="5"/>
  <c r="W31" i="5"/>
  <c r="C33" i="5"/>
  <c r="Y35" i="5"/>
  <c r="X35" i="5"/>
  <c r="W35" i="5"/>
  <c r="C37" i="5"/>
  <c r="Y39" i="5"/>
  <c r="X39" i="5"/>
  <c r="W39" i="5"/>
  <c r="C14" i="5"/>
  <c r="C18" i="5"/>
  <c r="Y21" i="5"/>
  <c r="X21" i="5"/>
  <c r="W21" i="5"/>
  <c r="Y23" i="5"/>
  <c r="X23" i="5"/>
  <c r="W23" i="5"/>
  <c r="C25" i="5"/>
  <c r="Y27" i="5"/>
  <c r="X27" i="5"/>
  <c r="W27" i="5"/>
  <c r="Y30" i="5"/>
  <c r="X30" i="5"/>
  <c r="W30" i="5"/>
  <c r="C32" i="5"/>
  <c r="Y34" i="5"/>
  <c r="X34" i="5"/>
  <c r="W34" i="5"/>
  <c r="C36" i="5"/>
  <c r="Y38" i="5"/>
  <c r="X38" i="5"/>
  <c r="W38" i="5"/>
  <c r="R37" i="5"/>
  <c r="R38" i="5"/>
  <c r="R39" i="5"/>
  <c r="R40" i="5"/>
  <c r="F14" i="5" l="1"/>
  <c r="E14" i="5"/>
  <c r="G14" i="5" s="1"/>
  <c r="E13" i="5"/>
  <c r="G13" i="5" s="1"/>
  <c r="F12" i="5"/>
  <c r="G12" i="5" s="1"/>
  <c r="Y4" i="5"/>
  <c r="F19" i="5"/>
  <c r="G19" i="5" s="1"/>
  <c r="E17" i="5"/>
  <c r="G17" i="5" s="1"/>
  <c r="U42" i="5"/>
  <c r="I42" i="5"/>
  <c r="L14" i="5"/>
  <c r="M14" i="5" s="1"/>
  <c r="E21" i="5"/>
  <c r="G21" i="5" s="1"/>
  <c r="F21" i="5"/>
  <c r="F15" i="5"/>
  <c r="G15" i="5" s="1"/>
  <c r="C42" i="5"/>
  <c r="L15" i="5"/>
  <c r="K15" i="5"/>
  <c r="M15" i="5" s="1"/>
  <c r="F18" i="5"/>
  <c r="E18" i="5"/>
  <c r="F22" i="5"/>
  <c r="E22" i="5"/>
  <c r="G22" i="5" s="1"/>
  <c r="F20" i="5"/>
  <c r="G20" i="5" s="1"/>
  <c r="F16" i="5"/>
  <c r="G16" i="5" s="1"/>
  <c r="E11" i="5"/>
  <c r="G11" i="5" s="1"/>
  <c r="O40" i="5"/>
  <c r="O39" i="5"/>
  <c r="O38" i="5"/>
  <c r="O37" i="5"/>
  <c r="O36" i="5"/>
  <c r="O35" i="5"/>
  <c r="O34" i="5"/>
  <c r="O33" i="5"/>
  <c r="O32" i="5"/>
  <c r="O31" i="5"/>
  <c r="O30" i="5"/>
  <c r="O29" i="5"/>
  <c r="O28" i="5"/>
  <c r="O27" i="5"/>
  <c r="O26" i="5"/>
  <c r="O25" i="5"/>
  <c r="O24" i="5"/>
  <c r="O23" i="5"/>
  <c r="O22" i="5"/>
  <c r="O21" i="5"/>
  <c r="O16" i="5"/>
  <c r="O20" i="5"/>
  <c r="O17" i="5"/>
  <c r="O18" i="5"/>
  <c r="O14" i="5"/>
  <c r="O19" i="5"/>
  <c r="O15" i="5"/>
  <c r="K28" i="5"/>
  <c r="L28" i="5"/>
  <c r="Q23" i="5" l="1"/>
  <c r="S23" i="5" s="1"/>
  <c r="R23" i="5"/>
  <c r="Q27" i="5"/>
  <c r="S27" i="5" s="1"/>
  <c r="R27" i="5"/>
  <c r="Q31" i="5"/>
  <c r="S31" i="5" s="1"/>
  <c r="R31" i="5"/>
  <c r="Q35" i="5"/>
  <c r="S35" i="5" s="1"/>
  <c r="R35" i="5"/>
  <c r="R19" i="5"/>
  <c r="Q19" i="5"/>
  <c r="O42" i="5"/>
  <c r="Q14" i="5"/>
  <c r="R14" i="5"/>
  <c r="R16" i="5"/>
  <c r="Q16" i="5"/>
  <c r="S16" i="5" s="1"/>
  <c r="Q24" i="5"/>
  <c r="R24" i="5"/>
  <c r="Q28" i="5"/>
  <c r="R28" i="5"/>
  <c r="Q32" i="5"/>
  <c r="R32" i="5"/>
  <c r="Q36" i="5"/>
  <c r="R36" i="5"/>
  <c r="M28" i="5"/>
  <c r="M4" i="5" s="1"/>
  <c r="Q21" i="5"/>
  <c r="R21" i="5"/>
  <c r="Q29" i="5"/>
  <c r="S29" i="5" s="1"/>
  <c r="R29" i="5"/>
  <c r="Q20" i="5"/>
  <c r="S20" i="5" s="1"/>
  <c r="R20" i="5"/>
  <c r="Q18" i="5"/>
  <c r="S18" i="5" s="1"/>
  <c r="R18" i="5"/>
  <c r="Q25" i="5"/>
  <c r="S25" i="5" s="1"/>
  <c r="R25" i="5"/>
  <c r="Q33" i="5"/>
  <c r="S33" i="5" s="1"/>
  <c r="R33" i="5"/>
  <c r="R15" i="5"/>
  <c r="Q15" i="5"/>
  <c r="R17" i="5"/>
  <c r="Q17" i="5"/>
  <c r="Q22" i="5"/>
  <c r="S22" i="5" s="1"/>
  <c r="R22" i="5"/>
  <c r="Q26" i="5"/>
  <c r="S26" i="5" s="1"/>
  <c r="R26" i="5"/>
  <c r="Q30" i="5"/>
  <c r="S30" i="5" s="1"/>
  <c r="R30" i="5"/>
  <c r="Q34" i="5"/>
  <c r="S34" i="5" s="1"/>
  <c r="R34" i="5"/>
  <c r="G18" i="5"/>
  <c r="G4" i="5" s="1"/>
  <c r="S15" i="5" l="1"/>
  <c r="S36" i="5"/>
  <c r="S28" i="5"/>
  <c r="S19" i="5"/>
  <c r="S21" i="5"/>
  <c r="S17" i="5"/>
  <c r="S32" i="5"/>
  <c r="S24" i="5"/>
  <c r="S14" i="5"/>
  <c r="S4" i="5" l="1"/>
  <c r="C1" i="2" l="1"/>
  <c r="BE8" i="1" l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7" i="1"/>
  <c r="BE3" i="1" l="1"/>
  <c r="E1" i="3" l="1"/>
  <c r="BB3" i="1" l="1"/>
  <c r="C14" i="2" l="1"/>
  <c r="B14" i="2"/>
  <c r="C13" i="2"/>
  <c r="B13" i="2"/>
  <c r="C12" i="2"/>
  <c r="B12" i="2"/>
  <c r="C11" i="2"/>
  <c r="B11" i="2"/>
  <c r="C10" i="2"/>
  <c r="B10" i="2"/>
  <c r="C6" i="2"/>
  <c r="B6" i="2"/>
  <c r="C5" i="2"/>
  <c r="B5" i="2"/>
  <c r="C3" i="2"/>
  <c r="C8" i="2" s="1"/>
  <c r="C9" i="2" s="1"/>
  <c r="B3" i="2"/>
  <c r="B8" i="2" s="1"/>
  <c r="B9" i="2" s="1"/>
  <c r="C2" i="2"/>
  <c r="B2" i="2"/>
  <c r="C7" i="2" l="1"/>
  <c r="B7" i="2"/>
  <c r="B4" i="2"/>
  <c r="C4" i="2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E6" i="1" l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</calcChain>
</file>

<file path=xl/comments1.xml><?xml version="1.0" encoding="utf-8"?>
<comments xmlns="http://schemas.openxmlformats.org/spreadsheetml/2006/main">
  <authors>
    <author>Marcel DELSOL</author>
  </authors>
  <commentList>
    <comment ref="A5" authorId="0" shapeId="0">
      <text>
        <r>
          <rPr>
            <b/>
            <sz val="9"/>
            <color indexed="81"/>
            <rFont val="Tahoma"/>
            <charset val="1"/>
          </rPr>
          <t>Chaque semaine commence le Dimanche et finie le Samedi</t>
        </r>
      </text>
    </comment>
    <comment ref="C5" authorId="0" shapeId="0">
      <text>
        <r>
          <rPr>
            <b/>
            <sz val="9"/>
            <color indexed="81"/>
            <rFont val="Tahoma"/>
            <charset val="1"/>
          </rPr>
          <t>à modifier si nécessaire</t>
        </r>
      </text>
    </comment>
    <comment ref="I5" authorId="0" shapeId="0">
      <text>
        <r>
          <rPr>
            <b/>
            <sz val="9"/>
            <color indexed="81"/>
            <rFont val="Tahoma"/>
            <charset val="1"/>
          </rPr>
          <t>à modifier si nécessaire</t>
        </r>
      </text>
    </comment>
    <comment ref="O5" authorId="0" shapeId="0">
      <text>
        <r>
          <rPr>
            <b/>
            <sz val="9"/>
            <color indexed="81"/>
            <rFont val="Tahoma"/>
            <charset val="1"/>
          </rPr>
          <t>à modifier si nécessaire</t>
        </r>
      </text>
    </comment>
    <comment ref="U5" authorId="0" shapeId="0">
      <text>
        <r>
          <rPr>
            <b/>
            <sz val="9"/>
            <color indexed="81"/>
            <rFont val="Tahoma"/>
            <charset val="1"/>
          </rPr>
          <t>à modifier si nécessaire</t>
        </r>
      </text>
    </comment>
  </commentList>
</comments>
</file>

<file path=xl/sharedStrings.xml><?xml version="1.0" encoding="utf-8"?>
<sst xmlns="http://schemas.openxmlformats.org/spreadsheetml/2006/main" count="305" uniqueCount="79">
  <si>
    <t xml:space="preserve"> 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</si>
  <si>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</si>
  <si>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</si>
  <si>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</si>
  <si>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</si>
  <si>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</si>
  <si>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</si>
  <si>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</si>
  <si>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</si>
  <si>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</si>
  <si>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</si>
  <si>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</si>
  <si>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</si>
  <si>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</si>
  <si>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Jours Fériés</t>
  </si>
  <si>
    <t>Date</t>
  </si>
  <si>
    <t>H debut</t>
  </si>
  <si>
    <t>H fin</t>
  </si>
  <si>
    <t>Info</t>
  </si>
  <si>
    <t>Remarque</t>
  </si>
  <si>
    <t>Id_A</t>
  </si>
  <si>
    <t>Ne pas effacer cette ligne '0'</t>
  </si>
  <si>
    <t>Rien</t>
  </si>
  <si>
    <t>Salariés</t>
  </si>
  <si>
    <t>Limites</t>
  </si>
  <si>
    <t>Nb postes/j</t>
  </si>
  <si>
    <t xml:space="preserve">Heures/j </t>
  </si>
  <si>
    <t>Amplitude/j</t>
  </si>
  <si>
    <t>Amplitude horaire/J</t>
  </si>
  <si>
    <t>Maxi
mensuel</t>
  </si>
  <si>
    <t>Total mensuel</t>
  </si>
  <si>
    <t>Martine</t>
  </si>
  <si>
    <t>Michel</t>
  </si>
  <si>
    <t>Julian</t>
  </si>
  <si>
    <t>Clément</t>
  </si>
  <si>
    <t>Total
heures/J</t>
  </si>
  <si>
    <t>HORAIRES CONTRACTUELS</t>
  </si>
  <si>
    <r>
      <rPr>
        <b/>
        <sz val="11"/>
        <color rgb="FF2F5496"/>
        <rFont val="Arial Narrow"/>
        <family val="2"/>
      </rPr>
      <t xml:space="preserve">Saisir avec le format HH:MM - </t>
    </r>
    <r>
      <rPr>
        <b/>
        <sz val="11"/>
        <color rgb="FFFF0000"/>
        <rFont val="Arial Narrow"/>
        <family val="2"/>
      </rPr>
      <t>Exemples : 9:45 ou 18:00</t>
    </r>
  </si>
  <si>
    <t>Employé 1 :</t>
  </si>
  <si>
    <t>MICHEL</t>
  </si>
  <si>
    <t>Jour</t>
  </si>
  <si>
    <t>Matin</t>
  </si>
  <si>
    <t>Après-midi</t>
  </si>
  <si>
    <t>Après midi</t>
  </si>
  <si>
    <t>TOTAL</t>
  </si>
  <si>
    <t>Mois</t>
  </si>
  <si>
    <t>Nb d'heures</t>
  </si>
  <si>
    <t>Début</t>
  </si>
  <si>
    <t>Fin</t>
  </si>
  <si>
    <t>Avril</t>
  </si>
  <si>
    <t>Lun.</t>
  </si>
  <si>
    <t>Mai</t>
  </si>
  <si>
    <t>Mar.</t>
  </si>
  <si>
    <t>Juin</t>
  </si>
  <si>
    <t>Mer.</t>
  </si>
  <si>
    <t>Juillet</t>
  </si>
  <si>
    <t>Jeu.</t>
  </si>
  <si>
    <t>Août</t>
  </si>
  <si>
    <t>Ven.</t>
  </si>
  <si>
    <t>Septembre</t>
  </si>
  <si>
    <t>Sam.</t>
  </si>
  <si>
    <t>Octobre</t>
  </si>
  <si>
    <t>Dim.</t>
  </si>
  <si>
    <t>Novembre</t>
  </si>
  <si>
    <t>Employé 2 :</t>
  </si>
  <si>
    <t>JULIAN</t>
  </si>
  <si>
    <t>Employé 3 :</t>
  </si>
  <si>
    <t>MARTINE</t>
  </si>
  <si>
    <t>Employé 4 :</t>
  </si>
  <si>
    <t>CLEMENT</t>
  </si>
  <si>
    <t>BANQUE D'HEURES</t>
  </si>
  <si>
    <t>Solde Banque d'Heures :</t>
  </si>
  <si>
    <t>Semaines</t>
  </si>
  <si>
    <t>Norme</t>
  </si>
  <si>
    <t>Réalisé</t>
  </si>
  <si>
    <t>BH en +</t>
  </si>
  <si>
    <t>BH en -</t>
  </si>
  <si>
    <t>BH / sem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</si>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</sst>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d\ dd\ mmmm\ yyyy"/>
    <numFmt numFmtId="165" formatCode="h:mm;@"/>
    <numFmt numFmtId="166" formatCode="dddd* d\ mmmm\ yyyy"/>
    <numFmt numFmtId="167" formatCode="[$-F400]h:mm:ss\ AM/PM"/>
    <numFmt numFmtId="168" formatCode="[h]:mm"/>
    <numFmt numFmtId="170" formatCode="_(* #,##0.00_);_(* \(#,##0.00\);_(* &quot;-&quot;??_);_(@_)"/>
    <numFmt numFmtId="171" formatCode="#,##0.00_ ;\-#,##0.00\ "/>
    <numFmt numFmtId="172" formatCode="[h]:mm:ss;@"/>
  </numFmts>
  <fonts count="46">
    <font>
      <sz val="11"/>
      <color theme="1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6795556505021"/>
      <name val="Calibri"/>
      <family val="2"/>
      <scheme val="minor"/>
    </font>
    <font>
      <sz val="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sz val="11"/>
      <color rgb="FF000000"/>
      <name val="Calibri"/>
    </font>
    <font>
      <b/>
      <u/>
      <sz val="18"/>
      <color rgb="FFC00000"/>
      <name val="Calibri"/>
      <family val="2"/>
      <scheme val="minor"/>
    </font>
    <font>
      <b/>
      <sz val="12"/>
      <color rgb="FFFF0000"/>
      <name val="Calibri"/>
    </font>
    <font>
      <b/>
      <sz val="11"/>
      <color rgb="FFFF0000"/>
      <name val="Arial Narrow"/>
      <family val="2"/>
    </font>
    <font>
      <b/>
      <sz val="11"/>
      <color rgb="FF2F5496"/>
      <name val="Arial Narrow"/>
      <family val="2"/>
    </font>
    <font>
      <b/>
      <sz val="14"/>
      <color rgb="FF000000"/>
      <name val="Calibri"/>
    </font>
    <font>
      <b/>
      <sz val="11"/>
      <color rgb="FF000000"/>
      <name val="Calibri"/>
    </font>
    <font>
      <b/>
      <sz val="16"/>
      <color rgb="FFC00000"/>
      <name val="Calibri"/>
      <family val="2"/>
    </font>
    <font>
      <b/>
      <sz val="16"/>
      <color rgb="FFC00000"/>
      <name val="Calibri"/>
    </font>
    <font>
      <sz val="11"/>
      <name val="Calibri"/>
    </font>
    <font>
      <b/>
      <sz val="10"/>
      <name val="Calibri"/>
      <family val="2"/>
    </font>
    <font>
      <b/>
      <sz val="14"/>
      <color rgb="FFC00000"/>
      <name val="Calibri"/>
    </font>
    <font>
      <b/>
      <sz val="14"/>
      <color rgb="FF2F5496"/>
      <name val="Calibri"/>
    </font>
    <font>
      <sz val="14"/>
      <color rgb="FF000000"/>
      <name val="Calibri"/>
    </font>
    <font>
      <b/>
      <u/>
      <sz val="18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4"/>
      <color rgb="FF000000"/>
      <name val="Calibri"/>
      <family val="2"/>
    </font>
    <font>
      <b/>
      <sz val="12"/>
      <color rgb="FFC00000"/>
      <name val="Calibri"/>
      <family val="2"/>
    </font>
    <font>
      <b/>
      <sz val="9"/>
      <color indexed="81"/>
      <name val="Tahoma"/>
      <charset val="1"/>
    </font>
  </fonts>
  <fills count="2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0.59999389629810485"/>
        <bgColor rgb="FFD8D8D8"/>
      </patternFill>
    </fill>
    <fill>
      <patternFill patternType="solid">
        <fgColor theme="4" tint="0.59999389629810485"/>
        <bgColor rgb="FFD8D8D8"/>
      </patternFill>
    </fill>
    <fill>
      <patternFill patternType="solid">
        <fgColor theme="5" tint="0.59999389629810485"/>
        <bgColor rgb="FFD8D8D8"/>
      </patternFill>
    </fill>
    <fill>
      <patternFill patternType="solid">
        <fgColor rgb="FF00FFFF"/>
        <bgColor rgb="FFD8D8D8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</fills>
  <borders count="8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dotted">
        <color auto="1"/>
      </bottom>
      <diagonal/>
    </border>
    <border>
      <left/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indexed="64"/>
      </bottom>
      <diagonal/>
    </border>
    <border>
      <left/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6" fillId="0" borderId="0"/>
    <xf numFmtId="170" fontId="26" fillId="0" borderId="0" applyFont="0" applyFill="0" applyBorder="0" applyAlignment="0" applyProtection="0"/>
  </cellStyleXfs>
  <cellXfs count="188">
    <xf numFmtId="0" fontId="0" fillId="0" borderId="0" xfId="0"/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2" borderId="4" xfId="0" applyFont="1" applyFill="1" applyBorder="1" applyAlignment="1">
      <alignment horizontal="left" vertical="center" indent="1"/>
    </xf>
    <xf numFmtId="164" fontId="3" fillId="2" borderId="5" xfId="0" applyNumberFormat="1" applyFont="1" applyFill="1" applyBorder="1" applyAlignment="1">
      <alignment horizontal="centerContinuous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0" fillId="0" borderId="8" xfId="0" applyFont="1" applyFill="1" applyBorder="1" applyAlignment="1">
      <alignment horizontal="left" vertical="top"/>
    </xf>
    <xf numFmtId="0" fontId="10" fillId="0" borderId="9" xfId="0" applyFont="1" applyFill="1" applyBorder="1" applyAlignment="1">
      <alignment horizontal="left" vertical="top"/>
    </xf>
    <xf numFmtId="0" fontId="10" fillId="0" borderId="11" xfId="0" applyFont="1" applyFill="1" applyBorder="1" applyAlignment="1">
      <alignment horizontal="left" vertical="top"/>
    </xf>
    <xf numFmtId="0" fontId="10" fillId="0" borderId="12" xfId="0" applyFont="1" applyFill="1" applyBorder="1" applyAlignment="1">
      <alignment horizontal="left" vertical="top"/>
    </xf>
    <xf numFmtId="0" fontId="10" fillId="0" borderId="14" xfId="0" applyFont="1" applyFill="1" applyBorder="1" applyAlignment="1">
      <alignment horizontal="left" vertical="top"/>
    </xf>
    <xf numFmtId="0" fontId="10" fillId="0" borderId="15" xfId="0" applyFont="1" applyFill="1" applyBorder="1" applyAlignment="1">
      <alignment horizontal="left" vertical="top"/>
    </xf>
    <xf numFmtId="165" fontId="6" fillId="2" borderId="17" xfId="0" applyNumberFormat="1" applyFont="1" applyFill="1" applyBorder="1" applyAlignment="1">
      <alignment horizontal="center" vertical="center" textRotation="90"/>
    </xf>
    <xf numFmtId="165" fontId="7" fillId="2" borderId="17" xfId="0" applyNumberFormat="1" applyFont="1" applyFill="1" applyBorder="1" applyAlignment="1">
      <alignment horizontal="center" textRotation="90"/>
    </xf>
    <xf numFmtId="166" fontId="11" fillId="2" borderId="18" xfId="0" applyNumberFormat="1" applyFont="1" applyFill="1" applyBorder="1" applyAlignment="1">
      <alignment horizontal="left" vertical="center" indent="1"/>
    </xf>
    <xf numFmtId="0" fontId="9" fillId="2" borderId="19" xfId="0" applyFont="1" applyFill="1" applyBorder="1" applyAlignment="1">
      <alignment horizontal="left" vertical="center" indent="1" shrinkToFit="1"/>
    </xf>
    <xf numFmtId="166" fontId="12" fillId="2" borderId="20" xfId="0" applyNumberFormat="1" applyFont="1" applyFill="1" applyBorder="1" applyAlignment="1">
      <alignment horizontal="left" vertical="center" indent="1"/>
    </xf>
    <xf numFmtId="0" fontId="9" fillId="2" borderId="21" xfId="0" applyFont="1" applyFill="1" applyBorder="1" applyAlignment="1">
      <alignment horizontal="left" vertical="center" indent="1" shrinkToFit="1"/>
    </xf>
    <xf numFmtId="166" fontId="12" fillId="2" borderId="22" xfId="0" applyNumberFormat="1" applyFont="1" applyFill="1" applyBorder="1" applyAlignment="1">
      <alignment horizontal="left" vertical="center" indent="1"/>
    </xf>
    <xf numFmtId="0" fontId="9" fillId="2" borderId="23" xfId="0" applyFont="1" applyFill="1" applyBorder="1" applyAlignment="1">
      <alignment horizontal="left" vertical="center" indent="1" shrinkToFit="1"/>
    </xf>
    <xf numFmtId="165" fontId="6" fillId="2" borderId="24" xfId="0" applyNumberFormat="1" applyFont="1" applyFill="1" applyBorder="1" applyAlignment="1">
      <alignment horizontal="center" vertical="center" textRotation="90"/>
    </xf>
    <xf numFmtId="0" fontId="10" fillId="0" borderId="10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6" xfId="0" applyFont="1" applyFill="1" applyBorder="1" applyAlignment="1">
      <alignment horizontal="left" vertical="top"/>
    </xf>
    <xf numFmtId="165" fontId="6" fillId="2" borderId="25" xfId="0" applyNumberFormat="1" applyFont="1" applyFill="1" applyBorder="1" applyAlignment="1">
      <alignment horizontal="center" vertical="center" textRotation="90"/>
    </xf>
    <xf numFmtId="0" fontId="0" fillId="4" borderId="3" xfId="0" applyFill="1" applyBorder="1"/>
    <xf numFmtId="0" fontId="2" fillId="4" borderId="1" xfId="0" applyFont="1" applyFill="1" applyBorder="1" applyAlignment="1">
      <alignment horizontal="center" vertical="center" textRotation="90"/>
    </xf>
    <xf numFmtId="0" fontId="0" fillId="4" borderId="1" xfId="0" applyFill="1" applyBorder="1"/>
    <xf numFmtId="0" fontId="0" fillId="4" borderId="2" xfId="0" applyFill="1" applyBorder="1"/>
    <xf numFmtId="0" fontId="0" fillId="4" borderId="27" xfId="0" applyFill="1" applyBorder="1"/>
    <xf numFmtId="0" fontId="0" fillId="4" borderId="26" xfId="0" applyFill="1" applyBorder="1"/>
    <xf numFmtId="0" fontId="0" fillId="4" borderId="28" xfId="0" applyFill="1" applyBorder="1"/>
    <xf numFmtId="0" fontId="0" fillId="4" borderId="0" xfId="0" applyFill="1" applyBorder="1"/>
    <xf numFmtId="0" fontId="2" fillId="4" borderId="0" xfId="0" applyFont="1" applyFill="1" applyBorder="1" applyAlignment="1">
      <alignment horizontal="center" vertical="center" textRotation="90"/>
    </xf>
    <xf numFmtId="0" fontId="2" fillId="4" borderId="29" xfId="0" applyFont="1" applyFill="1" applyBorder="1" applyAlignment="1">
      <alignment horizontal="center" vertical="center" textRotation="90"/>
    </xf>
    <xf numFmtId="14" fontId="0" fillId="4" borderId="1" xfId="0" applyNumberFormat="1" applyFill="1" applyBorder="1"/>
    <xf numFmtId="0" fontId="0" fillId="4" borderId="29" xfId="0" applyFill="1" applyBorder="1"/>
    <xf numFmtId="0" fontId="0" fillId="4" borderId="30" xfId="0" applyFill="1" applyBorder="1"/>
    <xf numFmtId="0" fontId="15" fillId="4" borderId="0" xfId="0" applyFont="1" applyFill="1" applyAlignment="1">
      <alignment horizontal="center"/>
    </xf>
    <xf numFmtId="167" fontId="15" fillId="4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19" fillId="0" borderId="11" xfId="0" applyNumberFormat="1" applyFont="1" applyFill="1" applyBorder="1" applyAlignment="1">
      <alignment horizontal="center" vertical="center"/>
    </xf>
    <xf numFmtId="165" fontId="19" fillId="0" borderId="14" xfId="0" applyNumberFormat="1" applyFont="1" applyFill="1" applyBorder="1" applyAlignment="1">
      <alignment horizontal="center" vertical="center"/>
    </xf>
    <xf numFmtId="165" fontId="19" fillId="0" borderId="13" xfId="0" applyNumberFormat="1" applyFont="1" applyFill="1" applyBorder="1" applyAlignment="1">
      <alignment horizontal="center" vertical="center"/>
    </xf>
    <xf numFmtId="165" fontId="19" fillId="0" borderId="16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6" fillId="4" borderId="0" xfId="0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7" fillId="0" borderId="0" xfId="0" applyFont="1" applyAlignment="1">
      <alignment vertical="center"/>
    </xf>
    <xf numFmtId="14" fontId="14" fillId="0" borderId="0" xfId="0" applyNumberFormat="1" applyFont="1" applyAlignment="1">
      <alignment horizontal="center" vertical="center"/>
    </xf>
    <xf numFmtId="0" fontId="0" fillId="6" borderId="0" xfId="0" applyFill="1" applyAlignment="1">
      <alignment vertical="center"/>
    </xf>
    <xf numFmtId="0" fontId="18" fillId="0" borderId="0" xfId="0" applyFont="1" applyAlignment="1">
      <alignment vertical="center"/>
    </xf>
    <xf numFmtId="14" fontId="13" fillId="0" borderId="0" xfId="0" applyNumberFormat="1" applyFont="1" applyAlignment="1">
      <alignment horizontal="center"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vertical="center"/>
    </xf>
    <xf numFmtId="165" fontId="0" fillId="0" borderId="0" xfId="0" applyNumberFormat="1"/>
    <xf numFmtId="0" fontId="0" fillId="7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13" borderId="0" xfId="0" applyFill="1" applyAlignment="1">
      <alignment vertical="center"/>
    </xf>
    <xf numFmtId="0" fontId="23" fillId="3" borderId="0" xfId="0" applyFont="1" applyFill="1" applyAlignment="1">
      <alignment horizontal="center"/>
    </xf>
    <xf numFmtId="14" fontId="23" fillId="3" borderId="0" xfId="0" applyNumberFormat="1" applyFont="1" applyFill="1" applyAlignment="1">
      <alignment horizontal="center"/>
    </xf>
    <xf numFmtId="20" fontId="23" fillId="3" borderId="0" xfId="0" applyNumberFormat="1" applyFont="1" applyFill="1" applyAlignment="1">
      <alignment horizontal="center"/>
    </xf>
    <xf numFmtId="0" fontId="23" fillId="3" borderId="0" xfId="0" applyFont="1" applyFill="1"/>
    <xf numFmtId="0" fontId="15" fillId="4" borderId="0" xfId="0" applyFont="1" applyFill="1" applyAlignment="1">
      <alignment horizontal="centerContinuous" vertical="center"/>
    </xf>
    <xf numFmtId="19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5" fontId="20" fillId="6" borderId="8" xfId="0" applyNumberFormat="1" applyFont="1" applyFill="1" applyBorder="1" applyAlignment="1">
      <alignment horizontal="center" vertical="center" wrapText="1"/>
    </xf>
    <xf numFmtId="165" fontId="20" fillId="8" borderId="10" xfId="0" applyNumberFormat="1" applyFont="1" applyFill="1" applyBorder="1" applyAlignment="1">
      <alignment horizontal="center" vertical="center" wrapText="1"/>
    </xf>
    <xf numFmtId="165" fontId="24" fillId="0" borderId="0" xfId="0" applyNumberFormat="1" applyFont="1" applyAlignment="1">
      <alignment horizontal="center" vertical="center"/>
    </xf>
    <xf numFmtId="165" fontId="25" fillId="0" borderId="0" xfId="0" applyNumberFormat="1" applyFont="1" applyAlignment="1">
      <alignment horizontal="center" vertical="center"/>
    </xf>
    <xf numFmtId="0" fontId="0" fillId="4" borderId="0" xfId="0" applyFont="1" applyFill="1" applyAlignment="1">
      <alignment vertical="center"/>
    </xf>
    <xf numFmtId="0" fontId="15" fillId="0" borderId="0" xfId="0" applyFont="1" applyAlignment="1">
      <alignment horizontal="center" vertical="center"/>
    </xf>
    <xf numFmtId="20" fontId="15" fillId="0" borderId="0" xfId="0" applyNumberFormat="1" applyFont="1" applyAlignment="1">
      <alignment horizontal="center" vertical="center"/>
    </xf>
    <xf numFmtId="165" fontId="7" fillId="2" borderId="33" xfId="0" applyNumberFormat="1" applyFont="1" applyFill="1" applyBorder="1" applyAlignment="1">
      <alignment horizontal="center" textRotation="90"/>
    </xf>
    <xf numFmtId="0" fontId="10" fillId="0" borderId="34" xfId="0" applyFont="1" applyFill="1" applyBorder="1" applyAlignment="1">
      <alignment horizontal="left" vertical="top"/>
    </xf>
    <xf numFmtId="0" fontId="10" fillId="0" borderId="35" xfId="0" applyFont="1" applyFill="1" applyBorder="1" applyAlignment="1">
      <alignment horizontal="left" vertical="top"/>
    </xf>
    <xf numFmtId="0" fontId="10" fillId="0" borderId="36" xfId="0" applyFont="1" applyFill="1" applyBorder="1" applyAlignment="1">
      <alignment horizontal="left" vertical="top"/>
    </xf>
    <xf numFmtId="168" fontId="22" fillId="3" borderId="37" xfId="0" applyNumberFormat="1" applyFont="1" applyFill="1" applyBorder="1" applyAlignment="1">
      <alignment horizontal="center" vertical="center"/>
    </xf>
    <xf numFmtId="165" fontId="21" fillId="3" borderId="38" xfId="0" applyNumberFormat="1" applyFont="1" applyFill="1" applyBorder="1" applyAlignment="1">
      <alignment horizontal="centerContinuous" vertical="center" wrapText="1"/>
    </xf>
    <xf numFmtId="165" fontId="21" fillId="3" borderId="39" xfId="0" applyNumberFormat="1" applyFont="1" applyFill="1" applyBorder="1" applyAlignment="1">
      <alignment horizontal="centerContinuous" vertical="center" wrapText="1"/>
    </xf>
    <xf numFmtId="168" fontId="22" fillId="3" borderId="40" xfId="0" applyNumberFormat="1" applyFont="1" applyFill="1" applyBorder="1" applyAlignment="1">
      <alignment horizontal="center" vertical="center"/>
    </xf>
    <xf numFmtId="0" fontId="27" fillId="0" borderId="31" xfId="1" applyFont="1" applyBorder="1" applyAlignment="1" applyProtection="1">
      <alignment horizontal="center" vertical="center"/>
    </xf>
    <xf numFmtId="0" fontId="27" fillId="0" borderId="41" xfId="1" applyFont="1" applyBorder="1" applyAlignment="1" applyProtection="1">
      <alignment horizontal="center" vertical="center"/>
    </xf>
    <xf numFmtId="0" fontId="27" fillId="0" borderId="32" xfId="1" applyFont="1" applyBorder="1" applyAlignment="1" applyProtection="1">
      <alignment horizontal="center" vertical="center"/>
    </xf>
    <xf numFmtId="0" fontId="28" fillId="0" borderId="42" xfId="1" applyFont="1" applyBorder="1" applyAlignment="1" applyProtection="1">
      <alignment vertical="center"/>
    </xf>
    <xf numFmtId="0" fontId="29" fillId="0" borderId="43" xfId="1" applyFont="1" applyBorder="1" applyAlignment="1" applyProtection="1">
      <alignment horizontal="center" vertical="center"/>
    </xf>
    <xf numFmtId="0" fontId="29" fillId="0" borderId="42" xfId="1" applyFont="1" applyBorder="1" applyAlignment="1" applyProtection="1">
      <alignment horizontal="center" vertical="center"/>
    </xf>
    <xf numFmtId="0" fontId="29" fillId="0" borderId="44" xfId="1" applyFont="1" applyBorder="1" applyAlignment="1" applyProtection="1">
      <alignment horizontal="center" vertical="center"/>
    </xf>
    <xf numFmtId="0" fontId="26" fillId="0" borderId="0" xfId="1" applyFont="1" applyAlignment="1" applyProtection="1">
      <alignment vertical="center"/>
    </xf>
    <xf numFmtId="0" fontId="31" fillId="0" borderId="0" xfId="1" applyFont="1" applyAlignment="1" applyProtection="1">
      <alignment vertical="center"/>
    </xf>
    <xf numFmtId="0" fontId="32" fillId="0" borderId="0" xfId="1" applyFont="1" applyAlignment="1" applyProtection="1">
      <alignment vertical="center"/>
    </xf>
    <xf numFmtId="0" fontId="31" fillId="0" borderId="31" xfId="1" applyFont="1" applyBorder="1" applyAlignment="1" applyProtection="1">
      <alignment vertical="center"/>
    </xf>
    <xf numFmtId="0" fontId="31" fillId="0" borderId="45" xfId="1" applyFont="1" applyBorder="1" applyAlignment="1" applyProtection="1">
      <alignment vertical="center"/>
    </xf>
    <xf numFmtId="0" fontId="33" fillId="14" borderId="41" xfId="1" applyFont="1" applyFill="1" applyBorder="1" applyAlignment="1" applyProtection="1">
      <alignment horizontal="left" vertical="center" indent="2"/>
      <protection locked="0"/>
    </xf>
    <xf numFmtId="0" fontId="34" fillId="14" borderId="41" xfId="1" applyFont="1" applyFill="1" applyBorder="1" applyAlignment="1" applyProtection="1">
      <alignment horizontal="left" vertical="center" indent="2"/>
      <protection locked="0"/>
    </xf>
    <xf numFmtId="0" fontId="34" fillId="14" borderId="32" xfId="1" applyFont="1" applyFill="1" applyBorder="1" applyAlignment="1" applyProtection="1">
      <alignment horizontal="left" vertical="center" indent="2"/>
      <protection locked="0"/>
    </xf>
    <xf numFmtId="0" fontId="31" fillId="11" borderId="46" xfId="1" applyFont="1" applyFill="1" applyBorder="1" applyAlignment="1" applyProtection="1">
      <alignment horizontal="center" vertical="center"/>
    </xf>
    <xf numFmtId="0" fontId="31" fillId="11" borderId="47" xfId="1" applyFont="1" applyFill="1" applyBorder="1" applyAlignment="1" applyProtection="1">
      <alignment horizontal="center" vertical="center"/>
    </xf>
    <xf numFmtId="0" fontId="35" fillId="11" borderId="48" xfId="1" applyFont="1" applyFill="1" applyBorder="1" applyAlignment="1" applyProtection="1">
      <alignment vertical="center"/>
    </xf>
    <xf numFmtId="0" fontId="36" fillId="11" borderId="49" xfId="1" applyFont="1" applyFill="1" applyBorder="1" applyAlignment="1" applyProtection="1">
      <alignment horizontal="center" vertical="center"/>
    </xf>
    <xf numFmtId="0" fontId="35" fillId="11" borderId="50" xfId="1" applyFont="1" applyFill="1" applyBorder="1" applyAlignment="1" applyProtection="1">
      <alignment vertical="center"/>
    </xf>
    <xf numFmtId="0" fontId="36" fillId="11" borderId="51" xfId="1" applyFont="1" applyFill="1" applyBorder="1" applyAlignment="1" applyProtection="1">
      <alignment horizontal="center" vertical="center" wrapText="1"/>
    </xf>
    <xf numFmtId="0" fontId="36" fillId="11" borderId="51" xfId="1" applyFont="1" applyFill="1" applyBorder="1" applyAlignment="1" applyProtection="1">
      <alignment horizontal="center" vertical="center"/>
    </xf>
    <xf numFmtId="0" fontId="31" fillId="11" borderId="52" xfId="1" applyFont="1" applyFill="1" applyBorder="1" applyAlignment="1" applyProtection="1">
      <alignment horizontal="center" vertical="center"/>
    </xf>
    <xf numFmtId="0" fontId="31" fillId="11" borderId="53" xfId="1" applyFont="1" applyFill="1" applyBorder="1" applyAlignment="1" applyProtection="1">
      <alignment vertical="center"/>
    </xf>
    <xf numFmtId="0" fontId="31" fillId="11" borderId="54" xfId="1" applyFont="1" applyFill="1" applyBorder="1" applyAlignment="1" applyProtection="1">
      <alignment vertical="center"/>
    </xf>
    <xf numFmtId="0" fontId="35" fillId="11" borderId="55" xfId="1" applyFont="1" applyFill="1" applyBorder="1" applyAlignment="1" applyProtection="1">
      <alignment vertical="center"/>
    </xf>
    <xf numFmtId="0" fontId="31" fillId="11" borderId="56" xfId="1" applyFont="1" applyFill="1" applyBorder="1" applyAlignment="1" applyProtection="1">
      <alignment horizontal="center" vertical="center"/>
    </xf>
    <xf numFmtId="0" fontId="36" fillId="11" borderId="57" xfId="1" applyFont="1" applyFill="1" applyBorder="1" applyAlignment="1" applyProtection="1">
      <alignment horizontal="center" vertical="center"/>
    </xf>
    <xf numFmtId="0" fontId="31" fillId="11" borderId="58" xfId="1" applyFont="1" applyFill="1" applyBorder="1" applyAlignment="1" applyProtection="1">
      <alignment horizontal="center" vertical="center"/>
    </xf>
    <xf numFmtId="0" fontId="36" fillId="11" borderId="7" xfId="1" applyFont="1" applyFill="1" applyBorder="1" applyAlignment="1" applyProtection="1">
      <alignment horizontal="center" vertical="center" wrapText="1"/>
    </xf>
    <xf numFmtId="0" fontId="36" fillId="11" borderId="7" xfId="1" applyFont="1" applyFill="1" applyBorder="1" applyAlignment="1" applyProtection="1">
      <alignment horizontal="center" vertical="center"/>
    </xf>
    <xf numFmtId="0" fontId="35" fillId="11" borderId="59" xfId="1" applyFont="1" applyFill="1" applyBorder="1" applyAlignment="1" applyProtection="1">
      <alignment vertical="center"/>
    </xf>
    <xf numFmtId="0" fontId="32" fillId="0" borderId="0" xfId="1" applyFont="1" applyAlignment="1" applyProtection="1">
      <alignment horizontal="center" vertical="center"/>
    </xf>
    <xf numFmtId="0" fontId="31" fillId="3" borderId="60" xfId="1" applyFont="1" applyFill="1" applyBorder="1" applyAlignment="1" applyProtection="1">
      <alignment vertical="center"/>
    </xf>
    <xf numFmtId="46" fontId="37" fillId="3" borderId="61" xfId="1" applyNumberFormat="1" applyFont="1" applyFill="1" applyBorder="1" applyAlignment="1" applyProtection="1">
      <alignment horizontal="right" vertical="center"/>
    </xf>
    <xf numFmtId="0" fontId="31" fillId="0" borderId="62" xfId="1" applyFont="1" applyBorder="1" applyAlignment="1" applyProtection="1">
      <alignment vertical="center"/>
    </xf>
    <xf numFmtId="20" fontId="38" fillId="0" borderId="56" xfId="1" applyNumberFormat="1" applyFont="1" applyBorder="1" applyAlignment="1" applyProtection="1">
      <alignment horizontal="right" vertical="center"/>
      <protection locked="0"/>
    </xf>
    <xf numFmtId="0" fontId="38" fillId="0" borderId="56" xfId="1" applyNumberFormat="1" applyFont="1" applyBorder="1" applyAlignment="1" applyProtection="1">
      <alignment horizontal="right" vertical="center"/>
    </xf>
    <xf numFmtId="20" fontId="37" fillId="3" borderId="63" xfId="1" applyNumberFormat="1" applyFont="1" applyFill="1" applyBorder="1" applyAlignment="1" applyProtection="1">
      <alignment horizontal="right" vertical="center"/>
    </xf>
    <xf numFmtId="0" fontId="31" fillId="0" borderId="64" xfId="1" applyFont="1" applyBorder="1" applyAlignment="1" applyProtection="1">
      <alignment vertical="center"/>
    </xf>
    <xf numFmtId="20" fontId="39" fillId="0" borderId="65" xfId="1" applyNumberFormat="1" applyFont="1" applyBorder="1" applyAlignment="1" applyProtection="1">
      <alignment horizontal="center" vertical="center"/>
    </xf>
    <xf numFmtId="0" fontId="35" fillId="0" borderId="66" xfId="1" applyFont="1" applyBorder="1" applyAlignment="1" applyProtection="1">
      <alignment vertical="center"/>
    </xf>
    <xf numFmtId="0" fontId="35" fillId="0" borderId="67" xfId="1" applyFont="1" applyBorder="1" applyAlignment="1" applyProtection="1">
      <alignment vertical="center"/>
    </xf>
    <xf numFmtId="0" fontId="35" fillId="0" borderId="66" xfId="1" applyFont="1" applyBorder="1" applyAlignment="1" applyProtection="1">
      <alignment vertical="center"/>
    </xf>
    <xf numFmtId="46" fontId="37" fillId="3" borderId="68" xfId="1" applyNumberFormat="1" applyFont="1" applyFill="1" applyBorder="1" applyAlignment="1" applyProtection="1">
      <alignment horizontal="right" vertical="center"/>
    </xf>
    <xf numFmtId="0" fontId="31" fillId="3" borderId="69" xfId="1" applyFont="1" applyFill="1" applyBorder="1" applyAlignment="1" applyProtection="1">
      <alignment vertical="center"/>
    </xf>
    <xf numFmtId="46" fontId="37" fillId="3" borderId="70" xfId="1" applyNumberFormat="1" applyFont="1" applyFill="1" applyBorder="1" applyAlignment="1" applyProtection="1">
      <alignment horizontal="right" vertical="center"/>
    </xf>
    <xf numFmtId="0" fontId="34" fillId="15" borderId="71" xfId="1" applyFont="1" applyFill="1" applyBorder="1" applyAlignment="1" applyProtection="1">
      <alignment horizontal="left" vertical="center" indent="2"/>
      <protection locked="0"/>
    </xf>
    <xf numFmtId="0" fontId="34" fillId="15" borderId="41" xfId="1" applyFont="1" applyFill="1" applyBorder="1" applyAlignment="1" applyProtection="1">
      <alignment horizontal="left" vertical="center" indent="2"/>
      <protection locked="0"/>
    </xf>
    <xf numFmtId="0" fontId="34" fillId="15" borderId="32" xfId="1" applyFont="1" applyFill="1" applyBorder="1" applyAlignment="1" applyProtection="1">
      <alignment horizontal="left" vertical="center" indent="2"/>
      <protection locked="0"/>
    </xf>
    <xf numFmtId="0" fontId="31" fillId="11" borderId="72" xfId="1" applyFont="1" applyFill="1" applyBorder="1" applyAlignment="1" applyProtection="1">
      <alignment horizontal="center" vertical="center"/>
    </xf>
    <xf numFmtId="0" fontId="31" fillId="11" borderId="73" xfId="1" applyFont="1" applyFill="1" applyBorder="1" applyAlignment="1" applyProtection="1">
      <alignment horizontal="center" vertical="center"/>
    </xf>
    <xf numFmtId="0" fontId="35" fillId="11" borderId="74" xfId="1" applyFont="1" applyFill="1" applyBorder="1" applyAlignment="1" applyProtection="1">
      <alignment vertical="center"/>
    </xf>
    <xf numFmtId="0" fontId="31" fillId="11" borderId="75" xfId="1" applyFont="1" applyFill="1" applyBorder="1" applyAlignment="1" applyProtection="1">
      <alignment horizontal="center" vertical="center"/>
    </xf>
    <xf numFmtId="0" fontId="35" fillId="11" borderId="76" xfId="1" applyFont="1" applyFill="1" applyBorder="1" applyAlignment="1" applyProtection="1">
      <alignment vertical="center"/>
    </xf>
    <xf numFmtId="0" fontId="35" fillId="11" borderId="77" xfId="1" applyFont="1" applyFill="1" applyBorder="1" applyAlignment="1" applyProtection="1">
      <alignment vertical="center"/>
    </xf>
    <xf numFmtId="20" fontId="37" fillId="3" borderId="78" xfId="1" applyNumberFormat="1" applyFont="1" applyFill="1" applyBorder="1" applyAlignment="1" applyProtection="1">
      <alignment horizontal="right" vertical="center"/>
    </xf>
    <xf numFmtId="0" fontId="31" fillId="0" borderId="79" xfId="1" applyFont="1" applyBorder="1" applyAlignment="1" applyProtection="1">
      <alignment vertical="center"/>
    </xf>
    <xf numFmtId="46" fontId="39" fillId="0" borderId="80" xfId="1" applyNumberFormat="1" applyFont="1" applyBorder="1" applyAlignment="1" applyProtection="1">
      <alignment horizontal="center" vertical="center"/>
    </xf>
    <xf numFmtId="0" fontId="35" fillId="0" borderId="81" xfId="1" applyFont="1" applyBorder="1" applyAlignment="1" applyProtection="1">
      <alignment vertical="center"/>
    </xf>
    <xf numFmtId="0" fontId="35" fillId="0" borderId="82" xfId="1" applyFont="1" applyBorder="1" applyAlignment="1" applyProtection="1">
      <alignment vertical="center"/>
    </xf>
    <xf numFmtId="0" fontId="35" fillId="0" borderId="81" xfId="1" applyFont="1" applyBorder="1" applyAlignment="1" applyProtection="1">
      <alignment vertical="center"/>
    </xf>
    <xf numFmtId="46" fontId="37" fillId="3" borderId="83" xfId="1" applyNumberFormat="1" applyFont="1" applyFill="1" applyBorder="1" applyAlignment="1" applyProtection="1">
      <alignment horizontal="right" vertical="center"/>
    </xf>
    <xf numFmtId="0" fontId="34" fillId="16" borderId="71" xfId="1" applyFont="1" applyFill="1" applyBorder="1" applyAlignment="1" applyProtection="1">
      <alignment horizontal="left" vertical="center" indent="2"/>
      <protection locked="0"/>
    </xf>
    <xf numFmtId="0" fontId="34" fillId="16" borderId="41" xfId="1" applyFont="1" applyFill="1" applyBorder="1" applyAlignment="1" applyProtection="1">
      <alignment horizontal="left" vertical="center" indent="2"/>
      <protection locked="0"/>
    </xf>
    <xf numFmtId="0" fontId="34" fillId="16" borderId="32" xfId="1" applyFont="1" applyFill="1" applyBorder="1" applyAlignment="1" applyProtection="1">
      <alignment horizontal="left" vertical="center" indent="2"/>
      <protection locked="0"/>
    </xf>
    <xf numFmtId="0" fontId="34" fillId="17" borderId="71" xfId="1" applyFont="1" applyFill="1" applyBorder="1" applyAlignment="1" applyProtection="1">
      <alignment horizontal="left" vertical="center" indent="2"/>
      <protection locked="0"/>
    </xf>
    <xf numFmtId="0" fontId="34" fillId="17" borderId="41" xfId="1" applyFont="1" applyFill="1" applyBorder="1" applyAlignment="1" applyProtection="1">
      <alignment horizontal="left" vertical="center" indent="2"/>
      <protection locked="0"/>
    </xf>
    <xf numFmtId="0" fontId="34" fillId="17" borderId="32" xfId="1" applyFont="1" applyFill="1" applyBorder="1" applyAlignment="1" applyProtection="1">
      <alignment horizontal="left" vertical="center" indent="2"/>
      <protection locked="0"/>
    </xf>
    <xf numFmtId="0" fontId="40" fillId="0" borderId="4" xfId="1" applyFont="1" applyBorder="1" applyAlignment="1">
      <alignment horizontal="center" vertical="center"/>
    </xf>
    <xf numFmtId="0" fontId="40" fillId="0" borderId="5" xfId="1" applyFont="1" applyBorder="1" applyAlignment="1">
      <alignment horizontal="center" vertical="center"/>
    </xf>
    <xf numFmtId="0" fontId="40" fillId="0" borderId="84" xfId="1" applyFont="1" applyBorder="1" applyAlignment="1">
      <alignment horizontal="center" vertical="center"/>
    </xf>
    <xf numFmtId="0" fontId="26" fillId="0" borderId="0" xfId="1" applyFont="1" applyAlignment="1">
      <alignment vertical="center"/>
    </xf>
    <xf numFmtId="0" fontId="41" fillId="0" borderId="0" xfId="1" applyFont="1" applyAlignment="1">
      <alignment vertical="center"/>
    </xf>
    <xf numFmtId="170" fontId="41" fillId="0" borderId="0" xfId="2" applyFont="1" applyAlignment="1">
      <alignment vertical="center"/>
    </xf>
    <xf numFmtId="0" fontId="42" fillId="0" borderId="0" xfId="1" applyFont="1" applyAlignment="1">
      <alignment vertical="center"/>
    </xf>
    <xf numFmtId="0" fontId="42" fillId="12" borderId="85" xfId="1" applyFont="1" applyFill="1" applyBorder="1" applyAlignment="1">
      <alignment horizontal="center" vertical="center"/>
    </xf>
    <xf numFmtId="0" fontId="42" fillId="18" borderId="85" xfId="1" applyFont="1" applyFill="1" applyBorder="1" applyAlignment="1">
      <alignment horizontal="center" vertical="center"/>
    </xf>
    <xf numFmtId="0" fontId="42" fillId="19" borderId="85" xfId="1" applyFont="1" applyFill="1" applyBorder="1" applyAlignment="1">
      <alignment horizontal="center" vertical="center"/>
    </xf>
    <xf numFmtId="0" fontId="42" fillId="20" borderId="85" xfId="1" applyFont="1" applyFill="1" applyBorder="1" applyAlignment="1">
      <alignment horizontal="center" vertical="center"/>
    </xf>
    <xf numFmtId="0" fontId="43" fillId="0" borderId="0" xfId="1" applyFont="1" applyAlignment="1">
      <alignment vertical="center"/>
    </xf>
    <xf numFmtId="0" fontId="44" fillId="11" borderId="85" xfId="1" applyFont="1" applyFill="1" applyBorder="1" applyAlignment="1">
      <alignment horizontal="right" vertical="center"/>
    </xf>
    <xf numFmtId="171" fontId="44" fillId="11" borderId="85" xfId="2" applyNumberFormat="1" applyFont="1" applyFill="1" applyBorder="1" applyAlignment="1">
      <alignment vertical="center"/>
    </xf>
    <xf numFmtId="0" fontId="41" fillId="21" borderId="85" xfId="1" applyFont="1" applyFill="1" applyBorder="1" applyAlignment="1">
      <alignment horizontal="center" vertical="center"/>
    </xf>
    <xf numFmtId="0" fontId="41" fillId="0" borderId="0" xfId="1" applyFont="1" applyAlignment="1">
      <alignment horizontal="center" vertical="center"/>
    </xf>
    <xf numFmtId="0" fontId="41" fillId="0" borderId="85" xfId="1" applyFont="1" applyBorder="1" applyAlignment="1">
      <alignment horizontal="center" vertical="center"/>
    </xf>
    <xf numFmtId="170" fontId="41" fillId="0" borderId="85" xfId="2" applyFont="1" applyBorder="1" applyAlignment="1">
      <alignment horizontal="center" vertical="center"/>
    </xf>
    <xf numFmtId="172" fontId="41" fillId="0" borderId="85" xfId="1" applyNumberFormat="1" applyFont="1" applyBorder="1" applyAlignment="1" applyProtection="1">
      <alignment vertical="center"/>
      <protection locked="0"/>
    </xf>
    <xf numFmtId="172" fontId="41" fillId="3" borderId="85" xfId="1" applyNumberFormat="1" applyFont="1" applyFill="1" applyBorder="1" applyAlignment="1">
      <alignment vertical="center"/>
    </xf>
    <xf numFmtId="171" fontId="41" fillId="3" borderId="85" xfId="2" applyNumberFormat="1" applyFont="1" applyFill="1" applyBorder="1" applyAlignment="1">
      <alignment vertical="center"/>
    </xf>
    <xf numFmtId="172" fontId="41" fillId="0" borderId="85" xfId="1" applyNumberFormat="1" applyFont="1" applyBorder="1" applyAlignment="1">
      <alignment vertical="center"/>
    </xf>
  </cellXfs>
  <cellStyles count="3">
    <cellStyle name="Milliers 2" xfId="2"/>
    <cellStyle name="Normal" xfId="0" builtinId="0"/>
    <cellStyle name="Normal 2" xfId="1"/>
  </cellStyles>
  <dxfs count="46">
    <dxf>
      <font>
        <color theme="9" tint="-0.2499465926084170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ont>
        <color theme="9" tint="-0.24994659260841701"/>
      </font>
    </dxf>
    <dxf>
      <font>
        <color rgb="FFFF0000"/>
      </font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ill>
        <patternFill patternType="solid">
          <fgColor rgb="FFA5A5A5"/>
          <bgColor rgb="FFA5A5A5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  <color rgb="FFFFCC99"/>
      <color rgb="FFFF9933"/>
      <color rgb="FFCCE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257175</xdr:colOff>
      <xdr:row>1</xdr:row>
      <xdr:rowOff>76201</xdr:rowOff>
    </xdr:from>
    <xdr:to>
      <xdr:col>14</xdr:col>
      <xdr:colOff>581025</xdr:colOff>
      <xdr:row>3</xdr:row>
      <xdr:rowOff>9525</xdr:rowOff>
    </xdr:to>
    <xdr:sp macro="[1]!Enregistrer" textlink="">
      <xdr:nvSpPr>
        <xdr:cNvPr id="2" name="Rectangle à coins arrondis 1"/>
        <xdr:cNvSpPr/>
      </xdr:nvSpPr>
      <xdr:spPr>
        <a:xfrm>
          <a:off x="9010650" y="314326"/>
          <a:ext cx="1752600" cy="409574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ENREGISTRER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276225</xdr:colOff>
      <xdr:row>4</xdr:row>
      <xdr:rowOff>57150</xdr:rowOff>
    </xdr:from>
    <xdr:to>
      <xdr:col>14</xdr:col>
      <xdr:colOff>600075</xdr:colOff>
      <xdr:row>5</xdr:row>
      <xdr:rowOff>228599</xdr:rowOff>
    </xdr:to>
    <xdr:sp macro="[1]!Imprimer_Hebdo" textlink="">
      <xdr:nvSpPr>
        <xdr:cNvPr id="3" name="Rectangle à coins arrondis 2"/>
        <xdr:cNvSpPr/>
      </xdr:nvSpPr>
      <xdr:spPr>
        <a:xfrm>
          <a:off x="9029700" y="847725"/>
          <a:ext cx="1752600" cy="409574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IMPRIMER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142875</xdr:colOff>
      <xdr:row>0</xdr:row>
      <xdr:rowOff>47625</xdr:rowOff>
    </xdr:from>
    <xdr:to>
      <xdr:col>27</xdr:col>
      <xdr:colOff>371475</xdr:colOff>
      <xdr:row>2</xdr:row>
      <xdr:rowOff>47624</xdr:rowOff>
    </xdr:to>
    <xdr:sp macro="[1]!Enregistrer" textlink="">
      <xdr:nvSpPr>
        <xdr:cNvPr id="2" name="Rectangle à coins arrondis 1"/>
        <xdr:cNvSpPr/>
      </xdr:nvSpPr>
      <xdr:spPr>
        <a:xfrm>
          <a:off x="16868775" y="47625"/>
          <a:ext cx="1752600" cy="409574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ENREGISTRER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161925</xdr:colOff>
      <xdr:row>2</xdr:row>
      <xdr:rowOff>200025</xdr:rowOff>
    </xdr:from>
    <xdr:to>
      <xdr:col>27</xdr:col>
      <xdr:colOff>390525</xdr:colOff>
      <xdr:row>4</xdr:row>
      <xdr:rowOff>133349</xdr:rowOff>
    </xdr:to>
    <xdr:sp macro="[1]!Imprimer_BH" textlink="">
      <xdr:nvSpPr>
        <xdr:cNvPr id="3" name="Rectangle à coins arrondis 2"/>
        <xdr:cNvSpPr/>
      </xdr:nvSpPr>
      <xdr:spPr>
        <a:xfrm>
          <a:off x="16887825" y="609600"/>
          <a:ext cx="1752600" cy="409574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IMPRIMER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2</xdr:row>
          <xdr:rowOff>66675</xdr:rowOff>
        </xdr:from>
        <xdr:to>
          <xdr:col>2</xdr:col>
          <xdr:colOff>9525</xdr:colOff>
          <xdr:row>2</xdr:row>
          <xdr:rowOff>266700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66675</xdr:rowOff>
        </xdr:from>
        <xdr:to>
          <xdr:col>1</xdr:col>
          <xdr:colOff>247650</xdr:colOff>
          <xdr:row>2</xdr:row>
          <xdr:rowOff>266700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1</xdr:row>
          <xdr:rowOff>47625</xdr:rowOff>
        </xdr:from>
        <xdr:to>
          <xdr:col>1</xdr:col>
          <xdr:colOff>1485900</xdr:colOff>
          <xdr:row>1</xdr:row>
          <xdr:rowOff>276225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47625</xdr:rowOff>
        </xdr:from>
        <xdr:to>
          <xdr:col>1</xdr:col>
          <xdr:colOff>1495425</xdr:colOff>
          <xdr:row>2</xdr:row>
          <xdr:rowOff>276225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</xdr:row>
          <xdr:rowOff>57150</xdr:rowOff>
        </xdr:from>
        <xdr:to>
          <xdr:col>28</xdr:col>
          <xdr:colOff>200025</xdr:colOff>
          <xdr:row>2</xdr:row>
          <xdr:rowOff>285750</xdr:rowOff>
        </xdr:to>
        <xdr:sp macro="" textlink="">
          <xdr:nvSpPr>
            <xdr:cNvPr id="1033" name="ComboBox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=""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inateur%20Garabit\2019%20-%20Hor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BH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onnées"/>
    </sheetNames>
    <definedNames>
      <definedName name="Enregistrer"/>
      <definedName name="Imprimer_BH"/>
      <definedName name="Imprimer_Hebdo"/>
    </definedNames>
    <sheetDataSet>
      <sheetData sheetId="0"/>
      <sheetData sheetId="1"/>
      <sheetData sheetId="2">
        <row r="6">
          <cell r="D6">
            <v>14</v>
          </cell>
          <cell r="I6">
            <v>0</v>
          </cell>
          <cell r="R6">
            <v>0</v>
          </cell>
          <cell r="AA6">
            <v>0</v>
          </cell>
        </row>
        <row r="7">
          <cell r="D7">
            <v>14</v>
          </cell>
          <cell r="I7">
            <v>0</v>
          </cell>
          <cell r="R7">
            <v>0</v>
          </cell>
          <cell r="AA7">
            <v>0</v>
          </cell>
        </row>
        <row r="8">
          <cell r="D8">
            <v>14</v>
          </cell>
          <cell r="I8">
            <v>0</v>
          </cell>
          <cell r="R8">
            <v>0</v>
          </cell>
          <cell r="AA8">
            <v>0</v>
          </cell>
        </row>
        <row r="9">
          <cell r="D9">
            <v>14</v>
          </cell>
          <cell r="I9">
            <v>0</v>
          </cell>
          <cell r="R9">
            <v>0</v>
          </cell>
          <cell r="AA9">
            <v>0</v>
          </cell>
        </row>
        <row r="10">
          <cell r="D10">
            <v>14</v>
          </cell>
          <cell r="I10">
            <v>0</v>
          </cell>
          <cell r="R10">
            <v>0</v>
          </cell>
          <cell r="AA10">
            <v>0</v>
          </cell>
        </row>
        <row r="11">
          <cell r="D11">
            <v>14</v>
          </cell>
          <cell r="I11">
            <v>0</v>
          </cell>
          <cell r="R11">
            <v>0</v>
          </cell>
          <cell r="AA11">
            <v>0</v>
          </cell>
        </row>
        <row r="12">
          <cell r="D12">
            <v>14</v>
          </cell>
          <cell r="I12">
            <v>0</v>
          </cell>
          <cell r="R12">
            <v>0</v>
          </cell>
          <cell r="AA12">
            <v>0</v>
          </cell>
        </row>
        <row r="13">
          <cell r="D13">
            <v>15</v>
          </cell>
          <cell r="I13">
            <v>0</v>
          </cell>
          <cell r="R13">
            <v>0</v>
          </cell>
          <cell r="AA13">
            <v>0</v>
          </cell>
        </row>
        <row r="14">
          <cell r="D14">
            <v>15</v>
          </cell>
          <cell r="I14">
            <v>0</v>
          </cell>
          <cell r="R14">
            <v>0</v>
          </cell>
          <cell r="AA14">
            <v>0</v>
          </cell>
        </row>
        <row r="15">
          <cell r="D15">
            <v>15</v>
          </cell>
          <cell r="I15">
            <v>0</v>
          </cell>
          <cell r="R15">
            <v>0</v>
          </cell>
          <cell r="AA15">
            <v>0</v>
          </cell>
        </row>
        <row r="16">
          <cell r="D16">
            <v>15</v>
          </cell>
          <cell r="I16">
            <v>0</v>
          </cell>
          <cell r="R16">
            <v>0</v>
          </cell>
          <cell r="AA16">
            <v>0</v>
          </cell>
        </row>
        <row r="17">
          <cell r="D17">
            <v>15</v>
          </cell>
          <cell r="I17">
            <v>0</v>
          </cell>
          <cell r="R17">
            <v>0</v>
          </cell>
          <cell r="AA17">
            <v>0</v>
          </cell>
        </row>
        <row r="18">
          <cell r="D18">
            <v>15</v>
          </cell>
          <cell r="I18">
            <v>0</v>
          </cell>
          <cell r="R18">
            <v>0</v>
          </cell>
          <cell r="AA18">
            <v>0</v>
          </cell>
        </row>
        <row r="19">
          <cell r="D19">
            <v>15</v>
          </cell>
          <cell r="I19">
            <v>0</v>
          </cell>
          <cell r="R19">
            <v>0</v>
          </cell>
          <cell r="AA19">
            <v>0</v>
          </cell>
        </row>
        <row r="20">
          <cell r="D20">
            <v>16</v>
          </cell>
          <cell r="I20">
            <v>0</v>
          </cell>
          <cell r="R20">
            <v>0</v>
          </cell>
          <cell r="AA20">
            <v>0</v>
          </cell>
        </row>
        <row r="21">
          <cell r="D21">
            <v>16</v>
          </cell>
          <cell r="I21">
            <v>0</v>
          </cell>
          <cell r="R21">
            <v>0</v>
          </cell>
          <cell r="AA21">
            <v>0</v>
          </cell>
        </row>
        <row r="22">
          <cell r="D22">
            <v>16</v>
          </cell>
          <cell r="I22">
            <v>0</v>
          </cell>
          <cell r="R22">
            <v>0</v>
          </cell>
          <cell r="AA22">
            <v>0</v>
          </cell>
        </row>
        <row r="23">
          <cell r="D23">
            <v>16</v>
          </cell>
          <cell r="I23">
            <v>0</v>
          </cell>
          <cell r="R23">
            <v>0</v>
          </cell>
          <cell r="AA23">
            <v>0</v>
          </cell>
        </row>
        <row r="24">
          <cell r="D24">
            <v>16</v>
          </cell>
          <cell r="I24">
            <v>0</v>
          </cell>
          <cell r="R24">
            <v>0</v>
          </cell>
          <cell r="AA24">
            <v>0</v>
          </cell>
        </row>
        <row r="25">
          <cell r="D25">
            <v>16</v>
          </cell>
          <cell r="I25">
            <v>0</v>
          </cell>
          <cell r="R25">
            <v>0</v>
          </cell>
          <cell r="AA25">
            <v>0</v>
          </cell>
        </row>
        <row r="26">
          <cell r="D26">
            <v>16</v>
          </cell>
          <cell r="I26">
            <v>0</v>
          </cell>
          <cell r="R26">
            <v>0</v>
          </cell>
          <cell r="AA26">
            <v>0</v>
          </cell>
        </row>
        <row r="27">
          <cell r="D27">
            <v>17</v>
          </cell>
          <cell r="I27">
            <v>0</v>
          </cell>
          <cell r="R27">
            <v>0</v>
          </cell>
          <cell r="AA27">
            <v>0</v>
          </cell>
        </row>
        <row r="28">
          <cell r="D28">
            <v>17</v>
          </cell>
          <cell r="I28">
            <v>0</v>
          </cell>
          <cell r="R28">
            <v>0</v>
          </cell>
          <cell r="AA28">
            <v>0</v>
          </cell>
        </row>
        <row r="29">
          <cell r="D29">
            <v>17</v>
          </cell>
          <cell r="I29">
            <v>0</v>
          </cell>
          <cell r="R29">
            <v>0</v>
          </cell>
          <cell r="AA29">
            <v>0</v>
          </cell>
        </row>
        <row r="30">
          <cell r="D30">
            <v>17</v>
          </cell>
          <cell r="I30">
            <v>0</v>
          </cell>
          <cell r="R30">
            <v>0</v>
          </cell>
          <cell r="AA30">
            <v>0</v>
          </cell>
        </row>
        <row r="31">
          <cell r="D31">
            <v>17</v>
          </cell>
          <cell r="I31">
            <v>0</v>
          </cell>
          <cell r="R31">
            <v>0</v>
          </cell>
          <cell r="AA31">
            <v>0</v>
          </cell>
        </row>
        <row r="32">
          <cell r="D32">
            <v>17</v>
          </cell>
          <cell r="I32">
            <v>0</v>
          </cell>
          <cell r="R32">
            <v>0</v>
          </cell>
          <cell r="AA32">
            <v>0</v>
          </cell>
        </row>
        <row r="33">
          <cell r="D33">
            <v>17</v>
          </cell>
          <cell r="I33">
            <v>0.3125</v>
          </cell>
          <cell r="R33">
            <v>0</v>
          </cell>
          <cell r="AA33">
            <v>0</v>
          </cell>
        </row>
        <row r="34">
          <cell r="D34">
            <v>18</v>
          </cell>
          <cell r="I34">
            <v>0.33333333333333326</v>
          </cell>
          <cell r="R34">
            <v>0</v>
          </cell>
          <cell r="AA34">
            <v>0</v>
          </cell>
        </row>
        <row r="35">
          <cell r="D35">
            <v>18</v>
          </cell>
          <cell r="I35">
            <v>0</v>
          </cell>
          <cell r="R35">
            <v>0</v>
          </cell>
          <cell r="AA35">
            <v>0</v>
          </cell>
        </row>
      </sheetData>
      <sheetData sheetId="3">
        <row r="6">
          <cell r="D6">
            <v>18</v>
          </cell>
          <cell r="I6">
            <v>0.39583333333333326</v>
          </cell>
          <cell r="R6">
            <v>0</v>
          </cell>
          <cell r="AA6">
            <v>0</v>
          </cell>
        </row>
        <row r="7">
          <cell r="D7">
            <v>18</v>
          </cell>
          <cell r="I7">
            <v>0.16666666666666663</v>
          </cell>
          <cell r="R7">
            <v>0</v>
          </cell>
          <cell r="AA7">
            <v>0</v>
          </cell>
        </row>
        <row r="8">
          <cell r="D8">
            <v>18</v>
          </cell>
          <cell r="I8">
            <v>0.16666666666666663</v>
          </cell>
          <cell r="R8">
            <v>0</v>
          </cell>
          <cell r="AA8">
            <v>0</v>
          </cell>
        </row>
        <row r="9">
          <cell r="D9">
            <v>18</v>
          </cell>
          <cell r="I9">
            <v>0.16666666666666663</v>
          </cell>
          <cell r="R9">
            <v>0</v>
          </cell>
          <cell r="AA9">
            <v>0</v>
          </cell>
        </row>
        <row r="10">
          <cell r="D10">
            <v>18</v>
          </cell>
          <cell r="I10">
            <v>0.29166666666666663</v>
          </cell>
          <cell r="R10">
            <v>0</v>
          </cell>
          <cell r="AA10">
            <v>0</v>
          </cell>
        </row>
        <row r="11">
          <cell r="D11">
            <v>19</v>
          </cell>
          <cell r="I11">
            <v>4.1666666666666685E-2</v>
          </cell>
          <cell r="R11">
            <v>0</v>
          </cell>
          <cell r="AA11">
            <v>0</v>
          </cell>
        </row>
        <row r="12">
          <cell r="D12">
            <v>19</v>
          </cell>
          <cell r="I12">
            <v>0.16666666666666663</v>
          </cell>
          <cell r="R12">
            <v>0</v>
          </cell>
          <cell r="AA12">
            <v>0</v>
          </cell>
        </row>
        <row r="13">
          <cell r="D13">
            <v>19</v>
          </cell>
          <cell r="I13">
            <v>0.16666666666666663</v>
          </cell>
          <cell r="R13">
            <v>0</v>
          </cell>
          <cell r="AA13">
            <v>0</v>
          </cell>
        </row>
        <row r="14">
          <cell r="D14">
            <v>19</v>
          </cell>
          <cell r="I14">
            <v>0.29166666666666663</v>
          </cell>
          <cell r="R14">
            <v>0</v>
          </cell>
          <cell r="AA14">
            <v>0</v>
          </cell>
        </row>
        <row r="15">
          <cell r="D15">
            <v>19</v>
          </cell>
          <cell r="I15">
            <v>0.20833333333333326</v>
          </cell>
          <cell r="R15">
            <v>0</v>
          </cell>
          <cell r="AA15">
            <v>0</v>
          </cell>
        </row>
        <row r="16">
          <cell r="D16">
            <v>19</v>
          </cell>
          <cell r="I16">
            <v>0.16666666666666663</v>
          </cell>
          <cell r="R16">
            <v>0</v>
          </cell>
          <cell r="AA16">
            <v>0</v>
          </cell>
        </row>
        <row r="17">
          <cell r="D17">
            <v>19</v>
          </cell>
          <cell r="I17">
            <v>0</v>
          </cell>
          <cell r="R17">
            <v>0</v>
          </cell>
          <cell r="AA17">
            <v>0</v>
          </cell>
        </row>
        <row r="18">
          <cell r="D18">
            <v>20</v>
          </cell>
          <cell r="I18">
            <v>4.1666666666666685E-2</v>
          </cell>
          <cell r="R18">
            <v>0</v>
          </cell>
          <cell r="AA18">
            <v>0</v>
          </cell>
        </row>
        <row r="19">
          <cell r="D19">
            <v>20</v>
          </cell>
          <cell r="I19">
            <v>0.3125</v>
          </cell>
          <cell r="R19">
            <v>0</v>
          </cell>
          <cell r="AA19">
            <v>0</v>
          </cell>
        </row>
        <row r="20">
          <cell r="D20">
            <v>20</v>
          </cell>
          <cell r="I20">
            <v>0.16666666666666663</v>
          </cell>
          <cell r="R20">
            <v>0</v>
          </cell>
          <cell r="AA20">
            <v>0</v>
          </cell>
        </row>
        <row r="21">
          <cell r="D21">
            <v>20</v>
          </cell>
          <cell r="I21">
            <v>0.16666666666666663</v>
          </cell>
          <cell r="R21">
            <v>0</v>
          </cell>
          <cell r="AA21">
            <v>0</v>
          </cell>
        </row>
        <row r="22">
          <cell r="D22">
            <v>20</v>
          </cell>
          <cell r="I22">
            <v>0.16666666666666663</v>
          </cell>
          <cell r="R22">
            <v>0</v>
          </cell>
          <cell r="AA22">
            <v>0</v>
          </cell>
        </row>
        <row r="23">
          <cell r="D23">
            <v>20</v>
          </cell>
          <cell r="I23">
            <v>0.29166666666666663</v>
          </cell>
          <cell r="R23">
            <v>0</v>
          </cell>
          <cell r="AA23">
            <v>0</v>
          </cell>
        </row>
        <row r="24">
          <cell r="D24">
            <v>20</v>
          </cell>
          <cell r="I24">
            <v>0</v>
          </cell>
          <cell r="R24">
            <v>0</v>
          </cell>
          <cell r="AA24">
            <v>0</v>
          </cell>
        </row>
        <row r="25">
          <cell r="D25">
            <v>21</v>
          </cell>
          <cell r="I25">
            <v>0</v>
          </cell>
          <cell r="R25">
            <v>0</v>
          </cell>
          <cell r="AA25">
            <v>0</v>
          </cell>
        </row>
        <row r="26">
          <cell r="D26">
            <v>21</v>
          </cell>
          <cell r="I26">
            <v>0.16666666666666663</v>
          </cell>
          <cell r="R26">
            <v>0</v>
          </cell>
          <cell r="AA26">
            <v>0</v>
          </cell>
        </row>
        <row r="27">
          <cell r="D27">
            <v>21</v>
          </cell>
          <cell r="I27">
            <v>0.16666666666666663</v>
          </cell>
          <cell r="R27">
            <v>0</v>
          </cell>
          <cell r="AA27">
            <v>0</v>
          </cell>
        </row>
        <row r="28">
          <cell r="D28">
            <v>21</v>
          </cell>
          <cell r="I28">
            <v>0.16666666666666663</v>
          </cell>
          <cell r="R28">
            <v>0</v>
          </cell>
          <cell r="AA28">
            <v>0</v>
          </cell>
        </row>
        <row r="29">
          <cell r="D29">
            <v>21</v>
          </cell>
          <cell r="I29">
            <v>0.16666666666666663</v>
          </cell>
          <cell r="R29">
            <v>0</v>
          </cell>
          <cell r="AA29">
            <v>0</v>
          </cell>
        </row>
        <row r="30">
          <cell r="D30">
            <v>21</v>
          </cell>
          <cell r="I30">
            <v>0</v>
          </cell>
          <cell r="R30">
            <v>0</v>
          </cell>
          <cell r="AA30">
            <v>0</v>
          </cell>
        </row>
        <row r="31">
          <cell r="D31">
            <v>21</v>
          </cell>
          <cell r="I31">
            <v>0</v>
          </cell>
          <cell r="R31">
            <v>0</v>
          </cell>
          <cell r="AA31">
            <v>0</v>
          </cell>
        </row>
        <row r="32">
          <cell r="D32">
            <v>22</v>
          </cell>
          <cell r="I32">
            <v>0.16666666666666663</v>
          </cell>
          <cell r="R32">
            <v>0</v>
          </cell>
          <cell r="AA32">
            <v>0</v>
          </cell>
        </row>
        <row r="33">
          <cell r="D33">
            <v>22</v>
          </cell>
          <cell r="I33">
            <v>0.16666666666666663</v>
          </cell>
          <cell r="R33">
            <v>0</v>
          </cell>
          <cell r="AA33">
            <v>0</v>
          </cell>
        </row>
        <row r="34">
          <cell r="D34">
            <v>22</v>
          </cell>
          <cell r="I34">
            <v>0.16666666666666663</v>
          </cell>
          <cell r="R34">
            <v>0</v>
          </cell>
          <cell r="AA34">
            <v>0</v>
          </cell>
        </row>
        <row r="35">
          <cell r="D35">
            <v>22</v>
          </cell>
          <cell r="I35">
            <v>0.125</v>
          </cell>
          <cell r="R35">
            <v>0</v>
          </cell>
          <cell r="AA35">
            <v>0</v>
          </cell>
        </row>
        <row r="36">
          <cell r="D36">
            <v>22</v>
          </cell>
          <cell r="I36">
            <v>0.20833333333333326</v>
          </cell>
          <cell r="R36">
            <v>0</v>
          </cell>
          <cell r="AA36">
            <v>0</v>
          </cell>
        </row>
      </sheetData>
      <sheetData sheetId="4">
        <row r="6">
          <cell r="D6">
            <v>22</v>
          </cell>
          <cell r="I6">
            <v>0</v>
          </cell>
          <cell r="R6">
            <v>0.29166666666666663</v>
          </cell>
          <cell r="AA6">
            <v>0.29166666666666663</v>
          </cell>
        </row>
        <row r="7">
          <cell r="D7">
            <v>22</v>
          </cell>
          <cell r="I7">
            <v>0</v>
          </cell>
          <cell r="R7">
            <v>0</v>
          </cell>
          <cell r="AA7">
            <v>0.29166666666666663</v>
          </cell>
        </row>
        <row r="8">
          <cell r="D8">
            <v>23</v>
          </cell>
          <cell r="I8">
            <v>0</v>
          </cell>
          <cell r="R8">
            <v>0.3125</v>
          </cell>
          <cell r="AA8">
            <v>0.35416666666666669</v>
          </cell>
        </row>
        <row r="9">
          <cell r="D9">
            <v>23</v>
          </cell>
          <cell r="I9">
            <v>0</v>
          </cell>
          <cell r="R9">
            <v>0.3125</v>
          </cell>
          <cell r="AA9">
            <v>0.33333333333333337</v>
          </cell>
        </row>
        <row r="10">
          <cell r="D10">
            <v>23</v>
          </cell>
          <cell r="I10">
            <v>0</v>
          </cell>
          <cell r="R10">
            <v>0.29166666666666674</v>
          </cell>
          <cell r="AA10">
            <v>0.29166666666666674</v>
          </cell>
        </row>
        <row r="11">
          <cell r="D11">
            <v>23</v>
          </cell>
          <cell r="I11">
            <v>0</v>
          </cell>
          <cell r="R11">
            <v>0.33333333333333337</v>
          </cell>
          <cell r="AA11">
            <v>0.33333333333333337</v>
          </cell>
        </row>
        <row r="12">
          <cell r="D12">
            <v>23</v>
          </cell>
          <cell r="I12">
            <v>0</v>
          </cell>
          <cell r="R12">
            <v>0.35416666666666674</v>
          </cell>
          <cell r="AA12">
            <v>0</v>
          </cell>
        </row>
        <row r="13">
          <cell r="D13">
            <v>23</v>
          </cell>
          <cell r="I13">
            <v>0.27083333333333326</v>
          </cell>
          <cell r="R13">
            <v>0.3125</v>
          </cell>
          <cell r="AA13">
            <v>0</v>
          </cell>
        </row>
        <row r="14">
          <cell r="D14">
            <v>23</v>
          </cell>
          <cell r="I14">
            <v>0.17708333333333331</v>
          </cell>
          <cell r="R14">
            <v>0</v>
          </cell>
          <cell r="AA14">
            <v>0</v>
          </cell>
        </row>
        <row r="15">
          <cell r="D15">
            <v>24</v>
          </cell>
          <cell r="I15">
            <v>0</v>
          </cell>
          <cell r="R15">
            <v>0</v>
          </cell>
          <cell r="AA15">
            <v>0.33333333333333337</v>
          </cell>
        </row>
        <row r="16">
          <cell r="D16">
            <v>24</v>
          </cell>
          <cell r="I16">
            <v>0</v>
          </cell>
          <cell r="R16">
            <v>0.3125</v>
          </cell>
          <cell r="AA16">
            <v>0.3125</v>
          </cell>
        </row>
        <row r="17">
          <cell r="D17">
            <v>24</v>
          </cell>
          <cell r="I17">
            <v>0</v>
          </cell>
          <cell r="R17">
            <v>0.3125</v>
          </cell>
          <cell r="AA17">
            <v>0.3125</v>
          </cell>
        </row>
        <row r="18">
          <cell r="D18">
            <v>24</v>
          </cell>
          <cell r="I18">
            <v>0</v>
          </cell>
          <cell r="R18">
            <v>0.35416666666666674</v>
          </cell>
          <cell r="AA18">
            <v>0.35416666666666674</v>
          </cell>
        </row>
        <row r="19">
          <cell r="D19">
            <v>24</v>
          </cell>
          <cell r="I19">
            <v>0</v>
          </cell>
          <cell r="R19">
            <v>0.29166666666666674</v>
          </cell>
          <cell r="AA19">
            <v>0.3125</v>
          </cell>
        </row>
        <row r="20">
          <cell r="D20">
            <v>24</v>
          </cell>
          <cell r="I20">
            <v>8.3333333333333315E-2</v>
          </cell>
          <cell r="R20">
            <v>0.22916666666666663</v>
          </cell>
          <cell r="AA20">
            <v>0</v>
          </cell>
        </row>
        <row r="21">
          <cell r="D21">
            <v>24</v>
          </cell>
          <cell r="I21">
            <v>0.29166666666666663</v>
          </cell>
          <cell r="R21">
            <v>0</v>
          </cell>
          <cell r="AA21">
            <v>0.35416666666666674</v>
          </cell>
        </row>
        <row r="22">
          <cell r="D22">
            <v>25</v>
          </cell>
          <cell r="I22">
            <v>0.14583333333333337</v>
          </cell>
          <cell r="R22">
            <v>0</v>
          </cell>
          <cell r="AA22">
            <v>0.35416666666666674</v>
          </cell>
        </row>
        <row r="23">
          <cell r="D23">
            <v>25</v>
          </cell>
          <cell r="I23">
            <v>0</v>
          </cell>
          <cell r="R23">
            <v>0.29166666666666674</v>
          </cell>
          <cell r="AA23">
            <v>0.33333333333333337</v>
          </cell>
        </row>
        <row r="24">
          <cell r="D24">
            <v>25</v>
          </cell>
          <cell r="I24">
            <v>0</v>
          </cell>
          <cell r="R24">
            <v>0</v>
          </cell>
          <cell r="AA24">
            <v>0.3125</v>
          </cell>
        </row>
        <row r="25">
          <cell r="D25">
            <v>25</v>
          </cell>
          <cell r="I25">
            <v>0</v>
          </cell>
          <cell r="R25">
            <v>0</v>
          </cell>
          <cell r="AA25">
            <v>0.3125</v>
          </cell>
        </row>
        <row r="26">
          <cell r="D26">
            <v>25</v>
          </cell>
          <cell r="I26">
            <v>0</v>
          </cell>
          <cell r="R26">
            <v>0</v>
          </cell>
          <cell r="AA26">
            <v>0</v>
          </cell>
        </row>
        <row r="27">
          <cell r="D27">
            <v>25</v>
          </cell>
          <cell r="I27">
            <v>0.27083333333333331</v>
          </cell>
          <cell r="R27">
            <v>0</v>
          </cell>
          <cell r="AA27">
            <v>0</v>
          </cell>
        </row>
        <row r="28">
          <cell r="D28">
            <v>25</v>
          </cell>
          <cell r="I28">
            <v>0.33333333333333337</v>
          </cell>
          <cell r="R28">
            <v>0</v>
          </cell>
          <cell r="AA28">
            <v>0.375</v>
          </cell>
        </row>
        <row r="29">
          <cell r="D29">
            <v>26</v>
          </cell>
          <cell r="I29">
            <v>0.21875</v>
          </cell>
          <cell r="R29">
            <v>0</v>
          </cell>
          <cell r="AA29">
            <v>0.375</v>
          </cell>
        </row>
        <row r="30">
          <cell r="D30">
            <v>26</v>
          </cell>
          <cell r="I30">
            <v>0.20833333333333326</v>
          </cell>
          <cell r="R30">
            <v>0</v>
          </cell>
          <cell r="AA30">
            <v>0.33333333333333337</v>
          </cell>
        </row>
        <row r="31">
          <cell r="D31">
            <v>26</v>
          </cell>
          <cell r="I31">
            <v>0</v>
          </cell>
          <cell r="R31">
            <v>0</v>
          </cell>
          <cell r="AA31">
            <v>0.33333333333333337</v>
          </cell>
        </row>
        <row r="32">
          <cell r="D32">
            <v>26</v>
          </cell>
          <cell r="I32">
            <v>8.333333333333337E-2</v>
          </cell>
          <cell r="R32">
            <v>0</v>
          </cell>
          <cell r="AA32">
            <v>0.35416666666666674</v>
          </cell>
        </row>
        <row r="33">
          <cell r="D33">
            <v>26</v>
          </cell>
          <cell r="I33">
            <v>8.333333333333337E-2</v>
          </cell>
          <cell r="R33">
            <v>0</v>
          </cell>
          <cell r="AA33">
            <v>0</v>
          </cell>
        </row>
        <row r="34">
          <cell r="D34">
            <v>26</v>
          </cell>
          <cell r="I34">
            <v>0.3125</v>
          </cell>
          <cell r="R34">
            <v>0</v>
          </cell>
          <cell r="AA34">
            <v>0</v>
          </cell>
        </row>
        <row r="35">
          <cell r="D35">
            <v>26</v>
          </cell>
          <cell r="I35">
            <v>0.3125</v>
          </cell>
          <cell r="R35">
            <v>0</v>
          </cell>
          <cell r="AA35">
            <v>0.33333333333333337</v>
          </cell>
        </row>
      </sheetData>
      <sheetData sheetId="5">
        <row r="6">
          <cell r="D6">
            <v>27</v>
          </cell>
          <cell r="I6">
            <v>0.3125</v>
          </cell>
          <cell r="R6">
            <v>0</v>
          </cell>
          <cell r="AA6">
            <v>0</v>
          </cell>
        </row>
        <row r="7">
          <cell r="D7">
            <v>27</v>
          </cell>
          <cell r="I7">
            <v>0.3125</v>
          </cell>
          <cell r="R7">
            <v>0</v>
          </cell>
          <cell r="AA7">
            <v>0.33333333333333337</v>
          </cell>
        </row>
        <row r="8">
          <cell r="D8">
            <v>27</v>
          </cell>
          <cell r="I8">
            <v>0</v>
          </cell>
          <cell r="R8">
            <v>0</v>
          </cell>
          <cell r="AA8">
            <v>0.33333333333333337</v>
          </cell>
        </row>
        <row r="9">
          <cell r="D9">
            <v>27</v>
          </cell>
          <cell r="I9">
            <v>0</v>
          </cell>
          <cell r="R9">
            <v>0</v>
          </cell>
          <cell r="AA9">
            <v>0.35416666666666674</v>
          </cell>
        </row>
        <row r="10">
          <cell r="D10">
            <v>27</v>
          </cell>
          <cell r="I10">
            <v>0.125</v>
          </cell>
          <cell r="R10">
            <v>0</v>
          </cell>
          <cell r="AA10">
            <v>0.35416666666666674</v>
          </cell>
        </row>
        <row r="11">
          <cell r="D11">
            <v>27</v>
          </cell>
          <cell r="I11">
            <v>0</v>
          </cell>
          <cell r="R11">
            <v>0</v>
          </cell>
          <cell r="AA11">
            <v>0.33333333333333337</v>
          </cell>
        </row>
        <row r="12">
          <cell r="D12">
            <v>27</v>
          </cell>
          <cell r="I12">
            <v>0</v>
          </cell>
          <cell r="R12">
            <v>0</v>
          </cell>
          <cell r="AA12">
            <v>0.35416666666666674</v>
          </cell>
        </row>
        <row r="13">
          <cell r="D13">
            <v>28</v>
          </cell>
          <cell r="I13">
            <v>0.3125</v>
          </cell>
          <cell r="R13">
            <v>0</v>
          </cell>
          <cell r="AA13">
            <v>0</v>
          </cell>
        </row>
        <row r="14">
          <cell r="D14">
            <v>28</v>
          </cell>
          <cell r="I14">
            <v>0.33333333333333337</v>
          </cell>
          <cell r="R14">
            <v>0</v>
          </cell>
          <cell r="AA14">
            <v>0.33333333333333337</v>
          </cell>
        </row>
        <row r="15">
          <cell r="D15">
            <v>28</v>
          </cell>
          <cell r="I15">
            <v>0</v>
          </cell>
          <cell r="R15">
            <v>0</v>
          </cell>
          <cell r="AA15">
            <v>0.33333333333333337</v>
          </cell>
        </row>
        <row r="16">
          <cell r="D16">
            <v>28</v>
          </cell>
          <cell r="I16">
            <v>0</v>
          </cell>
          <cell r="R16">
            <v>0</v>
          </cell>
          <cell r="AA16">
            <v>0</v>
          </cell>
        </row>
        <row r="17">
          <cell r="D17">
            <v>28</v>
          </cell>
          <cell r="I17">
            <v>0</v>
          </cell>
          <cell r="R17">
            <v>0</v>
          </cell>
          <cell r="AA17">
            <v>0</v>
          </cell>
        </row>
        <row r="18">
          <cell r="D18">
            <v>28</v>
          </cell>
          <cell r="I18">
            <v>0</v>
          </cell>
          <cell r="R18">
            <v>0</v>
          </cell>
          <cell r="AA18">
            <v>0.375</v>
          </cell>
        </row>
        <row r="19">
          <cell r="D19">
            <v>28</v>
          </cell>
          <cell r="I19">
            <v>0</v>
          </cell>
          <cell r="R19">
            <v>0</v>
          </cell>
          <cell r="AA19">
            <v>0.41666666666666674</v>
          </cell>
        </row>
        <row r="20">
          <cell r="D20">
            <v>29</v>
          </cell>
          <cell r="I20">
            <v>0.43750000000000011</v>
          </cell>
          <cell r="R20">
            <v>0</v>
          </cell>
          <cell r="AA20">
            <v>0</v>
          </cell>
        </row>
        <row r="21">
          <cell r="D21">
            <v>29</v>
          </cell>
          <cell r="I21">
            <v>0.3125</v>
          </cell>
          <cell r="R21">
            <v>0</v>
          </cell>
          <cell r="AA21">
            <v>0</v>
          </cell>
        </row>
        <row r="22">
          <cell r="D22">
            <v>29</v>
          </cell>
          <cell r="I22">
            <v>0.25</v>
          </cell>
          <cell r="R22">
            <v>0</v>
          </cell>
          <cell r="AA22">
            <v>0.41666666666666674</v>
          </cell>
        </row>
        <row r="23">
          <cell r="D23">
            <v>29</v>
          </cell>
          <cell r="I23">
            <v>0</v>
          </cell>
          <cell r="R23">
            <v>0</v>
          </cell>
          <cell r="AA23">
            <v>0.35416666666666674</v>
          </cell>
        </row>
        <row r="24">
          <cell r="D24">
            <v>29</v>
          </cell>
          <cell r="I24">
            <v>0</v>
          </cell>
          <cell r="R24">
            <v>0</v>
          </cell>
          <cell r="AA24">
            <v>0.34722222222222221</v>
          </cell>
        </row>
        <row r="25">
          <cell r="D25">
            <v>29</v>
          </cell>
          <cell r="I25">
            <v>0.27083333333333337</v>
          </cell>
          <cell r="R25">
            <v>0</v>
          </cell>
          <cell r="AA25">
            <v>0.39583333333333337</v>
          </cell>
        </row>
        <row r="26">
          <cell r="D26">
            <v>29</v>
          </cell>
          <cell r="I26">
            <v>0</v>
          </cell>
          <cell r="R26">
            <v>0</v>
          </cell>
          <cell r="AA26">
            <v>0.45833333333333337</v>
          </cell>
        </row>
        <row r="27">
          <cell r="D27">
            <v>30</v>
          </cell>
          <cell r="I27">
            <v>0.33333333333333337</v>
          </cell>
          <cell r="R27">
            <v>0</v>
          </cell>
          <cell r="AA27">
            <v>0</v>
          </cell>
        </row>
        <row r="28">
          <cell r="D28">
            <v>30</v>
          </cell>
          <cell r="I28">
            <v>0.375</v>
          </cell>
          <cell r="R28">
            <v>0</v>
          </cell>
          <cell r="AA28">
            <v>0</v>
          </cell>
        </row>
        <row r="29">
          <cell r="D29">
            <v>30</v>
          </cell>
          <cell r="I29">
            <v>0</v>
          </cell>
          <cell r="R29">
            <v>0</v>
          </cell>
          <cell r="AA29">
            <v>0.375</v>
          </cell>
        </row>
        <row r="30">
          <cell r="D30">
            <v>30</v>
          </cell>
          <cell r="I30">
            <v>0.125</v>
          </cell>
          <cell r="R30">
            <v>0</v>
          </cell>
          <cell r="AA30">
            <v>0.35416666666666669</v>
          </cell>
        </row>
        <row r="31">
          <cell r="D31">
            <v>30</v>
          </cell>
          <cell r="I31">
            <v>0</v>
          </cell>
          <cell r="R31">
            <v>0</v>
          </cell>
          <cell r="AA31">
            <v>0.31250000000000006</v>
          </cell>
        </row>
        <row r="32">
          <cell r="D32">
            <v>30</v>
          </cell>
          <cell r="I32">
            <v>0</v>
          </cell>
          <cell r="R32">
            <v>0</v>
          </cell>
          <cell r="AA32">
            <v>0.30555555555555552</v>
          </cell>
        </row>
        <row r="33">
          <cell r="D33">
            <v>30</v>
          </cell>
          <cell r="I33">
            <v>0</v>
          </cell>
          <cell r="R33">
            <v>0</v>
          </cell>
          <cell r="AA33">
            <v>0.34375000000000006</v>
          </cell>
        </row>
        <row r="34">
          <cell r="D34">
            <v>31</v>
          </cell>
          <cell r="I34">
            <v>0</v>
          </cell>
          <cell r="R34">
            <v>0</v>
          </cell>
          <cell r="AA34">
            <v>0</v>
          </cell>
        </row>
        <row r="35">
          <cell r="D35">
            <v>31</v>
          </cell>
          <cell r="I35">
            <v>0</v>
          </cell>
          <cell r="R35">
            <v>0</v>
          </cell>
          <cell r="AA35">
            <v>0</v>
          </cell>
        </row>
        <row r="36">
          <cell r="D36">
            <v>31</v>
          </cell>
          <cell r="I36">
            <v>0</v>
          </cell>
          <cell r="R36">
            <v>0</v>
          </cell>
          <cell r="AA36">
            <v>0.35416666666666669</v>
          </cell>
        </row>
      </sheetData>
      <sheetData sheetId="6">
        <row r="6">
          <cell r="D6">
            <v>31</v>
          </cell>
          <cell r="I6">
            <v>0</v>
          </cell>
          <cell r="R6">
            <v>0</v>
          </cell>
          <cell r="AA6">
            <v>0.3125</v>
          </cell>
        </row>
        <row r="7">
          <cell r="D7">
            <v>31</v>
          </cell>
          <cell r="I7">
            <v>0</v>
          </cell>
          <cell r="R7">
            <v>0</v>
          </cell>
          <cell r="AA7">
            <v>0.35416666666666669</v>
          </cell>
        </row>
        <row r="8">
          <cell r="D8">
            <v>31</v>
          </cell>
          <cell r="I8">
            <v>0</v>
          </cell>
          <cell r="R8">
            <v>0</v>
          </cell>
          <cell r="AA8">
            <v>0.34375</v>
          </cell>
        </row>
        <row r="9">
          <cell r="D9">
            <v>31</v>
          </cell>
          <cell r="I9">
            <v>0</v>
          </cell>
          <cell r="R9">
            <v>0</v>
          </cell>
          <cell r="AA9">
            <v>0.41666666666666669</v>
          </cell>
        </row>
        <row r="10">
          <cell r="D10">
            <v>32</v>
          </cell>
          <cell r="I10">
            <v>0</v>
          </cell>
          <cell r="R10">
            <v>0</v>
          </cell>
          <cell r="AA10">
            <v>0</v>
          </cell>
        </row>
        <row r="11">
          <cell r="D11">
            <v>32</v>
          </cell>
          <cell r="I11">
            <v>0</v>
          </cell>
          <cell r="R11">
            <v>0</v>
          </cell>
          <cell r="AA11">
            <v>0</v>
          </cell>
        </row>
        <row r="12">
          <cell r="D12">
            <v>32</v>
          </cell>
          <cell r="I12">
            <v>0</v>
          </cell>
          <cell r="R12">
            <v>0</v>
          </cell>
          <cell r="AA12">
            <v>0.3541666666666668</v>
          </cell>
        </row>
        <row r="13">
          <cell r="D13">
            <v>32</v>
          </cell>
          <cell r="I13">
            <v>0</v>
          </cell>
          <cell r="R13">
            <v>0</v>
          </cell>
          <cell r="AA13">
            <v>0.42361111111111122</v>
          </cell>
        </row>
        <row r="14">
          <cell r="D14">
            <v>32</v>
          </cell>
          <cell r="I14">
            <v>0</v>
          </cell>
          <cell r="R14">
            <v>0</v>
          </cell>
          <cell r="AA14">
            <v>0.4340277777777779</v>
          </cell>
        </row>
        <row r="15">
          <cell r="D15">
            <v>32</v>
          </cell>
          <cell r="I15">
            <v>0</v>
          </cell>
          <cell r="R15">
            <v>0</v>
          </cell>
          <cell r="AA15">
            <v>0.35416666666666657</v>
          </cell>
        </row>
        <row r="16">
          <cell r="D16">
            <v>32</v>
          </cell>
          <cell r="I16">
            <v>0</v>
          </cell>
          <cell r="R16">
            <v>0</v>
          </cell>
          <cell r="AA16">
            <v>0.34374999999999994</v>
          </cell>
        </row>
        <row r="17">
          <cell r="D17">
            <v>33</v>
          </cell>
          <cell r="I17">
            <v>0</v>
          </cell>
          <cell r="R17">
            <v>0</v>
          </cell>
          <cell r="AA17">
            <v>0</v>
          </cell>
        </row>
        <row r="18">
          <cell r="D18">
            <v>33</v>
          </cell>
          <cell r="I18">
            <v>0</v>
          </cell>
          <cell r="R18">
            <v>0</v>
          </cell>
          <cell r="AA18">
            <v>0</v>
          </cell>
        </row>
        <row r="19">
          <cell r="D19">
            <v>33</v>
          </cell>
          <cell r="I19">
            <v>0</v>
          </cell>
          <cell r="R19">
            <v>0</v>
          </cell>
          <cell r="AA19">
            <v>0.45833333333333337</v>
          </cell>
        </row>
        <row r="20">
          <cell r="D20">
            <v>33</v>
          </cell>
          <cell r="I20">
            <v>0</v>
          </cell>
          <cell r="R20">
            <v>0</v>
          </cell>
          <cell r="AA20">
            <v>0.36458333333333337</v>
          </cell>
        </row>
        <row r="21">
          <cell r="D21">
            <v>33</v>
          </cell>
          <cell r="I21">
            <v>0</v>
          </cell>
          <cell r="R21">
            <v>0</v>
          </cell>
          <cell r="AA21">
            <v>0.41666666666666663</v>
          </cell>
        </row>
        <row r="22">
          <cell r="D22">
            <v>33</v>
          </cell>
          <cell r="I22">
            <v>0</v>
          </cell>
          <cell r="R22">
            <v>0</v>
          </cell>
          <cell r="AA22">
            <v>0.4375</v>
          </cell>
        </row>
        <row r="23">
          <cell r="D23">
            <v>33</v>
          </cell>
          <cell r="I23">
            <v>0</v>
          </cell>
          <cell r="R23">
            <v>0</v>
          </cell>
          <cell r="AA23">
            <v>0.42708333333333337</v>
          </cell>
        </row>
        <row r="24">
          <cell r="D24">
            <v>34</v>
          </cell>
          <cell r="I24">
            <v>0</v>
          </cell>
          <cell r="R24">
            <v>0</v>
          </cell>
          <cell r="AA24">
            <v>0</v>
          </cell>
        </row>
        <row r="25">
          <cell r="D25">
            <v>34</v>
          </cell>
          <cell r="I25">
            <v>0</v>
          </cell>
          <cell r="R25">
            <v>0</v>
          </cell>
          <cell r="AA25">
            <v>0</v>
          </cell>
        </row>
        <row r="26">
          <cell r="D26">
            <v>34</v>
          </cell>
          <cell r="I26">
            <v>0</v>
          </cell>
          <cell r="R26">
            <v>0</v>
          </cell>
          <cell r="AA26">
            <v>0.43750000000000011</v>
          </cell>
        </row>
        <row r="27">
          <cell r="D27">
            <v>34</v>
          </cell>
          <cell r="I27">
            <v>0</v>
          </cell>
          <cell r="R27">
            <v>0</v>
          </cell>
          <cell r="AA27">
            <v>0.4375</v>
          </cell>
        </row>
        <row r="28">
          <cell r="D28">
            <v>34</v>
          </cell>
          <cell r="I28">
            <v>0</v>
          </cell>
          <cell r="R28">
            <v>0</v>
          </cell>
          <cell r="AA28">
            <v>0.39583333333333331</v>
          </cell>
        </row>
        <row r="29">
          <cell r="D29">
            <v>34</v>
          </cell>
          <cell r="I29">
            <v>0</v>
          </cell>
          <cell r="R29">
            <v>0</v>
          </cell>
          <cell r="AA29">
            <v>0.39583333333333337</v>
          </cell>
        </row>
        <row r="30">
          <cell r="D30">
            <v>34</v>
          </cell>
          <cell r="I30">
            <v>0</v>
          </cell>
          <cell r="R30">
            <v>0</v>
          </cell>
          <cell r="AA30">
            <v>0.36458333333333337</v>
          </cell>
        </row>
        <row r="31">
          <cell r="D31">
            <v>35</v>
          </cell>
          <cell r="I31">
            <v>0</v>
          </cell>
          <cell r="R31">
            <v>0</v>
          </cell>
          <cell r="AA31">
            <v>0</v>
          </cell>
        </row>
        <row r="32">
          <cell r="D32">
            <v>35</v>
          </cell>
          <cell r="I32">
            <v>0</v>
          </cell>
          <cell r="R32">
            <v>0</v>
          </cell>
          <cell r="AA32">
            <v>0</v>
          </cell>
        </row>
        <row r="33">
          <cell r="D33">
            <v>35</v>
          </cell>
          <cell r="I33">
            <v>0</v>
          </cell>
          <cell r="R33">
            <v>0</v>
          </cell>
          <cell r="AA33">
            <v>0.39583333333333337</v>
          </cell>
        </row>
        <row r="34">
          <cell r="D34">
            <v>35</v>
          </cell>
          <cell r="I34">
            <v>0</v>
          </cell>
          <cell r="R34">
            <v>0</v>
          </cell>
          <cell r="AA34">
            <v>0.375</v>
          </cell>
        </row>
        <row r="35">
          <cell r="D35">
            <v>35</v>
          </cell>
          <cell r="I35">
            <v>0</v>
          </cell>
          <cell r="R35">
            <v>0</v>
          </cell>
          <cell r="AA35">
            <v>0.31250000000000006</v>
          </cell>
        </row>
        <row r="36">
          <cell r="D36">
            <v>35</v>
          </cell>
          <cell r="I36">
            <v>0</v>
          </cell>
          <cell r="R36">
            <v>0</v>
          </cell>
          <cell r="AA36">
            <v>0.38541666666666674</v>
          </cell>
        </row>
      </sheetData>
      <sheetData sheetId="7">
        <row r="6">
          <cell r="D6">
            <v>35</v>
          </cell>
          <cell r="I6">
            <v>0</v>
          </cell>
          <cell r="R6">
            <v>0</v>
          </cell>
          <cell r="AA6">
            <v>0</v>
          </cell>
        </row>
        <row r="7">
          <cell r="D7">
            <v>36</v>
          </cell>
          <cell r="I7">
            <v>0</v>
          </cell>
          <cell r="R7">
            <v>0</v>
          </cell>
          <cell r="AA7">
            <v>0.29166666666666657</v>
          </cell>
        </row>
        <row r="8">
          <cell r="D8">
            <v>36</v>
          </cell>
          <cell r="I8">
            <v>0</v>
          </cell>
          <cell r="R8">
            <v>0</v>
          </cell>
          <cell r="AA8">
            <v>0.29166666666666663</v>
          </cell>
        </row>
        <row r="9">
          <cell r="D9">
            <v>36</v>
          </cell>
          <cell r="I9">
            <v>0</v>
          </cell>
          <cell r="R9">
            <v>0</v>
          </cell>
          <cell r="AA9">
            <v>0.29166666666666663</v>
          </cell>
        </row>
        <row r="10">
          <cell r="D10">
            <v>36</v>
          </cell>
          <cell r="I10">
            <v>0</v>
          </cell>
          <cell r="R10">
            <v>0.29166666666666663</v>
          </cell>
          <cell r="AA10">
            <v>0.29166666666666663</v>
          </cell>
        </row>
        <row r="11">
          <cell r="D11">
            <v>36</v>
          </cell>
          <cell r="I11">
            <v>0</v>
          </cell>
          <cell r="R11">
            <v>0.29166666666666663</v>
          </cell>
          <cell r="AA11">
            <v>0.29166666666666663</v>
          </cell>
        </row>
        <row r="12">
          <cell r="D12">
            <v>36</v>
          </cell>
          <cell r="I12">
            <v>0</v>
          </cell>
          <cell r="R12">
            <v>0</v>
          </cell>
          <cell r="AA12">
            <v>0</v>
          </cell>
        </row>
        <row r="13">
          <cell r="D13">
            <v>36</v>
          </cell>
          <cell r="I13">
            <v>0</v>
          </cell>
          <cell r="R13">
            <v>0</v>
          </cell>
          <cell r="AA13">
            <v>0</v>
          </cell>
        </row>
        <row r="14">
          <cell r="D14">
            <v>37</v>
          </cell>
          <cell r="I14">
            <v>0</v>
          </cell>
          <cell r="R14">
            <v>0</v>
          </cell>
          <cell r="AA14">
            <v>0.29166666666666663</v>
          </cell>
        </row>
        <row r="15">
          <cell r="D15">
            <v>37</v>
          </cell>
          <cell r="I15">
            <v>0</v>
          </cell>
          <cell r="R15">
            <v>0</v>
          </cell>
          <cell r="AA15">
            <v>0.29166666666666663</v>
          </cell>
        </row>
        <row r="16">
          <cell r="D16">
            <v>37</v>
          </cell>
          <cell r="I16">
            <v>0</v>
          </cell>
          <cell r="R16">
            <v>0</v>
          </cell>
          <cell r="AA16">
            <v>0.25</v>
          </cell>
        </row>
        <row r="17">
          <cell r="D17">
            <v>37</v>
          </cell>
          <cell r="I17">
            <v>0</v>
          </cell>
          <cell r="R17">
            <v>0</v>
          </cell>
          <cell r="AA17">
            <v>0.29166666666666663</v>
          </cell>
        </row>
        <row r="18">
          <cell r="D18">
            <v>37</v>
          </cell>
          <cell r="I18">
            <v>0</v>
          </cell>
          <cell r="R18">
            <v>0</v>
          </cell>
          <cell r="AA18">
            <v>0.29166666666666663</v>
          </cell>
        </row>
        <row r="19">
          <cell r="D19">
            <v>37</v>
          </cell>
          <cell r="I19">
            <v>0</v>
          </cell>
          <cell r="R19">
            <v>0</v>
          </cell>
          <cell r="AA19">
            <v>0</v>
          </cell>
        </row>
        <row r="20">
          <cell r="D20">
            <v>37</v>
          </cell>
          <cell r="I20">
            <v>0</v>
          </cell>
          <cell r="R20">
            <v>0</v>
          </cell>
          <cell r="AA20">
            <v>0</v>
          </cell>
        </row>
        <row r="21">
          <cell r="D21">
            <v>38</v>
          </cell>
          <cell r="I21">
            <v>0</v>
          </cell>
          <cell r="R21">
            <v>0</v>
          </cell>
          <cell r="AA21">
            <v>0.33333333333333337</v>
          </cell>
        </row>
        <row r="22">
          <cell r="D22">
            <v>38</v>
          </cell>
          <cell r="I22">
            <v>0</v>
          </cell>
          <cell r="R22">
            <v>0</v>
          </cell>
          <cell r="AA22">
            <v>0.33333333333333326</v>
          </cell>
        </row>
        <row r="23">
          <cell r="D23">
            <v>38</v>
          </cell>
          <cell r="I23">
            <v>0</v>
          </cell>
          <cell r="R23">
            <v>0</v>
          </cell>
          <cell r="AA23">
            <v>0.29166666666666663</v>
          </cell>
        </row>
        <row r="24">
          <cell r="D24">
            <v>38</v>
          </cell>
          <cell r="I24">
            <v>0</v>
          </cell>
          <cell r="R24">
            <v>0</v>
          </cell>
          <cell r="AA24">
            <v>0.29166666666666663</v>
          </cell>
        </row>
        <row r="25">
          <cell r="D25">
            <v>38</v>
          </cell>
          <cell r="I25">
            <v>0</v>
          </cell>
          <cell r="R25">
            <v>0</v>
          </cell>
          <cell r="AA25">
            <v>0.29166666666666663</v>
          </cell>
        </row>
        <row r="26">
          <cell r="D26">
            <v>38</v>
          </cell>
          <cell r="I26">
            <v>0</v>
          </cell>
          <cell r="R26">
            <v>0</v>
          </cell>
          <cell r="AA26">
            <v>0</v>
          </cell>
        </row>
        <row r="27">
          <cell r="D27">
            <v>38</v>
          </cell>
          <cell r="I27">
            <v>0</v>
          </cell>
          <cell r="R27">
            <v>0</v>
          </cell>
          <cell r="AA27">
            <v>0</v>
          </cell>
        </row>
        <row r="28">
          <cell r="D28">
            <v>39</v>
          </cell>
          <cell r="I28">
            <v>0</v>
          </cell>
          <cell r="R28">
            <v>0</v>
          </cell>
          <cell r="AA28">
            <v>0.29166666666666663</v>
          </cell>
        </row>
        <row r="29">
          <cell r="D29">
            <v>39</v>
          </cell>
          <cell r="I29">
            <v>0</v>
          </cell>
          <cell r="R29">
            <v>0</v>
          </cell>
          <cell r="AA29">
            <v>0.29166666666666663</v>
          </cell>
        </row>
        <row r="30">
          <cell r="D30">
            <v>39</v>
          </cell>
          <cell r="I30">
            <v>0</v>
          </cell>
          <cell r="R30">
            <v>0</v>
          </cell>
          <cell r="AA30">
            <v>0.29166666666666663</v>
          </cell>
        </row>
        <row r="31">
          <cell r="D31">
            <v>39</v>
          </cell>
          <cell r="I31">
            <v>0</v>
          </cell>
          <cell r="R31">
            <v>0</v>
          </cell>
          <cell r="AA31">
            <v>0.29166666666666663</v>
          </cell>
        </row>
        <row r="32">
          <cell r="D32">
            <v>39</v>
          </cell>
          <cell r="I32">
            <v>0</v>
          </cell>
          <cell r="R32">
            <v>0</v>
          </cell>
          <cell r="AA32">
            <v>0.25</v>
          </cell>
        </row>
        <row r="33">
          <cell r="D33">
            <v>39</v>
          </cell>
          <cell r="I33">
            <v>0</v>
          </cell>
          <cell r="R33">
            <v>0</v>
          </cell>
          <cell r="AA33">
            <v>0</v>
          </cell>
        </row>
        <row r="34">
          <cell r="D34">
            <v>39</v>
          </cell>
          <cell r="I34">
            <v>0</v>
          </cell>
          <cell r="R34">
            <v>0</v>
          </cell>
          <cell r="AA34">
            <v>0</v>
          </cell>
        </row>
        <row r="35">
          <cell r="D35">
            <v>40</v>
          </cell>
          <cell r="I35">
            <v>0</v>
          </cell>
          <cell r="R35">
            <v>0</v>
          </cell>
          <cell r="AA35">
            <v>0.24999999999999994</v>
          </cell>
        </row>
      </sheetData>
      <sheetData sheetId="8">
        <row r="6">
          <cell r="D6">
            <v>40</v>
          </cell>
          <cell r="I6">
            <v>0</v>
          </cell>
          <cell r="R6">
            <v>0</v>
          </cell>
          <cell r="AA6">
            <v>0.29166666666666663</v>
          </cell>
        </row>
        <row r="7">
          <cell r="D7">
            <v>40</v>
          </cell>
          <cell r="I7">
            <v>0</v>
          </cell>
          <cell r="R7">
            <v>0</v>
          </cell>
          <cell r="AA7">
            <v>0.25</v>
          </cell>
        </row>
        <row r="8">
          <cell r="D8">
            <v>40</v>
          </cell>
          <cell r="I8">
            <v>0</v>
          </cell>
          <cell r="R8">
            <v>0</v>
          </cell>
          <cell r="AA8">
            <v>0.25</v>
          </cell>
        </row>
        <row r="9">
          <cell r="D9">
            <v>40</v>
          </cell>
          <cell r="I9">
            <v>0</v>
          </cell>
          <cell r="R9">
            <v>0</v>
          </cell>
          <cell r="AA9">
            <v>0.25</v>
          </cell>
        </row>
        <row r="10">
          <cell r="D10">
            <v>40</v>
          </cell>
          <cell r="I10">
            <v>0</v>
          </cell>
          <cell r="R10">
            <v>0</v>
          </cell>
          <cell r="AA10">
            <v>0.29166666666666663</v>
          </cell>
        </row>
        <row r="11">
          <cell r="D11">
            <v>40</v>
          </cell>
          <cell r="I11">
            <v>0</v>
          </cell>
          <cell r="R11">
            <v>0</v>
          </cell>
          <cell r="AA11">
            <v>0</v>
          </cell>
        </row>
        <row r="12">
          <cell r="D12">
            <v>41</v>
          </cell>
          <cell r="I12">
            <v>0</v>
          </cell>
          <cell r="R12">
            <v>0</v>
          </cell>
          <cell r="AA12">
            <v>0.25</v>
          </cell>
        </row>
        <row r="13">
          <cell r="D13">
            <v>41</v>
          </cell>
          <cell r="I13">
            <v>0</v>
          </cell>
          <cell r="R13">
            <v>0</v>
          </cell>
          <cell r="AA13">
            <v>0.29166666666666663</v>
          </cell>
        </row>
        <row r="14">
          <cell r="D14">
            <v>41</v>
          </cell>
          <cell r="I14">
            <v>0</v>
          </cell>
          <cell r="R14">
            <v>0</v>
          </cell>
          <cell r="AA14">
            <v>0</v>
          </cell>
        </row>
        <row r="15">
          <cell r="D15">
            <v>41</v>
          </cell>
          <cell r="I15">
            <v>0</v>
          </cell>
          <cell r="R15">
            <v>0</v>
          </cell>
          <cell r="AA15">
            <v>0.125</v>
          </cell>
        </row>
        <row r="16">
          <cell r="D16">
            <v>41</v>
          </cell>
          <cell r="I16">
            <v>0</v>
          </cell>
          <cell r="R16">
            <v>0</v>
          </cell>
          <cell r="AA16">
            <v>0.29166666666666663</v>
          </cell>
        </row>
        <row r="17">
          <cell r="D17">
            <v>41</v>
          </cell>
          <cell r="I17">
            <v>0</v>
          </cell>
          <cell r="R17">
            <v>0</v>
          </cell>
          <cell r="AA17">
            <v>0.20833333333333331</v>
          </cell>
        </row>
        <row r="18">
          <cell r="D18">
            <v>41</v>
          </cell>
          <cell r="I18">
            <v>0</v>
          </cell>
          <cell r="R18">
            <v>0</v>
          </cell>
          <cell r="AA18">
            <v>0</v>
          </cell>
        </row>
        <row r="19">
          <cell r="D19">
            <v>42</v>
          </cell>
          <cell r="I19">
            <v>0</v>
          </cell>
          <cell r="R19">
            <v>0</v>
          </cell>
          <cell r="AA19">
            <v>8.3333333333333315E-2</v>
          </cell>
        </row>
        <row r="20">
          <cell r="D20">
            <v>42</v>
          </cell>
          <cell r="I20">
            <v>0</v>
          </cell>
          <cell r="R20">
            <v>0</v>
          </cell>
          <cell r="AA20">
            <v>0.18749999999999994</v>
          </cell>
        </row>
        <row r="21">
          <cell r="D21">
            <v>42</v>
          </cell>
          <cell r="I21">
            <v>0</v>
          </cell>
          <cell r="R21">
            <v>0</v>
          </cell>
          <cell r="AA21">
            <v>0</v>
          </cell>
        </row>
        <row r="22">
          <cell r="D22">
            <v>42</v>
          </cell>
          <cell r="I22">
            <v>0</v>
          </cell>
          <cell r="R22">
            <v>0</v>
          </cell>
          <cell r="AA22">
            <v>0.27083333333333331</v>
          </cell>
        </row>
        <row r="23">
          <cell r="D23">
            <v>42</v>
          </cell>
          <cell r="I23">
            <v>0</v>
          </cell>
          <cell r="R23">
            <v>0</v>
          </cell>
          <cell r="AA23">
            <v>0.20833333333333331</v>
          </cell>
        </row>
        <row r="24">
          <cell r="D24">
            <v>42</v>
          </cell>
          <cell r="I24">
            <v>0</v>
          </cell>
          <cell r="R24">
            <v>0</v>
          </cell>
          <cell r="AA24">
            <v>0.18750000000000006</v>
          </cell>
        </row>
        <row r="25">
          <cell r="D25">
            <v>42</v>
          </cell>
          <cell r="I25">
            <v>0</v>
          </cell>
          <cell r="R25">
            <v>0</v>
          </cell>
          <cell r="AA25">
            <v>0.22916666666666669</v>
          </cell>
        </row>
        <row r="26">
          <cell r="D26">
            <v>43</v>
          </cell>
          <cell r="I26">
            <v>0</v>
          </cell>
          <cell r="R26">
            <v>0</v>
          </cell>
          <cell r="AA26">
            <v>0.27083333333333331</v>
          </cell>
        </row>
        <row r="27">
          <cell r="D27">
            <v>43</v>
          </cell>
          <cell r="I27">
            <v>0</v>
          </cell>
          <cell r="R27">
            <v>0</v>
          </cell>
          <cell r="AA27">
            <v>0.29166666666666663</v>
          </cell>
        </row>
        <row r="28">
          <cell r="D28">
            <v>43</v>
          </cell>
          <cell r="I28">
            <v>0</v>
          </cell>
          <cell r="R28">
            <v>0</v>
          </cell>
          <cell r="AA28">
            <v>0.25</v>
          </cell>
        </row>
        <row r="29">
          <cell r="D29">
            <v>43</v>
          </cell>
          <cell r="I29">
            <v>0</v>
          </cell>
          <cell r="R29">
            <v>0</v>
          </cell>
          <cell r="AA29">
            <v>0.29166666666666663</v>
          </cell>
        </row>
        <row r="30">
          <cell r="D30">
            <v>43</v>
          </cell>
          <cell r="I30">
            <v>0</v>
          </cell>
          <cell r="R30">
            <v>0</v>
          </cell>
          <cell r="AA30">
            <v>0.29166666666666663</v>
          </cell>
        </row>
        <row r="31">
          <cell r="D31">
            <v>43</v>
          </cell>
          <cell r="I31">
            <v>0</v>
          </cell>
          <cell r="R31">
            <v>0</v>
          </cell>
          <cell r="AA31">
            <v>0.33333333333333326</v>
          </cell>
        </row>
        <row r="32">
          <cell r="D32">
            <v>43</v>
          </cell>
          <cell r="I32">
            <v>0</v>
          </cell>
          <cell r="R32">
            <v>0</v>
          </cell>
          <cell r="AA32">
            <v>0.29166666666666663</v>
          </cell>
        </row>
        <row r="33">
          <cell r="D33">
            <v>44</v>
          </cell>
          <cell r="I33">
            <v>0</v>
          </cell>
          <cell r="R33">
            <v>0</v>
          </cell>
          <cell r="AA33">
            <v>0.27083333333333326</v>
          </cell>
        </row>
        <row r="34">
          <cell r="D34">
            <v>44</v>
          </cell>
          <cell r="I34">
            <v>0</v>
          </cell>
          <cell r="R34">
            <v>0</v>
          </cell>
          <cell r="AA34">
            <v>0.27083333333333326</v>
          </cell>
        </row>
        <row r="35">
          <cell r="D35">
            <v>44</v>
          </cell>
          <cell r="I35">
            <v>0</v>
          </cell>
          <cell r="R35">
            <v>0</v>
          </cell>
          <cell r="AA35">
            <v>0</v>
          </cell>
        </row>
        <row r="36">
          <cell r="D36">
            <v>44</v>
          </cell>
          <cell r="I36">
            <v>0</v>
          </cell>
          <cell r="R36">
            <v>0</v>
          </cell>
          <cell r="AA36">
            <v>0</v>
          </cell>
        </row>
      </sheetData>
      <sheetData sheetId="9">
        <row r="6">
          <cell r="D6">
            <v>44</v>
          </cell>
          <cell r="I6">
            <v>0</v>
          </cell>
          <cell r="R6">
            <v>0</v>
          </cell>
          <cell r="AA6">
            <v>0</v>
          </cell>
        </row>
        <row r="7">
          <cell r="D7">
            <v>44</v>
          </cell>
          <cell r="I7">
            <v>0</v>
          </cell>
          <cell r="R7">
            <v>0</v>
          </cell>
          <cell r="AA7">
            <v>0</v>
          </cell>
        </row>
        <row r="8">
          <cell r="D8">
            <v>44</v>
          </cell>
          <cell r="I8">
            <v>0</v>
          </cell>
          <cell r="R8">
            <v>0</v>
          </cell>
          <cell r="AA8">
            <v>0</v>
          </cell>
        </row>
        <row r="9">
          <cell r="D9">
            <v>45</v>
          </cell>
          <cell r="I9">
            <v>0</v>
          </cell>
          <cell r="R9">
            <v>0</v>
          </cell>
          <cell r="AA9">
            <v>0</v>
          </cell>
        </row>
        <row r="10">
          <cell r="D10">
            <v>45</v>
          </cell>
          <cell r="I10">
            <v>0</v>
          </cell>
          <cell r="R10">
            <v>0</v>
          </cell>
          <cell r="AA10">
            <v>0</v>
          </cell>
        </row>
        <row r="11">
          <cell r="D11">
            <v>45</v>
          </cell>
          <cell r="I11">
            <v>0</v>
          </cell>
          <cell r="R11">
            <v>0</v>
          </cell>
          <cell r="AA11">
            <v>0</v>
          </cell>
        </row>
        <row r="12">
          <cell r="D12">
            <v>45</v>
          </cell>
          <cell r="I12">
            <v>0</v>
          </cell>
          <cell r="R12">
            <v>0</v>
          </cell>
          <cell r="AA12">
            <v>0</v>
          </cell>
        </row>
        <row r="13">
          <cell r="D13">
            <v>45</v>
          </cell>
          <cell r="I13">
            <v>0</v>
          </cell>
          <cell r="R13">
            <v>0</v>
          </cell>
          <cell r="AA13">
            <v>0</v>
          </cell>
        </row>
        <row r="14">
          <cell r="D14">
            <v>45</v>
          </cell>
          <cell r="I14">
            <v>0</v>
          </cell>
          <cell r="R14">
            <v>0</v>
          </cell>
          <cell r="AA14">
            <v>0</v>
          </cell>
        </row>
        <row r="15">
          <cell r="D15">
            <v>45</v>
          </cell>
          <cell r="I15">
            <v>0</v>
          </cell>
          <cell r="R15">
            <v>0</v>
          </cell>
          <cell r="AA15">
            <v>0</v>
          </cell>
        </row>
        <row r="16">
          <cell r="D16">
            <v>46</v>
          </cell>
          <cell r="I16">
            <v>0</v>
          </cell>
          <cell r="R16">
            <v>0</v>
          </cell>
          <cell r="AA16">
            <v>0</v>
          </cell>
        </row>
        <row r="17">
          <cell r="D17">
            <v>46</v>
          </cell>
          <cell r="I17">
            <v>0</v>
          </cell>
          <cell r="R17">
            <v>0</v>
          </cell>
          <cell r="AA17">
            <v>0</v>
          </cell>
        </row>
        <row r="18">
          <cell r="D18">
            <v>46</v>
          </cell>
          <cell r="I18">
            <v>0</v>
          </cell>
          <cell r="R18">
            <v>0</v>
          </cell>
          <cell r="AA18">
            <v>0</v>
          </cell>
        </row>
        <row r="19">
          <cell r="D19">
            <v>46</v>
          </cell>
          <cell r="I19">
            <v>0</v>
          </cell>
          <cell r="R19">
            <v>0</v>
          </cell>
          <cell r="AA19">
            <v>0</v>
          </cell>
        </row>
        <row r="20">
          <cell r="D20">
            <v>46</v>
          </cell>
          <cell r="I20">
            <v>0</v>
          </cell>
          <cell r="R20">
            <v>0</v>
          </cell>
          <cell r="AA20">
            <v>0</v>
          </cell>
        </row>
        <row r="21">
          <cell r="D21">
            <v>46</v>
          </cell>
          <cell r="I21">
            <v>0</v>
          </cell>
          <cell r="R21">
            <v>0</v>
          </cell>
          <cell r="AA21">
            <v>0</v>
          </cell>
        </row>
        <row r="22">
          <cell r="D22">
            <v>46</v>
          </cell>
          <cell r="I22">
            <v>0</v>
          </cell>
          <cell r="R22">
            <v>0</v>
          </cell>
          <cell r="AA22">
            <v>0</v>
          </cell>
        </row>
        <row r="23">
          <cell r="D23">
            <v>47</v>
          </cell>
          <cell r="I23">
            <v>0</v>
          </cell>
          <cell r="R23">
            <v>0</v>
          </cell>
          <cell r="AA23">
            <v>0</v>
          </cell>
        </row>
        <row r="24">
          <cell r="D24">
            <v>47</v>
          </cell>
          <cell r="I24">
            <v>0</v>
          </cell>
          <cell r="R24">
            <v>0</v>
          </cell>
          <cell r="AA24">
            <v>0</v>
          </cell>
        </row>
        <row r="25">
          <cell r="D25">
            <v>47</v>
          </cell>
          <cell r="I25">
            <v>0</v>
          </cell>
          <cell r="R25">
            <v>0</v>
          </cell>
          <cell r="AA25">
            <v>0</v>
          </cell>
        </row>
        <row r="26">
          <cell r="D26">
            <v>47</v>
          </cell>
          <cell r="I26">
            <v>0</v>
          </cell>
          <cell r="R26">
            <v>0</v>
          </cell>
          <cell r="AA26">
            <v>0</v>
          </cell>
        </row>
        <row r="27">
          <cell r="D27">
            <v>47</v>
          </cell>
          <cell r="I27">
            <v>0</v>
          </cell>
          <cell r="R27">
            <v>0</v>
          </cell>
          <cell r="AA27">
            <v>0</v>
          </cell>
        </row>
        <row r="28">
          <cell r="D28">
            <v>47</v>
          </cell>
          <cell r="I28">
            <v>0</v>
          </cell>
          <cell r="R28">
            <v>0</v>
          </cell>
          <cell r="AA28">
            <v>0</v>
          </cell>
        </row>
        <row r="29">
          <cell r="D29">
            <v>47</v>
          </cell>
          <cell r="I29">
            <v>0</v>
          </cell>
          <cell r="R29">
            <v>0</v>
          </cell>
          <cell r="AA29">
            <v>0</v>
          </cell>
        </row>
        <row r="30">
          <cell r="D30">
            <v>48</v>
          </cell>
          <cell r="I30">
            <v>0</v>
          </cell>
          <cell r="R30">
            <v>0</v>
          </cell>
          <cell r="AA30">
            <v>0</v>
          </cell>
        </row>
        <row r="31">
          <cell r="D31">
            <v>48</v>
          </cell>
          <cell r="I31">
            <v>0</v>
          </cell>
          <cell r="R31">
            <v>0</v>
          </cell>
          <cell r="AA31">
            <v>0</v>
          </cell>
        </row>
        <row r="32">
          <cell r="D32">
            <v>48</v>
          </cell>
          <cell r="I32">
            <v>0</v>
          </cell>
          <cell r="R32">
            <v>0</v>
          </cell>
          <cell r="AA32">
            <v>0</v>
          </cell>
        </row>
        <row r="33">
          <cell r="D33">
            <v>48</v>
          </cell>
          <cell r="I33">
            <v>0</v>
          </cell>
          <cell r="R33">
            <v>0</v>
          </cell>
          <cell r="AA33">
            <v>0</v>
          </cell>
        </row>
        <row r="34">
          <cell r="D34">
            <v>48</v>
          </cell>
          <cell r="I34">
            <v>0</v>
          </cell>
          <cell r="R34">
            <v>0</v>
          </cell>
          <cell r="AA34">
            <v>0</v>
          </cell>
        </row>
        <row r="35">
          <cell r="D35">
            <v>48</v>
          </cell>
          <cell r="I35">
            <v>0</v>
          </cell>
          <cell r="R35">
            <v>0</v>
          </cell>
          <cell r="AA35">
            <v>0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8EAADB"/>
    <pageSetUpPr fitToPage="1"/>
  </sheetPr>
  <dimension ref="A1:N96"/>
  <sheetViews>
    <sheetView showZeros="0" workbookViewId="0">
      <pane ySplit="1" topLeftCell="A2" activePane="bottomLeft" state="frozen"/>
      <selection activeCell="C43" sqref="C43"/>
      <selection pane="bottomLeft" activeCell="O37" sqref="O37"/>
    </sheetView>
  </sheetViews>
  <sheetFormatPr baseColWidth="10" defaultColWidth="14.42578125" defaultRowHeight="15" customHeight="1"/>
  <cols>
    <col min="1" max="1" width="10.140625" style="104" customWidth="1"/>
    <col min="2" max="3" width="17.7109375" style="104" customWidth="1"/>
    <col min="4" max="4" width="7.7109375" style="104" hidden="1" customWidth="1"/>
    <col min="5" max="6" width="17.7109375" style="104" customWidth="1"/>
    <col min="7" max="8" width="7.7109375" style="104" hidden="1" customWidth="1"/>
    <col min="9" max="9" width="17.7109375" style="104" customWidth="1"/>
    <col min="10" max="10" width="3.7109375" style="104" customWidth="1"/>
    <col min="11" max="11" width="13.85546875" style="104" bestFit="1" customWidth="1"/>
    <col min="12" max="12" width="15" style="104" bestFit="1" customWidth="1"/>
    <col min="13" max="14" width="10.7109375" style="104" customWidth="1"/>
    <col min="15" max="16384" width="14.42578125" style="104"/>
  </cols>
  <sheetData>
    <row r="1" spans="1:14" ht="18.75" customHeight="1" thickBot="1">
      <c r="A1" s="97" t="s">
        <v>36</v>
      </c>
      <c r="B1" s="98"/>
      <c r="C1" s="99"/>
      <c r="D1" s="100"/>
      <c r="E1" s="101" t="s">
        <v>37</v>
      </c>
      <c r="F1" s="102"/>
      <c r="G1" s="102"/>
      <c r="H1" s="102"/>
      <c r="I1" s="103"/>
    </row>
    <row r="2" spans="1:14" ht="18.75" customHeight="1" thickBot="1">
      <c r="A2" s="105"/>
      <c r="I2" s="106"/>
    </row>
    <row r="3" spans="1:14" ht="18.75" customHeight="1" thickBot="1">
      <c r="A3" s="107" t="s">
        <v>38</v>
      </c>
      <c r="B3" s="108"/>
      <c r="C3" s="109" t="s">
        <v>39</v>
      </c>
      <c r="D3" s="110"/>
      <c r="E3" s="110"/>
      <c r="F3" s="110"/>
      <c r="G3" s="110"/>
      <c r="H3" s="110"/>
      <c r="I3" s="110"/>
      <c r="J3" s="110"/>
      <c r="K3" s="110"/>
      <c r="L3" s="111"/>
    </row>
    <row r="4" spans="1:14" ht="6" customHeight="1" thickBot="1">
      <c r="A4" s="105"/>
      <c r="I4" s="106"/>
    </row>
    <row r="5" spans="1:14" ht="18.75" customHeight="1">
      <c r="A5" s="112" t="s">
        <v>40</v>
      </c>
      <c r="B5" s="113" t="s">
        <v>41</v>
      </c>
      <c r="C5" s="114"/>
      <c r="D5" s="115" t="s">
        <v>41</v>
      </c>
      <c r="E5" s="113" t="s">
        <v>42</v>
      </c>
      <c r="F5" s="116"/>
      <c r="G5" s="117" t="s">
        <v>43</v>
      </c>
      <c r="H5" s="118" t="s">
        <v>40</v>
      </c>
      <c r="I5" s="119" t="s">
        <v>44</v>
      </c>
      <c r="J5" s="106"/>
      <c r="K5" s="120" t="s">
        <v>45</v>
      </c>
      <c r="L5" s="121" t="s">
        <v>46</v>
      </c>
      <c r="M5" s="106"/>
      <c r="N5" s="106"/>
    </row>
    <row r="6" spans="1:14" ht="18.75" customHeight="1">
      <c r="A6" s="122"/>
      <c r="B6" s="123" t="s">
        <v>47</v>
      </c>
      <c r="C6" s="123" t="s">
        <v>48</v>
      </c>
      <c r="D6" s="124"/>
      <c r="E6" s="123" t="s">
        <v>47</v>
      </c>
      <c r="F6" s="125" t="s">
        <v>48</v>
      </c>
      <c r="G6" s="126"/>
      <c r="H6" s="127"/>
      <c r="I6" s="128"/>
      <c r="J6" s="129"/>
      <c r="K6" s="130" t="s">
        <v>49</v>
      </c>
      <c r="L6" s="131"/>
      <c r="M6" s="129"/>
      <c r="N6" s="129"/>
    </row>
    <row r="7" spans="1:14" ht="18.75" customHeight="1">
      <c r="A7" s="132" t="s">
        <v>50</v>
      </c>
      <c r="B7" s="133"/>
      <c r="C7" s="133"/>
      <c r="D7" s="134"/>
      <c r="E7" s="133"/>
      <c r="F7" s="133"/>
      <c r="G7" s="134">
        <f>(F7-E7)*24</f>
        <v>0</v>
      </c>
      <c r="H7" s="134">
        <f>G7+D7</f>
        <v>0</v>
      </c>
      <c r="I7" s="135">
        <f t="shared" ref="I7:I13" si="0">IF(AND(C7="",E7=""),F7-B7,(C7-B7)+(F7-E7))</f>
        <v>0</v>
      </c>
      <c r="K7" s="130" t="s">
        <v>51</v>
      </c>
      <c r="L7" s="131"/>
    </row>
    <row r="8" spans="1:14" ht="18.75" customHeight="1">
      <c r="A8" s="132" t="s">
        <v>52</v>
      </c>
      <c r="B8" s="133"/>
      <c r="C8" s="133"/>
      <c r="D8" s="134"/>
      <c r="E8" s="133"/>
      <c r="F8" s="133"/>
      <c r="G8" s="134">
        <f t="shared" ref="G8:G13" si="1">(F8-E8)*24</f>
        <v>0</v>
      </c>
      <c r="H8" s="134">
        <f t="shared" ref="H8:H13" si="2">G8+D8</f>
        <v>0</v>
      </c>
      <c r="I8" s="135">
        <f t="shared" si="0"/>
        <v>0</v>
      </c>
      <c r="K8" s="130" t="s">
        <v>53</v>
      </c>
      <c r="L8" s="131"/>
    </row>
    <row r="9" spans="1:14" ht="18.75" customHeight="1">
      <c r="A9" s="132" t="s">
        <v>54</v>
      </c>
      <c r="B9" s="133"/>
      <c r="C9" s="133"/>
      <c r="D9" s="134"/>
      <c r="E9" s="133"/>
      <c r="F9" s="133"/>
      <c r="G9" s="134">
        <f t="shared" si="1"/>
        <v>0</v>
      </c>
      <c r="H9" s="134">
        <f t="shared" si="2"/>
        <v>0</v>
      </c>
      <c r="I9" s="135">
        <f t="shared" si="0"/>
        <v>0</v>
      </c>
      <c r="K9" s="130" t="s">
        <v>55</v>
      </c>
      <c r="L9" s="131"/>
    </row>
    <row r="10" spans="1:14" ht="18.75" customHeight="1">
      <c r="A10" s="132" t="s">
        <v>56</v>
      </c>
      <c r="B10" s="133"/>
      <c r="C10" s="133"/>
      <c r="D10" s="134"/>
      <c r="E10" s="133"/>
      <c r="F10" s="133"/>
      <c r="G10" s="134">
        <f t="shared" si="1"/>
        <v>0</v>
      </c>
      <c r="H10" s="134">
        <f t="shared" si="2"/>
        <v>0</v>
      </c>
      <c r="I10" s="135">
        <f t="shared" si="0"/>
        <v>0</v>
      </c>
      <c r="K10" s="130" t="s">
        <v>57</v>
      </c>
      <c r="L10" s="131"/>
    </row>
    <row r="11" spans="1:14" ht="18.75" customHeight="1">
      <c r="A11" s="132" t="s">
        <v>58</v>
      </c>
      <c r="B11" s="133"/>
      <c r="C11" s="133"/>
      <c r="D11" s="134"/>
      <c r="E11" s="133"/>
      <c r="F11" s="133"/>
      <c r="G11" s="134">
        <f t="shared" si="1"/>
        <v>0</v>
      </c>
      <c r="H11" s="134">
        <f t="shared" si="2"/>
        <v>0</v>
      </c>
      <c r="I11" s="135">
        <f t="shared" si="0"/>
        <v>0</v>
      </c>
      <c r="K11" s="130" t="s">
        <v>59</v>
      </c>
      <c r="L11" s="131"/>
    </row>
    <row r="12" spans="1:14" ht="18.75" customHeight="1">
      <c r="A12" s="132" t="s">
        <v>60</v>
      </c>
      <c r="B12" s="133">
        <v>0.375</v>
      </c>
      <c r="C12" s="133">
        <v>0.5</v>
      </c>
      <c r="D12" s="134"/>
      <c r="E12" s="133">
        <v>0.58333333333333337</v>
      </c>
      <c r="F12" s="133">
        <v>0.75</v>
      </c>
      <c r="G12" s="134">
        <f t="shared" si="1"/>
        <v>3.9999999999999991</v>
      </c>
      <c r="H12" s="134">
        <f t="shared" si="2"/>
        <v>3.9999999999999991</v>
      </c>
      <c r="I12" s="135">
        <f t="shared" si="0"/>
        <v>0.29166666666666663</v>
      </c>
      <c r="K12" s="130" t="s">
        <v>61</v>
      </c>
      <c r="L12" s="131"/>
    </row>
    <row r="13" spans="1:14" ht="18.75" customHeight="1">
      <c r="A13" s="132" t="s">
        <v>62</v>
      </c>
      <c r="B13" s="133">
        <v>0.375</v>
      </c>
      <c r="C13" s="133">
        <v>0.5</v>
      </c>
      <c r="D13" s="134"/>
      <c r="E13" s="133">
        <v>0.58333333333333337</v>
      </c>
      <c r="F13" s="133">
        <v>0.75</v>
      </c>
      <c r="G13" s="134">
        <f t="shared" si="1"/>
        <v>3.9999999999999991</v>
      </c>
      <c r="H13" s="134">
        <f t="shared" si="2"/>
        <v>3.9999999999999991</v>
      </c>
      <c r="I13" s="135">
        <f t="shared" si="0"/>
        <v>0.29166666666666663</v>
      </c>
      <c r="K13" s="130" t="s">
        <v>63</v>
      </c>
      <c r="L13" s="131"/>
    </row>
    <row r="14" spans="1:14" ht="18.75" customHeight="1" thickBot="1">
      <c r="A14" s="136" t="s">
        <v>44</v>
      </c>
      <c r="B14" s="137"/>
      <c r="C14" s="138"/>
      <c r="D14" s="138"/>
      <c r="E14" s="138"/>
      <c r="F14" s="139"/>
      <c r="G14" s="140"/>
      <c r="H14" s="140"/>
      <c r="I14" s="141">
        <f>SUM(I7:I13)</f>
        <v>0.58333333333333326</v>
      </c>
      <c r="K14" s="142" t="s">
        <v>44</v>
      </c>
      <c r="L14" s="143">
        <f>SUM(L6:L13)</f>
        <v>0</v>
      </c>
    </row>
    <row r="15" spans="1:14" ht="18.75" customHeight="1" thickBot="1">
      <c r="A15" s="105"/>
      <c r="I15" s="106"/>
    </row>
    <row r="16" spans="1:14" ht="18.75" customHeight="1" thickBot="1">
      <c r="A16" s="107" t="s">
        <v>64</v>
      </c>
      <c r="B16" s="108"/>
      <c r="C16" s="144" t="s">
        <v>65</v>
      </c>
      <c r="D16" s="145"/>
      <c r="E16" s="145"/>
      <c r="F16" s="145"/>
      <c r="G16" s="145"/>
      <c r="H16" s="145"/>
      <c r="I16" s="145"/>
      <c r="J16" s="145"/>
      <c r="K16" s="145"/>
      <c r="L16" s="146"/>
    </row>
    <row r="17" spans="1:12" ht="6" customHeight="1" thickBot="1">
      <c r="A17" s="105"/>
      <c r="I17" s="106"/>
    </row>
    <row r="18" spans="1:12" ht="18.75" customHeight="1">
      <c r="A18" s="147" t="s">
        <v>40</v>
      </c>
      <c r="B18" s="148" t="s">
        <v>41</v>
      </c>
      <c r="C18" s="149"/>
      <c r="D18" s="115" t="s">
        <v>41</v>
      </c>
      <c r="E18" s="148" t="s">
        <v>42</v>
      </c>
      <c r="F18" s="149"/>
      <c r="G18" s="117" t="s">
        <v>43</v>
      </c>
      <c r="H18" s="118" t="s">
        <v>40</v>
      </c>
      <c r="I18" s="150" t="s">
        <v>44</v>
      </c>
      <c r="K18" s="120" t="s">
        <v>45</v>
      </c>
      <c r="L18" s="121" t="s">
        <v>46</v>
      </c>
    </row>
    <row r="19" spans="1:12" ht="18.75" customHeight="1">
      <c r="A19" s="151"/>
      <c r="B19" s="123" t="s">
        <v>47</v>
      </c>
      <c r="C19" s="123" t="s">
        <v>48</v>
      </c>
      <c r="D19" s="124"/>
      <c r="E19" s="123" t="s">
        <v>47</v>
      </c>
      <c r="F19" s="123" t="s">
        <v>48</v>
      </c>
      <c r="G19" s="126"/>
      <c r="H19" s="127"/>
      <c r="I19" s="152"/>
      <c r="K19" s="130" t="s">
        <v>49</v>
      </c>
      <c r="L19" s="131"/>
    </row>
    <row r="20" spans="1:12" ht="18.75" customHeight="1">
      <c r="A20" s="132" t="s">
        <v>50</v>
      </c>
      <c r="B20" s="133"/>
      <c r="C20" s="133"/>
      <c r="D20" s="134"/>
      <c r="E20" s="133"/>
      <c r="F20" s="133"/>
      <c r="G20" s="134">
        <f>(F20-E20)*24</f>
        <v>0</v>
      </c>
      <c r="H20" s="134">
        <f>G20+D20</f>
        <v>0</v>
      </c>
      <c r="I20" s="153">
        <f t="shared" ref="I20:I26" si="3">IF(AND(C20="",E20=""),F20-B20,(C20-B20)+(F20-E20))</f>
        <v>0</v>
      </c>
      <c r="K20" s="130" t="s">
        <v>51</v>
      </c>
      <c r="L20" s="131"/>
    </row>
    <row r="21" spans="1:12" ht="18.75" customHeight="1">
      <c r="A21" s="132" t="s">
        <v>52</v>
      </c>
      <c r="B21" s="133"/>
      <c r="C21" s="133"/>
      <c r="D21" s="134"/>
      <c r="E21" s="133"/>
      <c r="F21" s="133"/>
      <c r="G21" s="134">
        <f t="shared" ref="G21:G26" si="4">(F21-E21)*24</f>
        <v>0</v>
      </c>
      <c r="H21" s="134">
        <f t="shared" ref="H21:H26" si="5">G21+D21</f>
        <v>0</v>
      </c>
      <c r="I21" s="153">
        <f t="shared" si="3"/>
        <v>0</v>
      </c>
      <c r="K21" s="130" t="s">
        <v>53</v>
      </c>
      <c r="L21" s="131"/>
    </row>
    <row r="22" spans="1:12" ht="18.75" customHeight="1">
      <c r="A22" s="132" t="s">
        <v>54</v>
      </c>
      <c r="B22" s="133">
        <v>0.375</v>
      </c>
      <c r="C22" s="133">
        <v>0.5</v>
      </c>
      <c r="D22" s="134"/>
      <c r="E22" s="133">
        <v>0.58333333333333337</v>
      </c>
      <c r="F22" s="133">
        <v>0.75</v>
      </c>
      <c r="G22" s="134">
        <f t="shared" si="4"/>
        <v>3.9999999999999991</v>
      </c>
      <c r="H22" s="134">
        <f t="shared" si="5"/>
        <v>3.9999999999999991</v>
      </c>
      <c r="I22" s="153">
        <f t="shared" si="3"/>
        <v>0.29166666666666663</v>
      </c>
      <c r="K22" s="130" t="s">
        <v>55</v>
      </c>
      <c r="L22" s="131"/>
    </row>
    <row r="23" spans="1:12" ht="18.75" customHeight="1">
      <c r="A23" s="132" t="s">
        <v>56</v>
      </c>
      <c r="B23" s="133">
        <v>0.375</v>
      </c>
      <c r="C23" s="133">
        <v>0.5</v>
      </c>
      <c r="D23" s="134"/>
      <c r="E23" s="133">
        <v>0.58333333333333337</v>
      </c>
      <c r="F23" s="133">
        <v>0.75</v>
      </c>
      <c r="G23" s="134">
        <f t="shared" si="4"/>
        <v>3.9999999999999991</v>
      </c>
      <c r="H23" s="134">
        <f t="shared" si="5"/>
        <v>3.9999999999999991</v>
      </c>
      <c r="I23" s="153">
        <f t="shared" si="3"/>
        <v>0.29166666666666663</v>
      </c>
      <c r="K23" s="130" t="s">
        <v>57</v>
      </c>
      <c r="L23" s="131"/>
    </row>
    <row r="24" spans="1:12" ht="18.75" customHeight="1">
      <c r="A24" s="132" t="s">
        <v>58</v>
      </c>
      <c r="B24" s="133">
        <v>0.375</v>
      </c>
      <c r="C24" s="133">
        <v>0.5</v>
      </c>
      <c r="D24" s="134"/>
      <c r="E24" s="133">
        <v>0.58333333333333337</v>
      </c>
      <c r="F24" s="133">
        <v>0.75</v>
      </c>
      <c r="G24" s="134">
        <f t="shared" si="4"/>
        <v>3.9999999999999991</v>
      </c>
      <c r="H24" s="134">
        <f t="shared" si="5"/>
        <v>3.9999999999999991</v>
      </c>
      <c r="I24" s="153">
        <f t="shared" si="3"/>
        <v>0.29166666666666663</v>
      </c>
      <c r="K24" s="130" t="s">
        <v>59</v>
      </c>
      <c r="L24" s="131"/>
    </row>
    <row r="25" spans="1:12" ht="18.75" customHeight="1">
      <c r="A25" s="132" t="s">
        <v>60</v>
      </c>
      <c r="B25" s="133">
        <v>0.375</v>
      </c>
      <c r="C25" s="133">
        <v>0.58333333333333337</v>
      </c>
      <c r="D25" s="134"/>
      <c r="E25" s="133"/>
      <c r="F25" s="133"/>
      <c r="G25" s="134">
        <f t="shared" si="4"/>
        <v>0</v>
      </c>
      <c r="H25" s="134">
        <f t="shared" si="5"/>
        <v>0</v>
      </c>
      <c r="I25" s="153">
        <f t="shared" si="3"/>
        <v>0.20833333333333337</v>
      </c>
      <c r="K25" s="130" t="s">
        <v>61</v>
      </c>
      <c r="L25" s="131"/>
    </row>
    <row r="26" spans="1:12" ht="18.75" customHeight="1">
      <c r="A26" s="132" t="s">
        <v>62</v>
      </c>
      <c r="B26" s="133">
        <v>0.375</v>
      </c>
      <c r="C26" s="133">
        <v>0.5</v>
      </c>
      <c r="D26" s="134"/>
      <c r="E26" s="133">
        <v>0.54166666666666663</v>
      </c>
      <c r="F26" s="133">
        <v>0.75</v>
      </c>
      <c r="G26" s="134">
        <f t="shared" si="4"/>
        <v>5.0000000000000009</v>
      </c>
      <c r="H26" s="134">
        <f t="shared" si="5"/>
        <v>5.0000000000000009</v>
      </c>
      <c r="I26" s="153">
        <f t="shared" si="3"/>
        <v>0.33333333333333337</v>
      </c>
      <c r="K26" s="130" t="s">
        <v>63</v>
      </c>
      <c r="L26" s="131"/>
    </row>
    <row r="27" spans="1:12" ht="18.75" customHeight="1" thickBot="1">
      <c r="A27" s="154" t="s">
        <v>44</v>
      </c>
      <c r="B27" s="155"/>
      <c r="C27" s="156"/>
      <c r="D27" s="156"/>
      <c r="E27" s="156"/>
      <c r="F27" s="157"/>
      <c r="G27" s="158"/>
      <c r="H27" s="158"/>
      <c r="I27" s="159">
        <f>SUM(I20:I26)</f>
        <v>1.4166666666666665</v>
      </c>
      <c r="K27" s="142" t="s">
        <v>44</v>
      </c>
      <c r="L27" s="143">
        <f>SUM(L19:L26)</f>
        <v>0</v>
      </c>
    </row>
    <row r="28" spans="1:12" ht="18.75" customHeight="1" thickBot="1">
      <c r="A28" s="105"/>
      <c r="I28" s="106"/>
    </row>
    <row r="29" spans="1:12" ht="18.75" customHeight="1" thickBot="1">
      <c r="A29" s="107" t="s">
        <v>66</v>
      </c>
      <c r="B29" s="108"/>
      <c r="C29" s="160" t="s">
        <v>67</v>
      </c>
      <c r="D29" s="161"/>
      <c r="E29" s="161"/>
      <c r="F29" s="161"/>
      <c r="G29" s="161"/>
      <c r="H29" s="161"/>
      <c r="I29" s="161"/>
      <c r="J29" s="161"/>
      <c r="K29" s="161"/>
      <c r="L29" s="162"/>
    </row>
    <row r="30" spans="1:12" ht="6" customHeight="1" thickBot="1">
      <c r="A30" s="105"/>
      <c r="I30" s="106"/>
    </row>
    <row r="31" spans="1:12" ht="18.75" customHeight="1">
      <c r="A31" s="147" t="s">
        <v>40</v>
      </c>
      <c r="B31" s="148" t="s">
        <v>41</v>
      </c>
      <c r="C31" s="149"/>
      <c r="D31" s="115" t="s">
        <v>41</v>
      </c>
      <c r="E31" s="148" t="s">
        <v>42</v>
      </c>
      <c r="F31" s="149"/>
      <c r="G31" s="117" t="s">
        <v>43</v>
      </c>
      <c r="H31" s="118" t="s">
        <v>40</v>
      </c>
      <c r="I31" s="150" t="s">
        <v>44</v>
      </c>
      <c r="K31" s="120" t="s">
        <v>45</v>
      </c>
      <c r="L31" s="121" t="s">
        <v>46</v>
      </c>
    </row>
    <row r="32" spans="1:12" ht="18.75" customHeight="1">
      <c r="A32" s="151"/>
      <c r="B32" s="123" t="s">
        <v>47</v>
      </c>
      <c r="C32" s="123" t="s">
        <v>48</v>
      </c>
      <c r="D32" s="124"/>
      <c r="E32" s="123" t="s">
        <v>47</v>
      </c>
      <c r="F32" s="123" t="s">
        <v>48</v>
      </c>
      <c r="G32" s="126"/>
      <c r="H32" s="127"/>
      <c r="I32" s="152"/>
      <c r="K32" s="130" t="s">
        <v>49</v>
      </c>
      <c r="L32" s="131"/>
    </row>
    <row r="33" spans="1:12" ht="18.75" customHeight="1">
      <c r="A33" s="132" t="s">
        <v>50</v>
      </c>
      <c r="B33" s="133">
        <v>0.375</v>
      </c>
      <c r="C33" s="133">
        <v>0.5</v>
      </c>
      <c r="D33" s="134">
        <f>(C33-B33)*24</f>
        <v>3</v>
      </c>
      <c r="E33" s="133">
        <v>0.58333333333333337</v>
      </c>
      <c r="F33" s="133">
        <v>0.75</v>
      </c>
      <c r="G33" s="134">
        <f>(F33-E33)*24</f>
        <v>3.9999999999999991</v>
      </c>
      <c r="H33" s="134">
        <f>G33+D33</f>
        <v>6.9999999999999991</v>
      </c>
      <c r="I33" s="153">
        <f t="shared" ref="I33:I39" si="6">IF(AND(C33="",E33=""),F33-B33,(C33-B33)+(F33-E33))</f>
        <v>0.29166666666666663</v>
      </c>
      <c r="K33" s="130" t="s">
        <v>51</v>
      </c>
      <c r="L33" s="131"/>
    </row>
    <row r="34" spans="1:12" ht="18.75" customHeight="1">
      <c r="A34" s="132" t="s">
        <v>52</v>
      </c>
      <c r="B34" s="133">
        <v>0.375</v>
      </c>
      <c r="C34" s="133">
        <v>0.5</v>
      </c>
      <c r="D34" s="134"/>
      <c r="E34" s="133">
        <v>0.58333333333333337</v>
      </c>
      <c r="F34" s="133">
        <v>0.75</v>
      </c>
      <c r="G34" s="134">
        <f t="shared" ref="G34:G39" si="7">(F34-E34)*24</f>
        <v>3.9999999999999991</v>
      </c>
      <c r="H34" s="134">
        <f t="shared" ref="H34:H39" si="8">G34+D34</f>
        <v>3.9999999999999991</v>
      </c>
      <c r="I34" s="153">
        <f t="shared" si="6"/>
        <v>0.29166666666666663</v>
      </c>
      <c r="K34" s="130" t="s">
        <v>53</v>
      </c>
      <c r="L34" s="131"/>
    </row>
    <row r="35" spans="1:12" ht="18.75" customHeight="1">
      <c r="A35" s="132" t="s">
        <v>54</v>
      </c>
      <c r="B35" s="133">
        <v>0.375</v>
      </c>
      <c r="C35" s="133">
        <v>0.5</v>
      </c>
      <c r="D35" s="134"/>
      <c r="E35" s="133">
        <v>0.58333333333333337</v>
      </c>
      <c r="F35" s="133">
        <v>0.75</v>
      </c>
      <c r="G35" s="134">
        <f t="shared" si="7"/>
        <v>3.9999999999999991</v>
      </c>
      <c r="H35" s="134">
        <f t="shared" si="8"/>
        <v>3.9999999999999991</v>
      </c>
      <c r="I35" s="153">
        <f t="shared" si="6"/>
        <v>0.29166666666666663</v>
      </c>
      <c r="K35" s="130" t="s">
        <v>55</v>
      </c>
      <c r="L35" s="131"/>
    </row>
    <row r="36" spans="1:12" ht="18.75" customHeight="1">
      <c r="A36" s="132" t="s">
        <v>56</v>
      </c>
      <c r="B36" s="133">
        <v>0.375</v>
      </c>
      <c r="C36" s="133">
        <v>0.5</v>
      </c>
      <c r="D36" s="134"/>
      <c r="E36" s="133">
        <v>0.58333333333333337</v>
      </c>
      <c r="F36" s="133">
        <v>0.75</v>
      </c>
      <c r="G36" s="134">
        <f t="shared" si="7"/>
        <v>3.9999999999999991</v>
      </c>
      <c r="H36" s="134">
        <f t="shared" si="8"/>
        <v>3.9999999999999991</v>
      </c>
      <c r="I36" s="153">
        <f t="shared" si="6"/>
        <v>0.29166666666666663</v>
      </c>
      <c r="K36" s="130" t="s">
        <v>57</v>
      </c>
      <c r="L36" s="131"/>
    </row>
    <row r="37" spans="1:12" ht="18.75" customHeight="1">
      <c r="A37" s="132" t="s">
        <v>58</v>
      </c>
      <c r="B37" s="133"/>
      <c r="C37" s="133"/>
      <c r="D37" s="134"/>
      <c r="E37" s="133"/>
      <c r="F37" s="133"/>
      <c r="G37" s="134">
        <f t="shared" si="7"/>
        <v>0</v>
      </c>
      <c r="H37" s="134">
        <f t="shared" si="8"/>
        <v>0</v>
      </c>
      <c r="I37" s="153">
        <f t="shared" si="6"/>
        <v>0</v>
      </c>
      <c r="K37" s="130" t="s">
        <v>59</v>
      </c>
      <c r="L37" s="131"/>
    </row>
    <row r="38" spans="1:12" ht="18.75" customHeight="1">
      <c r="A38" s="132" t="s">
        <v>60</v>
      </c>
      <c r="B38" s="133"/>
      <c r="C38" s="133"/>
      <c r="D38" s="134"/>
      <c r="E38" s="133"/>
      <c r="F38" s="133"/>
      <c r="G38" s="134">
        <f t="shared" si="7"/>
        <v>0</v>
      </c>
      <c r="H38" s="134">
        <f t="shared" si="8"/>
        <v>0</v>
      </c>
      <c r="I38" s="153">
        <f t="shared" si="6"/>
        <v>0</v>
      </c>
      <c r="K38" s="130" t="s">
        <v>61</v>
      </c>
      <c r="L38" s="131"/>
    </row>
    <row r="39" spans="1:12" ht="18.75" customHeight="1">
      <c r="A39" s="132" t="s">
        <v>62</v>
      </c>
      <c r="B39" s="133">
        <v>0.375</v>
      </c>
      <c r="C39" s="133">
        <v>0.5</v>
      </c>
      <c r="D39" s="134">
        <f>(C39-B39)*24</f>
        <v>3</v>
      </c>
      <c r="E39" s="133">
        <v>0.58333333333333337</v>
      </c>
      <c r="F39" s="133">
        <v>0.75</v>
      </c>
      <c r="G39" s="134">
        <f t="shared" si="7"/>
        <v>3.9999999999999991</v>
      </c>
      <c r="H39" s="134">
        <f t="shared" si="8"/>
        <v>6.9999999999999991</v>
      </c>
      <c r="I39" s="153">
        <f t="shared" si="6"/>
        <v>0.29166666666666663</v>
      </c>
      <c r="K39" s="130" t="s">
        <v>63</v>
      </c>
      <c r="L39" s="131"/>
    </row>
    <row r="40" spans="1:12" ht="18.75" customHeight="1" thickBot="1">
      <c r="A40" s="154" t="s">
        <v>44</v>
      </c>
      <c r="B40" s="155"/>
      <c r="C40" s="156"/>
      <c r="D40" s="156"/>
      <c r="E40" s="156"/>
      <c r="F40" s="157"/>
      <c r="G40" s="158"/>
      <c r="H40" s="158"/>
      <c r="I40" s="159">
        <f>SUM(I33:I39)</f>
        <v>1.458333333333333</v>
      </c>
      <c r="K40" s="142" t="s">
        <v>44</v>
      </c>
      <c r="L40" s="143">
        <f>SUM(L32:L39)</f>
        <v>0</v>
      </c>
    </row>
    <row r="41" spans="1:12" ht="18.75" customHeight="1" thickBot="1">
      <c r="A41" s="105"/>
      <c r="I41" s="106"/>
    </row>
    <row r="42" spans="1:12" ht="18.75" customHeight="1" thickBot="1">
      <c r="A42" s="107" t="s">
        <v>68</v>
      </c>
      <c r="B42" s="108"/>
      <c r="C42" s="163" t="s">
        <v>69</v>
      </c>
      <c r="D42" s="164"/>
      <c r="E42" s="164"/>
      <c r="F42" s="164"/>
      <c r="G42" s="164"/>
      <c r="H42" s="164"/>
      <c r="I42" s="164"/>
      <c r="J42" s="164"/>
      <c r="K42" s="164"/>
      <c r="L42" s="165"/>
    </row>
    <row r="43" spans="1:12" ht="18.75" customHeight="1" thickBot="1">
      <c r="A43" s="105"/>
      <c r="I43" s="106"/>
    </row>
    <row r="44" spans="1:12" ht="18.75" customHeight="1">
      <c r="A44" s="147" t="s">
        <v>40</v>
      </c>
      <c r="B44" s="148" t="s">
        <v>41</v>
      </c>
      <c r="C44" s="149"/>
      <c r="D44" s="115" t="s">
        <v>41</v>
      </c>
      <c r="E44" s="148" t="s">
        <v>42</v>
      </c>
      <c r="F44" s="149"/>
      <c r="G44" s="117" t="s">
        <v>43</v>
      </c>
      <c r="H44" s="118" t="s">
        <v>40</v>
      </c>
      <c r="I44" s="150" t="s">
        <v>44</v>
      </c>
      <c r="K44" s="120" t="s">
        <v>45</v>
      </c>
      <c r="L44" s="121" t="s">
        <v>46</v>
      </c>
    </row>
    <row r="45" spans="1:12" ht="18.75" customHeight="1">
      <c r="A45" s="151"/>
      <c r="B45" s="123" t="s">
        <v>47</v>
      </c>
      <c r="C45" s="123" t="s">
        <v>48</v>
      </c>
      <c r="D45" s="124"/>
      <c r="E45" s="123" t="s">
        <v>47</v>
      </c>
      <c r="F45" s="123" t="s">
        <v>48</v>
      </c>
      <c r="G45" s="126"/>
      <c r="H45" s="127"/>
      <c r="I45" s="152"/>
      <c r="K45" s="130" t="s">
        <v>49</v>
      </c>
      <c r="L45" s="131"/>
    </row>
    <row r="46" spans="1:12" ht="18.75" customHeight="1">
      <c r="A46" s="132" t="s">
        <v>50</v>
      </c>
      <c r="B46" s="133"/>
      <c r="C46" s="133"/>
      <c r="D46" s="134"/>
      <c r="E46" s="133"/>
      <c r="F46" s="133"/>
      <c r="G46" s="134">
        <f>(F46-E46)*24</f>
        <v>0</v>
      </c>
      <c r="H46" s="134">
        <f>G46+D46</f>
        <v>0</v>
      </c>
      <c r="I46" s="153">
        <f t="shared" ref="I46:I52" si="9">IF(AND(C46="",E46=""),F46-B46,(C46-B46)+(F46-E46))</f>
        <v>0</v>
      </c>
      <c r="K46" s="130" t="s">
        <v>51</v>
      </c>
      <c r="L46" s="131"/>
    </row>
    <row r="47" spans="1:12" ht="18.75" customHeight="1">
      <c r="A47" s="132" t="s">
        <v>52</v>
      </c>
      <c r="B47" s="133"/>
      <c r="C47" s="133"/>
      <c r="D47" s="134"/>
      <c r="E47" s="133"/>
      <c r="F47" s="133"/>
      <c r="G47" s="134">
        <f t="shared" ref="G47:G52" si="10">(F47-E47)*24</f>
        <v>0</v>
      </c>
      <c r="H47" s="134">
        <f t="shared" ref="H47:H52" si="11">G47+D47</f>
        <v>0</v>
      </c>
      <c r="I47" s="153">
        <f t="shared" si="9"/>
        <v>0</v>
      </c>
      <c r="K47" s="130" t="s">
        <v>53</v>
      </c>
      <c r="L47" s="131"/>
    </row>
    <row r="48" spans="1:12" ht="18.75" customHeight="1">
      <c r="A48" s="132" t="s">
        <v>54</v>
      </c>
      <c r="B48" s="133"/>
      <c r="C48" s="133"/>
      <c r="D48" s="134"/>
      <c r="E48" s="133"/>
      <c r="F48" s="133"/>
      <c r="G48" s="134">
        <f t="shared" si="10"/>
        <v>0</v>
      </c>
      <c r="H48" s="134">
        <f t="shared" si="11"/>
        <v>0</v>
      </c>
      <c r="I48" s="153">
        <f t="shared" si="9"/>
        <v>0</v>
      </c>
      <c r="K48" s="130" t="s">
        <v>55</v>
      </c>
      <c r="L48" s="131"/>
    </row>
    <row r="49" spans="1:12" ht="18.75" customHeight="1">
      <c r="A49" s="132" t="s">
        <v>56</v>
      </c>
      <c r="B49" s="133"/>
      <c r="C49" s="133"/>
      <c r="D49" s="134"/>
      <c r="E49" s="133"/>
      <c r="F49" s="133"/>
      <c r="G49" s="134">
        <f t="shared" si="10"/>
        <v>0</v>
      </c>
      <c r="H49" s="134">
        <f t="shared" si="11"/>
        <v>0</v>
      </c>
      <c r="I49" s="153">
        <f t="shared" si="9"/>
        <v>0</v>
      </c>
      <c r="K49" s="130" t="s">
        <v>57</v>
      </c>
      <c r="L49" s="131"/>
    </row>
    <row r="50" spans="1:12" ht="18.75" customHeight="1">
      <c r="A50" s="132" t="s">
        <v>58</v>
      </c>
      <c r="B50" s="133"/>
      <c r="C50" s="133"/>
      <c r="D50" s="134"/>
      <c r="E50" s="133"/>
      <c r="F50" s="133"/>
      <c r="G50" s="134">
        <f t="shared" si="10"/>
        <v>0</v>
      </c>
      <c r="H50" s="134">
        <f t="shared" si="11"/>
        <v>0</v>
      </c>
      <c r="I50" s="153">
        <f t="shared" si="9"/>
        <v>0</v>
      </c>
      <c r="K50" s="130" t="s">
        <v>59</v>
      </c>
      <c r="L50" s="131"/>
    </row>
    <row r="51" spans="1:12" ht="18.75" customHeight="1">
      <c r="A51" s="132" t="s">
        <v>60</v>
      </c>
      <c r="B51" s="133"/>
      <c r="C51" s="133"/>
      <c r="D51" s="134"/>
      <c r="E51" s="133"/>
      <c r="F51" s="133"/>
      <c r="G51" s="134">
        <f t="shared" si="10"/>
        <v>0</v>
      </c>
      <c r="H51" s="134">
        <f t="shared" si="11"/>
        <v>0</v>
      </c>
      <c r="I51" s="153">
        <f t="shared" si="9"/>
        <v>0</v>
      </c>
      <c r="K51" s="130" t="s">
        <v>61</v>
      </c>
      <c r="L51" s="131"/>
    </row>
    <row r="52" spans="1:12" ht="18.75" customHeight="1">
      <c r="A52" s="132" t="s">
        <v>62</v>
      </c>
      <c r="B52" s="133"/>
      <c r="C52" s="133"/>
      <c r="D52" s="134"/>
      <c r="E52" s="133"/>
      <c r="F52" s="133"/>
      <c r="G52" s="134">
        <f t="shared" si="10"/>
        <v>0</v>
      </c>
      <c r="H52" s="134">
        <f t="shared" si="11"/>
        <v>0</v>
      </c>
      <c r="I52" s="153">
        <f t="shared" si="9"/>
        <v>0</v>
      </c>
      <c r="K52" s="130" t="s">
        <v>63</v>
      </c>
      <c r="L52" s="131"/>
    </row>
    <row r="53" spans="1:12" ht="18.75" customHeight="1" thickBot="1">
      <c r="A53" s="154" t="s">
        <v>44</v>
      </c>
      <c r="B53" s="155"/>
      <c r="C53" s="156"/>
      <c r="D53" s="156"/>
      <c r="E53" s="156"/>
      <c r="F53" s="157"/>
      <c r="G53" s="158"/>
      <c r="H53" s="158"/>
      <c r="I53" s="159">
        <f>SUM(I46:I52)</f>
        <v>0</v>
      </c>
      <c r="K53" s="142" t="s">
        <v>44</v>
      </c>
      <c r="L53" s="143">
        <f>SUM(L45:L52)</f>
        <v>0</v>
      </c>
    </row>
    <row r="54" spans="1:12" ht="18.75" customHeight="1">
      <c r="A54" s="105"/>
      <c r="I54" s="106"/>
    </row>
    <row r="55" spans="1:12" ht="18.75" customHeight="1">
      <c r="A55" s="105"/>
      <c r="I55" s="106"/>
    </row>
    <row r="56" spans="1:12" ht="18.75" customHeight="1">
      <c r="A56" s="105"/>
      <c r="I56" s="106"/>
    </row>
    <row r="57" spans="1:12" ht="18.75" customHeight="1">
      <c r="A57" s="105"/>
      <c r="I57" s="106"/>
    </row>
    <row r="58" spans="1:12" ht="18.75" customHeight="1">
      <c r="A58" s="105"/>
      <c r="I58" s="106"/>
    </row>
    <row r="59" spans="1:12" ht="18.75" customHeight="1">
      <c r="A59" s="105"/>
      <c r="I59" s="106"/>
    </row>
    <row r="60" spans="1:12" ht="18.75" customHeight="1">
      <c r="A60" s="105"/>
      <c r="I60" s="106"/>
    </row>
    <row r="61" spans="1:12" ht="18.75" customHeight="1">
      <c r="A61" s="105"/>
      <c r="I61" s="106"/>
    </row>
    <row r="62" spans="1:12" ht="18.75" customHeight="1">
      <c r="A62" s="105"/>
      <c r="I62" s="106"/>
    </row>
    <row r="63" spans="1:12" ht="18.75" customHeight="1">
      <c r="A63" s="105"/>
      <c r="I63" s="106"/>
    </row>
    <row r="64" spans="1:12" ht="18.75" customHeight="1">
      <c r="A64" s="105"/>
      <c r="I64" s="106"/>
    </row>
    <row r="65" spans="1:9" ht="18.75" customHeight="1">
      <c r="A65" s="105"/>
      <c r="I65" s="106"/>
    </row>
    <row r="66" spans="1:9" ht="18.75" customHeight="1">
      <c r="A66" s="105"/>
      <c r="I66" s="106"/>
    </row>
    <row r="67" spans="1:9" ht="18.75" customHeight="1">
      <c r="A67" s="105"/>
      <c r="I67" s="106"/>
    </row>
    <row r="68" spans="1:9" ht="18.75" customHeight="1">
      <c r="A68" s="105"/>
      <c r="I68" s="106"/>
    </row>
    <row r="69" spans="1:9" ht="18.75" customHeight="1">
      <c r="A69" s="105"/>
      <c r="I69" s="106"/>
    </row>
    <row r="70" spans="1:9" ht="18.75" customHeight="1">
      <c r="A70" s="105"/>
      <c r="I70" s="106"/>
    </row>
    <row r="71" spans="1:9" ht="18.75" customHeight="1">
      <c r="A71" s="105"/>
      <c r="I71" s="106"/>
    </row>
    <row r="72" spans="1:9" ht="18.75" customHeight="1">
      <c r="A72" s="105"/>
      <c r="I72" s="106"/>
    </row>
    <row r="73" spans="1:9" ht="18.75" customHeight="1">
      <c r="A73" s="105"/>
      <c r="I73" s="106"/>
    </row>
    <row r="74" spans="1:9" ht="18.75" customHeight="1">
      <c r="A74" s="105"/>
      <c r="I74" s="106"/>
    </row>
    <row r="75" spans="1:9" ht="18.75" customHeight="1">
      <c r="A75" s="105"/>
      <c r="I75" s="106"/>
    </row>
    <row r="76" spans="1:9" ht="18.75" customHeight="1">
      <c r="A76" s="105"/>
      <c r="I76" s="106"/>
    </row>
    <row r="77" spans="1:9" ht="18.75" customHeight="1">
      <c r="A77" s="105"/>
      <c r="I77" s="106"/>
    </row>
    <row r="78" spans="1:9" ht="18.75" customHeight="1">
      <c r="A78" s="105"/>
      <c r="I78" s="106"/>
    </row>
    <row r="79" spans="1:9" ht="18.75" customHeight="1">
      <c r="A79" s="105"/>
      <c r="I79" s="106"/>
    </row>
    <row r="80" spans="1:9" ht="18.75" customHeight="1">
      <c r="A80" s="105"/>
      <c r="I80" s="106"/>
    </row>
    <row r="81" spans="1:9" ht="18.75" customHeight="1">
      <c r="A81" s="105"/>
      <c r="I81" s="106"/>
    </row>
    <row r="82" spans="1:9" ht="18.75" customHeight="1">
      <c r="A82" s="105"/>
      <c r="I82" s="106"/>
    </row>
    <row r="83" spans="1:9" ht="18.75" customHeight="1">
      <c r="A83" s="105"/>
      <c r="I83" s="106"/>
    </row>
    <row r="84" spans="1:9" ht="18.75" customHeight="1">
      <c r="A84" s="105"/>
      <c r="I84" s="106"/>
    </row>
    <row r="85" spans="1:9" ht="18.75" customHeight="1">
      <c r="A85" s="105"/>
      <c r="I85" s="106"/>
    </row>
    <row r="86" spans="1:9" ht="18.75" customHeight="1">
      <c r="A86" s="105"/>
      <c r="I86" s="106"/>
    </row>
    <row r="87" spans="1:9" ht="18.75" customHeight="1">
      <c r="A87" s="105"/>
      <c r="I87" s="106"/>
    </row>
    <row r="88" spans="1:9" ht="18.75" customHeight="1">
      <c r="A88" s="105"/>
      <c r="I88" s="106"/>
    </row>
    <row r="89" spans="1:9" ht="18.75" customHeight="1">
      <c r="A89" s="105"/>
      <c r="I89" s="106"/>
    </row>
    <row r="90" spans="1:9" ht="18.75" customHeight="1">
      <c r="A90" s="105"/>
      <c r="I90" s="106"/>
    </row>
    <row r="91" spans="1:9" ht="18.75" customHeight="1">
      <c r="A91" s="105"/>
      <c r="I91" s="106"/>
    </row>
    <row r="92" spans="1:9" ht="18.75" customHeight="1">
      <c r="A92" s="105"/>
      <c r="I92" s="106"/>
    </row>
    <row r="93" spans="1:9" ht="18.75" customHeight="1">
      <c r="A93" s="105"/>
      <c r="I93" s="106"/>
    </row>
    <row r="94" spans="1:9" ht="18.75" customHeight="1">
      <c r="A94" s="105"/>
      <c r="I94" s="106"/>
    </row>
    <row r="95" spans="1:9" ht="18.75" customHeight="1">
      <c r="A95" s="105"/>
      <c r="I95" s="106"/>
    </row>
    <row r="96" spans="1:9" ht="18.75" customHeight="1">
      <c r="A96" s="105"/>
      <c r="I96" s="106"/>
    </row>
  </sheetData>
  <sheetProtection autoFilter="0"/>
  <mergeCells count="42">
    <mergeCell ref="I44:I45"/>
    <mergeCell ref="B53:F53"/>
    <mergeCell ref="I31:I32"/>
    <mergeCell ref="B40:F40"/>
    <mergeCell ref="A42:B42"/>
    <mergeCell ref="C42:L42"/>
    <mergeCell ref="A44:A45"/>
    <mergeCell ref="B44:C44"/>
    <mergeCell ref="D44:D45"/>
    <mergeCell ref="E44:F44"/>
    <mergeCell ref="G44:G45"/>
    <mergeCell ref="H44:H45"/>
    <mergeCell ref="I18:I19"/>
    <mergeCell ref="B27:F27"/>
    <mergeCell ref="A29:B29"/>
    <mergeCell ref="C29:L29"/>
    <mergeCell ref="A31:A32"/>
    <mergeCell ref="B31:C31"/>
    <mergeCell ref="D31:D32"/>
    <mergeCell ref="E31:F31"/>
    <mergeCell ref="G31:G32"/>
    <mergeCell ref="H31:H32"/>
    <mergeCell ref="I5:I6"/>
    <mergeCell ref="B14:F14"/>
    <mergeCell ref="A16:B16"/>
    <mergeCell ref="C16:L16"/>
    <mergeCell ref="A18:A19"/>
    <mergeCell ref="B18:C18"/>
    <mergeCell ref="D18:D19"/>
    <mergeCell ref="E18:F18"/>
    <mergeCell ref="G18:G19"/>
    <mergeCell ref="H18:H19"/>
    <mergeCell ref="A1:C1"/>
    <mergeCell ref="E1:I1"/>
    <mergeCell ref="A3:B3"/>
    <mergeCell ref="C3:L3"/>
    <mergeCell ref="A5:A6"/>
    <mergeCell ref="B5:C5"/>
    <mergeCell ref="D5:D6"/>
    <mergeCell ref="E5:F5"/>
    <mergeCell ref="G5:G6"/>
    <mergeCell ref="H5:H6"/>
  </mergeCells>
  <conditionalFormatting sqref="B14 I7:I14 B12:H13 B7:D11 G7:H11">
    <cfRule type="cellIs" dxfId="41" priority="35" operator="equal">
      <formula>""</formula>
    </cfRule>
  </conditionalFormatting>
  <conditionalFormatting sqref="B27 I27">
    <cfRule type="cellIs" dxfId="40" priority="36" operator="equal">
      <formula>""</formula>
    </cfRule>
  </conditionalFormatting>
  <conditionalFormatting sqref="B40 I40">
    <cfRule type="cellIs" dxfId="39" priority="34" operator="equal">
      <formula>""</formula>
    </cfRule>
  </conditionalFormatting>
  <conditionalFormatting sqref="I20:I26">
    <cfRule type="cellIs" dxfId="38" priority="33" operator="equal">
      <formula>""</formula>
    </cfRule>
  </conditionalFormatting>
  <conditionalFormatting sqref="I33:I39">
    <cfRule type="cellIs" dxfId="37" priority="32" operator="equal">
      <formula>""</formula>
    </cfRule>
  </conditionalFormatting>
  <conditionalFormatting sqref="B20:C21 E20:F21">
    <cfRule type="cellIs" dxfId="36" priority="31" operator="equal">
      <formula>""</formula>
    </cfRule>
  </conditionalFormatting>
  <conditionalFormatting sqref="B33:C33 E33:F33 B39:C39 E39:F39">
    <cfRule type="cellIs" dxfId="35" priority="30" operator="equal">
      <formula>""</formula>
    </cfRule>
  </conditionalFormatting>
  <conditionalFormatting sqref="L6:L13">
    <cfRule type="cellIs" dxfId="34" priority="29" operator="equal">
      <formula>""</formula>
    </cfRule>
  </conditionalFormatting>
  <conditionalFormatting sqref="L14">
    <cfRule type="cellIs" dxfId="33" priority="28" operator="equal">
      <formula>""</formula>
    </cfRule>
  </conditionalFormatting>
  <conditionalFormatting sqref="L19:L26">
    <cfRule type="cellIs" dxfId="32" priority="27" operator="equal">
      <formula>""</formula>
    </cfRule>
  </conditionalFormatting>
  <conditionalFormatting sqref="L27">
    <cfRule type="cellIs" dxfId="31" priority="26" operator="equal">
      <formula>""</formula>
    </cfRule>
  </conditionalFormatting>
  <conditionalFormatting sqref="L32:L39">
    <cfRule type="cellIs" dxfId="30" priority="25" operator="equal">
      <formula>""</formula>
    </cfRule>
  </conditionalFormatting>
  <conditionalFormatting sqref="L40">
    <cfRule type="cellIs" dxfId="29" priority="24" operator="equal">
      <formula>""</formula>
    </cfRule>
  </conditionalFormatting>
  <conditionalFormatting sqref="D20:D26">
    <cfRule type="cellIs" dxfId="28" priority="23" operator="equal">
      <formula>""</formula>
    </cfRule>
  </conditionalFormatting>
  <conditionalFormatting sqref="D33:D39">
    <cfRule type="cellIs" dxfId="27" priority="22" operator="equal">
      <formula>""</formula>
    </cfRule>
  </conditionalFormatting>
  <conditionalFormatting sqref="G20:H26">
    <cfRule type="cellIs" dxfId="26" priority="21" operator="equal">
      <formula>""</formula>
    </cfRule>
  </conditionalFormatting>
  <conditionalFormatting sqref="G33:H39">
    <cfRule type="cellIs" dxfId="25" priority="20" operator="equal">
      <formula>""</formula>
    </cfRule>
  </conditionalFormatting>
  <conditionalFormatting sqref="B23:C26">
    <cfRule type="cellIs" dxfId="24" priority="19" operator="equal">
      <formula>""</formula>
    </cfRule>
  </conditionalFormatting>
  <conditionalFormatting sqref="B22:C22">
    <cfRule type="cellIs" dxfId="23" priority="18" operator="equal">
      <formula>""</formula>
    </cfRule>
  </conditionalFormatting>
  <conditionalFormatting sqref="E22:F26">
    <cfRule type="cellIs" dxfId="22" priority="17" operator="equal">
      <formula>""</formula>
    </cfRule>
  </conditionalFormatting>
  <conditionalFormatting sqref="B34:C38">
    <cfRule type="cellIs" dxfId="21" priority="16" operator="equal">
      <formula>""</formula>
    </cfRule>
  </conditionalFormatting>
  <conditionalFormatting sqref="E34:F34">
    <cfRule type="cellIs" dxfId="20" priority="15" operator="equal">
      <formula>""</formula>
    </cfRule>
  </conditionalFormatting>
  <conditionalFormatting sqref="E35:F38">
    <cfRule type="cellIs" dxfId="19" priority="14" operator="equal">
      <formula>""</formula>
    </cfRule>
  </conditionalFormatting>
  <conditionalFormatting sqref="E7:F7">
    <cfRule type="cellIs" dxfId="18" priority="13" operator="equal">
      <formula>""</formula>
    </cfRule>
  </conditionalFormatting>
  <conditionalFormatting sqref="E8:F8">
    <cfRule type="cellIs" dxfId="17" priority="12" operator="equal">
      <formula>""</formula>
    </cfRule>
  </conditionalFormatting>
  <conditionalFormatting sqref="E9:F11">
    <cfRule type="cellIs" dxfId="16" priority="11" operator="equal">
      <formula>""</formula>
    </cfRule>
  </conditionalFormatting>
  <conditionalFormatting sqref="B53 I53">
    <cfRule type="cellIs" dxfId="15" priority="10" operator="equal">
      <formula>""</formula>
    </cfRule>
  </conditionalFormatting>
  <conditionalFormatting sqref="I46:I52">
    <cfRule type="cellIs" dxfId="14" priority="9" operator="equal">
      <formula>""</formula>
    </cfRule>
  </conditionalFormatting>
  <conditionalFormatting sqref="B46:C46 E46:F46 B52:C52 E52:F52">
    <cfRule type="cellIs" dxfId="13" priority="8" operator="equal">
      <formula>""</formula>
    </cfRule>
  </conditionalFormatting>
  <conditionalFormatting sqref="L45:L52">
    <cfRule type="cellIs" dxfId="12" priority="7" operator="equal">
      <formula>""</formula>
    </cfRule>
  </conditionalFormatting>
  <conditionalFormatting sqref="L53">
    <cfRule type="cellIs" dxfId="11" priority="6" operator="equal">
      <formula>""</formula>
    </cfRule>
  </conditionalFormatting>
  <conditionalFormatting sqref="D46:D52">
    <cfRule type="cellIs" dxfId="10" priority="5" operator="equal">
      <formula>""</formula>
    </cfRule>
  </conditionalFormatting>
  <conditionalFormatting sqref="G46:H52">
    <cfRule type="cellIs" dxfId="9" priority="4" operator="equal">
      <formula>""</formula>
    </cfRule>
  </conditionalFormatting>
  <conditionalFormatting sqref="B47:C51">
    <cfRule type="cellIs" dxfId="8" priority="3" operator="equal">
      <formula>""</formula>
    </cfRule>
  </conditionalFormatting>
  <conditionalFormatting sqref="E47:F47">
    <cfRule type="cellIs" dxfId="7" priority="2" operator="equal">
      <formula>""</formula>
    </cfRule>
  </conditionalFormatting>
  <conditionalFormatting sqref="E48:F51">
    <cfRule type="cellIs" dxfId="6" priority="1" operator="equal">
      <formula>""</formula>
    </cfRule>
  </conditionalFormatting>
  <pageMargins left="0.25" right="0.25" top="0.75" bottom="0.75" header="0" footer="0"/>
  <pageSetup paperSize="9" scale="77" orientation="portrait" horizont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 tint="0.59999389629810485"/>
    <pageSetUpPr fitToPage="1"/>
  </sheetPr>
  <dimension ref="A1:Y42"/>
  <sheetViews>
    <sheetView showZeros="0" workbookViewId="0">
      <pane xSplit="2" ySplit="8" topLeftCell="C18" activePane="bottomRight" state="frozen"/>
      <selection activeCell="C43" sqref="C43"/>
      <selection pane="topRight" activeCell="C43" sqref="C43"/>
      <selection pane="bottomLeft" activeCell="C43" sqref="C43"/>
      <selection pane="bottomRight" activeCell="E18" sqref="E18"/>
    </sheetView>
  </sheetViews>
  <sheetFormatPr baseColWidth="10" defaultColWidth="11.42578125" defaultRowHeight="15"/>
  <cols>
    <col min="1" max="1" width="9.7109375" style="169" customWidth="1"/>
    <col min="2" max="2" width="2.7109375" style="169" customWidth="1"/>
    <col min="3" max="4" width="12.7109375" style="170" customWidth="1"/>
    <col min="5" max="6" width="10.7109375" style="170" customWidth="1"/>
    <col min="7" max="7" width="10.7109375" style="171" customWidth="1"/>
    <col min="8" max="8" width="2.7109375" style="169" customWidth="1"/>
    <col min="9" max="10" width="12.7109375" style="170" customWidth="1"/>
    <col min="11" max="12" width="10.7109375" style="170" customWidth="1"/>
    <col min="13" max="13" width="10.7109375" style="171" customWidth="1"/>
    <col min="14" max="14" width="2.7109375" style="169" customWidth="1"/>
    <col min="15" max="16" width="12.7109375" style="170" customWidth="1"/>
    <col min="17" max="18" width="10.7109375" style="170" customWidth="1"/>
    <col min="19" max="19" width="10.7109375" style="171" customWidth="1"/>
    <col min="20" max="20" width="2.7109375" style="169" customWidth="1"/>
    <col min="21" max="22" width="12.7109375" style="170" customWidth="1"/>
    <col min="23" max="24" width="10.7109375" style="170" customWidth="1"/>
    <col min="25" max="25" width="10.7109375" style="171" customWidth="1"/>
    <col min="26" max="16384" width="11.42578125" style="169"/>
  </cols>
  <sheetData>
    <row r="1" spans="1:25" ht="23.25">
      <c r="A1" s="166" t="s">
        <v>70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  <c r="T1" s="167"/>
      <c r="U1" s="167"/>
      <c r="V1" s="167"/>
      <c r="W1" s="167"/>
      <c r="X1" s="167"/>
      <c r="Y1" s="168"/>
    </row>
    <row r="2" spans="1:25" ht="9" customHeight="1"/>
    <row r="3" spans="1:25" s="172" customFormat="1" ht="18.75">
      <c r="C3" s="173" t="str">
        <f>Hebdo!$C$3</f>
        <v>MICHEL</v>
      </c>
      <c r="D3" s="173"/>
      <c r="E3" s="173"/>
      <c r="F3" s="173"/>
      <c r="G3" s="173"/>
      <c r="I3" s="174" t="str">
        <f>Hebdo!$C$16</f>
        <v>JULIAN</v>
      </c>
      <c r="J3" s="174"/>
      <c r="K3" s="174"/>
      <c r="L3" s="174"/>
      <c r="M3" s="174"/>
      <c r="O3" s="175" t="str">
        <f>Hebdo!$C$29</f>
        <v>MARTINE</v>
      </c>
      <c r="P3" s="175"/>
      <c r="Q3" s="175"/>
      <c r="R3" s="175"/>
      <c r="S3" s="175"/>
      <c r="U3" s="176" t="str">
        <f>Hebdo!$C$42</f>
        <v>CLEMENT</v>
      </c>
      <c r="V3" s="176"/>
      <c r="W3" s="176"/>
      <c r="X3" s="176"/>
      <c r="Y3" s="176"/>
    </row>
    <row r="4" spans="1:25" s="177" customFormat="1" ht="18.75">
      <c r="C4" s="178" t="s">
        <v>71</v>
      </c>
      <c r="D4" s="178"/>
      <c r="E4" s="178"/>
      <c r="F4" s="178"/>
      <c r="G4" s="179">
        <f>SUM(G6:G40)</f>
        <v>94</v>
      </c>
      <c r="I4" s="178" t="s">
        <v>71</v>
      </c>
      <c r="J4" s="178"/>
      <c r="K4" s="178"/>
      <c r="L4" s="178"/>
      <c r="M4" s="179">
        <f>SUM(M6:M40)</f>
        <v>-59.999999999999986</v>
      </c>
      <c r="O4" s="178" t="s">
        <v>71</v>
      </c>
      <c r="P4" s="178"/>
      <c r="Q4" s="178"/>
      <c r="R4" s="178"/>
      <c r="S4" s="179">
        <f>SUM(S6:S40)</f>
        <v>61.000000000000142</v>
      </c>
      <c r="U4" s="178" t="s">
        <v>71</v>
      </c>
      <c r="V4" s="178"/>
      <c r="W4" s="178"/>
      <c r="X4" s="178"/>
      <c r="Y4" s="179">
        <f>SUM(Y6:Y40)</f>
        <v>0</v>
      </c>
    </row>
    <row r="5" spans="1:25" s="181" customFormat="1">
      <c r="A5" s="180" t="s">
        <v>72</v>
      </c>
      <c r="C5" s="182" t="s">
        <v>73</v>
      </c>
      <c r="D5" s="182" t="s">
        <v>74</v>
      </c>
      <c r="E5" s="182" t="s">
        <v>75</v>
      </c>
      <c r="F5" s="182" t="s">
        <v>76</v>
      </c>
      <c r="G5" s="183" t="s">
        <v>77</v>
      </c>
      <c r="I5" s="182" t="s">
        <v>73</v>
      </c>
      <c r="J5" s="182" t="s">
        <v>74</v>
      </c>
      <c r="K5" s="182" t="s">
        <v>75</v>
      </c>
      <c r="L5" s="182" t="s">
        <v>76</v>
      </c>
      <c r="M5" s="183" t="s">
        <v>77</v>
      </c>
      <c r="O5" s="182" t="s">
        <v>73</v>
      </c>
      <c r="P5" s="182" t="s">
        <v>74</v>
      </c>
      <c r="Q5" s="182" t="s">
        <v>75</v>
      </c>
      <c r="R5" s="182" t="s">
        <v>76</v>
      </c>
      <c r="S5" s="183" t="s">
        <v>77</v>
      </c>
      <c r="U5" s="182" t="s">
        <v>73</v>
      </c>
      <c r="V5" s="182" t="s">
        <v>74</v>
      </c>
      <c r="W5" s="182" t="s">
        <v>75</v>
      </c>
      <c r="X5" s="182" t="s">
        <v>76</v>
      </c>
      <c r="Y5" s="183" t="s">
        <v>77</v>
      </c>
    </row>
    <row r="6" spans="1:25">
      <c r="A6" s="180">
        <v>14</v>
      </c>
      <c r="C6" s="184"/>
      <c r="D6" s="185">
        <f>SUMIF([1]Avril!$D$6:$D$36,$A6,[1]Avril!I$6:I$36)+SUMIF([1]Mai!$D$6:$D$36,$A6,[1]Mai!I$6:I$36)+SUMIF([1]Juin!$D$6:$D$36,$A6,[1]Juin!I$6:I$36)+SUMIF([1]Juillet!$D$6:$D$36,$A6,[1]Juillet!I$6:I$36)+SUMIF([1]Août!$D$6:$D$36,$A6,[1]Août!I$6:I$36)+SUMIF([1]Septembre!$D$6:$D$36,$A6,[1]Septembre!I$6:I$36)+SUMIF([1]Octobre!$D$6:$D$36,$A6,[1]Octobre!I$6:I$36)+SUMIF([1]Novembre!$D$6:$D$36,$A6,[1]Novembre!I$6:I$36)</f>
        <v>0</v>
      </c>
      <c r="E6" s="186" t="str">
        <f>IF(D6=0,"",IF(D6&lt;=C6,0,D6-C6)*24)</f>
        <v/>
      </c>
      <c r="F6" s="186" t="str">
        <f t="shared" ref="F6:F40" si="0">IF(D6=0,"",IF(D6&gt;=C6,0,C6-D6)*24)</f>
        <v/>
      </c>
      <c r="G6" s="186" t="str">
        <f t="shared" ref="G6:G40" si="1">IF(D6=0,"",(E6-F6))</f>
        <v/>
      </c>
      <c r="I6" s="184"/>
      <c r="J6" s="185">
        <f>SUMIF([1]Avril!$D$6:$D$36,$A6,[1]Avril!R$6:R$36)+SUMIF([1]Mai!$D$6:$D$36,$A6,[1]Mai!R$6:R$36)+SUMIF([1]Juin!$D$6:$D$36,$A6,[1]Juin!R$6:R$36)+SUMIF([1]Juillet!$D$6:$D$36,$A6,[1]Juillet!R$6:R$36)+SUMIF([1]Août!$D$6:$D$36,$A6,[1]Août!R$6:R$36)+SUMIF([1]Septembre!$D$6:$D$36,$A6,[1]Septembre!R$6:R$36)+SUMIF([1]Octobre!$D$6:$D$36,$A6,[1]Octobre!R$6:R$36)+SUMIF([1]Novembre!$D$6:$D$36,$A6,[1]Novembre!R$6:R$36)</f>
        <v>0</v>
      </c>
      <c r="K6" s="186" t="str">
        <f>IF(J6=0,"",IF(J6&lt;=I6,0,J6-I6)*24)</f>
        <v/>
      </c>
      <c r="L6" s="186" t="str">
        <f>IF(J6=0,"",IF(J6&gt;=I6,0,I6-J6)*24)</f>
        <v/>
      </c>
      <c r="M6" s="186" t="str">
        <f>IF(J6=0,"",(K6-L6))</f>
        <v/>
      </c>
      <c r="O6" s="184"/>
      <c r="P6" s="185">
        <f>SUMIF([1]Avril!$D$6:$D$36,$A6,[1]Avril!AA$6:AA$36)+SUMIF([1]Mai!$D$6:$D$36,$A6,[1]Mai!AA$6:AA$36)+SUMIF([1]Juin!$D$6:$D$36,$A6,[1]Juin!AA$6:AA$36)+SUMIF([1]Juillet!$D$6:$D$36,$A6,[1]Juillet!AA$6:AA$36)+SUMIF([1]Août!$D$6:$D$36,$A6,[1]Août!AA$6:AA$36)+SUMIF([1]Septembre!$D$6:$D$36,$A6,[1]Septembre!AA$6:AA$36)+SUMIF([1]Octobre!$D$6:$D$36,$A6,[1]Octobre!AA$6:AA$36)+SUMIF([1]Novembre!$D$6:$D$36,$A6,[1]Novembre!AA$6:AA$36)</f>
        <v>0</v>
      </c>
      <c r="Q6" s="186" t="str">
        <f>IF(P6=0,"",IF(P6&lt;=O6,0,P6-O6)*24)</f>
        <v/>
      </c>
      <c r="R6" s="186" t="str">
        <f>IF(P6=0,"",IF(P6&gt;=O6,0,O6-P6)*24)</f>
        <v/>
      </c>
      <c r="S6" s="186" t="str">
        <f>IF(P6=0,"",(Q6-R6))</f>
        <v/>
      </c>
      <c r="U6" s="184"/>
      <c r="V6" s="185">
        <f>SUMIF([1]Avril!$D$6:$D$36,$A6,[1]Avril!AI$6:AI$36)+SUMIF([1]Mai!$D$6:$D$36,$A6,[1]Mai!AI$6:AI$36)+SUMIF([1]Juin!$D$6:$D$36,$A6,[1]Juin!AI$6:AI$36)+SUMIF([1]Juillet!$D$6:$D$36,$A6,[1]Juillet!AI$6:AI$36)+SUMIF([1]Août!$D$6:$D$36,$A6,[1]Août!AI$6:AI$36)+SUMIF([1]Septembre!$D$6:$D$36,$A6,[1]Septembre!AI$6:AI$36)+SUMIF([1]Octobre!$D$6:$D$36,$A6,[1]Octobre!AI$6:AI$36)+SUMIF([1]Novembre!$D$6:$D$36,$A6,[1]Novembre!AI$6:AI$36)</f>
        <v>0</v>
      </c>
      <c r="W6" s="186" t="str">
        <f>IF(V6=0,"",IF(V6&lt;=U6,0,V6-U6)*24)</f>
        <v/>
      </c>
      <c r="X6" s="186" t="str">
        <f t="shared" ref="X6:X40" si="2">IF(V6=0,"",IF(V6&gt;=U6,0,U6-V6)*24)</f>
        <v/>
      </c>
      <c r="Y6" s="186" t="str">
        <f t="shared" ref="Y6:Y40" si="3">IF(V6=0,"",(W6-X6))</f>
        <v/>
      </c>
    </row>
    <row r="7" spans="1:25">
      <c r="A7" s="180">
        <v>15</v>
      </c>
      <c r="C7" s="184"/>
      <c r="D7" s="185">
        <f>SUMIF([1]Avril!$D$6:$D$36,$A7,[1]Avril!I$6:I$36)+SUMIF([1]Mai!$D$6:$D$36,$A7,[1]Mai!I$6:I$36)+SUMIF([1]Juin!$D$6:$D$36,$A7,[1]Juin!I$6:I$36)+SUMIF([1]Juillet!$D$6:$D$36,$A7,[1]Juillet!I$6:I$36)+SUMIF([1]Août!$D$6:$D$36,$A7,[1]Août!I$6:I$36)+SUMIF([1]Septembre!$D$6:$D$36,$A7,[1]Septembre!I$6:I$36)+SUMIF([1]Octobre!$D$6:$D$36,$A7,[1]Octobre!I$6:I$36)+SUMIF([1]Novembre!$D$6:$D$36,$A7,[1]Novembre!I$6:I$36)</f>
        <v>0</v>
      </c>
      <c r="E7" s="186" t="str">
        <f t="shared" ref="E7:E40" si="4">IF(D7=0,"",IF(D7&lt;=C7,0,D7-C7)*24)</f>
        <v/>
      </c>
      <c r="F7" s="186" t="str">
        <f t="shared" si="0"/>
        <v/>
      </c>
      <c r="G7" s="186" t="str">
        <f t="shared" si="1"/>
        <v/>
      </c>
      <c r="I7" s="184"/>
      <c r="J7" s="185">
        <f>SUMIF([1]Avril!$D$6:$D$36,$A7,[1]Avril!R$6:R$36)+SUMIF([1]Mai!$D$6:$D$36,$A7,[1]Mai!R$6:R$36)+SUMIF([1]Juin!$D$6:$D$36,$A7,[1]Juin!R$6:R$36)+SUMIF([1]Juillet!$D$6:$D$36,$A7,[1]Juillet!R$6:R$36)+SUMIF([1]Août!$D$6:$D$36,$A7,[1]Août!R$6:R$36)+SUMIF([1]Septembre!$D$6:$D$36,$A7,[1]Septembre!R$6:R$36)+SUMIF([1]Octobre!$D$6:$D$36,$A7,[1]Octobre!R$6:R$36)+SUMIF([1]Novembre!$D$6:$D$36,$A7,[1]Novembre!R$6:R$36)</f>
        <v>0</v>
      </c>
      <c r="K7" s="186" t="str">
        <f t="shared" ref="K7:K40" si="5">IF(J7=0,"",IF(J7&lt;=I7,0,J7-I7)*24)</f>
        <v/>
      </c>
      <c r="L7" s="186" t="str">
        <f t="shared" ref="L7:L40" si="6">IF(J7=0,"",IF(J7&gt;=I7,0,I7-J7)*24)</f>
        <v/>
      </c>
      <c r="M7" s="186" t="str">
        <f t="shared" ref="M7:M40" si="7">IF(J7=0,"",(K7-L7))</f>
        <v/>
      </c>
      <c r="O7" s="184"/>
      <c r="P7" s="185">
        <f>SUMIF([1]Avril!$D$6:$D$36,$A7,[1]Avril!AA$6:AA$36)+SUMIF([1]Mai!$D$6:$D$36,$A7,[1]Mai!AA$6:AA$36)+SUMIF([1]Juin!$D$6:$D$36,$A7,[1]Juin!AA$6:AA$36)+SUMIF([1]Juillet!$D$6:$D$36,$A7,[1]Juillet!AA$6:AA$36)+SUMIF([1]Août!$D$6:$D$36,$A7,[1]Août!AA$6:AA$36)+SUMIF([1]Septembre!$D$6:$D$36,$A7,[1]Septembre!AA$6:AA$36)+SUMIF([1]Octobre!$D$6:$D$36,$A7,[1]Octobre!AA$6:AA$36)+SUMIF([1]Novembre!$D$6:$D$36,$A7,[1]Novembre!AA$6:AA$36)</f>
        <v>0</v>
      </c>
      <c r="Q7" s="186" t="str">
        <f t="shared" ref="Q7:Q40" si="8">IF(P7=0,"",IF(P7&lt;=O7,0,P7-O7)*24)</f>
        <v/>
      </c>
      <c r="R7" s="186" t="str">
        <f t="shared" ref="R7:R40" si="9">IF(P7=0,"",IF(P7&gt;=O7,0,O7-P7)*24)</f>
        <v/>
      </c>
      <c r="S7" s="186" t="str">
        <f t="shared" ref="S7:S40" si="10">IF(P7=0,"",(Q7-R7))</f>
        <v/>
      </c>
      <c r="U7" s="184"/>
      <c r="V7" s="185">
        <f>SUMIF([1]Avril!$D$6:$D$36,$A7,[1]Avril!AI$6:AI$36)+SUMIF([1]Mai!$D$6:$D$36,$A7,[1]Mai!AI$6:AI$36)+SUMIF([1]Juin!$D$6:$D$36,$A7,[1]Juin!AI$6:AI$36)+SUMIF([1]Juillet!$D$6:$D$36,$A7,[1]Juillet!AI$6:AI$36)+SUMIF([1]Août!$D$6:$D$36,$A7,[1]Août!AI$6:AI$36)+SUMIF([1]Septembre!$D$6:$D$36,$A7,[1]Septembre!AI$6:AI$36)+SUMIF([1]Octobre!$D$6:$D$36,$A7,[1]Octobre!AI$6:AI$36)+SUMIF([1]Novembre!$D$6:$D$36,$A7,[1]Novembre!AI$6:AI$36)</f>
        <v>0</v>
      </c>
      <c r="W7" s="186" t="str">
        <f t="shared" ref="W7:W40" si="11">IF(V7=0,"",IF(V7&lt;=U7,0,V7-U7)*24)</f>
        <v/>
      </c>
      <c r="X7" s="186" t="str">
        <f t="shared" si="2"/>
        <v/>
      </c>
      <c r="Y7" s="186" t="str">
        <f t="shared" si="3"/>
        <v/>
      </c>
    </row>
    <row r="8" spans="1:25">
      <c r="A8" s="180">
        <v>16</v>
      </c>
      <c r="C8" s="184"/>
      <c r="D8" s="185">
        <f>SUMIF([1]Avril!$D$6:$D$36,$A8,[1]Avril!I$6:I$36)+SUMIF([1]Mai!$D$6:$D$36,$A8,[1]Mai!I$6:I$36)+SUMIF([1]Juin!$D$6:$D$36,$A8,[1]Juin!I$6:I$36)+SUMIF([1]Juillet!$D$6:$D$36,$A8,[1]Juillet!I$6:I$36)+SUMIF([1]Août!$D$6:$D$36,$A8,[1]Août!I$6:I$36)+SUMIF([1]Septembre!$D$6:$D$36,$A8,[1]Septembre!I$6:I$36)+SUMIF([1]Octobre!$D$6:$D$36,$A8,[1]Octobre!I$6:I$36)+SUMIF([1]Novembre!$D$6:$D$36,$A8,[1]Novembre!I$6:I$36)</f>
        <v>0</v>
      </c>
      <c r="E8" s="186" t="str">
        <f t="shared" si="4"/>
        <v/>
      </c>
      <c r="F8" s="186" t="str">
        <f t="shared" si="0"/>
        <v/>
      </c>
      <c r="G8" s="186" t="str">
        <f t="shared" si="1"/>
        <v/>
      </c>
      <c r="I8" s="184"/>
      <c r="J8" s="185">
        <f>SUMIF([1]Avril!$D$6:$D$36,$A8,[1]Avril!R$6:R$36)+SUMIF([1]Mai!$D$6:$D$36,$A8,[1]Mai!R$6:R$36)+SUMIF([1]Juin!$D$6:$D$36,$A8,[1]Juin!R$6:R$36)+SUMIF([1]Juillet!$D$6:$D$36,$A8,[1]Juillet!R$6:R$36)+SUMIF([1]Août!$D$6:$D$36,$A8,[1]Août!R$6:R$36)+SUMIF([1]Septembre!$D$6:$D$36,$A8,[1]Septembre!R$6:R$36)+SUMIF([1]Octobre!$D$6:$D$36,$A8,[1]Octobre!R$6:R$36)+SUMIF([1]Novembre!$D$6:$D$36,$A8,[1]Novembre!R$6:R$36)</f>
        <v>0</v>
      </c>
      <c r="K8" s="186" t="str">
        <f t="shared" si="5"/>
        <v/>
      </c>
      <c r="L8" s="186" t="str">
        <f t="shared" si="6"/>
        <v/>
      </c>
      <c r="M8" s="186" t="str">
        <f t="shared" si="7"/>
        <v/>
      </c>
      <c r="O8" s="184"/>
      <c r="P8" s="185">
        <f>SUMIF([1]Avril!$D$6:$D$36,$A8,[1]Avril!AA$6:AA$36)+SUMIF([1]Mai!$D$6:$D$36,$A8,[1]Mai!AA$6:AA$36)+SUMIF([1]Juin!$D$6:$D$36,$A8,[1]Juin!AA$6:AA$36)+SUMIF([1]Juillet!$D$6:$D$36,$A8,[1]Juillet!AA$6:AA$36)+SUMIF([1]Août!$D$6:$D$36,$A8,[1]Août!AA$6:AA$36)+SUMIF([1]Septembre!$D$6:$D$36,$A8,[1]Septembre!AA$6:AA$36)+SUMIF([1]Octobre!$D$6:$D$36,$A8,[1]Octobre!AA$6:AA$36)+SUMIF([1]Novembre!$D$6:$D$36,$A8,[1]Novembre!AA$6:AA$36)</f>
        <v>0</v>
      </c>
      <c r="Q8" s="186" t="str">
        <f t="shared" si="8"/>
        <v/>
      </c>
      <c r="R8" s="186" t="str">
        <f t="shared" si="9"/>
        <v/>
      </c>
      <c r="S8" s="186" t="str">
        <f t="shared" si="10"/>
        <v/>
      </c>
      <c r="U8" s="184"/>
      <c r="V8" s="185">
        <f>SUMIF([1]Avril!$D$6:$D$36,$A8,[1]Avril!AI$6:AI$36)+SUMIF([1]Mai!$D$6:$D$36,$A8,[1]Mai!AI$6:AI$36)+SUMIF([1]Juin!$D$6:$D$36,$A8,[1]Juin!AI$6:AI$36)+SUMIF([1]Juillet!$D$6:$D$36,$A8,[1]Juillet!AI$6:AI$36)+SUMIF([1]Août!$D$6:$D$36,$A8,[1]Août!AI$6:AI$36)+SUMIF([1]Septembre!$D$6:$D$36,$A8,[1]Septembre!AI$6:AI$36)+SUMIF([1]Octobre!$D$6:$D$36,$A8,[1]Octobre!AI$6:AI$36)+SUMIF([1]Novembre!$D$6:$D$36,$A8,[1]Novembre!AI$6:AI$36)</f>
        <v>0</v>
      </c>
      <c r="W8" s="186" t="str">
        <f t="shared" si="11"/>
        <v/>
      </c>
      <c r="X8" s="186" t="str">
        <f t="shared" si="2"/>
        <v/>
      </c>
      <c r="Y8" s="186" t="str">
        <f t="shared" si="3"/>
        <v/>
      </c>
    </row>
    <row r="9" spans="1:25">
      <c r="A9" s="180">
        <v>17</v>
      </c>
      <c r="C9" s="184">
        <v>0.3125</v>
      </c>
      <c r="D9" s="185">
        <f>SUMIF([1]Avril!$D$6:$D$36,$A9,[1]Avril!I$6:I$36)+SUMIF([1]Mai!$D$6:$D$36,$A9,[1]Mai!I$6:I$36)+SUMIF([1]Juin!$D$6:$D$36,$A9,[1]Juin!I$6:I$36)+SUMIF([1]Juillet!$D$6:$D$36,$A9,[1]Juillet!I$6:I$36)+SUMIF([1]Août!$D$6:$D$36,$A9,[1]Août!I$6:I$36)+SUMIF([1]Septembre!$D$6:$D$36,$A9,[1]Septembre!I$6:I$36)+SUMIF([1]Octobre!$D$6:$D$36,$A9,[1]Octobre!I$6:I$36)+SUMIF([1]Novembre!$D$6:$D$36,$A9,[1]Novembre!I$6:I$36)</f>
        <v>0.3125</v>
      </c>
      <c r="E9" s="186">
        <f t="shared" si="4"/>
        <v>0</v>
      </c>
      <c r="F9" s="186">
        <f t="shared" si="0"/>
        <v>0</v>
      </c>
      <c r="G9" s="186">
        <f t="shared" si="1"/>
        <v>0</v>
      </c>
      <c r="I9" s="184"/>
      <c r="J9" s="185">
        <f>SUMIF([1]Avril!$D$6:$D$36,$A9,[1]Avril!R$6:R$36)+SUMIF([1]Mai!$D$6:$D$36,$A9,[1]Mai!R$6:R$36)+SUMIF([1]Juin!$D$6:$D$36,$A9,[1]Juin!R$6:R$36)+SUMIF([1]Juillet!$D$6:$D$36,$A9,[1]Juillet!R$6:R$36)+SUMIF([1]Août!$D$6:$D$36,$A9,[1]Août!R$6:R$36)+SUMIF([1]Septembre!$D$6:$D$36,$A9,[1]Septembre!R$6:R$36)+SUMIF([1]Octobre!$D$6:$D$36,$A9,[1]Octobre!R$6:R$36)+SUMIF([1]Novembre!$D$6:$D$36,$A9,[1]Novembre!R$6:R$36)</f>
        <v>0</v>
      </c>
      <c r="K9" s="186" t="str">
        <f t="shared" si="5"/>
        <v/>
      </c>
      <c r="L9" s="186" t="str">
        <f t="shared" si="6"/>
        <v/>
      </c>
      <c r="M9" s="186" t="str">
        <f t="shared" si="7"/>
        <v/>
      </c>
      <c r="O9" s="184"/>
      <c r="P9" s="185">
        <f>SUMIF([1]Avril!$D$6:$D$36,$A9,[1]Avril!AA$6:AA$36)+SUMIF([1]Mai!$D$6:$D$36,$A9,[1]Mai!AA$6:AA$36)+SUMIF([1]Juin!$D$6:$D$36,$A9,[1]Juin!AA$6:AA$36)+SUMIF([1]Juillet!$D$6:$D$36,$A9,[1]Juillet!AA$6:AA$36)+SUMIF([1]Août!$D$6:$D$36,$A9,[1]Août!AA$6:AA$36)+SUMIF([1]Septembre!$D$6:$D$36,$A9,[1]Septembre!AA$6:AA$36)+SUMIF([1]Octobre!$D$6:$D$36,$A9,[1]Octobre!AA$6:AA$36)+SUMIF([1]Novembre!$D$6:$D$36,$A9,[1]Novembre!AA$6:AA$36)</f>
        <v>0</v>
      </c>
      <c r="Q9" s="186" t="str">
        <f t="shared" si="8"/>
        <v/>
      </c>
      <c r="R9" s="186" t="str">
        <f t="shared" si="9"/>
        <v/>
      </c>
      <c r="S9" s="186" t="str">
        <f t="shared" si="10"/>
        <v/>
      </c>
      <c r="U9" s="184"/>
      <c r="V9" s="185">
        <f>SUMIF([1]Avril!$D$6:$D$36,$A9,[1]Avril!AI$6:AI$36)+SUMIF([1]Mai!$D$6:$D$36,$A9,[1]Mai!AI$6:AI$36)+SUMIF([1]Juin!$D$6:$D$36,$A9,[1]Juin!AI$6:AI$36)+SUMIF([1]Juillet!$D$6:$D$36,$A9,[1]Juillet!AI$6:AI$36)+SUMIF([1]Août!$D$6:$D$36,$A9,[1]Août!AI$6:AI$36)+SUMIF([1]Septembre!$D$6:$D$36,$A9,[1]Septembre!AI$6:AI$36)+SUMIF([1]Octobre!$D$6:$D$36,$A9,[1]Octobre!AI$6:AI$36)+SUMIF([1]Novembre!$D$6:$D$36,$A9,[1]Novembre!AI$6:AI$36)</f>
        <v>0</v>
      </c>
      <c r="W9" s="186" t="str">
        <f t="shared" si="11"/>
        <v/>
      </c>
      <c r="X9" s="186" t="str">
        <f t="shared" si="2"/>
        <v/>
      </c>
      <c r="Y9" s="186" t="str">
        <f t="shared" si="3"/>
        <v/>
      </c>
    </row>
    <row r="10" spans="1:25">
      <c r="A10" s="180">
        <v>18</v>
      </c>
      <c r="C10" s="184">
        <f>Hebdo!$I$14</f>
        <v>0.58333333333333326</v>
      </c>
      <c r="D10" s="185">
        <f>SUMIF([1]Avril!$D$6:$D$36,$A10,[1]Avril!I$6:I$36)+SUMIF([1]Mai!$D$6:$D$36,$A10,[1]Mai!I$6:I$36)+SUMIF([1]Juin!$D$6:$D$36,$A10,[1]Juin!I$6:I$36)+SUMIF([1]Juillet!$D$6:$D$36,$A10,[1]Juillet!I$6:I$36)+SUMIF([1]Août!$D$6:$D$36,$A10,[1]Août!I$6:I$36)+SUMIF([1]Septembre!$D$6:$D$36,$A10,[1]Septembre!I$6:I$36)+SUMIF([1]Octobre!$D$6:$D$36,$A10,[1]Octobre!I$6:I$36)+SUMIF([1]Novembre!$D$6:$D$36,$A10,[1]Novembre!I$6:I$36)</f>
        <v>1.520833333333333</v>
      </c>
      <c r="E10" s="186">
        <f t="shared" si="4"/>
        <v>22.499999999999993</v>
      </c>
      <c r="F10" s="186">
        <f t="shared" si="0"/>
        <v>0</v>
      </c>
      <c r="G10" s="186">
        <f t="shared" si="1"/>
        <v>22.499999999999993</v>
      </c>
      <c r="I10" s="184"/>
      <c r="J10" s="185">
        <f>SUMIF([1]Avril!$D$6:$D$36,$A10,[1]Avril!R$6:R$36)+SUMIF([1]Mai!$D$6:$D$36,$A10,[1]Mai!R$6:R$36)+SUMIF([1]Juin!$D$6:$D$36,$A10,[1]Juin!R$6:R$36)+SUMIF([1]Juillet!$D$6:$D$36,$A10,[1]Juillet!R$6:R$36)+SUMIF([1]Août!$D$6:$D$36,$A10,[1]Août!R$6:R$36)+SUMIF([1]Septembre!$D$6:$D$36,$A10,[1]Septembre!R$6:R$36)+SUMIF([1]Octobre!$D$6:$D$36,$A10,[1]Octobre!R$6:R$36)+SUMIF([1]Novembre!$D$6:$D$36,$A10,[1]Novembre!R$6:R$36)</f>
        <v>0</v>
      </c>
      <c r="K10" s="186" t="str">
        <f t="shared" si="5"/>
        <v/>
      </c>
      <c r="L10" s="186" t="str">
        <f t="shared" si="6"/>
        <v/>
      </c>
      <c r="M10" s="186" t="str">
        <f t="shared" si="7"/>
        <v/>
      </c>
      <c r="O10" s="184"/>
      <c r="P10" s="185">
        <f>SUMIF([1]Avril!$D$6:$D$36,$A10,[1]Avril!AA$6:AA$36)+SUMIF([1]Mai!$D$6:$D$36,$A10,[1]Mai!AA$6:AA$36)+SUMIF([1]Juin!$D$6:$D$36,$A10,[1]Juin!AA$6:AA$36)+SUMIF([1]Juillet!$D$6:$D$36,$A10,[1]Juillet!AA$6:AA$36)+SUMIF([1]Août!$D$6:$D$36,$A10,[1]Août!AA$6:AA$36)+SUMIF([1]Septembre!$D$6:$D$36,$A10,[1]Septembre!AA$6:AA$36)+SUMIF([1]Octobre!$D$6:$D$36,$A10,[1]Octobre!AA$6:AA$36)+SUMIF([1]Novembre!$D$6:$D$36,$A10,[1]Novembre!AA$6:AA$36)</f>
        <v>0</v>
      </c>
      <c r="Q10" s="186" t="str">
        <f t="shared" si="8"/>
        <v/>
      </c>
      <c r="R10" s="186" t="str">
        <f t="shared" si="9"/>
        <v/>
      </c>
      <c r="S10" s="186" t="str">
        <f t="shared" si="10"/>
        <v/>
      </c>
      <c r="U10" s="184"/>
      <c r="V10" s="185">
        <f>SUMIF([1]Avril!$D$6:$D$36,$A10,[1]Avril!AI$6:AI$36)+SUMIF([1]Mai!$D$6:$D$36,$A10,[1]Mai!AI$6:AI$36)+SUMIF([1]Juin!$D$6:$D$36,$A10,[1]Juin!AI$6:AI$36)+SUMIF([1]Juillet!$D$6:$D$36,$A10,[1]Juillet!AI$6:AI$36)+SUMIF([1]Août!$D$6:$D$36,$A10,[1]Août!AI$6:AI$36)+SUMIF([1]Septembre!$D$6:$D$36,$A10,[1]Septembre!AI$6:AI$36)+SUMIF([1]Octobre!$D$6:$D$36,$A10,[1]Octobre!AI$6:AI$36)+SUMIF([1]Novembre!$D$6:$D$36,$A10,[1]Novembre!AI$6:AI$36)</f>
        <v>0</v>
      </c>
      <c r="W10" s="186" t="str">
        <f t="shared" si="11"/>
        <v/>
      </c>
      <c r="X10" s="186" t="str">
        <f t="shared" si="2"/>
        <v/>
      </c>
      <c r="Y10" s="186" t="str">
        <f t="shared" si="3"/>
        <v/>
      </c>
    </row>
    <row r="11" spans="1:25">
      <c r="A11" s="180">
        <v>19</v>
      </c>
      <c r="C11" s="184">
        <f>Hebdo!$I$14</f>
        <v>0.58333333333333326</v>
      </c>
      <c r="D11" s="185">
        <f>SUMIF([1]Avril!$D$6:$D$36,$A11,[1]Avril!I$6:I$36)+SUMIF([1]Mai!$D$6:$D$36,$A11,[1]Mai!I$6:I$36)+SUMIF([1]Juin!$D$6:$D$36,$A11,[1]Juin!I$6:I$36)+SUMIF([1]Juillet!$D$6:$D$36,$A11,[1]Juillet!I$6:I$36)+SUMIF([1]Août!$D$6:$D$36,$A11,[1]Août!I$6:I$36)+SUMIF([1]Septembre!$D$6:$D$36,$A11,[1]Septembre!I$6:I$36)+SUMIF([1]Octobre!$D$6:$D$36,$A11,[1]Octobre!I$6:I$36)+SUMIF([1]Novembre!$D$6:$D$36,$A11,[1]Novembre!I$6:I$36)</f>
        <v>1.0416666666666665</v>
      </c>
      <c r="E11" s="186">
        <f t="shared" si="4"/>
        <v>10.999999999999998</v>
      </c>
      <c r="F11" s="186">
        <f t="shared" si="0"/>
        <v>0</v>
      </c>
      <c r="G11" s="186">
        <f t="shared" si="1"/>
        <v>10.999999999999998</v>
      </c>
      <c r="I11" s="184"/>
      <c r="J11" s="185">
        <f>SUMIF([1]Avril!$D$6:$D$36,$A11,[1]Avril!R$6:R$36)+SUMIF([1]Mai!$D$6:$D$36,$A11,[1]Mai!R$6:R$36)+SUMIF([1]Juin!$D$6:$D$36,$A11,[1]Juin!R$6:R$36)+SUMIF([1]Juillet!$D$6:$D$36,$A11,[1]Juillet!R$6:R$36)+SUMIF([1]Août!$D$6:$D$36,$A11,[1]Août!R$6:R$36)+SUMIF([1]Septembre!$D$6:$D$36,$A11,[1]Septembre!R$6:R$36)+SUMIF([1]Octobre!$D$6:$D$36,$A11,[1]Octobre!R$6:R$36)+SUMIF([1]Novembre!$D$6:$D$36,$A11,[1]Novembre!R$6:R$36)</f>
        <v>0</v>
      </c>
      <c r="K11" s="186" t="str">
        <f t="shared" si="5"/>
        <v/>
      </c>
      <c r="L11" s="186" t="str">
        <f t="shared" si="6"/>
        <v/>
      </c>
      <c r="M11" s="186" t="str">
        <f t="shared" si="7"/>
        <v/>
      </c>
      <c r="O11" s="184"/>
      <c r="P11" s="185">
        <f>SUMIF([1]Avril!$D$6:$D$36,$A11,[1]Avril!AA$6:AA$36)+SUMIF([1]Mai!$D$6:$D$36,$A11,[1]Mai!AA$6:AA$36)+SUMIF([1]Juin!$D$6:$D$36,$A11,[1]Juin!AA$6:AA$36)+SUMIF([1]Juillet!$D$6:$D$36,$A11,[1]Juillet!AA$6:AA$36)+SUMIF([1]Août!$D$6:$D$36,$A11,[1]Août!AA$6:AA$36)+SUMIF([1]Septembre!$D$6:$D$36,$A11,[1]Septembre!AA$6:AA$36)+SUMIF([1]Octobre!$D$6:$D$36,$A11,[1]Octobre!AA$6:AA$36)+SUMIF([1]Novembre!$D$6:$D$36,$A11,[1]Novembre!AA$6:AA$36)</f>
        <v>0</v>
      </c>
      <c r="Q11" s="186" t="str">
        <f t="shared" si="8"/>
        <v/>
      </c>
      <c r="R11" s="186" t="str">
        <f t="shared" si="9"/>
        <v/>
      </c>
      <c r="S11" s="186" t="str">
        <f t="shared" si="10"/>
        <v/>
      </c>
      <c r="U11" s="184"/>
      <c r="V11" s="185">
        <f>SUMIF([1]Avril!$D$6:$D$36,$A11,[1]Avril!AI$6:AI$36)+SUMIF([1]Mai!$D$6:$D$36,$A11,[1]Mai!AI$6:AI$36)+SUMIF([1]Juin!$D$6:$D$36,$A11,[1]Juin!AI$6:AI$36)+SUMIF([1]Juillet!$D$6:$D$36,$A11,[1]Juillet!AI$6:AI$36)+SUMIF([1]Août!$D$6:$D$36,$A11,[1]Août!AI$6:AI$36)+SUMIF([1]Septembre!$D$6:$D$36,$A11,[1]Septembre!AI$6:AI$36)+SUMIF([1]Octobre!$D$6:$D$36,$A11,[1]Octobre!AI$6:AI$36)+SUMIF([1]Novembre!$D$6:$D$36,$A11,[1]Novembre!AI$6:AI$36)</f>
        <v>0</v>
      </c>
      <c r="W11" s="186" t="str">
        <f t="shared" si="11"/>
        <v/>
      </c>
      <c r="X11" s="186" t="str">
        <f t="shared" si="2"/>
        <v/>
      </c>
      <c r="Y11" s="186" t="str">
        <f t="shared" si="3"/>
        <v/>
      </c>
    </row>
    <row r="12" spans="1:25">
      <c r="A12" s="180">
        <v>20</v>
      </c>
      <c r="C12" s="184">
        <f>Hebdo!$I$14</f>
        <v>0.58333333333333326</v>
      </c>
      <c r="D12" s="185">
        <f>SUMIF([1]Avril!$D$6:$D$36,$A12,[1]Avril!I$6:I$36)+SUMIF([1]Mai!$D$6:$D$36,$A12,[1]Mai!I$6:I$36)+SUMIF([1]Juin!$D$6:$D$36,$A12,[1]Juin!I$6:I$36)+SUMIF([1]Juillet!$D$6:$D$36,$A12,[1]Juillet!I$6:I$36)+SUMIF([1]Août!$D$6:$D$36,$A12,[1]Août!I$6:I$36)+SUMIF([1]Septembre!$D$6:$D$36,$A12,[1]Septembre!I$6:I$36)+SUMIF([1]Octobre!$D$6:$D$36,$A12,[1]Octobre!I$6:I$36)+SUMIF([1]Novembre!$D$6:$D$36,$A12,[1]Novembre!I$6:I$36)</f>
        <v>1.145833333333333</v>
      </c>
      <c r="E12" s="186">
        <f t="shared" si="4"/>
        <v>13.499999999999995</v>
      </c>
      <c r="F12" s="186">
        <f t="shared" si="0"/>
        <v>0</v>
      </c>
      <c r="G12" s="186">
        <f t="shared" si="1"/>
        <v>13.499999999999995</v>
      </c>
      <c r="I12" s="184"/>
      <c r="J12" s="185">
        <f>SUMIF([1]Avril!$D$6:$D$36,$A12,[1]Avril!R$6:R$36)+SUMIF([1]Mai!$D$6:$D$36,$A12,[1]Mai!R$6:R$36)+SUMIF([1]Juin!$D$6:$D$36,$A12,[1]Juin!R$6:R$36)+SUMIF([1]Juillet!$D$6:$D$36,$A12,[1]Juillet!R$6:R$36)+SUMIF([1]Août!$D$6:$D$36,$A12,[1]Août!R$6:R$36)+SUMIF([1]Septembre!$D$6:$D$36,$A12,[1]Septembre!R$6:R$36)+SUMIF([1]Octobre!$D$6:$D$36,$A12,[1]Octobre!R$6:R$36)+SUMIF([1]Novembre!$D$6:$D$36,$A12,[1]Novembre!R$6:R$36)</f>
        <v>0</v>
      </c>
      <c r="K12" s="186" t="str">
        <f t="shared" si="5"/>
        <v/>
      </c>
      <c r="L12" s="186" t="str">
        <f t="shared" si="6"/>
        <v/>
      </c>
      <c r="M12" s="186" t="str">
        <f t="shared" si="7"/>
        <v/>
      </c>
      <c r="O12" s="184"/>
      <c r="P12" s="185">
        <f>SUMIF([1]Avril!$D$6:$D$36,$A12,[1]Avril!AA$6:AA$36)+SUMIF([1]Mai!$D$6:$D$36,$A12,[1]Mai!AA$6:AA$36)+SUMIF([1]Juin!$D$6:$D$36,$A12,[1]Juin!AA$6:AA$36)+SUMIF([1]Juillet!$D$6:$D$36,$A12,[1]Juillet!AA$6:AA$36)+SUMIF([1]Août!$D$6:$D$36,$A12,[1]Août!AA$6:AA$36)+SUMIF([1]Septembre!$D$6:$D$36,$A12,[1]Septembre!AA$6:AA$36)+SUMIF([1]Octobre!$D$6:$D$36,$A12,[1]Octobre!AA$6:AA$36)+SUMIF([1]Novembre!$D$6:$D$36,$A12,[1]Novembre!AA$6:AA$36)</f>
        <v>0</v>
      </c>
      <c r="Q12" s="186" t="str">
        <f t="shared" si="8"/>
        <v/>
      </c>
      <c r="R12" s="186" t="str">
        <f t="shared" si="9"/>
        <v/>
      </c>
      <c r="S12" s="186" t="str">
        <f t="shared" si="10"/>
        <v/>
      </c>
      <c r="U12" s="184"/>
      <c r="V12" s="185">
        <f>SUMIF([1]Avril!$D$6:$D$36,$A12,[1]Avril!AI$6:AI$36)+SUMIF([1]Mai!$D$6:$D$36,$A12,[1]Mai!AI$6:AI$36)+SUMIF([1]Juin!$D$6:$D$36,$A12,[1]Juin!AI$6:AI$36)+SUMIF([1]Juillet!$D$6:$D$36,$A12,[1]Juillet!AI$6:AI$36)+SUMIF([1]Août!$D$6:$D$36,$A12,[1]Août!AI$6:AI$36)+SUMIF([1]Septembre!$D$6:$D$36,$A12,[1]Septembre!AI$6:AI$36)+SUMIF([1]Octobre!$D$6:$D$36,$A12,[1]Octobre!AI$6:AI$36)+SUMIF([1]Novembre!$D$6:$D$36,$A12,[1]Novembre!AI$6:AI$36)</f>
        <v>0</v>
      </c>
      <c r="W12" s="186" t="str">
        <f t="shared" si="11"/>
        <v/>
      </c>
      <c r="X12" s="186" t="str">
        <f t="shared" si="2"/>
        <v/>
      </c>
      <c r="Y12" s="186" t="str">
        <f t="shared" si="3"/>
        <v/>
      </c>
    </row>
    <row r="13" spans="1:25">
      <c r="A13" s="180">
        <v>21</v>
      </c>
      <c r="C13" s="184">
        <f>Hebdo!$I$14</f>
        <v>0.58333333333333326</v>
      </c>
      <c r="D13" s="185">
        <f>SUMIF([1]Avril!$D$6:$D$36,$A13,[1]Avril!I$6:I$36)+SUMIF([1]Mai!$D$6:$D$36,$A13,[1]Mai!I$6:I$36)+SUMIF([1]Juin!$D$6:$D$36,$A13,[1]Juin!I$6:I$36)+SUMIF([1]Juillet!$D$6:$D$36,$A13,[1]Juillet!I$6:I$36)+SUMIF([1]Août!$D$6:$D$36,$A13,[1]Août!I$6:I$36)+SUMIF([1]Septembre!$D$6:$D$36,$A13,[1]Septembre!I$6:I$36)+SUMIF([1]Octobre!$D$6:$D$36,$A13,[1]Octobre!I$6:I$36)+SUMIF([1]Novembre!$D$6:$D$36,$A13,[1]Novembre!I$6:I$36)</f>
        <v>0.66666666666666652</v>
      </c>
      <c r="E13" s="186">
        <f t="shared" si="4"/>
        <v>1.9999999999999982</v>
      </c>
      <c r="F13" s="186">
        <f t="shared" si="0"/>
        <v>0</v>
      </c>
      <c r="G13" s="186">
        <f t="shared" si="1"/>
        <v>1.9999999999999982</v>
      </c>
      <c r="I13" s="184"/>
      <c r="J13" s="185">
        <f>SUMIF([1]Avril!$D$6:$D$36,$A13,[1]Avril!R$6:R$36)+SUMIF([1]Mai!$D$6:$D$36,$A13,[1]Mai!R$6:R$36)+SUMIF([1]Juin!$D$6:$D$36,$A13,[1]Juin!R$6:R$36)+SUMIF([1]Juillet!$D$6:$D$36,$A13,[1]Juillet!R$6:R$36)+SUMIF([1]Août!$D$6:$D$36,$A13,[1]Août!R$6:R$36)+SUMIF([1]Septembre!$D$6:$D$36,$A13,[1]Septembre!R$6:R$36)+SUMIF([1]Octobre!$D$6:$D$36,$A13,[1]Octobre!R$6:R$36)+SUMIF([1]Novembre!$D$6:$D$36,$A13,[1]Novembre!R$6:R$36)</f>
        <v>0</v>
      </c>
      <c r="K13" s="186" t="str">
        <f t="shared" si="5"/>
        <v/>
      </c>
      <c r="L13" s="186" t="str">
        <f t="shared" si="6"/>
        <v/>
      </c>
      <c r="M13" s="186" t="str">
        <f t="shared" si="7"/>
        <v/>
      </c>
      <c r="O13" s="184"/>
      <c r="P13" s="185">
        <f>SUMIF([1]Avril!$D$6:$D$36,$A13,[1]Avril!AA$6:AA$36)+SUMIF([1]Mai!$D$6:$D$36,$A13,[1]Mai!AA$6:AA$36)+SUMIF([1]Juin!$D$6:$D$36,$A13,[1]Juin!AA$6:AA$36)+SUMIF([1]Juillet!$D$6:$D$36,$A13,[1]Juillet!AA$6:AA$36)+SUMIF([1]Août!$D$6:$D$36,$A13,[1]Août!AA$6:AA$36)+SUMIF([1]Septembre!$D$6:$D$36,$A13,[1]Septembre!AA$6:AA$36)+SUMIF([1]Octobre!$D$6:$D$36,$A13,[1]Octobre!AA$6:AA$36)+SUMIF([1]Novembre!$D$6:$D$36,$A13,[1]Novembre!AA$6:AA$36)</f>
        <v>0</v>
      </c>
      <c r="Q13" s="186" t="str">
        <f t="shared" si="8"/>
        <v/>
      </c>
      <c r="R13" s="186" t="str">
        <f t="shared" si="9"/>
        <v/>
      </c>
      <c r="S13" s="186" t="str">
        <f t="shared" si="10"/>
        <v/>
      </c>
      <c r="U13" s="184"/>
      <c r="V13" s="185">
        <f>SUMIF([1]Avril!$D$6:$D$36,$A13,[1]Avril!AI$6:AI$36)+SUMIF([1]Mai!$D$6:$D$36,$A13,[1]Mai!AI$6:AI$36)+SUMIF([1]Juin!$D$6:$D$36,$A13,[1]Juin!AI$6:AI$36)+SUMIF([1]Juillet!$D$6:$D$36,$A13,[1]Juillet!AI$6:AI$36)+SUMIF([1]Août!$D$6:$D$36,$A13,[1]Août!AI$6:AI$36)+SUMIF([1]Septembre!$D$6:$D$36,$A13,[1]Septembre!AI$6:AI$36)+SUMIF([1]Octobre!$D$6:$D$36,$A13,[1]Octobre!AI$6:AI$36)+SUMIF([1]Novembre!$D$6:$D$36,$A13,[1]Novembre!AI$6:AI$36)</f>
        <v>0</v>
      </c>
      <c r="W13" s="186" t="str">
        <f t="shared" si="11"/>
        <v/>
      </c>
      <c r="X13" s="186" t="str">
        <f t="shared" si="2"/>
        <v/>
      </c>
      <c r="Y13" s="186" t="str">
        <f t="shared" si="3"/>
        <v/>
      </c>
    </row>
    <row r="14" spans="1:25">
      <c r="A14" s="180">
        <v>22</v>
      </c>
      <c r="C14" s="184">
        <f>Hebdo!$I$14</f>
        <v>0.58333333333333326</v>
      </c>
      <c r="D14" s="185">
        <f>SUMIF([1]Avril!$D$6:$D$36,$A14,[1]Avril!I$6:I$36)+SUMIF([1]Mai!$D$6:$D$36,$A14,[1]Mai!I$6:I$36)+SUMIF([1]Juin!$D$6:$D$36,$A14,[1]Juin!I$6:I$36)+SUMIF([1]Juillet!$D$6:$D$36,$A14,[1]Juillet!I$6:I$36)+SUMIF([1]Août!$D$6:$D$36,$A14,[1]Août!I$6:I$36)+SUMIF([1]Septembre!$D$6:$D$36,$A14,[1]Septembre!I$6:I$36)+SUMIF([1]Octobre!$D$6:$D$36,$A14,[1]Octobre!I$6:I$36)+SUMIF([1]Novembre!$D$6:$D$36,$A14,[1]Novembre!I$6:I$36)</f>
        <v>0.83333333333333315</v>
      </c>
      <c r="E14" s="186">
        <f t="shared" si="4"/>
        <v>5.9999999999999973</v>
      </c>
      <c r="F14" s="186">
        <f t="shared" si="0"/>
        <v>0</v>
      </c>
      <c r="G14" s="186">
        <f t="shared" si="1"/>
        <v>5.9999999999999973</v>
      </c>
      <c r="I14" s="184">
        <f>Hebdo!$I$27</f>
        <v>1.4166666666666665</v>
      </c>
      <c r="J14" s="185">
        <f>SUMIF([1]Avril!$D$6:$D$36,$A14,[1]Avril!R$6:R$36)+SUMIF([1]Mai!$D$6:$D$36,$A14,[1]Mai!R$6:R$36)+SUMIF([1]Juin!$D$6:$D$36,$A14,[1]Juin!R$6:R$36)+SUMIF([1]Juillet!$D$6:$D$36,$A14,[1]Juillet!R$6:R$36)+SUMIF([1]Août!$D$6:$D$36,$A14,[1]Août!R$6:R$36)+SUMIF([1]Septembre!$D$6:$D$36,$A14,[1]Septembre!R$6:R$36)+SUMIF([1]Octobre!$D$6:$D$36,$A14,[1]Octobre!R$6:R$36)+SUMIF([1]Novembre!$D$6:$D$36,$A14,[1]Novembre!R$6:R$36)</f>
        <v>0.29166666666666663</v>
      </c>
      <c r="K14" s="186">
        <f t="shared" si="5"/>
        <v>0</v>
      </c>
      <c r="L14" s="186">
        <f t="shared" si="6"/>
        <v>27</v>
      </c>
      <c r="M14" s="186">
        <f t="shared" si="7"/>
        <v>-27</v>
      </c>
      <c r="O14" s="184">
        <f>Hebdo!$I$40</f>
        <v>1.458333333333333</v>
      </c>
      <c r="P14" s="185">
        <f>SUMIF([1]Avril!$D$6:$D$36,$A14,[1]Avril!AA$6:AA$36)+SUMIF([1]Mai!$D$6:$D$36,$A14,[1]Mai!AA$6:AA$36)+SUMIF([1]Juin!$D$6:$D$36,$A14,[1]Juin!AA$6:AA$36)+SUMIF([1]Juillet!$D$6:$D$36,$A14,[1]Juillet!AA$6:AA$36)+SUMIF([1]Août!$D$6:$D$36,$A14,[1]Août!AA$6:AA$36)+SUMIF([1]Septembre!$D$6:$D$36,$A14,[1]Septembre!AA$6:AA$36)+SUMIF([1]Octobre!$D$6:$D$36,$A14,[1]Octobre!AA$6:AA$36)+SUMIF([1]Novembre!$D$6:$D$36,$A14,[1]Novembre!AA$6:AA$36)</f>
        <v>0.58333333333333326</v>
      </c>
      <c r="Q14" s="186">
        <f t="shared" si="8"/>
        <v>0</v>
      </c>
      <c r="R14" s="186">
        <f t="shared" si="9"/>
        <v>20.999999999999993</v>
      </c>
      <c r="S14" s="186">
        <f t="shared" si="10"/>
        <v>-20.999999999999993</v>
      </c>
      <c r="U14" s="184"/>
      <c r="V14" s="185">
        <f>SUMIF([1]Avril!$D$6:$D$36,$A14,[1]Avril!AI$6:AI$36)+SUMIF([1]Mai!$D$6:$D$36,$A14,[1]Mai!AI$6:AI$36)+SUMIF([1]Juin!$D$6:$D$36,$A14,[1]Juin!AI$6:AI$36)+SUMIF([1]Juillet!$D$6:$D$36,$A14,[1]Juillet!AI$6:AI$36)+SUMIF([1]Août!$D$6:$D$36,$A14,[1]Août!AI$6:AI$36)+SUMIF([1]Septembre!$D$6:$D$36,$A14,[1]Septembre!AI$6:AI$36)+SUMIF([1]Octobre!$D$6:$D$36,$A14,[1]Octobre!AI$6:AI$36)+SUMIF([1]Novembre!$D$6:$D$36,$A14,[1]Novembre!AI$6:AI$36)</f>
        <v>0</v>
      </c>
      <c r="W14" s="186" t="str">
        <f t="shared" si="11"/>
        <v/>
      </c>
      <c r="X14" s="186" t="str">
        <f t="shared" si="2"/>
        <v/>
      </c>
      <c r="Y14" s="186" t="str">
        <f t="shared" si="3"/>
        <v/>
      </c>
    </row>
    <row r="15" spans="1:25">
      <c r="A15" s="180">
        <v>23</v>
      </c>
      <c r="C15" s="184">
        <f>Hebdo!$I$14</f>
        <v>0.58333333333333326</v>
      </c>
      <c r="D15" s="185">
        <f>SUMIF([1]Avril!$D$6:$D$36,$A15,[1]Avril!I$6:I$36)+SUMIF([1]Mai!$D$6:$D$36,$A15,[1]Mai!I$6:I$36)+SUMIF([1]Juin!$D$6:$D$36,$A15,[1]Juin!I$6:I$36)+SUMIF([1]Juillet!$D$6:$D$36,$A15,[1]Juillet!I$6:I$36)+SUMIF([1]Août!$D$6:$D$36,$A15,[1]Août!I$6:I$36)+SUMIF([1]Septembre!$D$6:$D$36,$A15,[1]Septembre!I$6:I$36)+SUMIF([1]Octobre!$D$6:$D$36,$A15,[1]Octobre!I$6:I$36)+SUMIF([1]Novembre!$D$6:$D$36,$A15,[1]Novembre!I$6:I$36)</f>
        <v>0.44791666666666657</v>
      </c>
      <c r="E15" s="186">
        <f t="shared" si="4"/>
        <v>0</v>
      </c>
      <c r="F15" s="186">
        <f t="shared" si="0"/>
        <v>3.2500000000000004</v>
      </c>
      <c r="G15" s="186">
        <f t="shared" si="1"/>
        <v>-3.2500000000000004</v>
      </c>
      <c r="I15" s="184">
        <f>Hebdo!$I$27</f>
        <v>1.4166666666666665</v>
      </c>
      <c r="J15" s="185">
        <f>SUMIF([1]Avril!$D$6:$D$36,$A15,[1]Avril!R$6:R$36)+SUMIF([1]Mai!$D$6:$D$36,$A15,[1]Mai!R$6:R$36)+SUMIF([1]Juin!$D$6:$D$36,$A15,[1]Juin!R$6:R$36)+SUMIF([1]Juillet!$D$6:$D$36,$A15,[1]Juillet!R$6:R$36)+SUMIF([1]Août!$D$6:$D$36,$A15,[1]Août!R$6:R$36)+SUMIF([1]Septembre!$D$6:$D$36,$A15,[1]Septembre!R$6:R$36)+SUMIF([1]Octobre!$D$6:$D$36,$A15,[1]Octobre!R$6:R$36)+SUMIF([1]Novembre!$D$6:$D$36,$A15,[1]Novembre!R$6:R$36)</f>
        <v>1.9166666666666667</v>
      </c>
      <c r="K15" s="186">
        <f t="shared" si="5"/>
        <v>12.000000000000005</v>
      </c>
      <c r="L15" s="186">
        <f t="shared" si="6"/>
        <v>0</v>
      </c>
      <c r="M15" s="186">
        <f t="shared" si="7"/>
        <v>12.000000000000005</v>
      </c>
      <c r="O15" s="184">
        <f>Hebdo!$I$40</f>
        <v>1.458333333333333</v>
      </c>
      <c r="P15" s="185">
        <f>SUMIF([1]Avril!$D$6:$D$36,$A15,[1]Avril!AA$6:AA$36)+SUMIF([1]Mai!$D$6:$D$36,$A15,[1]Mai!AA$6:AA$36)+SUMIF([1]Juin!$D$6:$D$36,$A15,[1]Juin!AA$6:AA$36)+SUMIF([1]Juillet!$D$6:$D$36,$A15,[1]Juillet!AA$6:AA$36)+SUMIF([1]Août!$D$6:$D$36,$A15,[1]Août!AA$6:AA$36)+SUMIF([1]Septembre!$D$6:$D$36,$A15,[1]Septembre!AA$6:AA$36)+SUMIF([1]Octobre!$D$6:$D$36,$A15,[1]Octobre!AA$6:AA$36)+SUMIF([1]Novembre!$D$6:$D$36,$A15,[1]Novembre!AA$6:AA$36)</f>
        <v>1.3125</v>
      </c>
      <c r="Q15" s="186">
        <f t="shared" si="8"/>
        <v>0</v>
      </c>
      <c r="R15" s="186">
        <f t="shared" si="9"/>
        <v>3.4999999999999929</v>
      </c>
      <c r="S15" s="186">
        <f t="shared" si="10"/>
        <v>-3.4999999999999929</v>
      </c>
      <c r="U15" s="184"/>
      <c r="V15" s="185">
        <f>SUMIF([1]Avril!$D$6:$D$36,$A15,[1]Avril!AI$6:AI$36)+SUMIF([1]Mai!$D$6:$D$36,$A15,[1]Mai!AI$6:AI$36)+SUMIF([1]Juin!$D$6:$D$36,$A15,[1]Juin!AI$6:AI$36)+SUMIF([1]Juillet!$D$6:$D$36,$A15,[1]Juillet!AI$6:AI$36)+SUMIF([1]Août!$D$6:$D$36,$A15,[1]Août!AI$6:AI$36)+SUMIF([1]Septembre!$D$6:$D$36,$A15,[1]Septembre!AI$6:AI$36)+SUMIF([1]Octobre!$D$6:$D$36,$A15,[1]Octobre!AI$6:AI$36)+SUMIF([1]Novembre!$D$6:$D$36,$A15,[1]Novembre!AI$6:AI$36)</f>
        <v>0</v>
      </c>
      <c r="W15" s="186" t="str">
        <f t="shared" si="11"/>
        <v/>
      </c>
      <c r="X15" s="186" t="str">
        <f t="shared" si="2"/>
        <v/>
      </c>
      <c r="Y15" s="186" t="str">
        <f t="shared" si="3"/>
        <v/>
      </c>
    </row>
    <row r="16" spans="1:25">
      <c r="A16" s="180">
        <v>24</v>
      </c>
      <c r="C16" s="184">
        <f>Hebdo!$I$14</f>
        <v>0.58333333333333326</v>
      </c>
      <c r="D16" s="185">
        <f>SUMIF([1]Avril!$D$6:$D$36,$A16,[1]Avril!I$6:I$36)+SUMIF([1]Mai!$D$6:$D$36,$A16,[1]Mai!I$6:I$36)+SUMIF([1]Juin!$D$6:$D$36,$A16,[1]Juin!I$6:I$36)+SUMIF([1]Juillet!$D$6:$D$36,$A16,[1]Juillet!I$6:I$36)+SUMIF([1]Août!$D$6:$D$36,$A16,[1]Août!I$6:I$36)+SUMIF([1]Septembre!$D$6:$D$36,$A16,[1]Septembre!I$6:I$36)+SUMIF([1]Octobre!$D$6:$D$36,$A16,[1]Octobre!I$6:I$36)+SUMIF([1]Novembre!$D$6:$D$36,$A16,[1]Novembre!I$6:I$36)</f>
        <v>0.37499999999999994</v>
      </c>
      <c r="E16" s="186">
        <f t="shared" si="4"/>
        <v>0</v>
      </c>
      <c r="F16" s="186">
        <f t="shared" si="0"/>
        <v>5</v>
      </c>
      <c r="G16" s="186">
        <f t="shared" si="1"/>
        <v>-5</v>
      </c>
      <c r="I16" s="184">
        <f>Hebdo!$I$27</f>
        <v>1.4166666666666665</v>
      </c>
      <c r="J16" s="185">
        <f>SUMIF([1]Avril!$D$6:$D$36,$A16,[1]Avril!R$6:R$36)+SUMIF([1]Mai!$D$6:$D$36,$A16,[1]Mai!R$6:R$36)+SUMIF([1]Juin!$D$6:$D$36,$A16,[1]Juin!R$6:R$36)+SUMIF([1]Juillet!$D$6:$D$36,$A16,[1]Juillet!R$6:R$36)+SUMIF([1]Août!$D$6:$D$36,$A16,[1]Août!R$6:R$36)+SUMIF([1]Septembre!$D$6:$D$36,$A16,[1]Septembre!R$6:R$36)+SUMIF([1]Octobre!$D$6:$D$36,$A16,[1]Octobre!R$6:R$36)+SUMIF([1]Novembre!$D$6:$D$36,$A16,[1]Novembre!R$6:R$36)</f>
        <v>1.5</v>
      </c>
      <c r="K16" s="186">
        <f t="shared" si="5"/>
        <v>2.0000000000000036</v>
      </c>
      <c r="L16" s="186">
        <f t="shared" si="6"/>
        <v>0</v>
      </c>
      <c r="M16" s="186">
        <f t="shared" si="7"/>
        <v>2.0000000000000036</v>
      </c>
      <c r="O16" s="184">
        <f>Hebdo!$I$40</f>
        <v>1.458333333333333</v>
      </c>
      <c r="P16" s="185">
        <f>SUMIF([1]Avril!$D$6:$D$36,$A16,[1]Avril!AA$6:AA$36)+SUMIF([1]Mai!$D$6:$D$36,$A16,[1]Mai!AA$6:AA$36)+SUMIF([1]Juin!$D$6:$D$36,$A16,[1]Juin!AA$6:AA$36)+SUMIF([1]Juillet!$D$6:$D$36,$A16,[1]Juillet!AA$6:AA$36)+SUMIF([1]Août!$D$6:$D$36,$A16,[1]Août!AA$6:AA$36)+SUMIF([1]Septembre!$D$6:$D$36,$A16,[1]Septembre!AA$6:AA$36)+SUMIF([1]Octobre!$D$6:$D$36,$A16,[1]Octobre!AA$6:AA$36)+SUMIF([1]Novembre!$D$6:$D$36,$A16,[1]Novembre!AA$6:AA$36)</f>
        <v>1.9791666666666667</v>
      </c>
      <c r="Q16" s="186">
        <f t="shared" si="8"/>
        <v>12.500000000000009</v>
      </c>
      <c r="R16" s="186">
        <f t="shared" si="9"/>
        <v>0</v>
      </c>
      <c r="S16" s="186">
        <f t="shared" si="10"/>
        <v>12.500000000000009</v>
      </c>
      <c r="U16" s="184"/>
      <c r="V16" s="185">
        <f>SUMIF([1]Avril!$D$6:$D$36,$A16,[1]Avril!AI$6:AI$36)+SUMIF([1]Mai!$D$6:$D$36,$A16,[1]Mai!AI$6:AI$36)+SUMIF([1]Juin!$D$6:$D$36,$A16,[1]Juin!AI$6:AI$36)+SUMIF([1]Juillet!$D$6:$D$36,$A16,[1]Juillet!AI$6:AI$36)+SUMIF([1]Août!$D$6:$D$36,$A16,[1]Août!AI$6:AI$36)+SUMIF([1]Septembre!$D$6:$D$36,$A16,[1]Septembre!AI$6:AI$36)+SUMIF([1]Octobre!$D$6:$D$36,$A16,[1]Octobre!AI$6:AI$36)+SUMIF([1]Novembre!$D$6:$D$36,$A16,[1]Novembre!AI$6:AI$36)</f>
        <v>0</v>
      </c>
      <c r="W16" s="186" t="str">
        <f t="shared" si="11"/>
        <v/>
      </c>
      <c r="X16" s="186" t="str">
        <f t="shared" si="2"/>
        <v/>
      </c>
      <c r="Y16" s="186" t="str">
        <f t="shared" si="3"/>
        <v/>
      </c>
    </row>
    <row r="17" spans="1:25">
      <c r="A17" s="180">
        <v>25</v>
      </c>
      <c r="C17" s="184">
        <f>Hebdo!$I$14</f>
        <v>0.58333333333333326</v>
      </c>
      <c r="D17" s="185">
        <f>SUMIF([1]Avril!$D$6:$D$36,$A17,[1]Avril!I$6:I$36)+SUMIF([1]Mai!$D$6:$D$36,$A17,[1]Mai!I$6:I$36)+SUMIF([1]Juin!$D$6:$D$36,$A17,[1]Juin!I$6:I$36)+SUMIF([1]Juillet!$D$6:$D$36,$A17,[1]Juillet!I$6:I$36)+SUMIF([1]Août!$D$6:$D$36,$A17,[1]Août!I$6:I$36)+SUMIF([1]Septembre!$D$6:$D$36,$A17,[1]Septembre!I$6:I$36)+SUMIF([1]Octobre!$D$6:$D$36,$A17,[1]Octobre!I$6:I$36)+SUMIF([1]Novembre!$D$6:$D$36,$A17,[1]Novembre!I$6:I$36)</f>
        <v>0.75</v>
      </c>
      <c r="E17" s="186">
        <f t="shared" si="4"/>
        <v>4.0000000000000018</v>
      </c>
      <c r="F17" s="186">
        <f t="shared" si="0"/>
        <v>0</v>
      </c>
      <c r="G17" s="186">
        <f t="shared" si="1"/>
        <v>4.0000000000000018</v>
      </c>
      <c r="I17" s="184">
        <f>Hebdo!$I$27</f>
        <v>1.4166666666666665</v>
      </c>
      <c r="J17" s="185">
        <f>SUMIF([1]Avril!$D$6:$D$36,$A17,[1]Avril!R$6:R$36)+SUMIF([1]Mai!$D$6:$D$36,$A17,[1]Mai!R$6:R$36)+SUMIF([1]Juin!$D$6:$D$36,$A17,[1]Juin!R$6:R$36)+SUMIF([1]Juillet!$D$6:$D$36,$A17,[1]Juillet!R$6:R$36)+SUMIF([1]Août!$D$6:$D$36,$A17,[1]Août!R$6:R$36)+SUMIF([1]Septembre!$D$6:$D$36,$A17,[1]Septembre!R$6:R$36)+SUMIF([1]Octobre!$D$6:$D$36,$A17,[1]Octobre!R$6:R$36)+SUMIF([1]Novembre!$D$6:$D$36,$A17,[1]Novembre!R$6:R$36)</f>
        <v>0.29166666666666674</v>
      </c>
      <c r="K17" s="186">
        <f t="shared" si="5"/>
        <v>0</v>
      </c>
      <c r="L17" s="186">
        <f t="shared" si="6"/>
        <v>26.999999999999993</v>
      </c>
      <c r="M17" s="186">
        <f t="shared" si="7"/>
        <v>-26.999999999999993</v>
      </c>
      <c r="O17" s="184">
        <f>Hebdo!$I$40</f>
        <v>1.458333333333333</v>
      </c>
      <c r="P17" s="185">
        <f>SUMIF([1]Avril!$D$6:$D$36,$A17,[1]Avril!AA$6:AA$36)+SUMIF([1]Mai!$D$6:$D$36,$A17,[1]Mai!AA$6:AA$36)+SUMIF([1]Juin!$D$6:$D$36,$A17,[1]Juin!AA$6:AA$36)+SUMIF([1]Juillet!$D$6:$D$36,$A17,[1]Juillet!AA$6:AA$36)+SUMIF([1]Août!$D$6:$D$36,$A17,[1]Août!AA$6:AA$36)+SUMIF([1]Septembre!$D$6:$D$36,$A17,[1]Septembre!AA$6:AA$36)+SUMIF([1]Octobre!$D$6:$D$36,$A17,[1]Octobre!AA$6:AA$36)+SUMIF([1]Novembre!$D$6:$D$36,$A17,[1]Novembre!AA$6:AA$36)</f>
        <v>1.6875</v>
      </c>
      <c r="Q17" s="186">
        <f t="shared" si="8"/>
        <v>5.5000000000000071</v>
      </c>
      <c r="R17" s="186">
        <f t="shared" si="9"/>
        <v>0</v>
      </c>
      <c r="S17" s="186">
        <f t="shared" si="10"/>
        <v>5.5000000000000071</v>
      </c>
      <c r="U17" s="184"/>
      <c r="V17" s="185">
        <f>SUMIF([1]Avril!$D$6:$D$36,$A17,[1]Avril!AI$6:AI$36)+SUMIF([1]Mai!$D$6:$D$36,$A17,[1]Mai!AI$6:AI$36)+SUMIF([1]Juin!$D$6:$D$36,$A17,[1]Juin!AI$6:AI$36)+SUMIF([1]Juillet!$D$6:$D$36,$A17,[1]Juillet!AI$6:AI$36)+SUMIF([1]Août!$D$6:$D$36,$A17,[1]Août!AI$6:AI$36)+SUMIF([1]Septembre!$D$6:$D$36,$A17,[1]Septembre!AI$6:AI$36)+SUMIF([1]Octobre!$D$6:$D$36,$A17,[1]Octobre!AI$6:AI$36)+SUMIF([1]Novembre!$D$6:$D$36,$A17,[1]Novembre!AI$6:AI$36)</f>
        <v>0</v>
      </c>
      <c r="W17" s="186" t="str">
        <f t="shared" si="11"/>
        <v/>
      </c>
      <c r="X17" s="186" t="str">
        <f t="shared" si="2"/>
        <v/>
      </c>
      <c r="Y17" s="186" t="str">
        <f t="shared" si="3"/>
        <v/>
      </c>
    </row>
    <row r="18" spans="1:25">
      <c r="A18" s="180">
        <v>26</v>
      </c>
      <c r="C18" s="184">
        <f>Hebdo!$I$14</f>
        <v>0.58333333333333326</v>
      </c>
      <c r="D18" s="185">
        <f>SUMIF([1]Avril!$D$6:$D$36,$A18,[1]Avril!I$6:I$36)+SUMIF([1]Mai!$D$6:$D$36,$A18,[1]Mai!I$6:I$36)+SUMIF([1]Juin!$D$6:$D$36,$A18,[1]Juin!I$6:I$36)+SUMIF([1]Juillet!$D$6:$D$36,$A18,[1]Juillet!I$6:I$36)+SUMIF([1]Août!$D$6:$D$36,$A18,[1]Août!I$6:I$36)+SUMIF([1]Septembre!$D$6:$D$36,$A18,[1]Septembre!I$6:I$36)+SUMIF([1]Octobre!$D$6:$D$36,$A18,[1]Octobre!I$6:I$36)+SUMIF([1]Novembre!$D$6:$D$36,$A18,[1]Novembre!I$6:I$36)</f>
        <v>1.21875</v>
      </c>
      <c r="E18" s="186">
        <f t="shared" si="4"/>
        <v>15.250000000000002</v>
      </c>
      <c r="F18" s="186">
        <f t="shared" si="0"/>
        <v>0</v>
      </c>
      <c r="G18" s="186">
        <f t="shared" si="1"/>
        <v>15.250000000000002</v>
      </c>
      <c r="I18" s="184">
        <f>Hebdo!$I$27</f>
        <v>1.4166666666666665</v>
      </c>
      <c r="J18" s="185">
        <f>SUMIF([1]Avril!$D$6:$D$36,$A18,[1]Avril!R$6:R$36)+SUMIF([1]Mai!$D$6:$D$36,$A18,[1]Mai!R$6:R$36)+SUMIF([1]Juin!$D$6:$D$36,$A18,[1]Juin!R$6:R$36)+SUMIF([1]Juillet!$D$6:$D$36,$A18,[1]Juillet!R$6:R$36)+SUMIF([1]Août!$D$6:$D$36,$A18,[1]Août!R$6:R$36)+SUMIF([1]Septembre!$D$6:$D$36,$A18,[1]Septembre!R$6:R$36)+SUMIF([1]Octobre!$D$6:$D$36,$A18,[1]Octobre!R$6:R$36)+SUMIF([1]Novembre!$D$6:$D$36,$A18,[1]Novembre!R$6:R$36)</f>
        <v>0</v>
      </c>
      <c r="K18" s="186" t="str">
        <f t="shared" si="5"/>
        <v/>
      </c>
      <c r="L18" s="186" t="str">
        <f t="shared" si="6"/>
        <v/>
      </c>
      <c r="M18" s="186" t="str">
        <f t="shared" si="7"/>
        <v/>
      </c>
      <c r="O18" s="184">
        <f>Hebdo!$I$40</f>
        <v>1.458333333333333</v>
      </c>
      <c r="P18" s="185">
        <f>SUMIF([1]Avril!$D$6:$D$36,$A18,[1]Avril!AA$6:AA$36)+SUMIF([1]Mai!$D$6:$D$36,$A18,[1]Mai!AA$6:AA$36)+SUMIF([1]Juin!$D$6:$D$36,$A18,[1]Juin!AA$6:AA$36)+SUMIF([1]Juillet!$D$6:$D$36,$A18,[1]Juillet!AA$6:AA$36)+SUMIF([1]Août!$D$6:$D$36,$A18,[1]Août!AA$6:AA$36)+SUMIF([1]Septembre!$D$6:$D$36,$A18,[1]Septembre!AA$6:AA$36)+SUMIF([1]Octobre!$D$6:$D$36,$A18,[1]Octobre!AA$6:AA$36)+SUMIF([1]Novembre!$D$6:$D$36,$A18,[1]Novembre!AA$6:AA$36)</f>
        <v>1.729166666666667</v>
      </c>
      <c r="Q18" s="186">
        <f t="shared" si="8"/>
        <v>6.5000000000000142</v>
      </c>
      <c r="R18" s="186">
        <f t="shared" si="9"/>
        <v>0</v>
      </c>
      <c r="S18" s="186">
        <f t="shared" si="10"/>
        <v>6.5000000000000142</v>
      </c>
      <c r="U18" s="184"/>
      <c r="V18" s="185">
        <f>SUMIF([1]Avril!$D$6:$D$36,$A18,[1]Avril!AI$6:AI$36)+SUMIF([1]Mai!$D$6:$D$36,$A18,[1]Mai!AI$6:AI$36)+SUMIF([1]Juin!$D$6:$D$36,$A18,[1]Juin!AI$6:AI$36)+SUMIF([1]Juillet!$D$6:$D$36,$A18,[1]Juillet!AI$6:AI$36)+SUMIF([1]Août!$D$6:$D$36,$A18,[1]Août!AI$6:AI$36)+SUMIF([1]Septembre!$D$6:$D$36,$A18,[1]Septembre!AI$6:AI$36)+SUMIF([1]Octobre!$D$6:$D$36,$A18,[1]Octobre!AI$6:AI$36)+SUMIF([1]Novembre!$D$6:$D$36,$A18,[1]Novembre!AI$6:AI$36)</f>
        <v>0</v>
      </c>
      <c r="W18" s="186" t="str">
        <f t="shared" si="11"/>
        <v/>
      </c>
      <c r="X18" s="186" t="str">
        <f t="shared" si="2"/>
        <v/>
      </c>
      <c r="Y18" s="186" t="str">
        <f t="shared" si="3"/>
        <v/>
      </c>
    </row>
    <row r="19" spans="1:25">
      <c r="A19" s="180">
        <v>27</v>
      </c>
      <c r="C19" s="184">
        <f>Hebdo!$I$14</f>
        <v>0.58333333333333326</v>
      </c>
      <c r="D19" s="185">
        <f>SUMIF([1]Avril!$D$6:$D$36,$A19,[1]Avril!I$6:I$36)+SUMIF([1]Mai!$D$6:$D$36,$A19,[1]Mai!I$6:I$36)+SUMIF([1]Juin!$D$6:$D$36,$A19,[1]Juin!I$6:I$36)+SUMIF([1]Juillet!$D$6:$D$36,$A19,[1]Juillet!I$6:I$36)+SUMIF([1]Août!$D$6:$D$36,$A19,[1]Août!I$6:I$36)+SUMIF([1]Septembre!$D$6:$D$36,$A19,[1]Septembre!I$6:I$36)+SUMIF([1]Octobre!$D$6:$D$36,$A19,[1]Octobre!I$6:I$36)+SUMIF([1]Novembre!$D$6:$D$36,$A19,[1]Novembre!I$6:I$36)</f>
        <v>0.75</v>
      </c>
      <c r="E19" s="186">
        <f t="shared" si="4"/>
        <v>4.0000000000000018</v>
      </c>
      <c r="F19" s="186">
        <f t="shared" si="0"/>
        <v>0</v>
      </c>
      <c r="G19" s="186">
        <f t="shared" si="1"/>
        <v>4.0000000000000018</v>
      </c>
      <c r="I19" s="184">
        <f>Hebdo!$I$27</f>
        <v>1.4166666666666665</v>
      </c>
      <c r="J19" s="185">
        <f>SUMIF([1]Avril!$D$6:$D$36,$A19,[1]Avril!R$6:R$36)+SUMIF([1]Mai!$D$6:$D$36,$A19,[1]Mai!R$6:R$36)+SUMIF([1]Juin!$D$6:$D$36,$A19,[1]Juin!R$6:R$36)+SUMIF([1]Juillet!$D$6:$D$36,$A19,[1]Juillet!R$6:R$36)+SUMIF([1]Août!$D$6:$D$36,$A19,[1]Août!R$6:R$36)+SUMIF([1]Septembre!$D$6:$D$36,$A19,[1]Septembre!R$6:R$36)+SUMIF([1]Octobre!$D$6:$D$36,$A19,[1]Octobre!R$6:R$36)+SUMIF([1]Novembre!$D$6:$D$36,$A19,[1]Novembre!R$6:R$36)</f>
        <v>0</v>
      </c>
      <c r="K19" s="186" t="str">
        <f t="shared" si="5"/>
        <v/>
      </c>
      <c r="L19" s="186" t="str">
        <f t="shared" si="6"/>
        <v/>
      </c>
      <c r="M19" s="186" t="str">
        <f t="shared" si="7"/>
        <v/>
      </c>
      <c r="O19" s="184">
        <f>Hebdo!$I$40</f>
        <v>1.458333333333333</v>
      </c>
      <c r="P19" s="185">
        <f>SUMIF([1]Avril!$D$6:$D$36,$A19,[1]Avril!AA$6:AA$36)+SUMIF([1]Mai!$D$6:$D$36,$A19,[1]Mai!AA$6:AA$36)+SUMIF([1]Juin!$D$6:$D$36,$A19,[1]Juin!AA$6:AA$36)+SUMIF([1]Juillet!$D$6:$D$36,$A19,[1]Juillet!AA$6:AA$36)+SUMIF([1]Août!$D$6:$D$36,$A19,[1]Août!AA$6:AA$36)+SUMIF([1]Septembre!$D$6:$D$36,$A19,[1]Septembre!AA$6:AA$36)+SUMIF([1]Octobre!$D$6:$D$36,$A19,[1]Octobre!AA$6:AA$36)+SUMIF([1]Novembre!$D$6:$D$36,$A19,[1]Novembre!AA$6:AA$36)</f>
        <v>2.0625</v>
      </c>
      <c r="Q19" s="186">
        <f t="shared" si="8"/>
        <v>14.500000000000007</v>
      </c>
      <c r="R19" s="186">
        <f t="shared" si="9"/>
        <v>0</v>
      </c>
      <c r="S19" s="186">
        <f t="shared" si="10"/>
        <v>14.500000000000007</v>
      </c>
      <c r="U19" s="184"/>
      <c r="V19" s="185">
        <f>SUMIF([1]Avril!$D$6:$D$36,$A19,[1]Avril!AI$6:AI$36)+SUMIF([1]Mai!$D$6:$D$36,$A19,[1]Mai!AI$6:AI$36)+SUMIF([1]Juin!$D$6:$D$36,$A19,[1]Juin!AI$6:AI$36)+SUMIF([1]Juillet!$D$6:$D$36,$A19,[1]Juillet!AI$6:AI$36)+SUMIF([1]Août!$D$6:$D$36,$A19,[1]Août!AI$6:AI$36)+SUMIF([1]Septembre!$D$6:$D$36,$A19,[1]Septembre!AI$6:AI$36)+SUMIF([1]Octobre!$D$6:$D$36,$A19,[1]Octobre!AI$6:AI$36)+SUMIF([1]Novembre!$D$6:$D$36,$A19,[1]Novembre!AI$6:AI$36)</f>
        <v>0</v>
      </c>
      <c r="W19" s="186" t="str">
        <f t="shared" si="11"/>
        <v/>
      </c>
      <c r="X19" s="186" t="str">
        <f t="shared" si="2"/>
        <v/>
      </c>
      <c r="Y19" s="186" t="str">
        <f t="shared" si="3"/>
        <v/>
      </c>
    </row>
    <row r="20" spans="1:25">
      <c r="A20" s="180">
        <v>28</v>
      </c>
      <c r="C20" s="184">
        <f>Hebdo!$I$14</f>
        <v>0.58333333333333326</v>
      </c>
      <c r="D20" s="185">
        <f>SUMIF([1]Avril!$D$6:$D$36,$A20,[1]Avril!I$6:I$36)+SUMIF([1]Mai!$D$6:$D$36,$A20,[1]Mai!I$6:I$36)+SUMIF([1]Juin!$D$6:$D$36,$A20,[1]Juin!I$6:I$36)+SUMIF([1]Juillet!$D$6:$D$36,$A20,[1]Juillet!I$6:I$36)+SUMIF([1]Août!$D$6:$D$36,$A20,[1]Août!I$6:I$36)+SUMIF([1]Septembre!$D$6:$D$36,$A20,[1]Septembre!I$6:I$36)+SUMIF([1]Octobre!$D$6:$D$36,$A20,[1]Octobre!I$6:I$36)+SUMIF([1]Novembre!$D$6:$D$36,$A20,[1]Novembre!I$6:I$36)</f>
        <v>0.64583333333333337</v>
      </c>
      <c r="E20" s="186">
        <f t="shared" si="4"/>
        <v>1.5000000000000027</v>
      </c>
      <c r="F20" s="186">
        <f t="shared" si="0"/>
        <v>0</v>
      </c>
      <c r="G20" s="186">
        <f t="shared" si="1"/>
        <v>1.5000000000000027</v>
      </c>
      <c r="I20" s="184">
        <f>Hebdo!$I$27</f>
        <v>1.4166666666666665</v>
      </c>
      <c r="J20" s="185">
        <f>SUMIF([1]Avril!$D$6:$D$36,$A20,[1]Avril!R$6:R$36)+SUMIF([1]Mai!$D$6:$D$36,$A20,[1]Mai!R$6:R$36)+SUMIF([1]Juin!$D$6:$D$36,$A20,[1]Juin!R$6:R$36)+SUMIF([1]Juillet!$D$6:$D$36,$A20,[1]Juillet!R$6:R$36)+SUMIF([1]Août!$D$6:$D$36,$A20,[1]Août!R$6:R$36)+SUMIF([1]Septembre!$D$6:$D$36,$A20,[1]Septembre!R$6:R$36)+SUMIF([1]Octobre!$D$6:$D$36,$A20,[1]Octobre!R$6:R$36)+SUMIF([1]Novembre!$D$6:$D$36,$A20,[1]Novembre!R$6:R$36)</f>
        <v>0</v>
      </c>
      <c r="K20" s="186" t="str">
        <f t="shared" si="5"/>
        <v/>
      </c>
      <c r="L20" s="186" t="str">
        <f t="shared" si="6"/>
        <v/>
      </c>
      <c r="M20" s="186" t="str">
        <f t="shared" si="7"/>
        <v/>
      </c>
      <c r="O20" s="184">
        <f>Hebdo!$I$40</f>
        <v>1.458333333333333</v>
      </c>
      <c r="P20" s="185">
        <f>SUMIF([1]Avril!$D$6:$D$36,$A20,[1]Avril!AA$6:AA$36)+SUMIF([1]Mai!$D$6:$D$36,$A20,[1]Mai!AA$6:AA$36)+SUMIF([1]Juin!$D$6:$D$36,$A20,[1]Juin!AA$6:AA$36)+SUMIF([1]Juillet!$D$6:$D$36,$A20,[1]Juillet!AA$6:AA$36)+SUMIF([1]Août!$D$6:$D$36,$A20,[1]Août!AA$6:AA$36)+SUMIF([1]Septembre!$D$6:$D$36,$A20,[1]Septembre!AA$6:AA$36)+SUMIF([1]Octobre!$D$6:$D$36,$A20,[1]Octobre!AA$6:AA$36)+SUMIF([1]Novembre!$D$6:$D$36,$A20,[1]Novembre!AA$6:AA$36)</f>
        <v>1.4583333333333335</v>
      </c>
      <c r="Q20" s="186">
        <f t="shared" si="8"/>
        <v>0</v>
      </c>
      <c r="R20" s="186">
        <f t="shared" si="9"/>
        <v>0</v>
      </c>
      <c r="S20" s="186">
        <f t="shared" si="10"/>
        <v>0</v>
      </c>
      <c r="U20" s="184"/>
      <c r="V20" s="185">
        <f>SUMIF([1]Avril!$D$6:$D$36,$A20,[1]Avril!AI$6:AI$36)+SUMIF([1]Mai!$D$6:$D$36,$A20,[1]Mai!AI$6:AI$36)+SUMIF([1]Juin!$D$6:$D$36,$A20,[1]Juin!AI$6:AI$36)+SUMIF([1]Juillet!$D$6:$D$36,$A20,[1]Juillet!AI$6:AI$36)+SUMIF([1]Août!$D$6:$D$36,$A20,[1]Août!AI$6:AI$36)+SUMIF([1]Septembre!$D$6:$D$36,$A20,[1]Septembre!AI$6:AI$36)+SUMIF([1]Octobre!$D$6:$D$36,$A20,[1]Octobre!AI$6:AI$36)+SUMIF([1]Novembre!$D$6:$D$36,$A20,[1]Novembre!AI$6:AI$36)</f>
        <v>0</v>
      </c>
      <c r="W20" s="186" t="str">
        <f t="shared" si="11"/>
        <v/>
      </c>
      <c r="X20" s="186" t="str">
        <f t="shared" si="2"/>
        <v/>
      </c>
      <c r="Y20" s="186" t="str">
        <f t="shared" si="3"/>
        <v/>
      </c>
    </row>
    <row r="21" spans="1:25">
      <c r="A21" s="180">
        <v>29</v>
      </c>
      <c r="C21" s="184">
        <f>Hebdo!$I$14</f>
        <v>0.58333333333333326</v>
      </c>
      <c r="D21" s="185">
        <f>SUMIF([1]Avril!$D$6:$D$36,$A21,[1]Avril!I$6:I$36)+SUMIF([1]Mai!$D$6:$D$36,$A21,[1]Mai!I$6:I$36)+SUMIF([1]Juin!$D$6:$D$36,$A21,[1]Juin!I$6:I$36)+SUMIF([1]Juillet!$D$6:$D$36,$A21,[1]Juillet!I$6:I$36)+SUMIF([1]Août!$D$6:$D$36,$A21,[1]Août!I$6:I$36)+SUMIF([1]Septembre!$D$6:$D$36,$A21,[1]Septembre!I$6:I$36)+SUMIF([1]Octobre!$D$6:$D$36,$A21,[1]Octobre!I$6:I$36)+SUMIF([1]Novembre!$D$6:$D$36,$A21,[1]Novembre!I$6:I$36)</f>
        <v>1.2708333333333335</v>
      </c>
      <c r="E21" s="186">
        <f t="shared" si="4"/>
        <v>16.500000000000007</v>
      </c>
      <c r="F21" s="186">
        <f t="shared" si="0"/>
        <v>0</v>
      </c>
      <c r="G21" s="186">
        <f t="shared" si="1"/>
        <v>16.500000000000007</v>
      </c>
      <c r="I21" s="184">
        <f>Hebdo!$I$27</f>
        <v>1.4166666666666665</v>
      </c>
      <c r="J21" s="185">
        <f>SUMIF([1]Avril!$D$6:$D$36,$A21,[1]Avril!R$6:R$36)+SUMIF([1]Mai!$D$6:$D$36,$A21,[1]Mai!R$6:R$36)+SUMIF([1]Juin!$D$6:$D$36,$A21,[1]Juin!R$6:R$36)+SUMIF([1]Juillet!$D$6:$D$36,$A21,[1]Juillet!R$6:R$36)+SUMIF([1]Août!$D$6:$D$36,$A21,[1]Août!R$6:R$36)+SUMIF([1]Septembre!$D$6:$D$36,$A21,[1]Septembre!R$6:R$36)+SUMIF([1]Octobre!$D$6:$D$36,$A21,[1]Octobre!R$6:R$36)+SUMIF([1]Novembre!$D$6:$D$36,$A21,[1]Novembre!R$6:R$36)</f>
        <v>0</v>
      </c>
      <c r="K21" s="186" t="str">
        <f t="shared" si="5"/>
        <v/>
      </c>
      <c r="L21" s="186" t="str">
        <f t="shared" si="6"/>
        <v/>
      </c>
      <c r="M21" s="186" t="str">
        <f t="shared" si="7"/>
        <v/>
      </c>
      <c r="O21" s="184">
        <f>Hebdo!$I$40</f>
        <v>1.458333333333333</v>
      </c>
      <c r="P21" s="185">
        <f>SUMIF([1]Avril!$D$6:$D$36,$A21,[1]Avril!AA$6:AA$36)+SUMIF([1]Mai!$D$6:$D$36,$A21,[1]Mai!AA$6:AA$36)+SUMIF([1]Juin!$D$6:$D$36,$A21,[1]Juin!AA$6:AA$36)+SUMIF([1]Juillet!$D$6:$D$36,$A21,[1]Juillet!AA$6:AA$36)+SUMIF([1]Août!$D$6:$D$36,$A21,[1]Août!AA$6:AA$36)+SUMIF([1]Septembre!$D$6:$D$36,$A21,[1]Septembre!AA$6:AA$36)+SUMIF([1]Octobre!$D$6:$D$36,$A21,[1]Octobre!AA$6:AA$36)+SUMIF([1]Novembre!$D$6:$D$36,$A21,[1]Novembre!AA$6:AA$36)</f>
        <v>1.9722222222222228</v>
      </c>
      <c r="Q21" s="186">
        <f t="shared" si="8"/>
        <v>12.333333333333353</v>
      </c>
      <c r="R21" s="186">
        <f t="shared" si="9"/>
        <v>0</v>
      </c>
      <c r="S21" s="186">
        <f t="shared" si="10"/>
        <v>12.333333333333353</v>
      </c>
      <c r="U21" s="184">
        <f>Hebdo!$I$53</f>
        <v>0</v>
      </c>
      <c r="V21" s="185">
        <f>SUMIF([1]Avril!$D$6:$D$36,$A21,[1]Avril!AI$6:AI$36)+SUMIF([1]Mai!$D$6:$D$36,$A21,[1]Mai!AI$6:AI$36)+SUMIF([1]Juin!$D$6:$D$36,$A21,[1]Juin!AI$6:AI$36)+SUMIF([1]Juillet!$D$6:$D$36,$A21,[1]Juillet!AI$6:AI$36)+SUMIF([1]Août!$D$6:$D$36,$A21,[1]Août!AI$6:AI$36)+SUMIF([1]Septembre!$D$6:$D$36,$A21,[1]Septembre!AI$6:AI$36)+SUMIF([1]Octobre!$D$6:$D$36,$A21,[1]Octobre!AI$6:AI$36)+SUMIF([1]Novembre!$D$6:$D$36,$A21,[1]Novembre!AI$6:AI$36)</f>
        <v>0</v>
      </c>
      <c r="W21" s="186" t="str">
        <f t="shared" si="11"/>
        <v/>
      </c>
      <c r="X21" s="186" t="str">
        <f t="shared" si="2"/>
        <v/>
      </c>
      <c r="Y21" s="186" t="str">
        <f t="shared" si="3"/>
        <v/>
      </c>
    </row>
    <row r="22" spans="1:25">
      <c r="A22" s="180">
        <v>30</v>
      </c>
      <c r="C22" s="184">
        <f>Hebdo!$I$14</f>
        <v>0.58333333333333326</v>
      </c>
      <c r="D22" s="185">
        <f>SUMIF([1]Avril!$D$6:$D$36,$A22,[1]Avril!I$6:I$36)+SUMIF([1]Mai!$D$6:$D$36,$A22,[1]Mai!I$6:I$36)+SUMIF([1]Juin!$D$6:$D$36,$A22,[1]Juin!I$6:I$36)+SUMIF([1]Juillet!$D$6:$D$36,$A22,[1]Juillet!I$6:I$36)+SUMIF([1]Août!$D$6:$D$36,$A22,[1]Août!I$6:I$36)+SUMIF([1]Septembre!$D$6:$D$36,$A22,[1]Septembre!I$6:I$36)+SUMIF([1]Octobre!$D$6:$D$36,$A22,[1]Octobre!I$6:I$36)+SUMIF([1]Novembre!$D$6:$D$36,$A22,[1]Novembre!I$6:I$36)</f>
        <v>0.83333333333333337</v>
      </c>
      <c r="E22" s="186">
        <f t="shared" si="4"/>
        <v>6.0000000000000027</v>
      </c>
      <c r="F22" s="186">
        <f t="shared" si="0"/>
        <v>0</v>
      </c>
      <c r="G22" s="186">
        <f t="shared" si="1"/>
        <v>6.0000000000000027</v>
      </c>
      <c r="I22" s="184">
        <f>Hebdo!$I$27</f>
        <v>1.4166666666666665</v>
      </c>
      <c r="J22" s="185">
        <f>SUMIF([1]Avril!$D$6:$D$36,$A22,[1]Avril!R$6:R$36)+SUMIF([1]Mai!$D$6:$D$36,$A22,[1]Mai!R$6:R$36)+SUMIF([1]Juin!$D$6:$D$36,$A22,[1]Juin!R$6:R$36)+SUMIF([1]Juillet!$D$6:$D$36,$A22,[1]Juillet!R$6:R$36)+SUMIF([1]Août!$D$6:$D$36,$A22,[1]Août!R$6:R$36)+SUMIF([1]Septembre!$D$6:$D$36,$A22,[1]Septembre!R$6:R$36)+SUMIF([1]Octobre!$D$6:$D$36,$A22,[1]Octobre!R$6:R$36)+SUMIF([1]Novembre!$D$6:$D$36,$A22,[1]Novembre!R$6:R$36)</f>
        <v>0</v>
      </c>
      <c r="K22" s="186" t="str">
        <f t="shared" si="5"/>
        <v/>
      </c>
      <c r="L22" s="186" t="str">
        <f t="shared" si="6"/>
        <v/>
      </c>
      <c r="M22" s="186" t="str">
        <f t="shared" si="7"/>
        <v/>
      </c>
      <c r="O22" s="184">
        <f>Hebdo!$I$40</f>
        <v>1.458333333333333</v>
      </c>
      <c r="P22" s="185">
        <f>SUMIF([1]Avril!$D$6:$D$36,$A22,[1]Avril!AA$6:AA$36)+SUMIF([1]Mai!$D$6:$D$36,$A22,[1]Mai!AA$6:AA$36)+SUMIF([1]Juin!$D$6:$D$36,$A22,[1]Juin!AA$6:AA$36)+SUMIF([1]Juillet!$D$6:$D$36,$A22,[1]Juillet!AA$6:AA$36)+SUMIF([1]Août!$D$6:$D$36,$A22,[1]Août!AA$6:AA$36)+SUMIF([1]Septembre!$D$6:$D$36,$A22,[1]Septembre!AA$6:AA$36)+SUMIF([1]Octobre!$D$6:$D$36,$A22,[1]Octobre!AA$6:AA$36)+SUMIF([1]Novembre!$D$6:$D$36,$A22,[1]Novembre!AA$6:AA$36)</f>
        <v>1.6909722222222223</v>
      </c>
      <c r="Q22" s="186">
        <f t="shared" si="8"/>
        <v>5.5833333333333428</v>
      </c>
      <c r="R22" s="186">
        <f t="shared" si="9"/>
        <v>0</v>
      </c>
      <c r="S22" s="186">
        <f t="shared" si="10"/>
        <v>5.5833333333333428</v>
      </c>
      <c r="U22" s="184">
        <f>Hebdo!$I$53</f>
        <v>0</v>
      </c>
      <c r="V22" s="185">
        <f>SUMIF([1]Avril!$D$6:$D$36,$A22,[1]Avril!AI$6:AI$36)+SUMIF([1]Mai!$D$6:$D$36,$A22,[1]Mai!AI$6:AI$36)+SUMIF([1]Juin!$D$6:$D$36,$A22,[1]Juin!AI$6:AI$36)+SUMIF([1]Juillet!$D$6:$D$36,$A22,[1]Juillet!AI$6:AI$36)+SUMIF([1]Août!$D$6:$D$36,$A22,[1]Août!AI$6:AI$36)+SUMIF([1]Septembre!$D$6:$D$36,$A22,[1]Septembre!AI$6:AI$36)+SUMIF([1]Octobre!$D$6:$D$36,$A22,[1]Octobre!AI$6:AI$36)+SUMIF([1]Novembre!$D$6:$D$36,$A22,[1]Novembre!AI$6:AI$36)</f>
        <v>0</v>
      </c>
      <c r="W22" s="186" t="str">
        <f t="shared" si="11"/>
        <v/>
      </c>
      <c r="X22" s="186" t="str">
        <f t="shared" si="2"/>
        <v/>
      </c>
      <c r="Y22" s="186" t="str">
        <f t="shared" si="3"/>
        <v/>
      </c>
    </row>
    <row r="23" spans="1:25">
      <c r="A23" s="180">
        <v>31</v>
      </c>
      <c r="C23" s="184">
        <f>Hebdo!$I$14</f>
        <v>0.58333333333333326</v>
      </c>
      <c r="D23" s="185">
        <f>SUMIF([1]Avril!$D$6:$D$36,$A23,[1]Avril!I$6:I$36)+SUMIF([1]Mai!$D$6:$D$36,$A23,[1]Mai!I$6:I$36)+SUMIF([1]Juin!$D$6:$D$36,$A23,[1]Juin!I$6:I$36)+SUMIF([1]Juillet!$D$6:$D$36,$A23,[1]Juillet!I$6:I$36)+SUMIF([1]Août!$D$6:$D$36,$A23,[1]Août!I$6:I$36)+SUMIF([1]Septembre!$D$6:$D$36,$A23,[1]Septembre!I$6:I$36)+SUMIF([1]Octobre!$D$6:$D$36,$A23,[1]Octobre!I$6:I$36)+SUMIF([1]Novembre!$D$6:$D$36,$A23,[1]Novembre!I$6:I$36)</f>
        <v>0</v>
      </c>
      <c r="E23" s="186" t="str">
        <f t="shared" si="4"/>
        <v/>
      </c>
      <c r="F23" s="186" t="str">
        <f t="shared" si="0"/>
        <v/>
      </c>
      <c r="G23" s="186" t="str">
        <f t="shared" si="1"/>
        <v/>
      </c>
      <c r="I23" s="184">
        <f>Hebdo!$I$27</f>
        <v>1.4166666666666665</v>
      </c>
      <c r="J23" s="185">
        <f>SUMIF([1]Avril!$D$6:$D$36,$A23,[1]Avril!R$6:R$36)+SUMIF([1]Mai!$D$6:$D$36,$A23,[1]Mai!R$6:R$36)+SUMIF([1]Juin!$D$6:$D$36,$A23,[1]Juin!R$6:R$36)+SUMIF([1]Juillet!$D$6:$D$36,$A23,[1]Juillet!R$6:R$36)+SUMIF([1]Août!$D$6:$D$36,$A23,[1]Août!R$6:R$36)+SUMIF([1]Septembre!$D$6:$D$36,$A23,[1]Septembre!R$6:R$36)+SUMIF([1]Octobre!$D$6:$D$36,$A23,[1]Octobre!R$6:R$36)+SUMIF([1]Novembre!$D$6:$D$36,$A23,[1]Novembre!R$6:R$36)</f>
        <v>0</v>
      </c>
      <c r="K23" s="186" t="str">
        <f t="shared" si="5"/>
        <v/>
      </c>
      <c r="L23" s="186" t="str">
        <f t="shared" si="6"/>
        <v/>
      </c>
      <c r="M23" s="186" t="str">
        <f t="shared" si="7"/>
        <v/>
      </c>
      <c r="O23" s="184">
        <f>Hebdo!$I$40</f>
        <v>1.458333333333333</v>
      </c>
      <c r="P23" s="185">
        <f>SUMIF([1]Avril!$D$6:$D$36,$A23,[1]Avril!AA$6:AA$36)+SUMIF([1]Mai!$D$6:$D$36,$A23,[1]Mai!AA$6:AA$36)+SUMIF([1]Juin!$D$6:$D$36,$A23,[1]Juin!AA$6:AA$36)+SUMIF([1]Juillet!$D$6:$D$36,$A23,[1]Juillet!AA$6:AA$36)+SUMIF([1]Août!$D$6:$D$36,$A23,[1]Août!AA$6:AA$36)+SUMIF([1]Septembre!$D$6:$D$36,$A23,[1]Septembre!AA$6:AA$36)+SUMIF([1]Octobre!$D$6:$D$36,$A23,[1]Octobre!AA$6:AA$36)+SUMIF([1]Novembre!$D$6:$D$36,$A23,[1]Novembre!AA$6:AA$36)</f>
        <v>1.7812500000000002</v>
      </c>
      <c r="Q23" s="186">
        <f t="shared" si="8"/>
        <v>7.7500000000000124</v>
      </c>
      <c r="R23" s="186">
        <f t="shared" si="9"/>
        <v>0</v>
      </c>
      <c r="S23" s="186">
        <f t="shared" si="10"/>
        <v>7.7500000000000124</v>
      </c>
      <c r="U23" s="184">
        <f>Hebdo!$I$53</f>
        <v>0</v>
      </c>
      <c r="V23" s="185">
        <f>SUMIF([1]Avril!$D$6:$D$36,$A23,[1]Avril!AI$6:AI$36)+SUMIF([1]Mai!$D$6:$D$36,$A23,[1]Mai!AI$6:AI$36)+SUMIF([1]Juin!$D$6:$D$36,$A23,[1]Juin!AI$6:AI$36)+SUMIF([1]Juillet!$D$6:$D$36,$A23,[1]Juillet!AI$6:AI$36)+SUMIF([1]Août!$D$6:$D$36,$A23,[1]Août!AI$6:AI$36)+SUMIF([1]Septembre!$D$6:$D$36,$A23,[1]Septembre!AI$6:AI$36)+SUMIF([1]Octobre!$D$6:$D$36,$A23,[1]Octobre!AI$6:AI$36)+SUMIF([1]Novembre!$D$6:$D$36,$A23,[1]Novembre!AI$6:AI$36)</f>
        <v>0</v>
      </c>
      <c r="W23" s="186" t="str">
        <f t="shared" si="11"/>
        <v/>
      </c>
      <c r="X23" s="186" t="str">
        <f t="shared" si="2"/>
        <v/>
      </c>
      <c r="Y23" s="186" t="str">
        <f t="shared" si="3"/>
        <v/>
      </c>
    </row>
    <row r="24" spans="1:25">
      <c r="A24" s="180">
        <v>32</v>
      </c>
      <c r="C24" s="184">
        <f>Hebdo!$I$14</f>
        <v>0.58333333333333326</v>
      </c>
      <c r="D24" s="185">
        <f>SUMIF([1]Avril!$D$6:$D$36,$A24,[1]Avril!I$6:I$36)+SUMIF([1]Mai!$D$6:$D$36,$A24,[1]Mai!I$6:I$36)+SUMIF([1]Juin!$D$6:$D$36,$A24,[1]Juin!I$6:I$36)+SUMIF([1]Juillet!$D$6:$D$36,$A24,[1]Juillet!I$6:I$36)+SUMIF([1]Août!$D$6:$D$36,$A24,[1]Août!I$6:I$36)+SUMIF([1]Septembre!$D$6:$D$36,$A24,[1]Septembre!I$6:I$36)+SUMIF([1]Octobre!$D$6:$D$36,$A24,[1]Octobre!I$6:I$36)+SUMIF([1]Novembre!$D$6:$D$36,$A24,[1]Novembre!I$6:I$36)</f>
        <v>0</v>
      </c>
      <c r="E24" s="186" t="str">
        <f t="shared" si="4"/>
        <v/>
      </c>
      <c r="F24" s="186" t="str">
        <f t="shared" si="0"/>
        <v/>
      </c>
      <c r="G24" s="186" t="str">
        <f t="shared" si="1"/>
        <v/>
      </c>
      <c r="I24" s="184">
        <f>Hebdo!$I$27</f>
        <v>1.4166666666666665</v>
      </c>
      <c r="J24" s="185">
        <f>SUMIF([1]Avril!$D$6:$D$36,$A24,[1]Avril!R$6:R$36)+SUMIF([1]Mai!$D$6:$D$36,$A24,[1]Mai!R$6:R$36)+SUMIF([1]Juin!$D$6:$D$36,$A24,[1]Juin!R$6:R$36)+SUMIF([1]Juillet!$D$6:$D$36,$A24,[1]Juillet!R$6:R$36)+SUMIF([1]Août!$D$6:$D$36,$A24,[1]Août!R$6:R$36)+SUMIF([1]Septembre!$D$6:$D$36,$A24,[1]Septembre!R$6:R$36)+SUMIF([1]Octobre!$D$6:$D$36,$A24,[1]Octobre!R$6:R$36)+SUMIF([1]Novembre!$D$6:$D$36,$A24,[1]Novembre!R$6:R$36)</f>
        <v>0</v>
      </c>
      <c r="K24" s="186" t="str">
        <f t="shared" si="5"/>
        <v/>
      </c>
      <c r="L24" s="186" t="str">
        <f t="shared" si="6"/>
        <v/>
      </c>
      <c r="M24" s="186" t="str">
        <f t="shared" si="7"/>
        <v/>
      </c>
      <c r="O24" s="184">
        <f>Hebdo!$I$40</f>
        <v>1.458333333333333</v>
      </c>
      <c r="P24" s="185">
        <f>SUMIF([1]Avril!$D$6:$D$36,$A24,[1]Avril!AA$6:AA$36)+SUMIF([1]Mai!$D$6:$D$36,$A24,[1]Mai!AA$6:AA$36)+SUMIF([1]Juin!$D$6:$D$36,$A24,[1]Juin!AA$6:AA$36)+SUMIF([1]Juillet!$D$6:$D$36,$A24,[1]Juillet!AA$6:AA$36)+SUMIF([1]Août!$D$6:$D$36,$A24,[1]Août!AA$6:AA$36)+SUMIF([1]Septembre!$D$6:$D$36,$A24,[1]Septembre!AA$6:AA$36)+SUMIF([1]Octobre!$D$6:$D$36,$A24,[1]Octobre!AA$6:AA$36)+SUMIF([1]Novembre!$D$6:$D$36,$A24,[1]Novembre!AA$6:AA$36)</f>
        <v>1.9097222222222223</v>
      </c>
      <c r="Q24" s="186">
        <f t="shared" si="8"/>
        <v>10.833333333333343</v>
      </c>
      <c r="R24" s="186">
        <f t="shared" si="9"/>
        <v>0</v>
      </c>
      <c r="S24" s="186">
        <f t="shared" si="10"/>
        <v>10.833333333333343</v>
      </c>
      <c r="U24" s="184">
        <f>Hebdo!$I$53</f>
        <v>0</v>
      </c>
      <c r="V24" s="185">
        <f>SUMIF([1]Avril!$D$6:$D$36,$A24,[1]Avril!AI$6:AI$36)+SUMIF([1]Mai!$D$6:$D$36,$A24,[1]Mai!AI$6:AI$36)+SUMIF([1]Juin!$D$6:$D$36,$A24,[1]Juin!AI$6:AI$36)+SUMIF([1]Juillet!$D$6:$D$36,$A24,[1]Juillet!AI$6:AI$36)+SUMIF([1]Août!$D$6:$D$36,$A24,[1]Août!AI$6:AI$36)+SUMIF([1]Septembre!$D$6:$D$36,$A24,[1]Septembre!AI$6:AI$36)+SUMIF([1]Octobre!$D$6:$D$36,$A24,[1]Octobre!AI$6:AI$36)+SUMIF([1]Novembre!$D$6:$D$36,$A24,[1]Novembre!AI$6:AI$36)</f>
        <v>0</v>
      </c>
      <c r="W24" s="186" t="str">
        <f t="shared" si="11"/>
        <v/>
      </c>
      <c r="X24" s="186" t="str">
        <f t="shared" si="2"/>
        <v/>
      </c>
      <c r="Y24" s="186" t="str">
        <f t="shared" si="3"/>
        <v/>
      </c>
    </row>
    <row r="25" spans="1:25">
      <c r="A25" s="180">
        <v>33</v>
      </c>
      <c r="C25" s="184">
        <f>Hebdo!$I$14</f>
        <v>0.58333333333333326</v>
      </c>
      <c r="D25" s="185">
        <f>SUMIF([1]Avril!$D$6:$D$36,$A25,[1]Avril!I$6:I$36)+SUMIF([1]Mai!$D$6:$D$36,$A25,[1]Mai!I$6:I$36)+SUMIF([1]Juin!$D$6:$D$36,$A25,[1]Juin!I$6:I$36)+SUMIF([1]Juillet!$D$6:$D$36,$A25,[1]Juillet!I$6:I$36)+SUMIF([1]Août!$D$6:$D$36,$A25,[1]Août!I$6:I$36)+SUMIF([1]Septembre!$D$6:$D$36,$A25,[1]Septembre!I$6:I$36)+SUMIF([1]Octobre!$D$6:$D$36,$A25,[1]Octobre!I$6:I$36)+SUMIF([1]Novembre!$D$6:$D$36,$A25,[1]Novembre!I$6:I$36)</f>
        <v>0</v>
      </c>
      <c r="E25" s="186" t="str">
        <f t="shared" si="4"/>
        <v/>
      </c>
      <c r="F25" s="186" t="str">
        <f t="shared" si="0"/>
        <v/>
      </c>
      <c r="G25" s="186" t="str">
        <f t="shared" si="1"/>
        <v/>
      </c>
      <c r="I25" s="184">
        <f>Hebdo!$I$27</f>
        <v>1.4166666666666665</v>
      </c>
      <c r="J25" s="185">
        <f>SUMIF([1]Avril!$D$6:$D$36,$A25,[1]Avril!R$6:R$36)+SUMIF([1]Mai!$D$6:$D$36,$A25,[1]Mai!R$6:R$36)+SUMIF([1]Juin!$D$6:$D$36,$A25,[1]Juin!R$6:R$36)+SUMIF([1]Juillet!$D$6:$D$36,$A25,[1]Juillet!R$6:R$36)+SUMIF([1]Août!$D$6:$D$36,$A25,[1]Août!R$6:R$36)+SUMIF([1]Septembre!$D$6:$D$36,$A25,[1]Septembre!R$6:R$36)+SUMIF([1]Octobre!$D$6:$D$36,$A25,[1]Octobre!R$6:R$36)+SUMIF([1]Novembre!$D$6:$D$36,$A25,[1]Novembre!R$6:R$36)</f>
        <v>0</v>
      </c>
      <c r="K25" s="186" t="str">
        <f t="shared" si="5"/>
        <v/>
      </c>
      <c r="L25" s="186" t="str">
        <f t="shared" si="6"/>
        <v/>
      </c>
      <c r="M25" s="186" t="str">
        <f t="shared" si="7"/>
        <v/>
      </c>
      <c r="O25" s="184">
        <f>Hebdo!$I$40</f>
        <v>1.458333333333333</v>
      </c>
      <c r="P25" s="185">
        <f>SUMIF([1]Avril!$D$6:$D$36,$A25,[1]Avril!AA$6:AA$36)+SUMIF([1]Mai!$D$6:$D$36,$A25,[1]Mai!AA$6:AA$36)+SUMIF([1]Juin!$D$6:$D$36,$A25,[1]Juin!AA$6:AA$36)+SUMIF([1]Juillet!$D$6:$D$36,$A25,[1]Juillet!AA$6:AA$36)+SUMIF([1]Août!$D$6:$D$36,$A25,[1]Août!AA$6:AA$36)+SUMIF([1]Septembre!$D$6:$D$36,$A25,[1]Septembre!AA$6:AA$36)+SUMIF([1]Octobre!$D$6:$D$36,$A25,[1]Octobre!AA$6:AA$36)+SUMIF([1]Novembre!$D$6:$D$36,$A25,[1]Novembre!AA$6:AA$36)</f>
        <v>2.104166666666667</v>
      </c>
      <c r="Q25" s="186">
        <f t="shared" si="8"/>
        <v>15.500000000000014</v>
      </c>
      <c r="R25" s="186">
        <f t="shared" si="9"/>
        <v>0</v>
      </c>
      <c r="S25" s="186">
        <f t="shared" si="10"/>
        <v>15.500000000000014</v>
      </c>
      <c r="U25" s="184">
        <f>Hebdo!$I$53</f>
        <v>0</v>
      </c>
      <c r="V25" s="185">
        <f>SUMIF([1]Avril!$D$6:$D$36,$A25,[1]Avril!AI$6:AI$36)+SUMIF([1]Mai!$D$6:$D$36,$A25,[1]Mai!AI$6:AI$36)+SUMIF([1]Juin!$D$6:$D$36,$A25,[1]Juin!AI$6:AI$36)+SUMIF([1]Juillet!$D$6:$D$36,$A25,[1]Juillet!AI$6:AI$36)+SUMIF([1]Août!$D$6:$D$36,$A25,[1]Août!AI$6:AI$36)+SUMIF([1]Septembre!$D$6:$D$36,$A25,[1]Septembre!AI$6:AI$36)+SUMIF([1]Octobre!$D$6:$D$36,$A25,[1]Octobre!AI$6:AI$36)+SUMIF([1]Novembre!$D$6:$D$36,$A25,[1]Novembre!AI$6:AI$36)</f>
        <v>0</v>
      </c>
      <c r="W25" s="186" t="str">
        <f t="shared" si="11"/>
        <v/>
      </c>
      <c r="X25" s="186" t="str">
        <f t="shared" si="2"/>
        <v/>
      </c>
      <c r="Y25" s="186" t="str">
        <f t="shared" si="3"/>
        <v/>
      </c>
    </row>
    <row r="26" spans="1:25">
      <c r="A26" s="180">
        <v>34</v>
      </c>
      <c r="C26" s="184">
        <f>Hebdo!$I$14</f>
        <v>0.58333333333333326</v>
      </c>
      <c r="D26" s="185">
        <f>SUMIF([1]Avril!$D$6:$D$36,$A26,[1]Avril!I$6:I$36)+SUMIF([1]Mai!$D$6:$D$36,$A26,[1]Mai!I$6:I$36)+SUMIF([1]Juin!$D$6:$D$36,$A26,[1]Juin!I$6:I$36)+SUMIF([1]Juillet!$D$6:$D$36,$A26,[1]Juillet!I$6:I$36)+SUMIF([1]Août!$D$6:$D$36,$A26,[1]Août!I$6:I$36)+SUMIF([1]Septembre!$D$6:$D$36,$A26,[1]Septembre!I$6:I$36)+SUMIF([1]Octobre!$D$6:$D$36,$A26,[1]Octobre!I$6:I$36)+SUMIF([1]Novembre!$D$6:$D$36,$A26,[1]Novembre!I$6:I$36)</f>
        <v>0</v>
      </c>
      <c r="E26" s="186" t="str">
        <f t="shared" si="4"/>
        <v/>
      </c>
      <c r="F26" s="186" t="str">
        <f t="shared" si="0"/>
        <v/>
      </c>
      <c r="G26" s="186" t="str">
        <f t="shared" si="1"/>
        <v/>
      </c>
      <c r="I26" s="184">
        <f>Hebdo!$I$27</f>
        <v>1.4166666666666665</v>
      </c>
      <c r="J26" s="185">
        <f>SUMIF([1]Avril!$D$6:$D$36,$A26,[1]Avril!R$6:R$36)+SUMIF([1]Mai!$D$6:$D$36,$A26,[1]Mai!R$6:R$36)+SUMIF([1]Juin!$D$6:$D$36,$A26,[1]Juin!R$6:R$36)+SUMIF([1]Juillet!$D$6:$D$36,$A26,[1]Juillet!R$6:R$36)+SUMIF([1]Août!$D$6:$D$36,$A26,[1]Août!R$6:R$36)+SUMIF([1]Septembre!$D$6:$D$36,$A26,[1]Septembre!R$6:R$36)+SUMIF([1]Octobre!$D$6:$D$36,$A26,[1]Octobre!R$6:R$36)+SUMIF([1]Novembre!$D$6:$D$36,$A26,[1]Novembre!R$6:R$36)</f>
        <v>0</v>
      </c>
      <c r="K26" s="186" t="str">
        <f t="shared" si="5"/>
        <v/>
      </c>
      <c r="L26" s="186" t="str">
        <f t="shared" si="6"/>
        <v/>
      </c>
      <c r="M26" s="186" t="str">
        <f t="shared" si="7"/>
        <v/>
      </c>
      <c r="O26" s="184">
        <f>Hebdo!$I$40</f>
        <v>1.458333333333333</v>
      </c>
      <c r="P26" s="185">
        <f>SUMIF([1]Avril!$D$6:$D$36,$A26,[1]Avril!AA$6:AA$36)+SUMIF([1]Mai!$D$6:$D$36,$A26,[1]Mai!AA$6:AA$36)+SUMIF([1]Juin!$D$6:$D$36,$A26,[1]Juin!AA$6:AA$36)+SUMIF([1]Juillet!$D$6:$D$36,$A26,[1]Juillet!AA$6:AA$36)+SUMIF([1]Août!$D$6:$D$36,$A26,[1]Août!AA$6:AA$36)+SUMIF([1]Septembre!$D$6:$D$36,$A26,[1]Septembre!AA$6:AA$36)+SUMIF([1]Octobre!$D$6:$D$36,$A26,[1]Octobre!AA$6:AA$36)+SUMIF([1]Novembre!$D$6:$D$36,$A26,[1]Novembre!AA$6:AA$36)</f>
        <v>2.0312500000000004</v>
      </c>
      <c r="Q26" s="186">
        <f t="shared" si="8"/>
        <v>13.750000000000018</v>
      </c>
      <c r="R26" s="186">
        <f t="shared" si="9"/>
        <v>0</v>
      </c>
      <c r="S26" s="186">
        <f t="shared" si="10"/>
        <v>13.750000000000018</v>
      </c>
      <c r="U26" s="184">
        <f>Hebdo!$I$53</f>
        <v>0</v>
      </c>
      <c r="V26" s="185">
        <f>SUMIF([1]Avril!$D$6:$D$36,$A26,[1]Avril!AI$6:AI$36)+SUMIF([1]Mai!$D$6:$D$36,$A26,[1]Mai!AI$6:AI$36)+SUMIF([1]Juin!$D$6:$D$36,$A26,[1]Juin!AI$6:AI$36)+SUMIF([1]Juillet!$D$6:$D$36,$A26,[1]Juillet!AI$6:AI$36)+SUMIF([1]Août!$D$6:$D$36,$A26,[1]Août!AI$6:AI$36)+SUMIF([1]Septembre!$D$6:$D$36,$A26,[1]Septembre!AI$6:AI$36)+SUMIF([1]Octobre!$D$6:$D$36,$A26,[1]Octobre!AI$6:AI$36)+SUMIF([1]Novembre!$D$6:$D$36,$A26,[1]Novembre!AI$6:AI$36)</f>
        <v>0</v>
      </c>
      <c r="W26" s="186" t="str">
        <f t="shared" si="11"/>
        <v/>
      </c>
      <c r="X26" s="186" t="str">
        <f t="shared" si="2"/>
        <v/>
      </c>
      <c r="Y26" s="186" t="str">
        <f t="shared" si="3"/>
        <v/>
      </c>
    </row>
    <row r="27" spans="1:25">
      <c r="A27" s="180">
        <v>35</v>
      </c>
      <c r="C27" s="184">
        <f>Hebdo!$I$14</f>
        <v>0.58333333333333326</v>
      </c>
      <c r="D27" s="185">
        <f>SUMIF([1]Avril!$D$6:$D$36,$A27,[1]Avril!I$6:I$36)+SUMIF([1]Mai!$D$6:$D$36,$A27,[1]Mai!I$6:I$36)+SUMIF([1]Juin!$D$6:$D$36,$A27,[1]Juin!I$6:I$36)+SUMIF([1]Juillet!$D$6:$D$36,$A27,[1]Juillet!I$6:I$36)+SUMIF([1]Août!$D$6:$D$36,$A27,[1]Août!I$6:I$36)+SUMIF([1]Septembre!$D$6:$D$36,$A27,[1]Septembre!I$6:I$36)+SUMIF([1]Octobre!$D$6:$D$36,$A27,[1]Octobre!I$6:I$36)+SUMIF([1]Novembre!$D$6:$D$36,$A27,[1]Novembre!I$6:I$36)</f>
        <v>0</v>
      </c>
      <c r="E27" s="186" t="str">
        <f t="shared" si="4"/>
        <v/>
      </c>
      <c r="F27" s="186" t="str">
        <f t="shared" si="0"/>
        <v/>
      </c>
      <c r="G27" s="186" t="str">
        <f t="shared" si="1"/>
        <v/>
      </c>
      <c r="I27" s="184">
        <f>Hebdo!$I$27</f>
        <v>1.4166666666666665</v>
      </c>
      <c r="J27" s="185">
        <f>SUMIF([1]Avril!$D$6:$D$36,$A27,[1]Avril!R$6:R$36)+SUMIF([1]Mai!$D$6:$D$36,$A27,[1]Mai!R$6:R$36)+SUMIF([1]Juin!$D$6:$D$36,$A27,[1]Juin!R$6:R$36)+SUMIF([1]Juillet!$D$6:$D$36,$A27,[1]Juillet!R$6:R$36)+SUMIF([1]Août!$D$6:$D$36,$A27,[1]Août!R$6:R$36)+SUMIF([1]Septembre!$D$6:$D$36,$A27,[1]Septembre!R$6:R$36)+SUMIF([1]Octobre!$D$6:$D$36,$A27,[1]Octobre!R$6:R$36)+SUMIF([1]Novembre!$D$6:$D$36,$A27,[1]Novembre!R$6:R$36)</f>
        <v>0</v>
      </c>
      <c r="K27" s="186" t="str">
        <f t="shared" si="5"/>
        <v/>
      </c>
      <c r="L27" s="186" t="str">
        <f t="shared" si="6"/>
        <v/>
      </c>
      <c r="M27" s="186" t="str">
        <f t="shared" si="7"/>
        <v/>
      </c>
      <c r="O27" s="184">
        <f>Hebdo!$I$40</f>
        <v>1.458333333333333</v>
      </c>
      <c r="P27" s="185">
        <f>SUMIF([1]Avril!$D$6:$D$36,$A27,[1]Avril!AA$6:AA$36)+SUMIF([1]Mai!$D$6:$D$36,$A27,[1]Mai!AA$6:AA$36)+SUMIF([1]Juin!$D$6:$D$36,$A27,[1]Juin!AA$6:AA$36)+SUMIF([1]Juillet!$D$6:$D$36,$A27,[1]Juillet!AA$6:AA$36)+SUMIF([1]Août!$D$6:$D$36,$A27,[1]Août!AA$6:AA$36)+SUMIF([1]Septembre!$D$6:$D$36,$A27,[1]Septembre!AA$6:AA$36)+SUMIF([1]Octobre!$D$6:$D$36,$A27,[1]Octobre!AA$6:AA$36)+SUMIF([1]Novembre!$D$6:$D$36,$A27,[1]Novembre!AA$6:AA$36)</f>
        <v>1.4687500000000002</v>
      </c>
      <c r="Q27" s="186">
        <f t="shared" si="8"/>
        <v>0.25000000000001243</v>
      </c>
      <c r="R27" s="186">
        <f t="shared" si="9"/>
        <v>0</v>
      </c>
      <c r="S27" s="186">
        <f t="shared" si="10"/>
        <v>0.25000000000001243</v>
      </c>
      <c r="U27" s="184">
        <f>Hebdo!$I$53</f>
        <v>0</v>
      </c>
      <c r="V27" s="185">
        <f>SUMIF([1]Avril!$D$6:$D$36,$A27,[1]Avril!AI$6:AI$36)+SUMIF([1]Mai!$D$6:$D$36,$A27,[1]Mai!AI$6:AI$36)+SUMIF([1]Juin!$D$6:$D$36,$A27,[1]Juin!AI$6:AI$36)+SUMIF([1]Juillet!$D$6:$D$36,$A27,[1]Juillet!AI$6:AI$36)+SUMIF([1]Août!$D$6:$D$36,$A27,[1]Août!AI$6:AI$36)+SUMIF([1]Septembre!$D$6:$D$36,$A27,[1]Septembre!AI$6:AI$36)+SUMIF([1]Octobre!$D$6:$D$36,$A27,[1]Octobre!AI$6:AI$36)+SUMIF([1]Novembre!$D$6:$D$36,$A27,[1]Novembre!AI$6:AI$36)</f>
        <v>0</v>
      </c>
      <c r="W27" s="186" t="str">
        <f t="shared" si="11"/>
        <v/>
      </c>
      <c r="X27" s="186" t="str">
        <f t="shared" si="2"/>
        <v/>
      </c>
      <c r="Y27" s="186" t="str">
        <f t="shared" si="3"/>
        <v/>
      </c>
    </row>
    <row r="28" spans="1:25">
      <c r="A28" s="180">
        <v>36</v>
      </c>
      <c r="C28" s="184">
        <f>Hebdo!$I$14</f>
        <v>0.58333333333333326</v>
      </c>
      <c r="D28" s="185">
        <f>SUMIF([1]Avril!$D$6:$D$36,$A28,[1]Avril!I$6:I$36)+SUMIF([1]Mai!$D$6:$D$36,$A28,[1]Mai!I$6:I$36)+SUMIF([1]Juin!$D$6:$D$36,$A28,[1]Juin!I$6:I$36)+SUMIF([1]Juillet!$D$6:$D$36,$A28,[1]Juillet!I$6:I$36)+SUMIF([1]Août!$D$6:$D$36,$A28,[1]Août!I$6:I$36)+SUMIF([1]Septembre!$D$6:$D$36,$A28,[1]Septembre!I$6:I$36)+SUMIF([1]Octobre!$D$6:$D$36,$A28,[1]Octobre!I$6:I$36)+SUMIF([1]Novembre!$D$6:$D$36,$A28,[1]Novembre!I$6:I$36)</f>
        <v>0</v>
      </c>
      <c r="E28" s="186" t="str">
        <f t="shared" si="4"/>
        <v/>
      </c>
      <c r="F28" s="186" t="str">
        <f t="shared" si="0"/>
        <v/>
      </c>
      <c r="G28" s="186" t="str">
        <f t="shared" si="1"/>
        <v/>
      </c>
      <c r="I28" s="184">
        <f>Hebdo!$I$27</f>
        <v>1.4166666666666665</v>
      </c>
      <c r="J28" s="185">
        <f>SUMIF([1]Avril!$D$6:$D$36,$A28,[1]Avril!R$6:R$36)+SUMIF([1]Mai!$D$6:$D$36,$A28,[1]Mai!R$6:R$36)+SUMIF([1]Juin!$D$6:$D$36,$A28,[1]Juin!R$6:R$36)+SUMIF([1]Juillet!$D$6:$D$36,$A28,[1]Juillet!R$6:R$36)+SUMIF([1]Août!$D$6:$D$36,$A28,[1]Août!R$6:R$36)+SUMIF([1]Septembre!$D$6:$D$36,$A28,[1]Septembre!R$6:R$36)+SUMIF([1]Octobre!$D$6:$D$36,$A28,[1]Octobre!R$6:R$36)+SUMIF([1]Novembre!$D$6:$D$36,$A28,[1]Novembre!R$6:R$36)</f>
        <v>0.58333333333333326</v>
      </c>
      <c r="K28" s="186">
        <f t="shared" si="5"/>
        <v>0</v>
      </c>
      <c r="L28" s="186">
        <f t="shared" si="6"/>
        <v>20</v>
      </c>
      <c r="M28" s="186">
        <f t="shared" si="7"/>
        <v>-20</v>
      </c>
      <c r="O28" s="184">
        <f>Hebdo!$I$40</f>
        <v>1.458333333333333</v>
      </c>
      <c r="P28" s="185">
        <f>SUMIF([1]Avril!$D$6:$D$36,$A28,[1]Avril!AA$6:AA$36)+SUMIF([1]Mai!$D$6:$D$36,$A28,[1]Mai!AA$6:AA$36)+SUMIF([1]Juin!$D$6:$D$36,$A28,[1]Juin!AA$6:AA$36)+SUMIF([1]Juillet!$D$6:$D$36,$A28,[1]Juillet!AA$6:AA$36)+SUMIF([1]Août!$D$6:$D$36,$A28,[1]Août!AA$6:AA$36)+SUMIF([1]Septembre!$D$6:$D$36,$A28,[1]Septembre!AA$6:AA$36)+SUMIF([1]Octobre!$D$6:$D$36,$A28,[1]Octobre!AA$6:AA$36)+SUMIF([1]Novembre!$D$6:$D$36,$A28,[1]Novembre!AA$6:AA$36)</f>
        <v>1.458333333333333</v>
      </c>
      <c r="Q28" s="186">
        <f t="shared" si="8"/>
        <v>0</v>
      </c>
      <c r="R28" s="186">
        <f t="shared" si="9"/>
        <v>0</v>
      </c>
      <c r="S28" s="186">
        <f t="shared" si="10"/>
        <v>0</v>
      </c>
      <c r="U28" s="184">
        <f>Hebdo!$I$53</f>
        <v>0</v>
      </c>
      <c r="V28" s="185">
        <f>SUMIF([1]Avril!$D$6:$D$36,$A28,[1]Avril!AI$6:AI$36)+SUMIF([1]Mai!$D$6:$D$36,$A28,[1]Mai!AI$6:AI$36)+SUMIF([1]Juin!$D$6:$D$36,$A28,[1]Juin!AI$6:AI$36)+SUMIF([1]Juillet!$D$6:$D$36,$A28,[1]Juillet!AI$6:AI$36)+SUMIF([1]Août!$D$6:$D$36,$A28,[1]Août!AI$6:AI$36)+SUMIF([1]Septembre!$D$6:$D$36,$A28,[1]Septembre!AI$6:AI$36)+SUMIF([1]Octobre!$D$6:$D$36,$A28,[1]Octobre!AI$6:AI$36)+SUMIF([1]Novembre!$D$6:$D$36,$A28,[1]Novembre!AI$6:AI$36)</f>
        <v>0</v>
      </c>
      <c r="W28" s="186" t="str">
        <f t="shared" si="11"/>
        <v/>
      </c>
      <c r="X28" s="186" t="str">
        <f t="shared" si="2"/>
        <v/>
      </c>
      <c r="Y28" s="186" t="str">
        <f t="shared" si="3"/>
        <v/>
      </c>
    </row>
    <row r="29" spans="1:25">
      <c r="A29" s="180">
        <v>37</v>
      </c>
      <c r="C29" s="184">
        <f>Hebdo!$I$14</f>
        <v>0.58333333333333326</v>
      </c>
      <c r="D29" s="185">
        <f>SUMIF([1]Avril!$D$6:$D$36,$A29,[1]Avril!I$6:I$36)+SUMIF([1]Mai!$D$6:$D$36,$A29,[1]Mai!I$6:I$36)+SUMIF([1]Juin!$D$6:$D$36,$A29,[1]Juin!I$6:I$36)+SUMIF([1]Juillet!$D$6:$D$36,$A29,[1]Juillet!I$6:I$36)+SUMIF([1]Août!$D$6:$D$36,$A29,[1]Août!I$6:I$36)+SUMIF([1]Septembre!$D$6:$D$36,$A29,[1]Septembre!I$6:I$36)+SUMIF([1]Octobre!$D$6:$D$36,$A29,[1]Octobre!I$6:I$36)+SUMIF([1]Novembre!$D$6:$D$36,$A29,[1]Novembre!I$6:I$36)</f>
        <v>0</v>
      </c>
      <c r="E29" s="186" t="str">
        <f t="shared" si="4"/>
        <v/>
      </c>
      <c r="F29" s="186" t="str">
        <f t="shared" si="0"/>
        <v/>
      </c>
      <c r="G29" s="186" t="str">
        <f t="shared" si="1"/>
        <v/>
      </c>
      <c r="I29" s="184">
        <f>Hebdo!$I$27</f>
        <v>1.4166666666666665</v>
      </c>
      <c r="J29" s="185">
        <f>SUMIF([1]Avril!$D$6:$D$36,$A29,[1]Avril!R$6:R$36)+SUMIF([1]Mai!$D$6:$D$36,$A29,[1]Mai!R$6:R$36)+SUMIF([1]Juin!$D$6:$D$36,$A29,[1]Juin!R$6:R$36)+SUMIF([1]Juillet!$D$6:$D$36,$A29,[1]Juillet!R$6:R$36)+SUMIF([1]Août!$D$6:$D$36,$A29,[1]Août!R$6:R$36)+SUMIF([1]Septembre!$D$6:$D$36,$A29,[1]Septembre!R$6:R$36)+SUMIF([1]Octobre!$D$6:$D$36,$A29,[1]Octobre!R$6:R$36)+SUMIF([1]Novembre!$D$6:$D$36,$A29,[1]Novembre!R$6:R$36)</f>
        <v>0</v>
      </c>
      <c r="K29" s="186" t="str">
        <f t="shared" si="5"/>
        <v/>
      </c>
      <c r="L29" s="186" t="str">
        <f t="shared" si="6"/>
        <v/>
      </c>
      <c r="M29" s="186" t="str">
        <f t="shared" si="7"/>
        <v/>
      </c>
      <c r="O29" s="184">
        <f>Hebdo!$I$40</f>
        <v>1.458333333333333</v>
      </c>
      <c r="P29" s="185">
        <f>SUMIF([1]Avril!$D$6:$D$36,$A29,[1]Avril!AA$6:AA$36)+SUMIF([1]Mai!$D$6:$D$36,$A29,[1]Mai!AA$6:AA$36)+SUMIF([1]Juin!$D$6:$D$36,$A29,[1]Juin!AA$6:AA$36)+SUMIF([1]Juillet!$D$6:$D$36,$A29,[1]Juillet!AA$6:AA$36)+SUMIF([1]Août!$D$6:$D$36,$A29,[1]Août!AA$6:AA$36)+SUMIF([1]Septembre!$D$6:$D$36,$A29,[1]Septembre!AA$6:AA$36)+SUMIF([1]Octobre!$D$6:$D$36,$A29,[1]Octobre!AA$6:AA$36)+SUMIF([1]Novembre!$D$6:$D$36,$A29,[1]Novembre!AA$6:AA$36)</f>
        <v>1.4166666666666665</v>
      </c>
      <c r="Q29" s="186">
        <f t="shared" si="8"/>
        <v>0</v>
      </c>
      <c r="R29" s="186">
        <f t="shared" si="9"/>
        <v>0.99999999999999645</v>
      </c>
      <c r="S29" s="186">
        <f t="shared" si="10"/>
        <v>-0.99999999999999645</v>
      </c>
      <c r="U29" s="184">
        <f>Hebdo!$I$53</f>
        <v>0</v>
      </c>
      <c r="V29" s="185">
        <f>SUMIF([1]Avril!$D$6:$D$36,$A29,[1]Avril!AI$6:AI$36)+SUMIF([1]Mai!$D$6:$D$36,$A29,[1]Mai!AI$6:AI$36)+SUMIF([1]Juin!$D$6:$D$36,$A29,[1]Juin!AI$6:AI$36)+SUMIF([1]Juillet!$D$6:$D$36,$A29,[1]Juillet!AI$6:AI$36)+SUMIF([1]Août!$D$6:$D$36,$A29,[1]Août!AI$6:AI$36)+SUMIF([1]Septembre!$D$6:$D$36,$A29,[1]Septembre!AI$6:AI$36)+SUMIF([1]Octobre!$D$6:$D$36,$A29,[1]Octobre!AI$6:AI$36)+SUMIF([1]Novembre!$D$6:$D$36,$A29,[1]Novembre!AI$6:AI$36)</f>
        <v>0</v>
      </c>
      <c r="W29" s="186" t="str">
        <f t="shared" si="11"/>
        <v/>
      </c>
      <c r="X29" s="186" t="str">
        <f t="shared" si="2"/>
        <v/>
      </c>
      <c r="Y29" s="186" t="str">
        <f t="shared" si="3"/>
        <v/>
      </c>
    </row>
    <row r="30" spans="1:25">
      <c r="A30" s="180">
        <v>38</v>
      </c>
      <c r="C30" s="184">
        <f>Hebdo!$I$14</f>
        <v>0.58333333333333326</v>
      </c>
      <c r="D30" s="185">
        <f>SUMIF([1]Avril!$D$6:$D$36,$A30,[1]Avril!I$6:I$36)+SUMIF([1]Mai!$D$6:$D$36,$A30,[1]Mai!I$6:I$36)+SUMIF([1]Juin!$D$6:$D$36,$A30,[1]Juin!I$6:I$36)+SUMIF([1]Juillet!$D$6:$D$36,$A30,[1]Juillet!I$6:I$36)+SUMIF([1]Août!$D$6:$D$36,$A30,[1]Août!I$6:I$36)+SUMIF([1]Septembre!$D$6:$D$36,$A30,[1]Septembre!I$6:I$36)+SUMIF([1]Octobre!$D$6:$D$36,$A30,[1]Octobre!I$6:I$36)+SUMIF([1]Novembre!$D$6:$D$36,$A30,[1]Novembre!I$6:I$36)</f>
        <v>0</v>
      </c>
      <c r="E30" s="186" t="str">
        <f t="shared" si="4"/>
        <v/>
      </c>
      <c r="F30" s="186" t="str">
        <f t="shared" si="0"/>
        <v/>
      </c>
      <c r="G30" s="186" t="str">
        <f t="shared" si="1"/>
        <v/>
      </c>
      <c r="I30" s="184">
        <f>Hebdo!$I$27</f>
        <v>1.4166666666666665</v>
      </c>
      <c r="J30" s="185">
        <f>SUMIF([1]Avril!$D$6:$D$36,$A30,[1]Avril!R$6:R$36)+SUMIF([1]Mai!$D$6:$D$36,$A30,[1]Mai!R$6:R$36)+SUMIF([1]Juin!$D$6:$D$36,$A30,[1]Juin!R$6:R$36)+SUMIF([1]Juillet!$D$6:$D$36,$A30,[1]Juillet!R$6:R$36)+SUMIF([1]Août!$D$6:$D$36,$A30,[1]Août!R$6:R$36)+SUMIF([1]Septembre!$D$6:$D$36,$A30,[1]Septembre!R$6:R$36)+SUMIF([1]Octobre!$D$6:$D$36,$A30,[1]Octobre!R$6:R$36)+SUMIF([1]Novembre!$D$6:$D$36,$A30,[1]Novembre!R$6:R$36)</f>
        <v>0</v>
      </c>
      <c r="K30" s="186" t="str">
        <f t="shared" si="5"/>
        <v/>
      </c>
      <c r="L30" s="186" t="str">
        <f t="shared" si="6"/>
        <v/>
      </c>
      <c r="M30" s="186" t="str">
        <f t="shared" si="7"/>
        <v/>
      </c>
      <c r="O30" s="184">
        <f>Hebdo!$I$40</f>
        <v>1.458333333333333</v>
      </c>
      <c r="P30" s="185">
        <f>SUMIF([1]Avril!$D$6:$D$36,$A30,[1]Avril!AA$6:AA$36)+SUMIF([1]Mai!$D$6:$D$36,$A30,[1]Mai!AA$6:AA$36)+SUMIF([1]Juin!$D$6:$D$36,$A30,[1]Juin!AA$6:AA$36)+SUMIF([1]Juillet!$D$6:$D$36,$A30,[1]Juillet!AA$6:AA$36)+SUMIF([1]Août!$D$6:$D$36,$A30,[1]Août!AA$6:AA$36)+SUMIF([1]Septembre!$D$6:$D$36,$A30,[1]Septembre!AA$6:AA$36)+SUMIF([1]Octobre!$D$6:$D$36,$A30,[1]Octobre!AA$6:AA$36)+SUMIF([1]Novembre!$D$6:$D$36,$A30,[1]Novembre!AA$6:AA$36)</f>
        <v>1.5416666666666665</v>
      </c>
      <c r="Q30" s="186">
        <f t="shared" si="8"/>
        <v>2.0000000000000036</v>
      </c>
      <c r="R30" s="186">
        <f t="shared" si="9"/>
        <v>0</v>
      </c>
      <c r="S30" s="186">
        <f t="shared" si="10"/>
        <v>2.0000000000000036</v>
      </c>
      <c r="U30" s="184">
        <f>Hebdo!$I$53</f>
        <v>0</v>
      </c>
      <c r="V30" s="185">
        <f>SUMIF([1]Avril!$D$6:$D$36,$A30,[1]Avril!AI$6:AI$36)+SUMIF([1]Mai!$D$6:$D$36,$A30,[1]Mai!AI$6:AI$36)+SUMIF([1]Juin!$D$6:$D$36,$A30,[1]Juin!AI$6:AI$36)+SUMIF([1]Juillet!$D$6:$D$36,$A30,[1]Juillet!AI$6:AI$36)+SUMIF([1]Août!$D$6:$D$36,$A30,[1]Août!AI$6:AI$36)+SUMIF([1]Septembre!$D$6:$D$36,$A30,[1]Septembre!AI$6:AI$36)+SUMIF([1]Octobre!$D$6:$D$36,$A30,[1]Octobre!AI$6:AI$36)+SUMIF([1]Novembre!$D$6:$D$36,$A30,[1]Novembre!AI$6:AI$36)</f>
        <v>0</v>
      </c>
      <c r="W30" s="186" t="str">
        <f t="shared" si="11"/>
        <v/>
      </c>
      <c r="X30" s="186" t="str">
        <f t="shared" si="2"/>
        <v/>
      </c>
      <c r="Y30" s="186" t="str">
        <f t="shared" si="3"/>
        <v/>
      </c>
    </row>
    <row r="31" spans="1:25">
      <c r="A31" s="180">
        <v>39</v>
      </c>
      <c r="C31" s="184">
        <f>Hebdo!$I$14</f>
        <v>0.58333333333333326</v>
      </c>
      <c r="D31" s="185">
        <f>SUMIF([1]Avril!$D$6:$D$36,$A31,[1]Avril!I$6:I$36)+SUMIF([1]Mai!$D$6:$D$36,$A31,[1]Mai!I$6:I$36)+SUMIF([1]Juin!$D$6:$D$36,$A31,[1]Juin!I$6:I$36)+SUMIF([1]Juillet!$D$6:$D$36,$A31,[1]Juillet!I$6:I$36)+SUMIF([1]Août!$D$6:$D$36,$A31,[1]Août!I$6:I$36)+SUMIF([1]Septembre!$D$6:$D$36,$A31,[1]Septembre!I$6:I$36)+SUMIF([1]Octobre!$D$6:$D$36,$A31,[1]Octobre!I$6:I$36)+SUMIF([1]Novembre!$D$6:$D$36,$A31,[1]Novembre!I$6:I$36)</f>
        <v>0</v>
      </c>
      <c r="E31" s="186" t="str">
        <f t="shared" si="4"/>
        <v/>
      </c>
      <c r="F31" s="186" t="str">
        <f t="shared" si="0"/>
        <v/>
      </c>
      <c r="G31" s="186" t="str">
        <f t="shared" si="1"/>
        <v/>
      </c>
      <c r="I31" s="184">
        <f>Hebdo!$I$27</f>
        <v>1.4166666666666665</v>
      </c>
      <c r="J31" s="185">
        <f>SUMIF([1]Avril!$D$6:$D$36,$A31,[1]Avril!R$6:R$36)+SUMIF([1]Mai!$D$6:$D$36,$A31,[1]Mai!R$6:R$36)+SUMIF([1]Juin!$D$6:$D$36,$A31,[1]Juin!R$6:R$36)+SUMIF([1]Juillet!$D$6:$D$36,$A31,[1]Juillet!R$6:R$36)+SUMIF([1]Août!$D$6:$D$36,$A31,[1]Août!R$6:R$36)+SUMIF([1]Septembre!$D$6:$D$36,$A31,[1]Septembre!R$6:R$36)+SUMIF([1]Octobre!$D$6:$D$36,$A31,[1]Octobre!R$6:R$36)+SUMIF([1]Novembre!$D$6:$D$36,$A31,[1]Novembre!R$6:R$36)</f>
        <v>0</v>
      </c>
      <c r="K31" s="186" t="str">
        <f t="shared" si="5"/>
        <v/>
      </c>
      <c r="L31" s="186" t="str">
        <f t="shared" si="6"/>
        <v/>
      </c>
      <c r="M31" s="186" t="str">
        <f t="shared" si="7"/>
        <v/>
      </c>
      <c r="O31" s="184">
        <f>Hebdo!$I$40</f>
        <v>1.458333333333333</v>
      </c>
      <c r="P31" s="185">
        <f>SUMIF([1]Avril!$D$6:$D$36,$A31,[1]Avril!AA$6:AA$36)+SUMIF([1]Mai!$D$6:$D$36,$A31,[1]Mai!AA$6:AA$36)+SUMIF([1]Juin!$D$6:$D$36,$A31,[1]Juin!AA$6:AA$36)+SUMIF([1]Juillet!$D$6:$D$36,$A31,[1]Juillet!AA$6:AA$36)+SUMIF([1]Août!$D$6:$D$36,$A31,[1]Août!AA$6:AA$36)+SUMIF([1]Septembre!$D$6:$D$36,$A31,[1]Septembre!AA$6:AA$36)+SUMIF([1]Octobre!$D$6:$D$36,$A31,[1]Octobre!AA$6:AA$36)+SUMIF([1]Novembre!$D$6:$D$36,$A31,[1]Novembre!AA$6:AA$36)</f>
        <v>1.4166666666666665</v>
      </c>
      <c r="Q31" s="186">
        <f t="shared" si="8"/>
        <v>0</v>
      </c>
      <c r="R31" s="186">
        <f t="shared" si="9"/>
        <v>0.99999999999999645</v>
      </c>
      <c r="S31" s="186">
        <f t="shared" si="10"/>
        <v>-0.99999999999999645</v>
      </c>
      <c r="U31" s="184">
        <f>Hebdo!$I$53</f>
        <v>0</v>
      </c>
      <c r="V31" s="185">
        <f>SUMIF([1]Avril!$D$6:$D$36,$A31,[1]Avril!AI$6:AI$36)+SUMIF([1]Mai!$D$6:$D$36,$A31,[1]Mai!AI$6:AI$36)+SUMIF([1]Juin!$D$6:$D$36,$A31,[1]Juin!AI$6:AI$36)+SUMIF([1]Juillet!$D$6:$D$36,$A31,[1]Juillet!AI$6:AI$36)+SUMIF([1]Août!$D$6:$D$36,$A31,[1]Août!AI$6:AI$36)+SUMIF([1]Septembre!$D$6:$D$36,$A31,[1]Septembre!AI$6:AI$36)+SUMIF([1]Octobre!$D$6:$D$36,$A31,[1]Octobre!AI$6:AI$36)+SUMIF([1]Novembre!$D$6:$D$36,$A31,[1]Novembre!AI$6:AI$36)</f>
        <v>0</v>
      </c>
      <c r="W31" s="186" t="str">
        <f t="shared" si="11"/>
        <v/>
      </c>
      <c r="X31" s="186" t="str">
        <f t="shared" si="2"/>
        <v/>
      </c>
      <c r="Y31" s="186" t="str">
        <f t="shared" si="3"/>
        <v/>
      </c>
    </row>
    <row r="32" spans="1:25">
      <c r="A32" s="180">
        <v>40</v>
      </c>
      <c r="C32" s="184">
        <f>Hebdo!$I$14</f>
        <v>0.58333333333333326</v>
      </c>
      <c r="D32" s="185">
        <f>SUMIF([1]Avril!$D$6:$D$36,$A32,[1]Avril!I$6:I$36)+SUMIF([1]Mai!$D$6:$D$36,$A32,[1]Mai!I$6:I$36)+SUMIF([1]Juin!$D$6:$D$36,$A32,[1]Juin!I$6:I$36)+SUMIF([1]Juillet!$D$6:$D$36,$A32,[1]Juillet!I$6:I$36)+SUMIF([1]Août!$D$6:$D$36,$A32,[1]Août!I$6:I$36)+SUMIF([1]Septembre!$D$6:$D$36,$A32,[1]Septembre!I$6:I$36)+SUMIF([1]Octobre!$D$6:$D$36,$A32,[1]Octobre!I$6:I$36)+SUMIF([1]Novembre!$D$6:$D$36,$A32,[1]Novembre!I$6:I$36)</f>
        <v>0</v>
      </c>
      <c r="E32" s="186" t="str">
        <f t="shared" si="4"/>
        <v/>
      </c>
      <c r="F32" s="186" t="str">
        <f t="shared" si="0"/>
        <v/>
      </c>
      <c r="G32" s="186" t="str">
        <f t="shared" si="1"/>
        <v/>
      </c>
      <c r="I32" s="184">
        <f>Hebdo!$I$27</f>
        <v>1.4166666666666665</v>
      </c>
      <c r="J32" s="185">
        <f>SUMIF([1]Avril!$D$6:$D$36,$A32,[1]Avril!R$6:R$36)+SUMIF([1]Mai!$D$6:$D$36,$A32,[1]Mai!R$6:R$36)+SUMIF([1]Juin!$D$6:$D$36,$A32,[1]Juin!R$6:R$36)+SUMIF([1]Juillet!$D$6:$D$36,$A32,[1]Juillet!R$6:R$36)+SUMIF([1]Août!$D$6:$D$36,$A32,[1]Août!R$6:R$36)+SUMIF([1]Septembre!$D$6:$D$36,$A32,[1]Septembre!R$6:R$36)+SUMIF([1]Octobre!$D$6:$D$36,$A32,[1]Octobre!R$6:R$36)+SUMIF([1]Novembre!$D$6:$D$36,$A32,[1]Novembre!R$6:R$36)</f>
        <v>0</v>
      </c>
      <c r="K32" s="186" t="str">
        <f t="shared" si="5"/>
        <v/>
      </c>
      <c r="L32" s="186" t="str">
        <f t="shared" si="6"/>
        <v/>
      </c>
      <c r="M32" s="186" t="str">
        <f t="shared" si="7"/>
        <v/>
      </c>
      <c r="O32" s="184">
        <f>Hebdo!$I$40</f>
        <v>1.458333333333333</v>
      </c>
      <c r="P32" s="185">
        <f>SUMIF([1]Avril!$D$6:$D$36,$A32,[1]Avril!AA$6:AA$36)+SUMIF([1]Mai!$D$6:$D$36,$A32,[1]Mai!AA$6:AA$36)+SUMIF([1]Juin!$D$6:$D$36,$A32,[1]Juin!AA$6:AA$36)+SUMIF([1]Juillet!$D$6:$D$36,$A32,[1]Juillet!AA$6:AA$36)+SUMIF([1]Août!$D$6:$D$36,$A32,[1]Août!AA$6:AA$36)+SUMIF([1]Septembre!$D$6:$D$36,$A32,[1]Septembre!AA$6:AA$36)+SUMIF([1]Octobre!$D$6:$D$36,$A32,[1]Octobre!AA$6:AA$36)+SUMIF([1]Novembre!$D$6:$D$36,$A32,[1]Novembre!AA$6:AA$36)</f>
        <v>1.583333333333333</v>
      </c>
      <c r="Q32" s="186">
        <f t="shared" si="8"/>
        <v>3</v>
      </c>
      <c r="R32" s="186">
        <f t="shared" si="9"/>
        <v>0</v>
      </c>
      <c r="S32" s="186">
        <f t="shared" si="10"/>
        <v>3</v>
      </c>
      <c r="U32" s="184">
        <f>Hebdo!$I$53</f>
        <v>0</v>
      </c>
      <c r="V32" s="185">
        <f>SUMIF([1]Avril!$D$6:$D$36,$A32,[1]Avril!AI$6:AI$36)+SUMIF([1]Mai!$D$6:$D$36,$A32,[1]Mai!AI$6:AI$36)+SUMIF([1]Juin!$D$6:$D$36,$A32,[1]Juin!AI$6:AI$36)+SUMIF([1]Juillet!$D$6:$D$36,$A32,[1]Juillet!AI$6:AI$36)+SUMIF([1]Août!$D$6:$D$36,$A32,[1]Août!AI$6:AI$36)+SUMIF([1]Septembre!$D$6:$D$36,$A32,[1]Septembre!AI$6:AI$36)+SUMIF([1]Octobre!$D$6:$D$36,$A32,[1]Octobre!AI$6:AI$36)+SUMIF([1]Novembre!$D$6:$D$36,$A32,[1]Novembre!AI$6:AI$36)</f>
        <v>0</v>
      </c>
      <c r="W32" s="186" t="str">
        <f t="shared" si="11"/>
        <v/>
      </c>
      <c r="X32" s="186" t="str">
        <f t="shared" si="2"/>
        <v/>
      </c>
      <c r="Y32" s="186" t="str">
        <f t="shared" si="3"/>
        <v/>
      </c>
    </row>
    <row r="33" spans="1:25">
      <c r="A33" s="180">
        <v>41</v>
      </c>
      <c r="C33" s="184">
        <f>Hebdo!$I$14</f>
        <v>0.58333333333333326</v>
      </c>
      <c r="D33" s="185">
        <f>SUMIF([1]Avril!$D$6:$D$36,$A33,[1]Avril!I$6:I$36)+SUMIF([1]Mai!$D$6:$D$36,$A33,[1]Mai!I$6:I$36)+SUMIF([1]Juin!$D$6:$D$36,$A33,[1]Juin!I$6:I$36)+SUMIF([1]Juillet!$D$6:$D$36,$A33,[1]Juillet!I$6:I$36)+SUMIF([1]Août!$D$6:$D$36,$A33,[1]Août!I$6:I$36)+SUMIF([1]Septembre!$D$6:$D$36,$A33,[1]Septembre!I$6:I$36)+SUMIF([1]Octobre!$D$6:$D$36,$A33,[1]Octobre!I$6:I$36)+SUMIF([1]Novembre!$D$6:$D$36,$A33,[1]Novembre!I$6:I$36)</f>
        <v>0</v>
      </c>
      <c r="E33" s="186" t="str">
        <f t="shared" si="4"/>
        <v/>
      </c>
      <c r="F33" s="186" t="str">
        <f t="shared" si="0"/>
        <v/>
      </c>
      <c r="G33" s="186" t="str">
        <f t="shared" si="1"/>
        <v/>
      </c>
      <c r="I33" s="184">
        <f>Hebdo!$I$27</f>
        <v>1.4166666666666665</v>
      </c>
      <c r="J33" s="185">
        <f>SUMIF([1]Avril!$D$6:$D$36,$A33,[1]Avril!R$6:R$36)+SUMIF([1]Mai!$D$6:$D$36,$A33,[1]Mai!R$6:R$36)+SUMIF([1]Juin!$D$6:$D$36,$A33,[1]Juin!R$6:R$36)+SUMIF([1]Juillet!$D$6:$D$36,$A33,[1]Juillet!R$6:R$36)+SUMIF([1]Août!$D$6:$D$36,$A33,[1]Août!R$6:R$36)+SUMIF([1]Septembre!$D$6:$D$36,$A33,[1]Septembre!R$6:R$36)+SUMIF([1]Octobre!$D$6:$D$36,$A33,[1]Octobre!R$6:R$36)+SUMIF([1]Novembre!$D$6:$D$36,$A33,[1]Novembre!R$6:R$36)</f>
        <v>0</v>
      </c>
      <c r="K33" s="186" t="str">
        <f t="shared" si="5"/>
        <v/>
      </c>
      <c r="L33" s="186" t="str">
        <f t="shared" si="6"/>
        <v/>
      </c>
      <c r="M33" s="186" t="str">
        <f t="shared" si="7"/>
        <v/>
      </c>
      <c r="O33" s="184">
        <f>Hebdo!$I$40</f>
        <v>1.458333333333333</v>
      </c>
      <c r="P33" s="185">
        <f>SUMIF([1]Avril!$D$6:$D$36,$A33,[1]Avril!AA$6:AA$36)+SUMIF([1]Mai!$D$6:$D$36,$A33,[1]Mai!AA$6:AA$36)+SUMIF([1]Juin!$D$6:$D$36,$A33,[1]Juin!AA$6:AA$36)+SUMIF([1]Juillet!$D$6:$D$36,$A33,[1]Juillet!AA$6:AA$36)+SUMIF([1]Août!$D$6:$D$36,$A33,[1]Août!AA$6:AA$36)+SUMIF([1]Septembre!$D$6:$D$36,$A33,[1]Septembre!AA$6:AA$36)+SUMIF([1]Octobre!$D$6:$D$36,$A33,[1]Octobre!AA$6:AA$36)+SUMIF([1]Novembre!$D$6:$D$36,$A33,[1]Novembre!AA$6:AA$36)</f>
        <v>1.1666666666666665</v>
      </c>
      <c r="Q33" s="186">
        <f t="shared" si="8"/>
        <v>0</v>
      </c>
      <c r="R33" s="186">
        <f t="shared" si="9"/>
        <v>6.9999999999999964</v>
      </c>
      <c r="S33" s="186">
        <f t="shared" si="10"/>
        <v>-6.9999999999999964</v>
      </c>
      <c r="U33" s="184">
        <f>Hebdo!$I$53</f>
        <v>0</v>
      </c>
      <c r="V33" s="185">
        <f>SUMIF([1]Avril!$D$6:$D$36,$A33,[1]Avril!AI$6:AI$36)+SUMIF([1]Mai!$D$6:$D$36,$A33,[1]Mai!AI$6:AI$36)+SUMIF([1]Juin!$D$6:$D$36,$A33,[1]Juin!AI$6:AI$36)+SUMIF([1]Juillet!$D$6:$D$36,$A33,[1]Juillet!AI$6:AI$36)+SUMIF([1]Août!$D$6:$D$36,$A33,[1]Août!AI$6:AI$36)+SUMIF([1]Septembre!$D$6:$D$36,$A33,[1]Septembre!AI$6:AI$36)+SUMIF([1]Octobre!$D$6:$D$36,$A33,[1]Octobre!AI$6:AI$36)+SUMIF([1]Novembre!$D$6:$D$36,$A33,[1]Novembre!AI$6:AI$36)</f>
        <v>0</v>
      </c>
      <c r="W33" s="186" t="str">
        <f t="shared" si="11"/>
        <v/>
      </c>
      <c r="X33" s="186" t="str">
        <f t="shared" si="2"/>
        <v/>
      </c>
      <c r="Y33" s="186" t="str">
        <f t="shared" si="3"/>
        <v/>
      </c>
    </row>
    <row r="34" spans="1:25">
      <c r="A34" s="180">
        <v>42</v>
      </c>
      <c r="C34" s="184">
        <f>Hebdo!$I$14</f>
        <v>0.58333333333333326</v>
      </c>
      <c r="D34" s="185">
        <f>SUMIF([1]Avril!$D$6:$D$36,$A34,[1]Avril!I$6:I$36)+SUMIF([1]Mai!$D$6:$D$36,$A34,[1]Mai!I$6:I$36)+SUMIF([1]Juin!$D$6:$D$36,$A34,[1]Juin!I$6:I$36)+SUMIF([1]Juillet!$D$6:$D$36,$A34,[1]Juillet!I$6:I$36)+SUMIF([1]Août!$D$6:$D$36,$A34,[1]Août!I$6:I$36)+SUMIF([1]Septembre!$D$6:$D$36,$A34,[1]Septembre!I$6:I$36)+SUMIF([1]Octobre!$D$6:$D$36,$A34,[1]Octobre!I$6:I$36)+SUMIF([1]Novembre!$D$6:$D$36,$A34,[1]Novembre!I$6:I$36)</f>
        <v>0</v>
      </c>
      <c r="E34" s="186" t="str">
        <f t="shared" si="4"/>
        <v/>
      </c>
      <c r="F34" s="186" t="str">
        <f t="shared" si="0"/>
        <v/>
      </c>
      <c r="G34" s="186" t="str">
        <f t="shared" si="1"/>
        <v/>
      </c>
      <c r="I34" s="184">
        <f>Hebdo!$I$27</f>
        <v>1.4166666666666665</v>
      </c>
      <c r="J34" s="185">
        <f>SUMIF([1]Avril!$D$6:$D$36,$A34,[1]Avril!R$6:R$36)+SUMIF([1]Mai!$D$6:$D$36,$A34,[1]Mai!R$6:R$36)+SUMIF([1]Juin!$D$6:$D$36,$A34,[1]Juin!R$6:R$36)+SUMIF([1]Juillet!$D$6:$D$36,$A34,[1]Juillet!R$6:R$36)+SUMIF([1]Août!$D$6:$D$36,$A34,[1]Août!R$6:R$36)+SUMIF([1]Septembre!$D$6:$D$36,$A34,[1]Septembre!R$6:R$36)+SUMIF([1]Octobre!$D$6:$D$36,$A34,[1]Octobre!R$6:R$36)+SUMIF([1]Novembre!$D$6:$D$36,$A34,[1]Novembre!R$6:R$36)</f>
        <v>0</v>
      </c>
      <c r="K34" s="186" t="str">
        <f t="shared" si="5"/>
        <v/>
      </c>
      <c r="L34" s="186" t="str">
        <f t="shared" si="6"/>
        <v/>
      </c>
      <c r="M34" s="186" t="str">
        <f t="shared" si="7"/>
        <v/>
      </c>
      <c r="O34" s="184">
        <f>Hebdo!$I$40</f>
        <v>1.458333333333333</v>
      </c>
      <c r="P34" s="185">
        <f>SUMIF([1]Avril!$D$6:$D$36,$A34,[1]Avril!AA$6:AA$36)+SUMIF([1]Mai!$D$6:$D$36,$A34,[1]Mai!AA$6:AA$36)+SUMIF([1]Juin!$D$6:$D$36,$A34,[1]Juin!AA$6:AA$36)+SUMIF([1]Juillet!$D$6:$D$36,$A34,[1]Juillet!AA$6:AA$36)+SUMIF([1]Août!$D$6:$D$36,$A34,[1]Août!AA$6:AA$36)+SUMIF([1]Septembre!$D$6:$D$36,$A34,[1]Septembre!AA$6:AA$36)+SUMIF([1]Octobre!$D$6:$D$36,$A34,[1]Octobre!AA$6:AA$36)+SUMIF([1]Novembre!$D$6:$D$36,$A34,[1]Novembre!AA$6:AA$36)</f>
        <v>1.1666666666666665</v>
      </c>
      <c r="Q34" s="186">
        <f t="shared" si="8"/>
        <v>0</v>
      </c>
      <c r="R34" s="186">
        <f t="shared" si="9"/>
        <v>6.9999999999999964</v>
      </c>
      <c r="S34" s="186">
        <f t="shared" si="10"/>
        <v>-6.9999999999999964</v>
      </c>
      <c r="U34" s="184">
        <f>Hebdo!$I$53</f>
        <v>0</v>
      </c>
      <c r="V34" s="185">
        <f>SUMIF([1]Avril!$D$6:$D$36,$A34,[1]Avril!AI$6:AI$36)+SUMIF([1]Mai!$D$6:$D$36,$A34,[1]Mai!AI$6:AI$36)+SUMIF([1]Juin!$D$6:$D$36,$A34,[1]Juin!AI$6:AI$36)+SUMIF([1]Juillet!$D$6:$D$36,$A34,[1]Juillet!AI$6:AI$36)+SUMIF([1]Août!$D$6:$D$36,$A34,[1]Août!AI$6:AI$36)+SUMIF([1]Septembre!$D$6:$D$36,$A34,[1]Septembre!AI$6:AI$36)+SUMIF([1]Octobre!$D$6:$D$36,$A34,[1]Octobre!AI$6:AI$36)+SUMIF([1]Novembre!$D$6:$D$36,$A34,[1]Novembre!AI$6:AI$36)</f>
        <v>0</v>
      </c>
      <c r="W34" s="186" t="str">
        <f t="shared" si="11"/>
        <v/>
      </c>
      <c r="X34" s="186" t="str">
        <f t="shared" si="2"/>
        <v/>
      </c>
      <c r="Y34" s="186" t="str">
        <f t="shared" si="3"/>
        <v/>
      </c>
    </row>
    <row r="35" spans="1:25">
      <c r="A35" s="180">
        <v>43</v>
      </c>
      <c r="C35" s="184">
        <f>Hebdo!$I$14</f>
        <v>0.58333333333333326</v>
      </c>
      <c r="D35" s="185">
        <f>SUMIF([1]Avril!$D$6:$D$36,$A35,[1]Avril!I$6:I$36)+SUMIF([1]Mai!$D$6:$D$36,$A35,[1]Mai!I$6:I$36)+SUMIF([1]Juin!$D$6:$D$36,$A35,[1]Juin!I$6:I$36)+SUMIF([1]Juillet!$D$6:$D$36,$A35,[1]Juillet!I$6:I$36)+SUMIF([1]Août!$D$6:$D$36,$A35,[1]Août!I$6:I$36)+SUMIF([1]Septembre!$D$6:$D$36,$A35,[1]Septembre!I$6:I$36)+SUMIF([1]Octobre!$D$6:$D$36,$A35,[1]Octobre!I$6:I$36)+SUMIF([1]Novembre!$D$6:$D$36,$A35,[1]Novembre!I$6:I$36)</f>
        <v>0</v>
      </c>
      <c r="E35" s="186" t="str">
        <f t="shared" si="4"/>
        <v/>
      </c>
      <c r="F35" s="186" t="str">
        <f t="shared" si="0"/>
        <v/>
      </c>
      <c r="G35" s="186" t="str">
        <f t="shared" si="1"/>
        <v/>
      </c>
      <c r="I35" s="184">
        <f>Hebdo!$I$27</f>
        <v>1.4166666666666665</v>
      </c>
      <c r="J35" s="185">
        <f>SUMIF([1]Avril!$D$6:$D$36,$A35,[1]Avril!R$6:R$36)+SUMIF([1]Mai!$D$6:$D$36,$A35,[1]Mai!R$6:R$36)+SUMIF([1]Juin!$D$6:$D$36,$A35,[1]Juin!R$6:R$36)+SUMIF([1]Juillet!$D$6:$D$36,$A35,[1]Juillet!R$6:R$36)+SUMIF([1]Août!$D$6:$D$36,$A35,[1]Août!R$6:R$36)+SUMIF([1]Septembre!$D$6:$D$36,$A35,[1]Septembre!R$6:R$36)+SUMIF([1]Octobre!$D$6:$D$36,$A35,[1]Octobre!R$6:R$36)+SUMIF([1]Novembre!$D$6:$D$36,$A35,[1]Novembre!R$6:R$36)</f>
        <v>0</v>
      </c>
      <c r="K35" s="186" t="str">
        <f t="shared" si="5"/>
        <v/>
      </c>
      <c r="L35" s="186" t="str">
        <f t="shared" si="6"/>
        <v/>
      </c>
      <c r="M35" s="186" t="str">
        <f t="shared" si="7"/>
        <v/>
      </c>
      <c r="O35" s="184">
        <f>Hebdo!$I$40</f>
        <v>1.458333333333333</v>
      </c>
      <c r="P35" s="185">
        <f>SUMIF([1]Avril!$D$6:$D$36,$A35,[1]Avril!AA$6:AA$36)+SUMIF([1]Mai!$D$6:$D$36,$A35,[1]Mai!AA$6:AA$36)+SUMIF([1]Juin!$D$6:$D$36,$A35,[1]Juin!AA$6:AA$36)+SUMIF([1]Juillet!$D$6:$D$36,$A35,[1]Juillet!AA$6:AA$36)+SUMIF([1]Août!$D$6:$D$36,$A35,[1]Août!AA$6:AA$36)+SUMIF([1]Septembre!$D$6:$D$36,$A35,[1]Septembre!AA$6:AA$36)+SUMIF([1]Octobre!$D$6:$D$36,$A35,[1]Octobre!AA$6:AA$36)+SUMIF([1]Novembre!$D$6:$D$36,$A35,[1]Novembre!AA$6:AA$36)</f>
        <v>2.020833333333333</v>
      </c>
      <c r="Q35" s="186">
        <f t="shared" si="8"/>
        <v>13.5</v>
      </c>
      <c r="R35" s="186">
        <f t="shared" si="9"/>
        <v>0</v>
      </c>
      <c r="S35" s="186">
        <f t="shared" si="10"/>
        <v>13.5</v>
      </c>
      <c r="U35" s="184">
        <f>Hebdo!$I$53</f>
        <v>0</v>
      </c>
      <c r="V35" s="185">
        <f>SUMIF([1]Avril!$D$6:$D$36,$A35,[1]Avril!AI$6:AI$36)+SUMIF([1]Mai!$D$6:$D$36,$A35,[1]Mai!AI$6:AI$36)+SUMIF([1]Juin!$D$6:$D$36,$A35,[1]Juin!AI$6:AI$36)+SUMIF([1]Juillet!$D$6:$D$36,$A35,[1]Juillet!AI$6:AI$36)+SUMIF([1]Août!$D$6:$D$36,$A35,[1]Août!AI$6:AI$36)+SUMIF([1]Septembre!$D$6:$D$36,$A35,[1]Septembre!AI$6:AI$36)+SUMIF([1]Octobre!$D$6:$D$36,$A35,[1]Octobre!AI$6:AI$36)+SUMIF([1]Novembre!$D$6:$D$36,$A35,[1]Novembre!AI$6:AI$36)</f>
        <v>0</v>
      </c>
      <c r="W35" s="186" t="str">
        <f t="shared" si="11"/>
        <v/>
      </c>
      <c r="X35" s="186" t="str">
        <f t="shared" si="2"/>
        <v/>
      </c>
      <c r="Y35" s="186" t="str">
        <f t="shared" si="3"/>
        <v/>
      </c>
    </row>
    <row r="36" spans="1:25">
      <c r="A36" s="180">
        <v>44</v>
      </c>
      <c r="C36" s="184">
        <f>Hebdo!$I$14</f>
        <v>0.58333333333333326</v>
      </c>
      <c r="D36" s="185">
        <f>SUMIF([1]Avril!$D$6:$D$36,$A36,[1]Avril!I$6:I$36)+SUMIF([1]Mai!$D$6:$D$36,$A36,[1]Mai!I$6:I$36)+SUMIF([1]Juin!$D$6:$D$36,$A36,[1]Juin!I$6:I$36)+SUMIF([1]Juillet!$D$6:$D$36,$A36,[1]Juillet!I$6:I$36)+SUMIF([1]Août!$D$6:$D$36,$A36,[1]Août!I$6:I$36)+SUMIF([1]Septembre!$D$6:$D$36,$A36,[1]Septembre!I$6:I$36)+SUMIF([1]Octobre!$D$6:$D$36,$A36,[1]Octobre!I$6:I$36)+SUMIF([1]Novembre!$D$6:$D$36,$A36,[1]Novembre!I$6:I$36)</f>
        <v>0</v>
      </c>
      <c r="E36" s="186" t="str">
        <f t="shared" si="4"/>
        <v/>
      </c>
      <c r="F36" s="186" t="str">
        <f t="shared" si="0"/>
        <v/>
      </c>
      <c r="G36" s="186" t="str">
        <f t="shared" si="1"/>
        <v/>
      </c>
      <c r="I36" s="184">
        <f>Hebdo!$I$27</f>
        <v>1.4166666666666665</v>
      </c>
      <c r="J36" s="185">
        <f>SUMIF([1]Avril!$D$6:$D$36,$A36,[1]Avril!R$6:R$36)+SUMIF([1]Mai!$D$6:$D$36,$A36,[1]Mai!R$6:R$36)+SUMIF([1]Juin!$D$6:$D$36,$A36,[1]Juin!R$6:R$36)+SUMIF([1]Juillet!$D$6:$D$36,$A36,[1]Juillet!R$6:R$36)+SUMIF([1]Août!$D$6:$D$36,$A36,[1]Août!R$6:R$36)+SUMIF([1]Septembre!$D$6:$D$36,$A36,[1]Septembre!R$6:R$36)+SUMIF([1]Octobre!$D$6:$D$36,$A36,[1]Octobre!R$6:R$36)+SUMIF([1]Novembre!$D$6:$D$36,$A36,[1]Novembre!R$6:R$36)</f>
        <v>0</v>
      </c>
      <c r="K36" s="186" t="str">
        <f t="shared" si="5"/>
        <v/>
      </c>
      <c r="L36" s="186" t="str">
        <f t="shared" si="6"/>
        <v/>
      </c>
      <c r="M36" s="186" t="str">
        <f t="shared" si="7"/>
        <v/>
      </c>
      <c r="O36" s="184">
        <f>Hebdo!$I$40</f>
        <v>1.458333333333333</v>
      </c>
      <c r="P36" s="185">
        <f>SUMIF([1]Avril!$D$6:$D$36,$A36,[1]Avril!AA$6:AA$36)+SUMIF([1]Mai!$D$6:$D$36,$A36,[1]Mai!AA$6:AA$36)+SUMIF([1]Juin!$D$6:$D$36,$A36,[1]Juin!AA$6:AA$36)+SUMIF([1]Juillet!$D$6:$D$36,$A36,[1]Juillet!AA$6:AA$36)+SUMIF([1]Août!$D$6:$D$36,$A36,[1]Août!AA$6:AA$36)+SUMIF([1]Septembre!$D$6:$D$36,$A36,[1]Septembre!AA$6:AA$36)+SUMIF([1]Octobre!$D$6:$D$36,$A36,[1]Octobre!AA$6:AA$36)+SUMIF([1]Novembre!$D$6:$D$36,$A36,[1]Novembre!AA$6:AA$36)</f>
        <v>0.54166666666666652</v>
      </c>
      <c r="Q36" s="186">
        <f t="shared" si="8"/>
        <v>0</v>
      </c>
      <c r="R36" s="186">
        <f t="shared" si="9"/>
        <v>21.999999999999996</v>
      </c>
      <c r="S36" s="186">
        <f t="shared" si="10"/>
        <v>-21.999999999999996</v>
      </c>
      <c r="U36" s="184">
        <f>Hebdo!$I$53</f>
        <v>0</v>
      </c>
      <c r="V36" s="185">
        <f>SUMIF([1]Avril!$D$6:$D$36,$A36,[1]Avril!AI$6:AI$36)+SUMIF([1]Mai!$D$6:$D$36,$A36,[1]Mai!AI$6:AI$36)+SUMIF([1]Juin!$D$6:$D$36,$A36,[1]Juin!AI$6:AI$36)+SUMIF([1]Juillet!$D$6:$D$36,$A36,[1]Juillet!AI$6:AI$36)+SUMIF([1]Août!$D$6:$D$36,$A36,[1]Août!AI$6:AI$36)+SUMIF([1]Septembre!$D$6:$D$36,$A36,[1]Septembre!AI$6:AI$36)+SUMIF([1]Octobre!$D$6:$D$36,$A36,[1]Octobre!AI$6:AI$36)+SUMIF([1]Novembre!$D$6:$D$36,$A36,[1]Novembre!AI$6:AI$36)</f>
        <v>0</v>
      </c>
      <c r="W36" s="186" t="str">
        <f t="shared" si="11"/>
        <v/>
      </c>
      <c r="X36" s="186" t="str">
        <f t="shared" si="2"/>
        <v/>
      </c>
      <c r="Y36" s="186" t="str">
        <f t="shared" si="3"/>
        <v/>
      </c>
    </row>
    <row r="37" spans="1:25">
      <c r="A37" s="180">
        <v>45</v>
      </c>
      <c r="C37" s="184">
        <f>Hebdo!$I$14</f>
        <v>0.58333333333333326</v>
      </c>
      <c r="D37" s="185">
        <f>SUMIF([1]Avril!$D$6:$D$36,$A37,[1]Avril!I$6:I$36)+SUMIF([1]Mai!$D$6:$D$36,$A37,[1]Mai!I$6:I$36)+SUMIF([1]Juin!$D$6:$D$36,$A37,[1]Juin!I$6:I$36)+SUMIF([1]Juillet!$D$6:$D$36,$A37,[1]Juillet!I$6:I$36)+SUMIF([1]Août!$D$6:$D$36,$A37,[1]Août!I$6:I$36)+SUMIF([1]Septembre!$D$6:$D$36,$A37,[1]Septembre!I$6:I$36)+SUMIF([1]Octobre!$D$6:$D$36,$A37,[1]Octobre!I$6:I$36)+SUMIF([1]Novembre!$D$6:$D$36,$A37,[1]Novembre!I$6:I$36)</f>
        <v>0</v>
      </c>
      <c r="E37" s="186" t="str">
        <f t="shared" si="4"/>
        <v/>
      </c>
      <c r="F37" s="186" t="str">
        <f t="shared" si="0"/>
        <v/>
      </c>
      <c r="G37" s="186" t="str">
        <f t="shared" si="1"/>
        <v/>
      </c>
      <c r="I37" s="184">
        <f>Hebdo!$I$27</f>
        <v>1.4166666666666665</v>
      </c>
      <c r="J37" s="185">
        <f>SUMIF([1]Avril!$D$6:$D$36,$A37,[1]Avril!R$6:R$36)+SUMIF([1]Mai!$D$6:$D$36,$A37,[1]Mai!R$6:R$36)+SUMIF([1]Juin!$D$6:$D$36,$A37,[1]Juin!R$6:R$36)+SUMIF([1]Juillet!$D$6:$D$36,$A37,[1]Juillet!R$6:R$36)+SUMIF([1]Août!$D$6:$D$36,$A37,[1]Août!R$6:R$36)+SUMIF([1]Septembre!$D$6:$D$36,$A37,[1]Septembre!R$6:R$36)+SUMIF([1]Octobre!$D$6:$D$36,$A37,[1]Octobre!R$6:R$36)+SUMIF([1]Novembre!$D$6:$D$36,$A37,[1]Novembre!R$6:R$36)</f>
        <v>0</v>
      </c>
      <c r="K37" s="186" t="str">
        <f t="shared" si="5"/>
        <v/>
      </c>
      <c r="L37" s="186" t="str">
        <f t="shared" si="6"/>
        <v/>
      </c>
      <c r="M37" s="186" t="str">
        <f t="shared" si="7"/>
        <v/>
      </c>
      <c r="O37" s="184">
        <f>Hebdo!$I$40</f>
        <v>1.458333333333333</v>
      </c>
      <c r="P37" s="185">
        <f>SUMIF([1]Avril!$D$6:$D$36,$A37,[1]Avril!AA$6:AA$36)+SUMIF([1]Mai!$D$6:$D$36,$A37,[1]Mai!AA$6:AA$36)+SUMIF([1]Juin!$D$6:$D$36,$A37,[1]Juin!AA$6:AA$36)+SUMIF([1]Juillet!$D$6:$D$36,$A37,[1]Juillet!AA$6:AA$36)+SUMIF([1]Août!$D$6:$D$36,$A37,[1]Août!AA$6:AA$36)+SUMIF([1]Septembre!$D$6:$D$36,$A37,[1]Septembre!AA$6:AA$36)+SUMIF([1]Octobre!$D$6:$D$36,$A37,[1]Octobre!AA$6:AA$36)+SUMIF([1]Novembre!$D$6:$D$36,$A37,[1]Novembre!AA$6:AA$36)</f>
        <v>0</v>
      </c>
      <c r="Q37" s="186" t="str">
        <f t="shared" si="8"/>
        <v/>
      </c>
      <c r="R37" s="186" t="str">
        <f t="shared" si="9"/>
        <v/>
      </c>
      <c r="S37" s="186" t="str">
        <f t="shared" si="10"/>
        <v/>
      </c>
      <c r="U37" s="184">
        <f>Hebdo!$I$53</f>
        <v>0</v>
      </c>
      <c r="V37" s="185">
        <f>SUMIF([1]Avril!$D$6:$D$36,$A37,[1]Avril!AI$6:AI$36)+SUMIF([1]Mai!$D$6:$D$36,$A37,[1]Mai!AI$6:AI$36)+SUMIF([1]Juin!$D$6:$D$36,$A37,[1]Juin!AI$6:AI$36)+SUMIF([1]Juillet!$D$6:$D$36,$A37,[1]Juillet!AI$6:AI$36)+SUMIF([1]Août!$D$6:$D$36,$A37,[1]Août!AI$6:AI$36)+SUMIF([1]Septembre!$D$6:$D$36,$A37,[1]Septembre!AI$6:AI$36)+SUMIF([1]Octobre!$D$6:$D$36,$A37,[1]Octobre!AI$6:AI$36)+SUMIF([1]Novembre!$D$6:$D$36,$A37,[1]Novembre!AI$6:AI$36)</f>
        <v>0</v>
      </c>
      <c r="W37" s="186" t="str">
        <f t="shared" si="11"/>
        <v/>
      </c>
      <c r="X37" s="186" t="str">
        <f t="shared" si="2"/>
        <v/>
      </c>
      <c r="Y37" s="186" t="str">
        <f t="shared" si="3"/>
        <v/>
      </c>
    </row>
    <row r="38" spans="1:25">
      <c r="A38" s="180">
        <v>46</v>
      </c>
      <c r="C38" s="184">
        <f>Hebdo!$I$14</f>
        <v>0.58333333333333326</v>
      </c>
      <c r="D38" s="185">
        <f>SUMIF([1]Avril!$D$6:$D$36,$A38,[1]Avril!I$6:I$36)+SUMIF([1]Mai!$D$6:$D$36,$A38,[1]Mai!I$6:I$36)+SUMIF([1]Juin!$D$6:$D$36,$A38,[1]Juin!I$6:I$36)+SUMIF([1]Juillet!$D$6:$D$36,$A38,[1]Juillet!I$6:I$36)+SUMIF([1]Août!$D$6:$D$36,$A38,[1]Août!I$6:I$36)+SUMIF([1]Septembre!$D$6:$D$36,$A38,[1]Septembre!I$6:I$36)+SUMIF([1]Octobre!$D$6:$D$36,$A38,[1]Octobre!I$6:I$36)+SUMIF([1]Novembre!$D$6:$D$36,$A38,[1]Novembre!I$6:I$36)</f>
        <v>0</v>
      </c>
      <c r="E38" s="186" t="str">
        <f t="shared" si="4"/>
        <v/>
      </c>
      <c r="F38" s="186" t="str">
        <f t="shared" si="0"/>
        <v/>
      </c>
      <c r="G38" s="186" t="str">
        <f t="shared" si="1"/>
        <v/>
      </c>
      <c r="I38" s="184">
        <f>Hebdo!$I$27</f>
        <v>1.4166666666666665</v>
      </c>
      <c r="J38" s="185">
        <f>SUMIF([1]Avril!$D$6:$D$36,$A38,[1]Avril!R$6:R$36)+SUMIF([1]Mai!$D$6:$D$36,$A38,[1]Mai!R$6:R$36)+SUMIF([1]Juin!$D$6:$D$36,$A38,[1]Juin!R$6:R$36)+SUMIF([1]Juillet!$D$6:$D$36,$A38,[1]Juillet!R$6:R$36)+SUMIF([1]Août!$D$6:$D$36,$A38,[1]Août!R$6:R$36)+SUMIF([1]Septembre!$D$6:$D$36,$A38,[1]Septembre!R$6:R$36)+SUMIF([1]Octobre!$D$6:$D$36,$A38,[1]Octobre!R$6:R$36)+SUMIF([1]Novembre!$D$6:$D$36,$A38,[1]Novembre!R$6:R$36)</f>
        <v>0</v>
      </c>
      <c r="K38" s="186" t="str">
        <f t="shared" si="5"/>
        <v/>
      </c>
      <c r="L38" s="186" t="str">
        <f t="shared" si="6"/>
        <v/>
      </c>
      <c r="M38" s="186" t="str">
        <f t="shared" si="7"/>
        <v/>
      </c>
      <c r="O38" s="184">
        <f>Hebdo!$I$40</f>
        <v>1.458333333333333</v>
      </c>
      <c r="P38" s="185">
        <f>SUMIF([1]Avril!$D$6:$D$36,$A38,[1]Avril!AA$6:AA$36)+SUMIF([1]Mai!$D$6:$D$36,$A38,[1]Mai!AA$6:AA$36)+SUMIF([1]Juin!$D$6:$D$36,$A38,[1]Juin!AA$6:AA$36)+SUMIF([1]Juillet!$D$6:$D$36,$A38,[1]Juillet!AA$6:AA$36)+SUMIF([1]Août!$D$6:$D$36,$A38,[1]Août!AA$6:AA$36)+SUMIF([1]Septembre!$D$6:$D$36,$A38,[1]Septembre!AA$6:AA$36)+SUMIF([1]Octobre!$D$6:$D$36,$A38,[1]Octobre!AA$6:AA$36)+SUMIF([1]Novembre!$D$6:$D$36,$A38,[1]Novembre!AA$6:AA$36)</f>
        <v>0</v>
      </c>
      <c r="Q38" s="186" t="str">
        <f t="shared" si="8"/>
        <v/>
      </c>
      <c r="R38" s="186" t="str">
        <f t="shared" si="9"/>
        <v/>
      </c>
      <c r="S38" s="186" t="str">
        <f t="shared" si="10"/>
        <v/>
      </c>
      <c r="U38" s="184">
        <f>Hebdo!$I$53</f>
        <v>0</v>
      </c>
      <c r="V38" s="185">
        <f>SUMIF([1]Avril!$D$6:$D$36,$A38,[1]Avril!AI$6:AI$36)+SUMIF([1]Mai!$D$6:$D$36,$A38,[1]Mai!AI$6:AI$36)+SUMIF([1]Juin!$D$6:$D$36,$A38,[1]Juin!AI$6:AI$36)+SUMIF([1]Juillet!$D$6:$D$36,$A38,[1]Juillet!AI$6:AI$36)+SUMIF([1]Août!$D$6:$D$36,$A38,[1]Août!AI$6:AI$36)+SUMIF([1]Septembre!$D$6:$D$36,$A38,[1]Septembre!AI$6:AI$36)+SUMIF([1]Octobre!$D$6:$D$36,$A38,[1]Octobre!AI$6:AI$36)+SUMIF([1]Novembre!$D$6:$D$36,$A38,[1]Novembre!AI$6:AI$36)</f>
        <v>0</v>
      </c>
      <c r="W38" s="186" t="str">
        <f t="shared" si="11"/>
        <v/>
      </c>
      <c r="X38" s="186" t="str">
        <f t="shared" si="2"/>
        <v/>
      </c>
      <c r="Y38" s="186" t="str">
        <f t="shared" si="3"/>
        <v/>
      </c>
    </row>
    <row r="39" spans="1:25">
      <c r="A39" s="180">
        <v>47</v>
      </c>
      <c r="C39" s="184">
        <f>Hebdo!$I$14</f>
        <v>0.58333333333333326</v>
      </c>
      <c r="D39" s="185">
        <f>SUMIF([1]Avril!$D$6:$D$36,$A39,[1]Avril!I$6:I$36)+SUMIF([1]Mai!$D$6:$D$36,$A39,[1]Mai!I$6:I$36)+SUMIF([1]Juin!$D$6:$D$36,$A39,[1]Juin!I$6:I$36)+SUMIF([1]Juillet!$D$6:$D$36,$A39,[1]Juillet!I$6:I$36)+SUMIF([1]Août!$D$6:$D$36,$A39,[1]Août!I$6:I$36)+SUMIF([1]Septembre!$D$6:$D$36,$A39,[1]Septembre!I$6:I$36)+SUMIF([1]Octobre!$D$6:$D$36,$A39,[1]Octobre!I$6:I$36)+SUMIF([1]Novembre!$D$6:$D$36,$A39,[1]Novembre!I$6:I$36)</f>
        <v>0</v>
      </c>
      <c r="E39" s="186" t="str">
        <f t="shared" si="4"/>
        <v/>
      </c>
      <c r="F39" s="186" t="str">
        <f t="shared" si="0"/>
        <v/>
      </c>
      <c r="G39" s="186" t="str">
        <f t="shared" si="1"/>
        <v/>
      </c>
      <c r="I39" s="184">
        <f>Hebdo!$I$27</f>
        <v>1.4166666666666665</v>
      </c>
      <c r="J39" s="185">
        <f>SUMIF([1]Avril!$D$6:$D$36,$A39,[1]Avril!R$6:R$36)+SUMIF([1]Mai!$D$6:$D$36,$A39,[1]Mai!R$6:R$36)+SUMIF([1]Juin!$D$6:$D$36,$A39,[1]Juin!R$6:R$36)+SUMIF([1]Juillet!$D$6:$D$36,$A39,[1]Juillet!R$6:R$36)+SUMIF([1]Août!$D$6:$D$36,$A39,[1]Août!R$6:R$36)+SUMIF([1]Septembre!$D$6:$D$36,$A39,[1]Septembre!R$6:R$36)+SUMIF([1]Octobre!$D$6:$D$36,$A39,[1]Octobre!R$6:R$36)+SUMIF([1]Novembre!$D$6:$D$36,$A39,[1]Novembre!R$6:R$36)</f>
        <v>0</v>
      </c>
      <c r="K39" s="186" t="str">
        <f t="shared" si="5"/>
        <v/>
      </c>
      <c r="L39" s="186" t="str">
        <f t="shared" si="6"/>
        <v/>
      </c>
      <c r="M39" s="186" t="str">
        <f t="shared" si="7"/>
        <v/>
      </c>
      <c r="O39" s="184">
        <f>Hebdo!$I$40</f>
        <v>1.458333333333333</v>
      </c>
      <c r="P39" s="185">
        <f>SUMIF([1]Avril!$D$6:$D$36,$A39,[1]Avril!AA$6:AA$36)+SUMIF([1]Mai!$D$6:$D$36,$A39,[1]Mai!AA$6:AA$36)+SUMIF([1]Juin!$D$6:$D$36,$A39,[1]Juin!AA$6:AA$36)+SUMIF([1]Juillet!$D$6:$D$36,$A39,[1]Juillet!AA$6:AA$36)+SUMIF([1]Août!$D$6:$D$36,$A39,[1]Août!AA$6:AA$36)+SUMIF([1]Septembre!$D$6:$D$36,$A39,[1]Septembre!AA$6:AA$36)+SUMIF([1]Octobre!$D$6:$D$36,$A39,[1]Octobre!AA$6:AA$36)+SUMIF([1]Novembre!$D$6:$D$36,$A39,[1]Novembre!AA$6:AA$36)</f>
        <v>0</v>
      </c>
      <c r="Q39" s="186" t="str">
        <f t="shared" si="8"/>
        <v/>
      </c>
      <c r="R39" s="186" t="str">
        <f t="shared" si="9"/>
        <v/>
      </c>
      <c r="S39" s="186" t="str">
        <f t="shared" si="10"/>
        <v/>
      </c>
      <c r="U39" s="184">
        <f>Hebdo!$I$53</f>
        <v>0</v>
      </c>
      <c r="V39" s="185">
        <f>SUMIF([1]Avril!$D$6:$D$36,$A39,[1]Avril!AI$6:AI$36)+SUMIF([1]Mai!$D$6:$D$36,$A39,[1]Mai!AI$6:AI$36)+SUMIF([1]Juin!$D$6:$D$36,$A39,[1]Juin!AI$6:AI$36)+SUMIF([1]Juillet!$D$6:$D$36,$A39,[1]Juillet!AI$6:AI$36)+SUMIF([1]Août!$D$6:$D$36,$A39,[1]Août!AI$6:AI$36)+SUMIF([1]Septembre!$D$6:$D$36,$A39,[1]Septembre!AI$6:AI$36)+SUMIF([1]Octobre!$D$6:$D$36,$A39,[1]Octobre!AI$6:AI$36)+SUMIF([1]Novembre!$D$6:$D$36,$A39,[1]Novembre!AI$6:AI$36)</f>
        <v>0</v>
      </c>
      <c r="W39" s="186" t="str">
        <f t="shared" si="11"/>
        <v/>
      </c>
      <c r="X39" s="186" t="str">
        <f t="shared" si="2"/>
        <v/>
      </c>
      <c r="Y39" s="186" t="str">
        <f t="shared" si="3"/>
        <v/>
      </c>
    </row>
    <row r="40" spans="1:25">
      <c r="A40" s="180">
        <v>48</v>
      </c>
      <c r="C40" s="184">
        <f>Hebdo!$I$14</f>
        <v>0.58333333333333326</v>
      </c>
      <c r="D40" s="185">
        <f>SUMIF([1]Avril!$D$6:$D$36,$A40,[1]Avril!I$6:I$36)+SUMIF([1]Mai!$D$6:$D$36,$A40,[1]Mai!I$6:I$36)+SUMIF([1]Juin!$D$6:$D$36,$A40,[1]Juin!I$6:I$36)+SUMIF([1]Juillet!$D$6:$D$36,$A40,[1]Juillet!I$6:I$36)+SUMIF([1]Août!$D$6:$D$36,$A40,[1]Août!I$6:I$36)+SUMIF([1]Septembre!$D$6:$D$36,$A40,[1]Septembre!I$6:I$36)+SUMIF([1]Octobre!$D$6:$D$36,$A40,[1]Octobre!I$6:I$36)+SUMIF([1]Novembre!$D$6:$D$36,$A40,[1]Novembre!I$6:I$36)</f>
        <v>0</v>
      </c>
      <c r="E40" s="186" t="str">
        <f t="shared" si="4"/>
        <v/>
      </c>
      <c r="F40" s="186" t="str">
        <f t="shared" si="0"/>
        <v/>
      </c>
      <c r="G40" s="186" t="str">
        <f t="shared" si="1"/>
        <v/>
      </c>
      <c r="I40" s="184">
        <f>Hebdo!$I$27</f>
        <v>1.4166666666666665</v>
      </c>
      <c r="J40" s="185">
        <f>SUMIF([1]Avril!$D$6:$D$36,$A40,[1]Avril!R$6:R$36)+SUMIF([1]Mai!$D$6:$D$36,$A40,[1]Mai!R$6:R$36)+SUMIF([1]Juin!$D$6:$D$36,$A40,[1]Juin!R$6:R$36)+SUMIF([1]Juillet!$D$6:$D$36,$A40,[1]Juillet!R$6:R$36)+SUMIF([1]Août!$D$6:$D$36,$A40,[1]Août!R$6:R$36)+SUMIF([1]Septembre!$D$6:$D$36,$A40,[1]Septembre!R$6:R$36)+SUMIF([1]Octobre!$D$6:$D$36,$A40,[1]Octobre!R$6:R$36)+SUMIF([1]Novembre!$D$6:$D$36,$A40,[1]Novembre!R$6:R$36)</f>
        <v>0</v>
      </c>
      <c r="K40" s="186" t="str">
        <f t="shared" si="5"/>
        <v/>
      </c>
      <c r="L40" s="186" t="str">
        <f t="shared" si="6"/>
        <v/>
      </c>
      <c r="M40" s="186" t="str">
        <f t="shared" si="7"/>
        <v/>
      </c>
      <c r="O40" s="184">
        <f>Hebdo!$I$40</f>
        <v>1.458333333333333</v>
      </c>
      <c r="P40" s="185">
        <f>SUMIF([1]Avril!$D$6:$D$36,$A40,[1]Avril!AA$6:AA$36)+SUMIF([1]Mai!$D$6:$D$36,$A40,[1]Mai!AA$6:AA$36)+SUMIF([1]Juin!$D$6:$D$36,$A40,[1]Juin!AA$6:AA$36)+SUMIF([1]Juillet!$D$6:$D$36,$A40,[1]Juillet!AA$6:AA$36)+SUMIF([1]Août!$D$6:$D$36,$A40,[1]Août!AA$6:AA$36)+SUMIF([1]Septembre!$D$6:$D$36,$A40,[1]Septembre!AA$6:AA$36)+SUMIF([1]Octobre!$D$6:$D$36,$A40,[1]Octobre!AA$6:AA$36)+SUMIF([1]Novembre!$D$6:$D$36,$A40,[1]Novembre!AA$6:AA$36)</f>
        <v>0</v>
      </c>
      <c r="Q40" s="186" t="str">
        <f t="shared" si="8"/>
        <v/>
      </c>
      <c r="R40" s="186" t="str">
        <f t="shared" si="9"/>
        <v/>
      </c>
      <c r="S40" s="186" t="str">
        <f t="shared" si="10"/>
        <v/>
      </c>
      <c r="U40" s="184">
        <f>Hebdo!$I$53</f>
        <v>0</v>
      </c>
      <c r="V40" s="185">
        <f>SUMIF([1]Avril!$D$6:$D$36,$A40,[1]Avril!AI$6:AI$36)+SUMIF([1]Mai!$D$6:$D$36,$A40,[1]Mai!AI$6:AI$36)+SUMIF([1]Juin!$D$6:$D$36,$A40,[1]Juin!AI$6:AI$36)+SUMIF([1]Juillet!$D$6:$D$36,$A40,[1]Juillet!AI$6:AI$36)+SUMIF([1]Août!$D$6:$D$36,$A40,[1]Août!AI$6:AI$36)+SUMIF([1]Septembre!$D$6:$D$36,$A40,[1]Septembre!AI$6:AI$36)+SUMIF([1]Octobre!$D$6:$D$36,$A40,[1]Octobre!AI$6:AI$36)+SUMIF([1]Novembre!$D$6:$D$36,$A40,[1]Novembre!AI$6:AI$36)</f>
        <v>0</v>
      </c>
      <c r="W40" s="186" t="str">
        <f t="shared" si="11"/>
        <v/>
      </c>
      <c r="X40" s="186" t="str">
        <f t="shared" si="2"/>
        <v/>
      </c>
      <c r="Y40" s="186" t="str">
        <f t="shared" si="3"/>
        <v/>
      </c>
    </row>
    <row r="41" spans="1:25" ht="6" customHeight="1">
      <c r="A41" s="181"/>
    </row>
    <row r="42" spans="1:25" s="170" customFormat="1">
      <c r="A42" s="180" t="s">
        <v>78</v>
      </c>
      <c r="C42" s="187">
        <f>SUM(C$6:C$40)</f>
        <v>18.395833333333332</v>
      </c>
      <c r="D42" s="187">
        <f>SUM(D$6:D$40)</f>
        <v>11.8125</v>
      </c>
      <c r="G42" s="171"/>
      <c r="I42" s="187">
        <f>SUM(I$6:I$40)</f>
        <v>38.25</v>
      </c>
      <c r="J42" s="187">
        <f>SUM(J$6:J$40)</f>
        <v>4.583333333333333</v>
      </c>
      <c r="M42" s="171"/>
      <c r="O42" s="187">
        <f>SUM(O$6:O$40)</f>
        <v>39.374999999999993</v>
      </c>
      <c r="P42" s="187">
        <f>SUM(P$6:P$40)</f>
        <v>36.083333333333336</v>
      </c>
      <c r="S42" s="171"/>
      <c r="U42" s="187">
        <f>SUM(U$6:U$40)</f>
        <v>0</v>
      </c>
      <c r="V42" s="187">
        <f>SUM(V$6:V$40)</f>
        <v>0</v>
      </c>
      <c r="Y42" s="171"/>
    </row>
  </sheetData>
  <sheetProtection sheet="1" objects="1" scenarios="1" autoFilter="0"/>
  <mergeCells count="9">
    <mergeCell ref="A1:Y1"/>
    <mergeCell ref="C3:G3"/>
    <mergeCell ref="I3:M3"/>
    <mergeCell ref="O3:S3"/>
    <mergeCell ref="U3:Y3"/>
    <mergeCell ref="C4:F4"/>
    <mergeCell ref="I4:L4"/>
    <mergeCell ref="O4:R4"/>
    <mergeCell ref="U4:X4"/>
  </mergeCells>
  <conditionalFormatting sqref="D6:D40">
    <cfRule type="cellIs" dxfId="5" priority="5" operator="lessThan">
      <formula>$C$6</formula>
    </cfRule>
    <cfRule type="cellIs" dxfId="4" priority="6" operator="greaterThan">
      <formula>$C$6</formula>
    </cfRule>
  </conditionalFormatting>
  <conditionalFormatting sqref="J6:J40 P6:P40">
    <cfRule type="cellIs" dxfId="3" priority="3" operator="lessThan">
      <formula>$C$6</formula>
    </cfRule>
    <cfRule type="cellIs" dxfId="2" priority="4" operator="greaterThan">
      <formula>$C$6</formula>
    </cfRule>
  </conditionalFormatting>
  <conditionalFormatting sqref="V6:V40">
    <cfRule type="cellIs" dxfId="1" priority="1" operator="lessThan">
      <formula>$C$6</formula>
    </cfRule>
    <cfRule type="cellIs" dxfId="0" priority="2" operator="greaterThan">
      <formula>$C$6</formula>
    </cfRule>
  </conditionalFormatting>
  <printOptions horizontalCentered="1"/>
  <pageMargins left="0.25" right="0.25" top="0.75" bottom="0.75" header="0.3" footer="0.3"/>
  <pageSetup paperSize="9" scale="58" orientation="landscape" horizontalDpi="4294967294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EM135"/>
  <sheetViews>
    <sheetView showGridLines="0" showRowColHeaders="0"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A6" sqref="A6"/>
    </sheetView>
  </sheetViews>
  <sheetFormatPr baseColWidth="10" defaultRowHeight="15"/>
  <cols>
    <col min="1" max="1" width="0.85546875" customWidth="1"/>
    <col min="2" max="2" width="25.42578125" customWidth="1"/>
    <col min="3" max="3" width="2.5703125" customWidth="1"/>
    <col min="4" max="4" width="2.140625" style="9" hidden="1" customWidth="1"/>
    <col min="5" max="17" width="2.140625" hidden="1" customWidth="1"/>
    <col min="18" max="46" width="3.7109375" customWidth="1"/>
    <col min="47" max="52" width="2.140625" hidden="1" customWidth="1"/>
    <col min="53" max="53" width="7.85546875" customWidth="1"/>
    <col min="54" max="54" width="12.28515625" style="51" customWidth="1"/>
    <col min="55" max="55" width="0" style="84" hidden="1" customWidth="1"/>
    <col min="56" max="56" width="10.85546875" style="84" hidden="1" customWidth="1"/>
    <col min="57" max="57" width="12.28515625" style="51" customWidth="1"/>
    <col min="58" max="310" width="10.85546875" customWidth="1"/>
  </cols>
  <sheetData>
    <row r="1" spans="1:143" ht="6.95" customHeight="1" thickBot="1">
      <c r="A1" s="36"/>
      <c r="B1" s="36"/>
      <c r="C1" s="36"/>
      <c r="D1" s="37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8"/>
      <c r="AU1" s="36"/>
      <c r="AV1" s="36"/>
      <c r="AW1" s="36"/>
      <c r="AX1" s="36"/>
      <c r="AY1" s="36"/>
      <c r="AZ1" s="38"/>
      <c r="BA1" s="1"/>
      <c r="BB1" s="50"/>
      <c r="BE1" s="50"/>
    </row>
    <row r="2" spans="1:143" ht="33.75" customHeight="1">
      <c r="A2" s="34"/>
      <c r="B2" s="11"/>
      <c r="C2" s="39"/>
      <c r="D2" s="33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  <c r="AN2" s="40"/>
      <c r="AO2" s="40"/>
      <c r="AP2" s="40"/>
      <c r="AQ2" s="40"/>
      <c r="AR2" s="40"/>
      <c r="AS2" s="40"/>
      <c r="AT2" s="41"/>
      <c r="AU2" s="40"/>
      <c r="AV2" s="40"/>
      <c r="AW2" s="40"/>
      <c r="AX2" s="40"/>
      <c r="AY2" s="40"/>
      <c r="AZ2" s="41"/>
      <c r="BA2" s="1"/>
      <c r="BB2" s="95" t="s">
        <v>30</v>
      </c>
      <c r="BE2" s="94" t="s">
        <v>29</v>
      </c>
    </row>
    <row r="3" spans="1:143" ht="24.95" customHeight="1" thickBot="1">
      <c r="A3" s="42">
        <v>43773</v>
      </c>
      <c r="B3" s="12"/>
      <c r="C3" s="39"/>
      <c r="D3" s="34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43"/>
      <c r="AU3" s="39"/>
      <c r="AV3" s="39"/>
      <c r="AW3" s="39"/>
      <c r="AX3" s="39"/>
      <c r="AY3" s="39"/>
      <c r="AZ3" s="43"/>
      <c r="BA3" s="1"/>
      <c r="BB3" s="96">
        <f t="shared" ref="BB3" si="0">SUM(BB7:BB37)</f>
        <v>0</v>
      </c>
      <c r="BE3" s="93">
        <f>MAX(BE7:BE37)</f>
        <v>0</v>
      </c>
    </row>
    <row r="4" spans="1:143" ht="6.95" customHeight="1">
      <c r="A4" s="35"/>
      <c r="B4" s="32"/>
      <c r="C4" s="32"/>
      <c r="D4" s="35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44"/>
      <c r="AU4" s="32"/>
      <c r="AV4" s="32"/>
      <c r="AW4" s="32"/>
      <c r="AX4" s="32"/>
      <c r="AY4" s="32"/>
      <c r="AZ4" s="44"/>
      <c r="BA4" s="1"/>
      <c r="BB4" s="50"/>
      <c r="BE4" s="50"/>
    </row>
    <row r="5" spans="1:143" s="1" customFormat="1" ht="12" customHeight="1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B5" s="50"/>
      <c r="BC5" s="85"/>
      <c r="BD5" s="85"/>
      <c r="BE5" s="50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</row>
    <row r="6" spans="1:143" ht="32.1" customHeight="1">
      <c r="A6" s="4"/>
      <c r="B6" s="5"/>
      <c r="C6" s="6" t="s">
        <v>0</v>
      </c>
      <c r="D6" s="31">
        <v>0</v>
      </c>
      <c r="E6" s="20">
        <f>D6+1/24/2</f>
        <v>2.0833333333333332E-2</v>
      </c>
      <c r="F6" s="19">
        <f t="shared" ref="F6:AZ6" si="1">E6+1/24/2</f>
        <v>4.1666666666666664E-2</v>
      </c>
      <c r="G6" s="20">
        <f t="shared" si="1"/>
        <v>6.25E-2</v>
      </c>
      <c r="H6" s="19">
        <f t="shared" si="1"/>
        <v>8.3333333333333329E-2</v>
      </c>
      <c r="I6" s="20">
        <f t="shared" si="1"/>
        <v>0.10416666666666666</v>
      </c>
      <c r="J6" s="19">
        <f t="shared" si="1"/>
        <v>0.12499999999999999</v>
      </c>
      <c r="K6" s="20">
        <f t="shared" si="1"/>
        <v>0.14583333333333331</v>
      </c>
      <c r="L6" s="19">
        <f t="shared" si="1"/>
        <v>0.16666666666666666</v>
      </c>
      <c r="M6" s="20">
        <f t="shared" si="1"/>
        <v>0.1875</v>
      </c>
      <c r="N6" s="19">
        <f t="shared" si="1"/>
        <v>0.20833333333333334</v>
      </c>
      <c r="O6" s="20">
        <f t="shared" si="1"/>
        <v>0.22916666666666669</v>
      </c>
      <c r="P6" s="19">
        <f t="shared" si="1"/>
        <v>0.25</v>
      </c>
      <c r="Q6" s="20">
        <f t="shared" si="1"/>
        <v>0.27083333333333331</v>
      </c>
      <c r="R6" s="19">
        <f t="shared" si="1"/>
        <v>0.29166666666666663</v>
      </c>
      <c r="S6" s="20">
        <f t="shared" si="1"/>
        <v>0.31249999999999994</v>
      </c>
      <c r="T6" s="19">
        <f t="shared" si="1"/>
        <v>0.33333333333333326</v>
      </c>
      <c r="U6" s="20">
        <f t="shared" si="1"/>
        <v>0.35416666666666657</v>
      </c>
      <c r="V6" s="19">
        <f t="shared" si="1"/>
        <v>0.37499999999999989</v>
      </c>
      <c r="W6" s="20">
        <f t="shared" si="1"/>
        <v>0.3958333333333332</v>
      </c>
      <c r="X6" s="19">
        <f t="shared" si="1"/>
        <v>0.41666666666666652</v>
      </c>
      <c r="Y6" s="20">
        <f t="shared" si="1"/>
        <v>0.43749999999999983</v>
      </c>
      <c r="Z6" s="19">
        <f t="shared" si="1"/>
        <v>0.45833333333333315</v>
      </c>
      <c r="AA6" s="20">
        <f t="shared" si="1"/>
        <v>0.47916666666666646</v>
      </c>
      <c r="AB6" s="19">
        <f t="shared" si="1"/>
        <v>0.49999999999999978</v>
      </c>
      <c r="AC6" s="20">
        <f t="shared" si="1"/>
        <v>0.52083333333333315</v>
      </c>
      <c r="AD6" s="19">
        <f t="shared" si="1"/>
        <v>0.54166666666666652</v>
      </c>
      <c r="AE6" s="20">
        <f t="shared" si="1"/>
        <v>0.56249999999999989</v>
      </c>
      <c r="AF6" s="19">
        <f t="shared" si="1"/>
        <v>0.58333333333333326</v>
      </c>
      <c r="AG6" s="20">
        <f t="shared" si="1"/>
        <v>0.60416666666666663</v>
      </c>
      <c r="AH6" s="19">
        <f t="shared" si="1"/>
        <v>0.625</v>
      </c>
      <c r="AI6" s="20">
        <f t="shared" si="1"/>
        <v>0.64583333333333337</v>
      </c>
      <c r="AJ6" s="19">
        <f t="shared" si="1"/>
        <v>0.66666666666666674</v>
      </c>
      <c r="AK6" s="20">
        <f t="shared" si="1"/>
        <v>0.68750000000000011</v>
      </c>
      <c r="AL6" s="19">
        <f t="shared" si="1"/>
        <v>0.70833333333333348</v>
      </c>
      <c r="AM6" s="20">
        <f t="shared" si="1"/>
        <v>0.72916666666666685</v>
      </c>
      <c r="AN6" s="19">
        <f t="shared" si="1"/>
        <v>0.75000000000000022</v>
      </c>
      <c r="AO6" s="20">
        <f t="shared" si="1"/>
        <v>0.77083333333333359</v>
      </c>
      <c r="AP6" s="19">
        <f t="shared" si="1"/>
        <v>0.79166666666666696</v>
      </c>
      <c r="AQ6" s="20">
        <f t="shared" si="1"/>
        <v>0.81250000000000033</v>
      </c>
      <c r="AR6" s="19">
        <f t="shared" si="1"/>
        <v>0.8333333333333337</v>
      </c>
      <c r="AS6" s="20">
        <f t="shared" si="1"/>
        <v>0.85416666666666707</v>
      </c>
      <c r="AT6" s="27">
        <f t="shared" si="1"/>
        <v>0.87500000000000044</v>
      </c>
      <c r="AU6" s="89">
        <f t="shared" si="1"/>
        <v>0.89583333333333381</v>
      </c>
      <c r="AV6" s="19">
        <f t="shared" si="1"/>
        <v>0.91666666666666718</v>
      </c>
      <c r="AW6" s="20">
        <f t="shared" si="1"/>
        <v>0.93750000000000056</v>
      </c>
      <c r="AX6" s="19">
        <f t="shared" si="1"/>
        <v>0.95833333333333393</v>
      </c>
      <c r="AY6" s="20">
        <f t="shared" si="1"/>
        <v>0.9791666666666673</v>
      </c>
      <c r="AZ6" s="27">
        <f t="shared" si="1"/>
        <v>1.0000000000000007</v>
      </c>
      <c r="BB6" s="82" t="s">
        <v>35</v>
      </c>
      <c r="BE6" s="83" t="s">
        <v>28</v>
      </c>
      <c r="BF6" s="70"/>
      <c r="BG6" s="70"/>
      <c r="BH6" s="70"/>
      <c r="BI6" s="70"/>
      <c r="BJ6" s="70"/>
      <c r="BK6" s="70"/>
      <c r="BL6" s="70"/>
      <c r="BM6" s="70"/>
      <c r="BN6" s="70"/>
    </row>
    <row r="7" spans="1:143" s="8" customFormat="1" ht="33.950000000000003" customHeight="1">
      <c r="A7" s="7"/>
      <c r="B7" s="21">
        <v>43922</v>
      </c>
      <c r="C7" s="22"/>
      <c r="D7" s="13" t="s">
        <v>0</v>
      </c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 t="s">
        <v>0</v>
      </c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28"/>
      <c r="AU7" s="90"/>
      <c r="AV7" s="14"/>
      <c r="AW7" s="14"/>
      <c r="AX7" s="14"/>
      <c r="AY7" s="14"/>
      <c r="AZ7" s="28" t="s">
        <v>0</v>
      </c>
      <c r="BB7" s="52"/>
      <c r="BC7" s="84"/>
      <c r="BD7" s="84"/>
      <c r="BE7" s="54" t="str">
        <f>IF(BD7-BC7=0,"",BD7-BC7)</f>
        <v/>
      </c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</row>
    <row r="8" spans="1:143" ht="33.950000000000003" customHeight="1">
      <c r="A8" s="7"/>
      <c r="B8" s="23">
        <f>B7+1</f>
        <v>43923</v>
      </c>
      <c r="C8" s="24" t="s">
        <v>0</v>
      </c>
      <c r="D8" s="15" t="s">
        <v>0</v>
      </c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 t="s">
        <v>0</v>
      </c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29"/>
      <c r="AU8" s="91"/>
      <c r="AV8" s="16"/>
      <c r="AW8" s="16"/>
      <c r="AX8" s="16"/>
      <c r="AY8" s="16"/>
      <c r="AZ8" s="29" t="s">
        <v>0</v>
      </c>
      <c r="BB8" s="52"/>
      <c r="BE8" s="54" t="str">
        <f t="shared" ref="BE8:BE37" si="2">IF(BD8-BC8=0,"",BD8-BC8)</f>
        <v/>
      </c>
    </row>
    <row r="9" spans="1:143" ht="33.950000000000003" customHeight="1">
      <c r="A9" s="7"/>
      <c r="B9" s="23">
        <f t="shared" ref="B9:B37" si="3">B8+1</f>
        <v>43924</v>
      </c>
      <c r="C9" s="24" t="s">
        <v>0</v>
      </c>
      <c r="D9" s="15" t="s">
        <v>0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 t="s">
        <v>0</v>
      </c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29"/>
      <c r="AU9" s="91"/>
      <c r="AV9" s="16"/>
      <c r="AW9" s="16"/>
      <c r="AX9" s="16"/>
      <c r="AY9" s="16"/>
      <c r="AZ9" s="29" t="s">
        <v>0</v>
      </c>
      <c r="BB9" s="52"/>
      <c r="BE9" s="54" t="str">
        <f t="shared" si="2"/>
        <v/>
      </c>
    </row>
    <row r="10" spans="1:143" ht="33.950000000000003" customHeight="1">
      <c r="A10" s="7"/>
      <c r="B10" s="23">
        <f t="shared" si="3"/>
        <v>43925</v>
      </c>
      <c r="C10" s="24" t="s">
        <v>0</v>
      </c>
      <c r="D10" s="15" t="s">
        <v>0</v>
      </c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 t="s">
        <v>0</v>
      </c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29"/>
      <c r="AU10" s="91"/>
      <c r="AV10" s="16"/>
      <c r="AW10" s="16"/>
      <c r="AX10" s="16"/>
      <c r="AY10" s="16"/>
      <c r="AZ10" s="29" t="s">
        <v>0</v>
      </c>
      <c r="BB10" s="52"/>
      <c r="BE10" s="54" t="str">
        <f t="shared" si="2"/>
        <v/>
      </c>
    </row>
    <row r="11" spans="1:143" ht="33.950000000000003" customHeight="1">
      <c r="A11" s="7"/>
      <c r="B11" s="23">
        <f t="shared" si="3"/>
        <v>43926</v>
      </c>
      <c r="C11" s="24" t="s">
        <v>0</v>
      </c>
      <c r="D11" s="15" t="s">
        <v>0</v>
      </c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 t="s">
        <v>0</v>
      </c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29"/>
      <c r="AU11" s="91"/>
      <c r="AV11" s="16"/>
      <c r="AW11" s="16"/>
      <c r="AX11" s="16"/>
      <c r="AY11" s="16"/>
      <c r="AZ11" s="29" t="s">
        <v>0</v>
      </c>
      <c r="BB11" s="52"/>
      <c r="BE11" s="54" t="str">
        <f t="shared" si="2"/>
        <v/>
      </c>
    </row>
    <row r="12" spans="1:143" ht="33.950000000000003" customHeight="1">
      <c r="A12" s="7"/>
      <c r="B12" s="23">
        <f t="shared" si="3"/>
        <v>43927</v>
      </c>
      <c r="C12" s="24" t="s">
        <v>0</v>
      </c>
      <c r="D12" s="15" t="s">
        <v>0</v>
      </c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 t="s">
        <v>0</v>
      </c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29"/>
      <c r="AU12" s="91"/>
      <c r="AV12" s="16"/>
      <c r="AW12" s="16"/>
      <c r="AX12" s="16"/>
      <c r="AY12" s="16"/>
      <c r="AZ12" s="29" t="s">
        <v>0</v>
      </c>
      <c r="BB12" s="52"/>
      <c r="BE12" s="54" t="str">
        <f t="shared" si="2"/>
        <v/>
      </c>
    </row>
    <row r="13" spans="1:143" ht="33.950000000000003" customHeight="1">
      <c r="A13" s="7"/>
      <c r="B13" s="23">
        <f t="shared" si="3"/>
        <v>43928</v>
      </c>
      <c r="C13" s="24" t="s">
        <v>0</v>
      </c>
      <c r="D13" s="15" t="s">
        <v>0</v>
      </c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 t="s">
        <v>0</v>
      </c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29"/>
      <c r="AU13" s="91"/>
      <c r="AV13" s="16"/>
      <c r="AW13" s="16"/>
      <c r="AX13" s="16"/>
      <c r="AY13" s="16"/>
      <c r="AZ13" s="29" t="s">
        <v>0</v>
      </c>
      <c r="BB13" s="52"/>
      <c r="BE13" s="54" t="str">
        <f t="shared" si="2"/>
        <v/>
      </c>
    </row>
    <row r="14" spans="1:143" ht="33.950000000000003" customHeight="1">
      <c r="A14" s="7"/>
      <c r="B14" s="23">
        <f t="shared" si="3"/>
        <v>43929</v>
      </c>
      <c r="C14" s="24" t="s">
        <v>0</v>
      </c>
      <c r="D14" s="15" t="s">
        <v>0</v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 t="s">
        <v>0</v>
      </c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29"/>
      <c r="AU14" s="91"/>
      <c r="AV14" s="16"/>
      <c r="AW14" s="16"/>
      <c r="AX14" s="16"/>
      <c r="AY14" s="16"/>
      <c r="AZ14" s="29" t="s">
        <v>0</v>
      </c>
      <c r="BB14" s="52"/>
      <c r="BE14" s="54" t="str">
        <f t="shared" si="2"/>
        <v/>
      </c>
    </row>
    <row r="15" spans="1:143" ht="33.950000000000003" customHeight="1">
      <c r="A15" s="7"/>
      <c r="B15" s="23">
        <f t="shared" si="3"/>
        <v>43930</v>
      </c>
      <c r="C15" s="24" t="s">
        <v>0</v>
      </c>
      <c r="D15" s="15" t="s">
        <v>0</v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 t="s">
        <v>0</v>
      </c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29"/>
      <c r="AU15" s="91"/>
      <c r="AV15" s="16"/>
      <c r="AW15" s="16"/>
      <c r="AX15" s="16"/>
      <c r="AY15" s="16"/>
      <c r="AZ15" s="29" t="s">
        <v>0</v>
      </c>
      <c r="BB15" s="52"/>
      <c r="BE15" s="54" t="str">
        <f t="shared" si="2"/>
        <v/>
      </c>
    </row>
    <row r="16" spans="1:143" ht="33.950000000000003" customHeight="1">
      <c r="A16" s="7"/>
      <c r="B16" s="23">
        <f t="shared" si="3"/>
        <v>43931</v>
      </c>
      <c r="C16" s="24" t="s">
        <v>0</v>
      </c>
      <c r="D16" s="15" t="s">
        <v>0</v>
      </c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 t="s">
        <v>0</v>
      </c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29"/>
      <c r="AU16" s="91"/>
      <c r="AV16" s="16"/>
      <c r="AW16" s="16"/>
      <c r="AX16" s="16"/>
      <c r="AY16" s="16"/>
      <c r="AZ16" s="29" t="s">
        <v>0</v>
      </c>
      <c r="BB16" s="52"/>
      <c r="BE16" s="54" t="str">
        <f t="shared" si="2"/>
        <v/>
      </c>
    </row>
    <row r="17" spans="1:57" ht="33.950000000000003" customHeight="1">
      <c r="A17" s="7"/>
      <c r="B17" s="23">
        <f t="shared" si="3"/>
        <v>43932</v>
      </c>
      <c r="C17" s="24" t="s">
        <v>0</v>
      </c>
      <c r="D17" s="15" t="s">
        <v>0</v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 t="s">
        <v>0</v>
      </c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29"/>
      <c r="AU17" s="91"/>
      <c r="AV17" s="16"/>
      <c r="AW17" s="16"/>
      <c r="AX17" s="16"/>
      <c r="AY17" s="16"/>
      <c r="AZ17" s="29" t="s">
        <v>0</v>
      </c>
      <c r="BB17" s="52"/>
      <c r="BE17" s="54" t="str">
        <f t="shared" si="2"/>
        <v/>
      </c>
    </row>
    <row r="18" spans="1:57" ht="33.950000000000003" customHeight="1">
      <c r="A18" s="7"/>
      <c r="B18" s="23">
        <f t="shared" si="3"/>
        <v>43933</v>
      </c>
      <c r="C18" s="24" t="s">
        <v>0</v>
      </c>
      <c r="D18" s="15" t="s">
        <v>0</v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 t="s">
        <v>0</v>
      </c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29"/>
      <c r="AU18" s="91"/>
      <c r="AV18" s="16"/>
      <c r="AW18" s="16"/>
      <c r="AX18" s="16"/>
      <c r="AY18" s="16"/>
      <c r="AZ18" s="29" t="s">
        <v>0</v>
      </c>
      <c r="BB18" s="52"/>
      <c r="BE18" s="54" t="str">
        <f t="shared" si="2"/>
        <v/>
      </c>
    </row>
    <row r="19" spans="1:57" ht="33.950000000000003" customHeight="1">
      <c r="A19" s="7"/>
      <c r="B19" s="23">
        <f t="shared" si="3"/>
        <v>43934</v>
      </c>
      <c r="C19" s="24" t="s">
        <v>0</v>
      </c>
      <c r="D19" s="15" t="s">
        <v>0</v>
      </c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 t="s">
        <v>0</v>
      </c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29"/>
      <c r="AU19" s="91"/>
      <c r="AV19" s="16"/>
      <c r="AW19" s="16"/>
      <c r="AX19" s="16"/>
      <c r="AY19" s="16"/>
      <c r="AZ19" s="29" t="s">
        <v>0</v>
      </c>
      <c r="BB19" s="52"/>
      <c r="BE19" s="54" t="str">
        <f t="shared" si="2"/>
        <v/>
      </c>
    </row>
    <row r="20" spans="1:57" ht="33.950000000000003" customHeight="1">
      <c r="A20" s="7"/>
      <c r="B20" s="23">
        <f t="shared" si="3"/>
        <v>43935</v>
      </c>
      <c r="C20" s="24" t="s">
        <v>0</v>
      </c>
      <c r="D20" s="15" t="s">
        <v>0</v>
      </c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 t="s">
        <v>0</v>
      </c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29"/>
      <c r="AU20" s="91"/>
      <c r="AV20" s="16"/>
      <c r="AW20" s="16"/>
      <c r="AX20" s="16"/>
      <c r="AY20" s="16"/>
      <c r="AZ20" s="29" t="s">
        <v>0</v>
      </c>
      <c r="BB20" s="52"/>
      <c r="BE20" s="54" t="str">
        <f t="shared" si="2"/>
        <v/>
      </c>
    </row>
    <row r="21" spans="1:57" ht="33.950000000000003" customHeight="1">
      <c r="A21" s="7"/>
      <c r="B21" s="23">
        <f t="shared" si="3"/>
        <v>43936</v>
      </c>
      <c r="C21" s="24" t="s">
        <v>0</v>
      </c>
      <c r="D21" s="15" t="s">
        <v>0</v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 t="s">
        <v>0</v>
      </c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29"/>
      <c r="AU21" s="91"/>
      <c r="AV21" s="16"/>
      <c r="AW21" s="16"/>
      <c r="AX21" s="16"/>
      <c r="AY21" s="16"/>
      <c r="AZ21" s="29" t="s">
        <v>0</v>
      </c>
      <c r="BB21" s="52"/>
      <c r="BE21" s="54" t="str">
        <f t="shared" si="2"/>
        <v/>
      </c>
    </row>
    <row r="22" spans="1:57" ht="33.950000000000003" customHeight="1">
      <c r="A22" s="7"/>
      <c r="B22" s="23">
        <f t="shared" si="3"/>
        <v>43937</v>
      </c>
      <c r="C22" s="24" t="s">
        <v>0</v>
      </c>
      <c r="D22" s="15" t="s">
        <v>0</v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 t="s">
        <v>0</v>
      </c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29"/>
      <c r="AU22" s="91"/>
      <c r="AV22" s="16"/>
      <c r="AW22" s="16"/>
      <c r="AX22" s="16"/>
      <c r="AY22" s="16"/>
      <c r="AZ22" s="29" t="s">
        <v>0</v>
      </c>
      <c r="BB22" s="52"/>
      <c r="BE22" s="54" t="str">
        <f t="shared" si="2"/>
        <v/>
      </c>
    </row>
    <row r="23" spans="1:57" ht="33.950000000000003" customHeight="1">
      <c r="A23" s="7"/>
      <c r="B23" s="23">
        <f t="shared" si="3"/>
        <v>43938</v>
      </c>
      <c r="C23" s="24" t="s">
        <v>0</v>
      </c>
      <c r="D23" s="15" t="s">
        <v>0</v>
      </c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 t="s">
        <v>0</v>
      </c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29"/>
      <c r="AU23" s="91"/>
      <c r="AV23" s="16"/>
      <c r="AW23" s="16"/>
      <c r="AX23" s="16"/>
      <c r="AY23" s="16"/>
      <c r="AZ23" s="29" t="s">
        <v>0</v>
      </c>
      <c r="BB23" s="52"/>
      <c r="BE23" s="54" t="str">
        <f t="shared" si="2"/>
        <v/>
      </c>
    </row>
    <row r="24" spans="1:57" ht="33.950000000000003" customHeight="1">
      <c r="A24" s="7"/>
      <c r="B24" s="23">
        <f t="shared" si="3"/>
        <v>43939</v>
      </c>
      <c r="C24" s="24" t="s">
        <v>0</v>
      </c>
      <c r="D24" s="15" t="s">
        <v>0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 t="s">
        <v>0</v>
      </c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29"/>
      <c r="AU24" s="91"/>
      <c r="AV24" s="16"/>
      <c r="AW24" s="16"/>
      <c r="AX24" s="16"/>
      <c r="AY24" s="16"/>
      <c r="AZ24" s="29" t="s">
        <v>0</v>
      </c>
      <c r="BB24" s="52"/>
      <c r="BE24" s="54" t="str">
        <f t="shared" si="2"/>
        <v/>
      </c>
    </row>
    <row r="25" spans="1:57" ht="33.950000000000003" customHeight="1">
      <c r="A25" s="7"/>
      <c r="B25" s="23">
        <f t="shared" si="3"/>
        <v>43940</v>
      </c>
      <c r="C25" s="24" t="s">
        <v>0</v>
      </c>
      <c r="D25" s="15" t="s">
        <v>0</v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 t="s">
        <v>0</v>
      </c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29"/>
      <c r="AU25" s="91"/>
      <c r="AV25" s="16"/>
      <c r="AW25" s="16"/>
      <c r="AX25" s="16"/>
      <c r="AY25" s="16"/>
      <c r="AZ25" s="29" t="s">
        <v>0</v>
      </c>
      <c r="BB25" s="52"/>
      <c r="BE25" s="54" t="str">
        <f t="shared" si="2"/>
        <v/>
      </c>
    </row>
    <row r="26" spans="1:57" ht="33.950000000000003" customHeight="1">
      <c r="A26" s="7"/>
      <c r="B26" s="23">
        <f t="shared" si="3"/>
        <v>43941</v>
      </c>
      <c r="C26" s="24" t="s">
        <v>0</v>
      </c>
      <c r="D26" s="15" t="s">
        <v>0</v>
      </c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 t="s">
        <v>0</v>
      </c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29"/>
      <c r="AU26" s="91"/>
      <c r="AV26" s="16"/>
      <c r="AW26" s="16"/>
      <c r="AX26" s="16"/>
      <c r="AY26" s="16"/>
      <c r="AZ26" s="29" t="s">
        <v>0</v>
      </c>
      <c r="BB26" s="52"/>
      <c r="BE26" s="54" t="str">
        <f t="shared" si="2"/>
        <v/>
      </c>
    </row>
    <row r="27" spans="1:57" ht="33.950000000000003" customHeight="1">
      <c r="A27" s="7"/>
      <c r="B27" s="23">
        <f t="shared" si="3"/>
        <v>43942</v>
      </c>
      <c r="C27" s="24" t="s">
        <v>0</v>
      </c>
      <c r="D27" s="15" t="s">
        <v>0</v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 t="s">
        <v>0</v>
      </c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29"/>
      <c r="AU27" s="91"/>
      <c r="AV27" s="16"/>
      <c r="AW27" s="16"/>
      <c r="AX27" s="16"/>
      <c r="AY27" s="16"/>
      <c r="AZ27" s="29" t="s">
        <v>0</v>
      </c>
      <c r="BB27" s="52"/>
      <c r="BE27" s="54" t="str">
        <f t="shared" si="2"/>
        <v/>
      </c>
    </row>
    <row r="28" spans="1:57" ht="33.950000000000003" customHeight="1">
      <c r="A28" s="7"/>
      <c r="B28" s="23">
        <f t="shared" si="3"/>
        <v>43943</v>
      </c>
      <c r="C28" s="24" t="s">
        <v>0</v>
      </c>
      <c r="D28" s="15" t="s">
        <v>0</v>
      </c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 t="s">
        <v>0</v>
      </c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29"/>
      <c r="AU28" s="91"/>
      <c r="AV28" s="16"/>
      <c r="AW28" s="16"/>
      <c r="AX28" s="16"/>
      <c r="AY28" s="16"/>
      <c r="AZ28" s="29" t="s">
        <v>0</v>
      </c>
      <c r="BB28" s="52"/>
      <c r="BE28" s="54" t="str">
        <f t="shared" si="2"/>
        <v/>
      </c>
    </row>
    <row r="29" spans="1:57" ht="33.950000000000003" customHeight="1">
      <c r="A29" s="7"/>
      <c r="B29" s="23">
        <f t="shared" si="3"/>
        <v>43944</v>
      </c>
      <c r="C29" s="24" t="s">
        <v>0</v>
      </c>
      <c r="D29" s="15" t="s">
        <v>0</v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 t="s">
        <v>0</v>
      </c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29"/>
      <c r="AU29" s="91"/>
      <c r="AV29" s="16"/>
      <c r="AW29" s="16"/>
      <c r="AX29" s="16"/>
      <c r="AY29" s="16"/>
      <c r="AZ29" s="29" t="s">
        <v>0</v>
      </c>
      <c r="BB29" s="52"/>
      <c r="BE29" s="54" t="str">
        <f t="shared" si="2"/>
        <v/>
      </c>
    </row>
    <row r="30" spans="1:57" ht="33.950000000000003" customHeight="1">
      <c r="A30" s="7"/>
      <c r="B30" s="23">
        <f t="shared" si="3"/>
        <v>43945</v>
      </c>
      <c r="C30" s="24" t="s">
        <v>0</v>
      </c>
      <c r="D30" s="15" t="s">
        <v>0</v>
      </c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 t="s">
        <v>0</v>
      </c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29"/>
      <c r="AU30" s="91"/>
      <c r="AV30" s="16"/>
      <c r="AW30" s="16"/>
      <c r="AX30" s="16"/>
      <c r="AY30" s="16"/>
      <c r="AZ30" s="29" t="s">
        <v>0</v>
      </c>
      <c r="BB30" s="52"/>
      <c r="BE30" s="54" t="str">
        <f t="shared" si="2"/>
        <v/>
      </c>
    </row>
    <row r="31" spans="1:57" ht="33.950000000000003" customHeight="1">
      <c r="A31" s="7"/>
      <c r="B31" s="23">
        <f t="shared" si="3"/>
        <v>43946</v>
      </c>
      <c r="C31" s="24" t="s">
        <v>0</v>
      </c>
      <c r="D31" s="15" t="s">
        <v>0</v>
      </c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 t="s">
        <v>0</v>
      </c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29"/>
      <c r="AU31" s="91"/>
      <c r="AV31" s="16"/>
      <c r="AW31" s="16"/>
      <c r="AX31" s="16"/>
      <c r="AY31" s="16"/>
      <c r="AZ31" s="29" t="s">
        <v>0</v>
      </c>
      <c r="BB31" s="52"/>
      <c r="BE31" s="54" t="str">
        <f t="shared" si="2"/>
        <v/>
      </c>
    </row>
    <row r="32" spans="1:57" ht="33.950000000000003" customHeight="1">
      <c r="A32" s="7"/>
      <c r="B32" s="23">
        <f t="shared" si="3"/>
        <v>43947</v>
      </c>
      <c r="C32" s="24" t="s">
        <v>0</v>
      </c>
      <c r="D32" s="15" t="s">
        <v>0</v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 t="s">
        <v>0</v>
      </c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29"/>
      <c r="AU32" s="91"/>
      <c r="AV32" s="16"/>
      <c r="AW32" s="16"/>
      <c r="AX32" s="16"/>
      <c r="AY32" s="16"/>
      <c r="AZ32" s="29" t="s">
        <v>0</v>
      </c>
      <c r="BB32" s="52"/>
      <c r="BE32" s="54" t="str">
        <f t="shared" si="2"/>
        <v/>
      </c>
    </row>
    <row r="33" spans="1:57" ht="33.950000000000003" customHeight="1">
      <c r="A33" s="7"/>
      <c r="B33" s="23">
        <f t="shared" si="3"/>
        <v>43948</v>
      </c>
      <c r="C33" s="24" t="s">
        <v>0</v>
      </c>
      <c r="D33" s="15" t="s">
        <v>0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 t="s">
        <v>0</v>
      </c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29"/>
      <c r="AU33" s="91"/>
      <c r="AV33" s="16"/>
      <c r="AW33" s="16"/>
      <c r="AX33" s="16"/>
      <c r="AY33" s="16"/>
      <c r="AZ33" s="29" t="s">
        <v>0</v>
      </c>
      <c r="BB33" s="52"/>
      <c r="BE33" s="54" t="str">
        <f t="shared" si="2"/>
        <v/>
      </c>
    </row>
    <row r="34" spans="1:57" ht="33.950000000000003" customHeight="1">
      <c r="A34" s="7"/>
      <c r="B34" s="23">
        <f t="shared" si="3"/>
        <v>43949</v>
      </c>
      <c r="C34" s="24" t="s">
        <v>0</v>
      </c>
      <c r="D34" s="15" t="s">
        <v>0</v>
      </c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 t="s">
        <v>0</v>
      </c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29"/>
      <c r="AU34" s="91"/>
      <c r="AV34" s="16"/>
      <c r="AW34" s="16"/>
      <c r="AX34" s="16"/>
      <c r="AY34" s="16"/>
      <c r="AZ34" s="29" t="s">
        <v>0</v>
      </c>
      <c r="BB34" s="52"/>
      <c r="BE34" s="54" t="str">
        <f t="shared" si="2"/>
        <v/>
      </c>
    </row>
    <row r="35" spans="1:57" ht="33.950000000000003" customHeight="1">
      <c r="A35" s="7"/>
      <c r="B35" s="23">
        <f t="shared" si="3"/>
        <v>43950</v>
      </c>
      <c r="C35" s="24"/>
      <c r="D35" s="15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29"/>
      <c r="AU35" s="91"/>
      <c r="AV35" s="16"/>
      <c r="AW35" s="16"/>
      <c r="AX35" s="16"/>
      <c r="AY35" s="16"/>
      <c r="AZ35" s="29"/>
      <c r="BB35" s="52"/>
      <c r="BE35" s="54" t="str">
        <f t="shared" si="2"/>
        <v/>
      </c>
    </row>
    <row r="36" spans="1:57" ht="33.950000000000003" customHeight="1">
      <c r="A36" s="7"/>
      <c r="B36" s="23">
        <f t="shared" si="3"/>
        <v>43951</v>
      </c>
      <c r="C36" s="24"/>
      <c r="D36" s="15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29"/>
      <c r="AU36" s="91"/>
      <c r="AV36" s="16"/>
      <c r="AW36" s="16"/>
      <c r="AX36" s="16"/>
      <c r="AY36" s="16"/>
      <c r="AZ36" s="29"/>
      <c r="BB36" s="52"/>
      <c r="BE36" s="54" t="str">
        <f t="shared" si="2"/>
        <v/>
      </c>
    </row>
    <row r="37" spans="1:57" ht="33.950000000000003" customHeight="1">
      <c r="A37" s="7"/>
      <c r="B37" s="25">
        <f t="shared" si="3"/>
        <v>43952</v>
      </c>
      <c r="C37" s="26"/>
      <c r="D37" s="17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30"/>
      <c r="AU37" s="92"/>
      <c r="AV37" s="18"/>
      <c r="AW37" s="18"/>
      <c r="AX37" s="18"/>
      <c r="AY37" s="18"/>
      <c r="AZ37" s="30"/>
      <c r="BB37" s="53"/>
      <c r="BE37" s="55" t="str">
        <f t="shared" si="2"/>
        <v/>
      </c>
    </row>
    <row r="38" spans="1:57" ht="33.950000000000003" customHeight="1"/>
    <row r="39" spans="1:57" ht="33.950000000000003" customHeight="1"/>
    <row r="40" spans="1:57" ht="33.950000000000003" customHeight="1"/>
    <row r="41" spans="1:57" ht="33.950000000000003" customHeight="1"/>
    <row r="42" spans="1:57" ht="33.950000000000003" customHeight="1"/>
    <row r="43" spans="1:57" ht="33.950000000000003" customHeight="1"/>
    <row r="44" spans="1:57" ht="33.950000000000003" customHeight="1"/>
    <row r="45" spans="1:57" ht="33.950000000000003" customHeight="1"/>
    <row r="46" spans="1:57" ht="33.950000000000003" customHeight="1"/>
    <row r="47" spans="1:57" ht="33.950000000000003" customHeight="1"/>
    <row r="48" spans="1:57" ht="33.950000000000003" customHeight="1"/>
    <row r="49" ht="33.950000000000003" customHeight="1"/>
    <row r="50" ht="33.950000000000003" customHeight="1"/>
    <row r="51" ht="33.950000000000003" customHeight="1"/>
    <row r="52" ht="33.950000000000003" customHeight="1"/>
    <row r="53" ht="33.950000000000003" customHeight="1"/>
    <row r="54" ht="33.950000000000003" customHeight="1"/>
    <row r="55" ht="33.950000000000003" customHeight="1"/>
    <row r="56" ht="33.950000000000003" customHeight="1"/>
    <row r="57" ht="33.950000000000003" customHeight="1"/>
    <row r="58" ht="33.950000000000003" customHeight="1"/>
    <row r="59" ht="33.950000000000003" customHeight="1"/>
    <row r="60" ht="33.950000000000003" customHeight="1"/>
    <row r="61" ht="33.950000000000003" customHeight="1"/>
    <row r="62" ht="33.950000000000003" customHeight="1"/>
    <row r="63" ht="33.950000000000003" customHeight="1"/>
    <row r="64" ht="33.950000000000003" customHeight="1"/>
    <row r="65" ht="33.950000000000003" customHeight="1"/>
    <row r="66" ht="33.950000000000003" customHeight="1"/>
    <row r="67" ht="33.950000000000003" customHeight="1"/>
    <row r="68" ht="33.950000000000003" customHeight="1"/>
    <row r="69" ht="33.950000000000003" customHeight="1"/>
    <row r="70" ht="33.950000000000003" customHeight="1"/>
    <row r="71" ht="33.950000000000003" customHeight="1"/>
    <row r="72" ht="33.950000000000003" customHeight="1"/>
    <row r="73" ht="33.950000000000003" customHeight="1"/>
    <row r="74" ht="33.950000000000003" customHeight="1"/>
    <row r="75" ht="33.950000000000003" customHeight="1"/>
    <row r="76" ht="33.950000000000003" customHeight="1"/>
    <row r="77" ht="33.950000000000003" customHeight="1"/>
    <row r="78" ht="33.950000000000003" customHeight="1"/>
    <row r="79" ht="33.950000000000003" customHeight="1"/>
    <row r="80" ht="33.950000000000003" customHeight="1"/>
    <row r="81" ht="33.950000000000003" customHeight="1"/>
    <row r="82" ht="33.950000000000003" customHeight="1"/>
    <row r="83" ht="33.950000000000003" customHeight="1"/>
    <row r="84" ht="33.950000000000003" customHeight="1"/>
    <row r="85" ht="33.950000000000003" customHeight="1"/>
    <row r="86" ht="33.950000000000003" customHeight="1"/>
    <row r="87" ht="33.950000000000003" customHeight="1"/>
    <row r="88" ht="33.950000000000003" customHeight="1"/>
    <row r="89" ht="33.950000000000003" customHeight="1"/>
    <row r="90" ht="33.950000000000003" customHeight="1"/>
    <row r="91" ht="33.950000000000003" customHeight="1"/>
    <row r="92" ht="33.950000000000003" customHeight="1"/>
    <row r="93" ht="33.950000000000003" customHeight="1"/>
    <row r="94" ht="33.950000000000003" customHeight="1"/>
    <row r="95" ht="33.950000000000003" customHeight="1"/>
    <row r="96" ht="33.950000000000003" customHeight="1"/>
    <row r="97" ht="33.950000000000003" customHeight="1"/>
    <row r="98" ht="33.950000000000003" customHeight="1"/>
    <row r="99" ht="33.950000000000003" customHeight="1"/>
    <row r="100" ht="33.950000000000003" customHeight="1"/>
    <row r="101" ht="33.950000000000003" customHeight="1"/>
    <row r="102" ht="33.950000000000003" customHeight="1"/>
    <row r="103" ht="33.950000000000003" customHeight="1"/>
    <row r="104" ht="33.950000000000003" customHeight="1"/>
    <row r="105" ht="33.950000000000003" customHeight="1"/>
    <row r="106" ht="33.950000000000003" customHeight="1"/>
    <row r="107" ht="33.950000000000003" customHeight="1"/>
    <row r="108" ht="33.950000000000003" customHeight="1"/>
    <row r="109" ht="30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</sheetData>
  <conditionalFormatting sqref="BB7:BB37 BE7:BE37 D6:AZ37">
    <cfRule type="expression" dxfId="43" priority="8">
      <formula>(HOUR(D$6)*100)+MINUTE(D$6)=(HOUR(NOW())*100)+INT(MINUTE(NOW())/30)*30</formula>
    </cfRule>
  </conditionalFormatting>
  <conditionalFormatting sqref="B7:AZ37 BB7:BB37 BE7:BE37">
    <cfRule type="expression" dxfId="42" priority="29">
      <formula>OR(WEEKDAY($B7)=1,WEEKDAY($B7)=7,COUNTIF(Feries,DATE(YEAR($B7),MONTH($B7),DAY($B7)))&gt;0)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boBox3">
          <controlPr defaultSize="0" autoLine="0" r:id="rId5">
            <anchor moveWithCells="1">
              <from>
                <xdr:col>24</xdr:col>
                <xdr:colOff>0</xdr:colOff>
                <xdr:row>2</xdr:row>
                <xdr:rowOff>57150</xdr:rowOff>
              </from>
              <to>
                <xdr:col>28</xdr:col>
                <xdr:colOff>200025</xdr:colOff>
                <xdr:row>2</xdr:row>
                <xdr:rowOff>285750</xdr:rowOff>
              </to>
            </anchor>
          </controlPr>
        </control>
      </mc:Choice>
      <mc:Fallback>
        <control shapeId="1033" r:id="rId4" name="ComboBox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1504950</xdr:colOff>
                <xdr:row>2</xdr:row>
                <xdr:rowOff>66675</xdr:rowOff>
              </from>
              <to>
                <xdr:col>2</xdr:col>
                <xdr:colOff>9525</xdr:colOff>
                <xdr:row>2</xdr:row>
                <xdr:rowOff>266700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1</xdr:col>
                <xdr:colOff>47625</xdr:colOff>
                <xdr:row>2</xdr:row>
                <xdr:rowOff>66675</xdr:rowOff>
              </from>
              <to>
                <xdr:col>1</xdr:col>
                <xdr:colOff>247650</xdr:colOff>
                <xdr:row>2</xdr:row>
                <xdr:rowOff>266700</xdr:rowOff>
              </to>
            </anchor>
          </controlPr>
        </control>
      </mc:Choice>
      <mc:Fallback>
        <control shapeId="1027" r:id="rId8" name="CommandButton1"/>
      </mc:Fallback>
    </mc:AlternateContent>
    <mc:AlternateContent xmlns:mc="http://schemas.openxmlformats.org/markup-compatibility/2006">
      <mc:Choice Requires="x14">
        <control shapeId="1028" r:id="rId10" name="ComboBox2">
          <controlPr defaultSize="0" autoLine="0" r:id="rId11">
            <anchor moveWithCells="1">
              <from>
                <xdr:col>1</xdr:col>
                <xdr:colOff>295275</xdr:colOff>
                <xdr:row>1</xdr:row>
                <xdr:rowOff>47625</xdr:rowOff>
              </from>
              <to>
                <xdr:col>1</xdr:col>
                <xdr:colOff>1485900</xdr:colOff>
                <xdr:row>1</xdr:row>
                <xdr:rowOff>276225</xdr:rowOff>
              </to>
            </anchor>
          </controlPr>
        </control>
      </mc:Choice>
      <mc:Fallback>
        <control shapeId="1028" r:id="rId10" name="ComboBox2"/>
      </mc:Fallback>
    </mc:AlternateContent>
    <mc:AlternateContent xmlns:mc="http://schemas.openxmlformats.org/markup-compatibility/2006">
      <mc:Choice Requires="x14">
        <control shapeId="1029" r:id="rId12" name="ComboBox1">
          <controlPr defaultSize="0" autoLine="0" r:id="rId13">
            <anchor moveWithCells="1">
              <from>
                <xdr:col>1</xdr:col>
                <xdr:colOff>304800</xdr:colOff>
                <xdr:row>2</xdr:row>
                <xdr:rowOff>47625</xdr:rowOff>
              </from>
              <to>
                <xdr:col>1</xdr:col>
                <xdr:colOff>1495425</xdr:colOff>
                <xdr:row>2</xdr:row>
                <xdr:rowOff>276225</xdr:rowOff>
              </to>
            </anchor>
          </controlPr>
        </control>
      </mc:Choice>
      <mc:Fallback>
        <control shapeId="1029" r:id="rId12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G15"/>
  <sheetViews>
    <sheetView workbookViewId="0">
      <selection activeCell="F9" sqref="F9"/>
    </sheetView>
  </sheetViews>
  <sheetFormatPr baseColWidth="10" defaultRowHeight="15"/>
  <cols>
    <col min="1" max="2" width="10.85546875" style="47"/>
    <col min="3" max="4" width="10.85546875" style="49"/>
    <col min="5" max="5" width="30.5703125" customWidth="1"/>
    <col min="6" max="6" width="23.140625" customWidth="1"/>
    <col min="7" max="7" width="46.85546875" customWidth="1"/>
  </cols>
  <sheetData>
    <row r="1" spans="1:7">
      <c r="A1" s="45" t="s">
        <v>20</v>
      </c>
      <c r="B1" s="45" t="s">
        <v>15</v>
      </c>
      <c r="C1" s="46" t="s">
        <v>16</v>
      </c>
      <c r="D1" s="46" t="s">
        <v>17</v>
      </c>
      <c r="E1" s="45" t="str">
        <f>Cfg!E1</f>
        <v>Salariés</v>
      </c>
      <c r="F1" s="45" t="s">
        <v>18</v>
      </c>
      <c r="G1" s="45" t="s">
        <v>19</v>
      </c>
    </row>
    <row r="2" spans="1:7" hidden="1">
      <c r="A2" s="74">
        <v>0</v>
      </c>
      <c r="B2" s="75">
        <v>43757</v>
      </c>
      <c r="C2" s="76">
        <v>1.0416666666666666E-2</v>
      </c>
      <c r="D2" s="76">
        <v>2.0833333333333332E-2</v>
      </c>
      <c r="E2" s="77" t="s">
        <v>22</v>
      </c>
      <c r="F2" s="77" t="s">
        <v>21</v>
      </c>
      <c r="G2" s="77" t="s">
        <v>21</v>
      </c>
    </row>
    <row r="3" spans="1:7">
      <c r="B3" s="48"/>
      <c r="C3" s="56"/>
      <c r="D3" s="56"/>
    </row>
    <row r="4" spans="1:7">
      <c r="B4" s="48"/>
      <c r="C4" s="56"/>
      <c r="D4" s="56"/>
    </row>
    <row r="5" spans="1:7">
      <c r="B5" s="48"/>
      <c r="C5" s="56"/>
      <c r="D5" s="56"/>
    </row>
    <row r="6" spans="1:7">
      <c r="B6" s="48"/>
      <c r="C6" s="56"/>
      <c r="D6" s="56"/>
    </row>
    <row r="7" spans="1:7">
      <c r="B7" s="48"/>
    </row>
    <row r="8" spans="1:7">
      <c r="B8" s="48"/>
    </row>
    <row r="9" spans="1:7">
      <c r="B9" s="48"/>
    </row>
    <row r="10" spans="1:7">
      <c r="B10" s="48"/>
    </row>
    <row r="11" spans="1:7">
      <c r="B11" s="48"/>
    </row>
    <row r="12" spans="1:7">
      <c r="B12" s="48"/>
    </row>
    <row r="13" spans="1:7">
      <c r="B13" s="48"/>
    </row>
    <row r="14" spans="1:7">
      <c r="B14" s="48"/>
    </row>
    <row r="15" spans="1:7">
      <c r="B15" s="48"/>
    </row>
  </sheetData>
  <sheetProtection sheet="1" objects="1" scenarios="1" autoFilter="0"/>
  <autoFilter ref="A1:G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N22"/>
  <sheetViews>
    <sheetView workbookViewId="0">
      <selection activeCell="E22" sqref="E22"/>
    </sheetView>
  </sheetViews>
  <sheetFormatPr baseColWidth="10" defaultRowHeight="15"/>
  <cols>
    <col min="1" max="1" width="15.42578125" bestFit="1" customWidth="1"/>
    <col min="5" max="5" width="18.140625" customWidth="1"/>
    <col min="7" max="7" width="11.42578125" customWidth="1"/>
    <col min="8" max="8" width="10.85546875" style="47"/>
  </cols>
  <sheetData>
    <row r="1" spans="1:14" s="8" customFormat="1" ht="18" customHeight="1">
      <c r="A1" s="57" t="s">
        <v>14</v>
      </c>
      <c r="B1" s="58">
        <v>2020</v>
      </c>
      <c r="C1" s="58">
        <f>B1+1</f>
        <v>2021</v>
      </c>
      <c r="E1" s="58" t="s">
        <v>23</v>
      </c>
      <c r="G1" s="78" t="s">
        <v>24</v>
      </c>
      <c r="H1" s="78"/>
    </row>
    <row r="2" spans="1:14" s="8" customFormat="1" ht="18" customHeight="1">
      <c r="A2" s="59" t="s">
        <v>1</v>
      </c>
      <c r="B2" s="60">
        <f>DATE(B1,1,1)</f>
        <v>43831</v>
      </c>
      <c r="C2" s="60">
        <f>DATE(B1+1,1,1)</f>
        <v>44197</v>
      </c>
      <c r="E2" s="61" t="s">
        <v>31</v>
      </c>
      <c r="G2" s="86" t="s">
        <v>25</v>
      </c>
      <c r="H2" s="87">
        <v>3</v>
      </c>
      <c r="K2" s="81"/>
    </row>
    <row r="3" spans="1:14" s="8" customFormat="1" ht="18" customHeight="1">
      <c r="A3" s="62" t="s">
        <v>2</v>
      </c>
      <c r="B3" s="63">
        <f>ROUND(DATE(B1,4,MOD(234-11*MOD(B1,19),30))/7,)*7-6</f>
        <v>43933</v>
      </c>
      <c r="C3" s="63">
        <f>ROUND(DATE(B1+1,4,MOD(234-11*MOD(B1+1,19),30))/7,)*7-6</f>
        <v>44290</v>
      </c>
      <c r="E3" s="64" t="s">
        <v>32</v>
      </c>
      <c r="G3" s="86" t="s">
        <v>26</v>
      </c>
      <c r="H3" s="88">
        <v>0.41666666666666669</v>
      </c>
      <c r="L3" s="80"/>
      <c r="M3" s="79"/>
      <c r="N3" s="79"/>
    </row>
    <row r="4" spans="1:14" s="8" customFormat="1" ht="18" customHeight="1">
      <c r="A4" s="62" t="s">
        <v>3</v>
      </c>
      <c r="B4" s="63">
        <f>B3+1</f>
        <v>43934</v>
      </c>
      <c r="C4" s="63">
        <f>C3+1</f>
        <v>44291</v>
      </c>
      <c r="E4" s="66" t="s">
        <v>33</v>
      </c>
      <c r="G4" s="86" t="s">
        <v>27</v>
      </c>
      <c r="H4" s="88">
        <v>0.5</v>
      </c>
      <c r="L4" s="79"/>
    </row>
    <row r="5" spans="1:14" s="8" customFormat="1" ht="18" customHeight="1">
      <c r="A5" s="62" t="s">
        <v>4</v>
      </c>
      <c r="B5" s="63">
        <f>DATE(B1,5,1)</f>
        <v>43952</v>
      </c>
      <c r="C5" s="63">
        <f>DATE(B1+1,5,1)</f>
        <v>44317</v>
      </c>
      <c r="E5" s="67" t="s">
        <v>34</v>
      </c>
      <c r="L5" s="79"/>
    </row>
    <row r="6" spans="1:14" s="8" customFormat="1" ht="18" customHeight="1">
      <c r="A6" s="62" t="s">
        <v>5</v>
      </c>
      <c r="B6" s="63">
        <f>DATE(B1,5,8)</f>
        <v>43959</v>
      </c>
      <c r="C6" s="63">
        <f>DATE(B1+1,5,8)</f>
        <v>44324</v>
      </c>
      <c r="E6" s="69"/>
    </row>
    <row r="7" spans="1:14" s="8" customFormat="1" ht="18" customHeight="1">
      <c r="A7" s="62" t="s">
        <v>6</v>
      </c>
      <c r="B7" s="63">
        <f>B3+39</f>
        <v>43972</v>
      </c>
      <c r="C7" s="63">
        <f>C3+39</f>
        <v>44329</v>
      </c>
      <c r="E7" s="65"/>
    </row>
    <row r="8" spans="1:14" s="8" customFormat="1" ht="18" customHeight="1">
      <c r="A8" s="62" t="s">
        <v>7</v>
      </c>
      <c r="B8" s="63">
        <f>B3+49</f>
        <v>43982</v>
      </c>
      <c r="C8" s="63">
        <f>C3+49</f>
        <v>44339</v>
      </c>
      <c r="E8" s="71"/>
    </row>
    <row r="9" spans="1:14" s="8" customFormat="1" ht="18" customHeight="1">
      <c r="A9" s="62" t="s">
        <v>8</v>
      </c>
      <c r="B9" s="63">
        <f>B8+1</f>
        <v>43983</v>
      </c>
      <c r="C9" s="63">
        <f>C8+1</f>
        <v>44340</v>
      </c>
      <c r="E9" s="72"/>
    </row>
    <row r="10" spans="1:14" s="8" customFormat="1" ht="18" customHeight="1">
      <c r="A10" s="62" t="s">
        <v>9</v>
      </c>
      <c r="B10" s="63">
        <f>DATE(B1,7,14)</f>
        <v>44026</v>
      </c>
      <c r="C10" s="63">
        <f>DATE(B1+1,7,14)</f>
        <v>44391</v>
      </c>
      <c r="E10" s="73"/>
      <c r="H10" s="68"/>
    </row>
    <row r="11" spans="1:14" s="8" customFormat="1" ht="18" customHeight="1">
      <c r="A11" s="62" t="s">
        <v>10</v>
      </c>
      <c r="B11" s="63">
        <f>DATE(B1,8,15)</f>
        <v>44058</v>
      </c>
      <c r="C11" s="63">
        <f>DATE(B1+1,8,15)</f>
        <v>44423</v>
      </c>
      <c r="H11" s="68"/>
    </row>
    <row r="12" spans="1:14" s="8" customFormat="1" ht="18" customHeight="1">
      <c r="A12" s="62" t="s">
        <v>11</v>
      </c>
      <c r="B12" s="63">
        <f>DATE(B1,11,1)</f>
        <v>44136</v>
      </c>
      <c r="C12" s="63">
        <f>DATE(B1+1,11,1)</f>
        <v>44501</v>
      </c>
      <c r="H12" s="68"/>
    </row>
    <row r="13" spans="1:14" s="8" customFormat="1" ht="18" customHeight="1">
      <c r="A13" s="62" t="s">
        <v>12</v>
      </c>
      <c r="B13" s="63">
        <f>DATE(B1,11,11)</f>
        <v>44146</v>
      </c>
      <c r="C13" s="63">
        <f>DATE(B1+1,11,11)</f>
        <v>44511</v>
      </c>
      <c r="H13" s="68"/>
    </row>
    <row r="14" spans="1:14" s="8" customFormat="1" ht="18" customHeight="1">
      <c r="A14" s="62" t="s">
        <v>13</v>
      </c>
      <c r="B14" s="63">
        <f>DATE(B1,12,25)</f>
        <v>44190</v>
      </c>
      <c r="C14" s="63">
        <f>DATE(B1+1,12,25)</f>
        <v>44555</v>
      </c>
      <c r="H14" s="68"/>
    </row>
    <row r="15" spans="1:14" ht="18" customHeight="1"/>
    <row r="16" spans="1:14" ht="18" customHeight="1"/>
    <row r="17" ht="18" customHeight="1"/>
    <row r="18" ht="18" customHeight="1"/>
    <row r="19" ht="18" customHeight="1"/>
    <row r="20" ht="18" customHeight="1"/>
    <row r="21" ht="18" customHeight="1"/>
    <row r="22" ht="18" customHeight="1"/>
  </sheetData>
  <sheetProtection sheet="1" objects="1" scenarios="1" autoFilter="0"/>
  <conditionalFormatting sqref="E8:E10">
    <cfRule type="expression" dxfId="45" priority="2">
      <formula>#REF!=TODAY()</formula>
    </cfRule>
  </conditionalFormatting>
  <conditionalFormatting sqref="E2:E7">
    <cfRule type="expression" dxfId="44" priority="1">
      <formula>#REF!=TODAY()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Hebdo</vt:lpstr>
      <vt:lpstr>BH</vt:lpstr>
      <vt:lpstr>Mois</vt:lpstr>
      <vt:lpstr>Bdd</vt:lpstr>
      <vt:lpstr>Cfg</vt:lpstr>
      <vt:lpstr>Feries</vt:lpstr>
      <vt:lpstr>BH!Zone_d_impression</vt:lpstr>
      <vt:lpstr>Hebdo!Zone_d_impression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Marcel DELSOL</cp:lastModifiedBy>
  <dcterms:created xsi:type="dcterms:W3CDTF">2019-11-07T13:01:10Z</dcterms:created>
  <dcterms:modified xsi:type="dcterms:W3CDTF">2019-12-26T12:44:06Z</dcterms:modified>
</cp:coreProperties>
</file>