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yfrancois\Eiffage\EES DR MED - Moyens Généraux - Ressources - Logistique &amp; Magasin\Inventaire EPI\"/>
    </mc:Choice>
  </mc:AlternateContent>
  <bookViews>
    <workbookView xWindow="-120" yWindow="-120" windowWidth="20730" windowHeight="11160" activeTab="5"/>
  </bookViews>
  <sheets>
    <sheet name="Pointage EPI" sheetId="1" r:id="rId1"/>
    <sheet name="BD salarié" sheetId="2" r:id="rId2"/>
    <sheet name="Inventaire_mat" sheetId="10" r:id="rId3"/>
    <sheet name="BD EPI" sheetId="3" r:id="rId4"/>
    <sheet name="Commande EPI" sheetId="11" r:id="rId5"/>
    <sheet name="EPI pris par BU" sheetId="13" r:id="rId6"/>
  </sheets>
  <definedNames>
    <definedName name="_xlcn.WorksheetConnection_Tableautype.xlsxTBDE1" hidden="1">TBDE[]</definedName>
    <definedName name="_xlcn.WorksheetConnection_Tableautype.xlsxTCOM1" hidden="1">TCOM</definedName>
    <definedName name="base_EPI">TBDE[]</definedName>
    <definedName name="Base_salarie">TBDS[]</definedName>
    <definedName name="choix">'Commande EPI'!$F$1:$F$2</definedName>
    <definedName name="code_epi">TBDE[Code_EPI]</definedName>
    <definedName name="listeepi">TBDE[Désignation_EPI]</definedName>
    <definedName name="lstchef">#REF!</definedName>
    <definedName name="Nomsal">TBDS[Nom salarié]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DE" name="TBDE" connection="WorksheetConnection_Tableau type.xlsx!TBDE"/>
          <x15:modelTable id="TCOM" name="TCOM" connection="WorksheetConnection_Tableau type.xlsx!TCOM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3" l="1"/>
  <c r="E18" i="13"/>
  <c r="C13" i="10" l="1"/>
  <c r="D22" i="1"/>
  <c r="E22" i="13" s="1"/>
  <c r="D23" i="1"/>
  <c r="E23" i="13" s="1"/>
  <c r="D24" i="1"/>
  <c r="E24" i="13" s="1"/>
  <c r="D46" i="1"/>
  <c r="E46" i="13" s="1"/>
  <c r="C2" i="1"/>
  <c r="D2" i="1" s="1"/>
  <c r="C118" i="1"/>
  <c r="D118" i="1" s="1"/>
  <c r="C119" i="1"/>
  <c r="D119" i="1" s="1"/>
  <c r="C120" i="1"/>
  <c r="D120" i="1" s="1"/>
  <c r="C121" i="1"/>
  <c r="D121" i="1" s="1"/>
  <c r="C122" i="1"/>
  <c r="D122" i="1" s="1"/>
  <c r="C123" i="1"/>
  <c r="D123" i="1" s="1"/>
  <c r="C124" i="1"/>
  <c r="D124" i="1" s="1"/>
  <c r="C125" i="1"/>
  <c r="D125" i="1" s="1"/>
  <c r="C126" i="1"/>
  <c r="D126" i="1" s="1"/>
  <c r="C127" i="1"/>
  <c r="D127" i="1" s="1"/>
  <c r="C128" i="1"/>
  <c r="D128" i="1" s="1"/>
  <c r="C129" i="1"/>
  <c r="D129" i="1" s="1"/>
  <c r="C130" i="1"/>
  <c r="D130" i="1" s="1"/>
  <c r="C131" i="1"/>
  <c r="D131" i="1" s="1"/>
  <c r="C132" i="1"/>
  <c r="D132" i="1" s="1"/>
  <c r="C133" i="1"/>
  <c r="D133" i="1" s="1"/>
  <c r="C134" i="1"/>
  <c r="D134" i="1" s="1"/>
  <c r="C135" i="1"/>
  <c r="D135" i="1" s="1"/>
  <c r="C101" i="1"/>
  <c r="D101" i="1" s="1"/>
  <c r="C102" i="1"/>
  <c r="D102" i="1" s="1"/>
  <c r="C103" i="1"/>
  <c r="D103" i="1" s="1"/>
  <c r="C104" i="1"/>
  <c r="D104" i="1" s="1"/>
  <c r="C105" i="1"/>
  <c r="D105" i="1" s="1"/>
  <c r="C106" i="1"/>
  <c r="D106" i="1" s="1"/>
  <c r="C107" i="1"/>
  <c r="D107" i="1" s="1"/>
  <c r="C108" i="1"/>
  <c r="D108" i="1" s="1"/>
  <c r="C109" i="1"/>
  <c r="D109" i="1" s="1"/>
  <c r="C110" i="1"/>
  <c r="D110" i="1" s="1"/>
  <c r="C111" i="1"/>
  <c r="D111" i="1" s="1"/>
  <c r="C112" i="1"/>
  <c r="D112" i="1" s="1"/>
  <c r="C113" i="1"/>
  <c r="D113" i="1" s="1"/>
  <c r="C114" i="1"/>
  <c r="D114" i="1" s="1"/>
  <c r="C115" i="1"/>
  <c r="D115" i="1" s="1"/>
  <c r="C116" i="1"/>
  <c r="D116" i="1" s="1"/>
  <c r="C117" i="1"/>
  <c r="D117" i="1" s="1"/>
  <c r="E2" i="13" l="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C20" i="1" l="1"/>
  <c r="D20" i="1" s="1"/>
  <c r="E20" i="13" s="1"/>
  <c r="B61" i="10"/>
  <c r="C61" i="10"/>
  <c r="C26" i="1" l="1"/>
  <c r="D26" i="1" s="1"/>
  <c r="E26" i="13" s="1"/>
  <c r="C27" i="1"/>
  <c r="D27" i="1" s="1"/>
  <c r="E27" i="13" s="1"/>
  <c r="C28" i="1"/>
  <c r="D28" i="1" s="1"/>
  <c r="E28" i="13" s="1"/>
  <c r="C29" i="1"/>
  <c r="D29" i="1" s="1"/>
  <c r="E29" i="13" s="1"/>
  <c r="C30" i="1"/>
  <c r="D30" i="1" s="1"/>
  <c r="E30" i="13" s="1"/>
  <c r="C31" i="1"/>
  <c r="D31" i="1" s="1"/>
  <c r="E31" i="13" s="1"/>
  <c r="C32" i="1"/>
  <c r="D32" i="1" s="1"/>
  <c r="E32" i="13" s="1"/>
  <c r="C33" i="1"/>
  <c r="D33" i="1" s="1"/>
  <c r="E33" i="13" s="1"/>
  <c r="C34" i="1"/>
  <c r="D34" i="1" s="1"/>
  <c r="E34" i="13" s="1"/>
  <c r="C35" i="1"/>
  <c r="D35" i="1" s="1"/>
  <c r="E35" i="13" s="1"/>
  <c r="C36" i="1"/>
  <c r="D36" i="1" s="1"/>
  <c r="E36" i="13" s="1"/>
  <c r="C37" i="1"/>
  <c r="D37" i="1" s="1"/>
  <c r="E37" i="13" s="1"/>
  <c r="C38" i="1"/>
  <c r="D38" i="1" s="1"/>
  <c r="E38" i="13" s="1"/>
  <c r="C39" i="1"/>
  <c r="D39" i="1" s="1"/>
  <c r="E39" i="13" s="1"/>
  <c r="C40" i="1"/>
  <c r="D40" i="1" s="1"/>
  <c r="E40" i="13" s="1"/>
  <c r="C41" i="1"/>
  <c r="D41" i="1" s="1"/>
  <c r="E41" i="13" s="1"/>
  <c r="C42" i="1"/>
  <c r="D42" i="1" s="1"/>
  <c r="E42" i="13" s="1"/>
  <c r="C43" i="1"/>
  <c r="D43" i="1" s="1"/>
  <c r="E43" i="13" s="1"/>
  <c r="C44" i="1"/>
  <c r="D44" i="1" s="1"/>
  <c r="E44" i="13" s="1"/>
  <c r="C45" i="1"/>
  <c r="D45" i="1" s="1"/>
  <c r="E45" i="13" s="1"/>
  <c r="C47" i="1"/>
  <c r="D47" i="1" s="1"/>
  <c r="E47" i="13" s="1"/>
  <c r="C48" i="1"/>
  <c r="D48" i="1" s="1"/>
  <c r="E48" i="13" s="1"/>
  <c r="C49" i="1"/>
  <c r="D49" i="1" s="1"/>
  <c r="E49" i="13" s="1"/>
  <c r="C50" i="1"/>
  <c r="D50" i="1" s="1"/>
  <c r="E50" i="13" s="1"/>
  <c r="C51" i="1"/>
  <c r="D51" i="1" s="1"/>
  <c r="E51" i="13" s="1"/>
  <c r="C52" i="1"/>
  <c r="D52" i="1" s="1"/>
  <c r="E52" i="13" s="1"/>
  <c r="C53" i="1"/>
  <c r="D53" i="1" s="1"/>
  <c r="E53" i="13" s="1"/>
  <c r="C54" i="1"/>
  <c r="D54" i="1" s="1"/>
  <c r="E54" i="13" s="1"/>
  <c r="C55" i="1"/>
  <c r="D55" i="1" s="1"/>
  <c r="E55" i="13" s="1"/>
  <c r="C56" i="1"/>
  <c r="D56" i="1" s="1"/>
  <c r="E56" i="13" s="1"/>
  <c r="C57" i="1"/>
  <c r="D57" i="1" s="1"/>
  <c r="E57" i="13" s="1"/>
  <c r="C58" i="1"/>
  <c r="D58" i="1" s="1"/>
  <c r="E58" i="13" s="1"/>
  <c r="C59" i="1"/>
  <c r="D59" i="1" s="1"/>
  <c r="E59" i="13" s="1"/>
  <c r="C60" i="1"/>
  <c r="D60" i="1" s="1"/>
  <c r="E60" i="13" s="1"/>
  <c r="C61" i="1"/>
  <c r="D61" i="1" s="1"/>
  <c r="E61" i="13" s="1"/>
  <c r="C62" i="1"/>
  <c r="D62" i="1" s="1"/>
  <c r="C63" i="1"/>
  <c r="D63" i="1" s="1"/>
  <c r="C64" i="1"/>
  <c r="D64" i="1" s="1"/>
  <c r="C65" i="1"/>
  <c r="D65" i="1" s="1"/>
  <c r="C66" i="1"/>
  <c r="D66" i="1" s="1"/>
  <c r="C67" i="1"/>
  <c r="D67" i="1" s="1"/>
  <c r="C68" i="1"/>
  <c r="D68" i="1" s="1"/>
  <c r="C69" i="1"/>
  <c r="D69" i="1" s="1"/>
  <c r="C70" i="1"/>
  <c r="D70" i="1" s="1"/>
  <c r="C71" i="1"/>
  <c r="D71" i="1" s="1"/>
  <c r="C72" i="1"/>
  <c r="D72" i="1" s="1"/>
  <c r="C73" i="1"/>
  <c r="D73" i="1" s="1"/>
  <c r="C74" i="1"/>
  <c r="D74" i="1" s="1"/>
  <c r="C75" i="1"/>
  <c r="D75" i="1" s="1"/>
  <c r="C76" i="1"/>
  <c r="D76" i="1" s="1"/>
  <c r="C77" i="1"/>
  <c r="D77" i="1" s="1"/>
  <c r="C78" i="1"/>
  <c r="D78" i="1" s="1"/>
  <c r="C79" i="1"/>
  <c r="D79" i="1" s="1"/>
  <c r="C80" i="1"/>
  <c r="D80" i="1" s="1"/>
  <c r="C81" i="1"/>
  <c r="D81" i="1" s="1"/>
  <c r="C82" i="1"/>
  <c r="D82" i="1" s="1"/>
  <c r="C83" i="1"/>
  <c r="D83" i="1" s="1"/>
  <c r="C84" i="1"/>
  <c r="D84" i="1" s="1"/>
  <c r="C85" i="1"/>
  <c r="D85" i="1" s="1"/>
  <c r="C86" i="1"/>
  <c r="D86" i="1" s="1"/>
  <c r="C87" i="1"/>
  <c r="D87" i="1" s="1"/>
  <c r="C88" i="1"/>
  <c r="D88" i="1" s="1"/>
  <c r="C89" i="1"/>
  <c r="D89" i="1" s="1"/>
  <c r="C90" i="1"/>
  <c r="D90" i="1" s="1"/>
  <c r="C91" i="1"/>
  <c r="D91" i="1" s="1"/>
  <c r="C92" i="1"/>
  <c r="D92" i="1" s="1"/>
  <c r="C93" i="1"/>
  <c r="D93" i="1" s="1"/>
  <c r="C94" i="1"/>
  <c r="D94" i="1" s="1"/>
  <c r="C95" i="1"/>
  <c r="D95" i="1" s="1"/>
  <c r="C96" i="1"/>
  <c r="D96" i="1" s="1"/>
  <c r="C97" i="1"/>
  <c r="D97" i="1" s="1"/>
  <c r="C98" i="1"/>
  <c r="D98" i="1" s="1"/>
  <c r="C99" i="1"/>
  <c r="D99" i="1" s="1"/>
  <c r="C100" i="1"/>
  <c r="D100" i="1" s="1"/>
  <c r="B45" i="10" l="1"/>
  <c r="C45" i="10"/>
  <c r="B46" i="10"/>
  <c r="C46" i="10"/>
  <c r="B47" i="10"/>
  <c r="C47" i="10"/>
  <c r="B48" i="10"/>
  <c r="C48" i="10"/>
  <c r="B49" i="10"/>
  <c r="C49" i="10"/>
  <c r="B50" i="10"/>
  <c r="C50" i="10"/>
  <c r="B51" i="10"/>
  <c r="C51" i="10"/>
  <c r="B52" i="10"/>
  <c r="C52" i="10"/>
  <c r="B53" i="10"/>
  <c r="C53" i="10"/>
  <c r="B54" i="10"/>
  <c r="C54" i="10"/>
  <c r="B55" i="10"/>
  <c r="C55" i="10"/>
  <c r="B56" i="10"/>
  <c r="C56" i="10"/>
  <c r="B57" i="10"/>
  <c r="C57" i="10"/>
  <c r="B58" i="10"/>
  <c r="C58" i="10"/>
  <c r="B59" i="10"/>
  <c r="C59" i="10"/>
  <c r="B60" i="10"/>
  <c r="C60" i="10"/>
  <c r="E10" i="11"/>
  <c r="E11" i="11"/>
  <c r="E12" i="11"/>
  <c r="E13" i="11"/>
  <c r="E14" i="11"/>
  <c r="E15" i="11"/>
  <c r="E16" i="11"/>
  <c r="E8" i="11"/>
  <c r="E9" i="11"/>
  <c r="C3" i="1"/>
  <c r="D3" i="1" s="1"/>
  <c r="C4" i="1"/>
  <c r="D4" i="1" s="1"/>
  <c r="E4" i="13" s="1"/>
  <c r="C5" i="1"/>
  <c r="D5" i="1" s="1"/>
  <c r="E5" i="13" s="1"/>
  <c r="C6" i="1"/>
  <c r="D6" i="1" s="1"/>
  <c r="E6" i="13" s="1"/>
  <c r="C7" i="1"/>
  <c r="D7" i="1" s="1"/>
  <c r="E7" i="13" s="1"/>
  <c r="C8" i="1"/>
  <c r="D8" i="1" s="1"/>
  <c r="E8" i="13" s="1"/>
  <c r="C9" i="1"/>
  <c r="D9" i="1" s="1"/>
  <c r="E9" i="13" s="1"/>
  <c r="C10" i="1"/>
  <c r="D10" i="1" s="1"/>
  <c r="E10" i="13" s="1"/>
  <c r="C11" i="1"/>
  <c r="D11" i="1" s="1"/>
  <c r="E11" i="13" s="1"/>
  <c r="C12" i="1"/>
  <c r="D12" i="1" s="1"/>
  <c r="E12" i="13" s="1"/>
  <c r="C13" i="1"/>
  <c r="D13" i="1" s="1"/>
  <c r="E13" i="13" s="1"/>
  <c r="C14" i="1"/>
  <c r="D14" i="1" s="1"/>
  <c r="E14" i="13" s="1"/>
  <c r="C15" i="1"/>
  <c r="D15" i="1" s="1"/>
  <c r="E15" i="13" s="1"/>
  <c r="C16" i="1"/>
  <c r="D16" i="1" s="1"/>
  <c r="E16" i="13" s="1"/>
  <c r="C17" i="1"/>
  <c r="D17" i="1" s="1"/>
  <c r="E17" i="13" s="1"/>
  <c r="C21" i="1"/>
  <c r="D21" i="1" s="1"/>
  <c r="E21" i="13" s="1"/>
  <c r="C25" i="1"/>
  <c r="D25" i="1" s="1"/>
  <c r="E25" i="13" s="1"/>
  <c r="E3" i="13" l="1"/>
  <c r="B14" i="13"/>
  <c r="B24" i="13"/>
  <c r="B32" i="13"/>
  <c r="B40" i="13"/>
  <c r="B48" i="13"/>
  <c r="B56" i="13"/>
  <c r="B3" i="13"/>
  <c r="B7" i="13"/>
  <c r="B11" i="13"/>
  <c r="B15" i="13"/>
  <c r="B19" i="13"/>
  <c r="B23" i="13"/>
  <c r="B27" i="13"/>
  <c r="B31" i="13"/>
  <c r="B35" i="13"/>
  <c r="B39" i="13"/>
  <c r="B43" i="13"/>
  <c r="B47" i="13"/>
  <c r="B51" i="13"/>
  <c r="B55" i="13"/>
  <c r="B59" i="13"/>
  <c r="B2" i="13"/>
  <c r="B6" i="13"/>
  <c r="B10" i="13"/>
  <c r="B16" i="13"/>
  <c r="B22" i="13"/>
  <c r="B30" i="13"/>
  <c r="B38" i="13"/>
  <c r="B46" i="13"/>
  <c r="B54" i="13"/>
  <c r="B20" i="13"/>
  <c r="B28" i="13"/>
  <c r="B36" i="13"/>
  <c r="B44" i="13"/>
  <c r="B52" i="13"/>
  <c r="B60" i="13"/>
  <c r="B5" i="13"/>
  <c r="B9" i="13"/>
  <c r="B13" i="13"/>
  <c r="B17" i="13"/>
  <c r="B21" i="13"/>
  <c r="B25" i="13"/>
  <c r="B29" i="13"/>
  <c r="B33" i="13"/>
  <c r="B37" i="13"/>
  <c r="B41" i="13"/>
  <c r="B45" i="13"/>
  <c r="B49" i="13"/>
  <c r="B53" i="13"/>
  <c r="B57" i="13"/>
  <c r="B61" i="13"/>
  <c r="B4" i="13"/>
  <c r="B8" i="13"/>
  <c r="B12" i="13"/>
  <c r="B18" i="13"/>
  <c r="B26" i="13"/>
  <c r="B34" i="13"/>
  <c r="B42" i="13"/>
  <c r="B50" i="13"/>
  <c r="B58" i="13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C11" i="10"/>
  <c r="C12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E2" i="11" l="1"/>
  <c r="E3" i="11"/>
  <c r="E4" i="11"/>
  <c r="E5" i="11"/>
  <c r="E6" i="11"/>
  <c r="E7" i="11"/>
  <c r="D61" i="10" l="1"/>
  <c r="E61" i="10" s="1"/>
  <c r="D45" i="10"/>
  <c r="E45" i="10" s="1"/>
  <c r="D47" i="10"/>
  <c r="E47" i="10" s="1"/>
  <c r="D49" i="10"/>
  <c r="E49" i="10" s="1"/>
  <c r="D51" i="10"/>
  <c r="E51" i="10" s="1"/>
  <c r="D53" i="10"/>
  <c r="E53" i="10" s="1"/>
  <c r="D55" i="10"/>
  <c r="E55" i="10" s="1"/>
  <c r="D57" i="10"/>
  <c r="E57" i="10" s="1"/>
  <c r="D59" i="10"/>
  <c r="E59" i="10" s="1"/>
  <c r="D46" i="10"/>
  <c r="E46" i="10" s="1"/>
  <c r="D48" i="10"/>
  <c r="E48" i="10" s="1"/>
  <c r="D50" i="10"/>
  <c r="E50" i="10" s="1"/>
  <c r="D52" i="10"/>
  <c r="E52" i="10" s="1"/>
  <c r="D54" i="10"/>
  <c r="E54" i="10" s="1"/>
  <c r="D56" i="10"/>
  <c r="E56" i="10" s="1"/>
  <c r="D58" i="10"/>
  <c r="E58" i="10" s="1"/>
  <c r="D60" i="10"/>
  <c r="E60" i="10" s="1"/>
  <c r="D2" i="10"/>
  <c r="D11" i="10"/>
  <c r="E11" i="10" s="1"/>
  <c r="D13" i="10"/>
  <c r="E13" i="10" s="1"/>
  <c r="D15" i="10"/>
  <c r="E15" i="10" s="1"/>
  <c r="D17" i="10"/>
  <c r="E17" i="10" s="1"/>
  <c r="D19" i="10"/>
  <c r="E19" i="10" s="1"/>
  <c r="D21" i="10"/>
  <c r="E21" i="10" s="1"/>
  <c r="D23" i="10"/>
  <c r="E23" i="10" s="1"/>
  <c r="D25" i="10"/>
  <c r="E25" i="10" s="1"/>
  <c r="D27" i="10"/>
  <c r="E27" i="10" s="1"/>
  <c r="D29" i="10"/>
  <c r="E29" i="10" s="1"/>
  <c r="D31" i="10"/>
  <c r="E31" i="10" s="1"/>
  <c r="D33" i="10"/>
  <c r="E33" i="10" s="1"/>
  <c r="D35" i="10"/>
  <c r="E35" i="10" s="1"/>
  <c r="D37" i="10"/>
  <c r="E37" i="10" s="1"/>
  <c r="D39" i="10"/>
  <c r="E39" i="10" s="1"/>
  <c r="D41" i="10"/>
  <c r="E41" i="10" s="1"/>
  <c r="D43" i="10"/>
  <c r="E43" i="10" s="1"/>
  <c r="D12" i="10"/>
  <c r="E12" i="10" s="1"/>
  <c r="D14" i="10"/>
  <c r="E14" i="10" s="1"/>
  <c r="D16" i="10"/>
  <c r="E16" i="10" s="1"/>
  <c r="D18" i="10"/>
  <c r="E18" i="10" s="1"/>
  <c r="D20" i="10"/>
  <c r="E20" i="10" s="1"/>
  <c r="D22" i="10"/>
  <c r="E22" i="10" s="1"/>
  <c r="D24" i="10"/>
  <c r="E24" i="10" s="1"/>
  <c r="D26" i="10"/>
  <c r="E26" i="10" s="1"/>
  <c r="D28" i="10"/>
  <c r="E28" i="10" s="1"/>
  <c r="D30" i="10"/>
  <c r="E30" i="10" s="1"/>
  <c r="D32" i="10"/>
  <c r="E32" i="10" s="1"/>
  <c r="D34" i="10"/>
  <c r="E34" i="10" s="1"/>
  <c r="D36" i="10"/>
  <c r="E36" i="10" s="1"/>
  <c r="D38" i="10"/>
  <c r="E38" i="10" s="1"/>
  <c r="D40" i="10"/>
  <c r="E40" i="10" s="1"/>
  <c r="D42" i="10"/>
  <c r="E42" i="10" s="1"/>
  <c r="D44" i="10"/>
  <c r="E44" i="10" s="1"/>
  <c r="D9" i="10"/>
  <c r="D5" i="10"/>
  <c r="D7" i="10"/>
  <c r="D3" i="10"/>
  <c r="D10" i="10"/>
  <c r="D8" i="10"/>
  <c r="D6" i="10"/>
  <c r="D4" i="10"/>
  <c r="C5" i="10"/>
  <c r="C3" i="10"/>
  <c r="C2" i="10"/>
  <c r="C4" i="10"/>
  <c r="C6" i="10"/>
  <c r="C7" i="10"/>
  <c r="C8" i="10"/>
  <c r="C9" i="10"/>
  <c r="C10" i="10"/>
  <c r="B2" i="10"/>
  <c r="B3" i="10"/>
  <c r="B4" i="10"/>
  <c r="B5" i="10"/>
  <c r="B6" i="10"/>
  <c r="B7" i="10"/>
  <c r="B8" i="10"/>
  <c r="B9" i="10"/>
  <c r="B10" i="10"/>
  <c r="E3" i="10" l="1"/>
  <c r="E10" i="10"/>
  <c r="E6" i="10"/>
  <c r="E9" i="10"/>
  <c r="E5" i="10"/>
  <c r="E7" i="10"/>
  <c r="E2" i="10"/>
  <c r="E8" i="10"/>
  <c r="E4" i="10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ableau type.xlsx!TBDE" type="102" refreshedVersion="6" minRefreshableVersion="5">
    <extLst>
      <ext xmlns:x15="http://schemas.microsoft.com/office/spreadsheetml/2010/11/main" uri="{DE250136-89BD-433C-8126-D09CA5730AF9}">
        <x15:connection id="TBDE" autoDelete="1">
          <x15:rangePr sourceName="_xlcn.WorksheetConnection_Tableautype.xlsxTBDE1"/>
        </x15:connection>
      </ext>
    </extLst>
  </connection>
  <connection id="3" name="WorksheetConnection_Tableau type.xlsx!TCOM" type="102" refreshedVersion="6" minRefreshableVersion="5">
    <extLst>
      <ext xmlns:x15="http://schemas.microsoft.com/office/spreadsheetml/2010/11/main" uri="{DE250136-89BD-433C-8126-D09CA5730AF9}">
        <x15:connection id="TCOM">
          <x15:rangePr sourceName="_xlcn.WorksheetConnection_Tableautype.xlsxTCOM1"/>
        </x15:connection>
      </ext>
    </extLst>
  </connection>
</connections>
</file>

<file path=xl/sharedStrings.xml><?xml version="1.0" encoding="utf-8"?>
<sst xmlns="http://schemas.openxmlformats.org/spreadsheetml/2006/main" count="1067" uniqueCount="451">
  <si>
    <t xml:space="preserve">Date </t>
  </si>
  <si>
    <t>Nom salarié</t>
  </si>
  <si>
    <t>Nom chef chantier</t>
  </si>
  <si>
    <t>code EPI</t>
  </si>
  <si>
    <t>quantité</t>
  </si>
  <si>
    <t>Rendu l'ancien</t>
  </si>
  <si>
    <r>
      <t>Cyril BAK</t>
    </r>
    <r>
      <rPr>
        <sz val="4"/>
        <rFont val="Arial"/>
        <family val="2"/>
      </rPr>
      <t>​</t>
    </r>
  </si>
  <si>
    <t>Coquilles anti_bruit C1H pour casque</t>
  </si>
  <si>
    <t>oui</t>
  </si>
  <si>
    <t>Casque eiffage blanc cremaillere + jugulaire 4pts</t>
  </si>
  <si>
    <t>non</t>
  </si>
  <si>
    <r>
      <t>Sébastien POIRIER</t>
    </r>
    <r>
      <rPr>
        <sz val="4"/>
        <rFont val="Arial"/>
        <family val="2"/>
      </rPr>
      <t>​</t>
    </r>
  </si>
  <si>
    <t>Gant anti_coupure taille9</t>
  </si>
  <si>
    <r>
      <t>Elie EL MIR</t>
    </r>
    <r>
      <rPr>
        <sz val="4"/>
        <rFont val="Arial"/>
        <family val="2"/>
      </rPr>
      <t>​</t>
    </r>
  </si>
  <si>
    <r>
      <t>Hayder RACHID</t>
    </r>
    <r>
      <rPr>
        <sz val="4"/>
        <rFont val="Arial"/>
        <family val="2"/>
      </rPr>
      <t>​</t>
    </r>
  </si>
  <si>
    <t>Gant anti_coupure taille8</t>
  </si>
  <si>
    <t>Masque air pocket pliable ffp2 a/soup</t>
  </si>
  <si>
    <t>Patrice MAXIMILIEN</t>
  </si>
  <si>
    <t>Trousse secour BTP. 5p asepbtp5</t>
  </si>
  <si>
    <r>
      <t>William UGHETTO</t>
    </r>
    <r>
      <rPr>
        <sz val="4"/>
        <rFont val="Arial"/>
        <family val="2"/>
      </rPr>
      <t>​</t>
    </r>
  </si>
  <si>
    <t>Chaussure secu haute roc evol S3 OPSIAL P42</t>
  </si>
  <si>
    <r>
      <t>Denis JOUVAL</t>
    </r>
    <r>
      <rPr>
        <sz val="4"/>
        <rFont val="Arial"/>
        <family val="2"/>
      </rPr>
      <t>​</t>
    </r>
  </si>
  <si>
    <r>
      <t>Toni PEREZ</t>
    </r>
    <r>
      <rPr>
        <sz val="4"/>
        <rFont val="Arial"/>
        <family val="2"/>
      </rPr>
      <t>​</t>
    </r>
  </si>
  <si>
    <t>Chaussure secu haute roc evol S3 OPSIAL P43</t>
  </si>
  <si>
    <t>Sébastien POIRIER​</t>
  </si>
  <si>
    <t>Gant anti_coupure taille10</t>
  </si>
  <si>
    <r>
      <t>Thomas KICHENIN</t>
    </r>
    <r>
      <rPr>
        <sz val="4"/>
        <rFont val="Arial"/>
        <family val="2"/>
      </rPr>
      <t>​</t>
    </r>
  </si>
  <si>
    <t>Gant anti_coupure taille11</t>
  </si>
  <si>
    <t>Nassim BOUGHAMNI</t>
  </si>
  <si>
    <r>
      <t>Claude SIINO</t>
    </r>
    <r>
      <rPr>
        <sz val="4"/>
        <rFont val="Arial"/>
        <family val="2"/>
      </rPr>
      <t>​</t>
    </r>
  </si>
  <si>
    <t>Gant cuir taille10</t>
  </si>
  <si>
    <t>CLEVIA</t>
  </si>
  <si>
    <t>Robert REQUENA</t>
  </si>
  <si>
    <t>Abdelkader MADDI (intérim)</t>
  </si>
  <si>
    <t>Gant cuir taille9</t>
  </si>
  <si>
    <r>
      <t>N. M’MADI</t>
    </r>
    <r>
      <rPr>
        <sz val="4"/>
        <rFont val="Arial"/>
        <family val="2"/>
      </rPr>
      <t>​</t>
    </r>
  </si>
  <si>
    <t>Gant manutention taille9</t>
  </si>
  <si>
    <t>Fréderic GIORDANO</t>
  </si>
  <si>
    <t>LUI-MÊME</t>
  </si>
  <si>
    <t>Chaussure secu haute roc evol S3 OPSIAL P45</t>
  </si>
  <si>
    <r>
      <t>Wiliam STEVAN</t>
    </r>
    <r>
      <rPr>
        <sz val="4"/>
        <rFont val="Arial"/>
        <family val="2"/>
      </rPr>
      <t>​</t>
    </r>
  </si>
  <si>
    <r>
      <t>Patrick BERTUZZI</t>
    </r>
    <r>
      <rPr>
        <sz val="4"/>
        <rFont val="Arial"/>
        <family val="2"/>
      </rPr>
      <t>​</t>
    </r>
  </si>
  <si>
    <t>Lunette masque op'face</t>
  </si>
  <si>
    <t>Chokri ZIDANE</t>
  </si>
  <si>
    <t>Gant manutention taille10</t>
  </si>
  <si>
    <t>Djamel SOLTANI (intérim)</t>
  </si>
  <si>
    <t>Protecteur auditif earcaps EC-01-000</t>
  </si>
  <si>
    <t>BENLOUCIF Mohamed</t>
  </si>
  <si>
    <r>
      <t>Cedric ARRIGHI</t>
    </r>
    <r>
      <rPr>
        <sz val="4"/>
        <rFont val="Arial"/>
        <family val="2"/>
      </rPr>
      <t>​</t>
    </r>
  </si>
  <si>
    <t>Sommag KHEAV</t>
  </si>
  <si>
    <t>Chaussure secu haute roc evol S3 OPSIAL P40</t>
  </si>
  <si>
    <t>Jean-Marie THOMAS</t>
  </si>
  <si>
    <t>Chaussure secu haute roc evol S3 OPSIAL P44</t>
  </si>
  <si>
    <r>
      <t>Manuel RODRIGUEZ</t>
    </r>
    <r>
      <rPr>
        <sz val="4"/>
        <rFont val="Arial"/>
        <family val="2"/>
      </rPr>
      <t>​</t>
    </r>
  </si>
  <si>
    <r>
      <t>David LEGRAND</t>
    </r>
    <r>
      <rPr>
        <sz val="4"/>
        <rFont val="Arial"/>
        <family val="2"/>
      </rPr>
      <t>​</t>
    </r>
  </si>
  <si>
    <t>Sliman CHENNOUF</t>
  </si>
  <si>
    <r>
      <t>Patrick DOGAN</t>
    </r>
    <r>
      <rPr>
        <sz val="4"/>
        <rFont val="Arial"/>
        <family val="2"/>
      </rPr>
      <t>​</t>
    </r>
  </si>
  <si>
    <t>Gant electricien 2500V Classe00 t9</t>
  </si>
  <si>
    <t>Surgant cuir taille10</t>
  </si>
  <si>
    <t>M. AHAMADA</t>
  </si>
  <si>
    <t>Gant manutention taille7</t>
  </si>
  <si>
    <t>Sabeur MANSOUR</t>
  </si>
  <si>
    <t>Chaussure secu haute roc evol S3 OPSIAL P46</t>
  </si>
  <si>
    <t>Lamine FOURAR</t>
  </si>
  <si>
    <t>Pierre louis ODOUARD</t>
  </si>
  <si>
    <t>Trousse secour BTP. 5p asepbtp10</t>
  </si>
  <si>
    <t>Luyben STAMENOV</t>
  </si>
  <si>
    <t>Cyril BAK​</t>
  </si>
  <si>
    <t>Harnais suspension taille L/XL</t>
  </si>
  <si>
    <r>
      <t>Mahmoud KHELIFA</t>
    </r>
    <r>
      <rPr>
        <sz val="4"/>
        <rFont val="Arial"/>
        <family val="2"/>
      </rPr>
      <t>​</t>
    </r>
  </si>
  <si>
    <r>
      <t>Vincent COLLET</t>
    </r>
    <r>
      <rPr>
        <sz val="4"/>
        <rFont val="Arial"/>
        <family val="2"/>
      </rPr>
      <t>​</t>
    </r>
  </si>
  <si>
    <t>Yoann GOBERT</t>
  </si>
  <si>
    <t>Sadro HOUHOU</t>
  </si>
  <si>
    <t>Paul MAGADOR</t>
  </si>
  <si>
    <t>Georges THERY</t>
  </si>
  <si>
    <t>Désignation_EPI</t>
  </si>
  <si>
    <t>Stock base</t>
  </si>
  <si>
    <t>Sortie</t>
  </si>
  <si>
    <t>Entrée</t>
  </si>
  <si>
    <t>stock réel</t>
  </si>
  <si>
    <t>Gant cuir taille8</t>
  </si>
  <si>
    <t>Gant cuir taille11</t>
  </si>
  <si>
    <t>Gant manutention taille8</t>
  </si>
  <si>
    <t>Gant manutention taille11</t>
  </si>
  <si>
    <t>Gant anti_coupure taille7</t>
  </si>
  <si>
    <t>Tenue pluie polyamide bleu tailleM</t>
  </si>
  <si>
    <t>Tenue pluie polyamide bleu tailleL</t>
  </si>
  <si>
    <t>Tenue pluie polyamide bleu tailleXL</t>
  </si>
  <si>
    <t>Tenue pluie polyamide bleu tailleXXL</t>
  </si>
  <si>
    <t>Gant electricien 2500V Classe00 t8</t>
  </si>
  <si>
    <t>Gant electricien 2500V Classe00 t10</t>
  </si>
  <si>
    <t>Gant electricien 5000V Classe0 t8</t>
  </si>
  <si>
    <t>Gant electricien 5000V Classe0 t9</t>
  </si>
  <si>
    <t>Gant electricien 5000V Classe0 t10</t>
  </si>
  <si>
    <t>Surgant cuir taille8</t>
  </si>
  <si>
    <t>Surgant cuir taille9</t>
  </si>
  <si>
    <t>Surgant cuir taille11</t>
  </si>
  <si>
    <t>Bouchon oreille orange 1100 x200</t>
  </si>
  <si>
    <t>Casque electricien IDRA2 blanc 0251JM</t>
  </si>
  <si>
    <t>Combinaison blanche optisafe opsial L</t>
  </si>
  <si>
    <t>Combinaison blanche optisafe opsial XL</t>
  </si>
  <si>
    <t>Combinaison blanche optisafe opsial XXL</t>
  </si>
  <si>
    <t>Chaussure secu haute roc evol S3 OPSIAL P39</t>
  </si>
  <si>
    <t>Chaussure secu haute roc evol S3 OPSIAL P41</t>
  </si>
  <si>
    <t>Chaussure secu haute roc evol S3 OPSIAL P47</t>
  </si>
  <si>
    <t>Anneau sangle</t>
  </si>
  <si>
    <t>Mousquetons</t>
  </si>
  <si>
    <r>
      <t xml:space="preserve">Longes 1m50 </t>
    </r>
    <r>
      <rPr>
        <sz val="11"/>
        <color theme="1"/>
        <rFont val="Calibri"/>
        <family val="2"/>
      </rPr>
      <t>Ø12</t>
    </r>
  </si>
  <si>
    <t>Longes de maintien 1m80</t>
  </si>
  <si>
    <t>Harnais taille S/M</t>
  </si>
  <si>
    <t>Harnais taille L/XL</t>
  </si>
  <si>
    <t>Papier A4</t>
  </si>
  <si>
    <t>Code salarié</t>
  </si>
  <si>
    <t>BU</t>
  </si>
  <si>
    <t>S01</t>
  </si>
  <si>
    <t>Jean Pierre BURET</t>
  </si>
  <si>
    <t>Farid AYECHE</t>
  </si>
  <si>
    <t>S02</t>
  </si>
  <si>
    <t>Christophe CHARAA</t>
  </si>
  <si>
    <t>Maxime DIDELOT</t>
  </si>
  <si>
    <t>S03</t>
  </si>
  <si>
    <t>Eric SALACHA</t>
  </si>
  <si>
    <t>S04</t>
  </si>
  <si>
    <t>Emmanuel TAVARES</t>
  </si>
  <si>
    <t>Edouard GOURNAY</t>
  </si>
  <si>
    <t>S05</t>
  </si>
  <si>
    <t>Damien PUGET</t>
  </si>
  <si>
    <t>S06</t>
  </si>
  <si>
    <t>Christophe COMBET</t>
  </si>
  <si>
    <t>S07</t>
  </si>
  <si>
    <t>Thomas REEB-GRUBER</t>
  </si>
  <si>
    <t>S08</t>
  </si>
  <si>
    <t>Gérard LAMBERT</t>
  </si>
  <si>
    <t>S09</t>
  </si>
  <si>
    <t>S10</t>
  </si>
  <si>
    <t>Johan RICCI</t>
  </si>
  <si>
    <t>S11</t>
  </si>
  <si>
    <t>Jérome BACQUET</t>
  </si>
  <si>
    <t>Donatien MARLIER</t>
  </si>
  <si>
    <t>S12</t>
  </si>
  <si>
    <t>Maxime BERTHIER</t>
  </si>
  <si>
    <t>S13</t>
  </si>
  <si>
    <t>Quentin BRAZIER</t>
  </si>
  <si>
    <t>S14</t>
  </si>
  <si>
    <t>S15</t>
  </si>
  <si>
    <t>Olivier LAJOINIE</t>
  </si>
  <si>
    <t>S16</t>
  </si>
  <si>
    <t>Karim M'GHAIRI</t>
  </si>
  <si>
    <t>S17</t>
  </si>
  <si>
    <t>Yohann ZAWARTKA</t>
  </si>
  <si>
    <t>S18</t>
  </si>
  <si>
    <t>Renaud FALDA</t>
  </si>
  <si>
    <t>Frederic MESSE</t>
  </si>
  <si>
    <t>S19</t>
  </si>
  <si>
    <t>David SIMONET</t>
  </si>
  <si>
    <t>Steve DELROCQ</t>
  </si>
  <si>
    <t>S20</t>
  </si>
  <si>
    <t>Yoan DOULEPOFF</t>
  </si>
  <si>
    <t>Eric PERRIN</t>
  </si>
  <si>
    <t>S21</t>
  </si>
  <si>
    <t>Nicolas REAUX</t>
  </si>
  <si>
    <t>S22</t>
  </si>
  <si>
    <r>
      <t>Franck CAILLIEZ</t>
    </r>
    <r>
      <rPr>
        <sz val="4"/>
        <rFont val="Arial"/>
        <family val="2"/>
      </rPr>
      <t>​</t>
    </r>
  </si>
  <si>
    <t>Serge PIGNOLY</t>
  </si>
  <si>
    <t>S23</t>
  </si>
  <si>
    <r>
      <t>Claude CONCAS</t>
    </r>
    <r>
      <rPr>
        <sz val="4"/>
        <rFont val="Arial"/>
        <family val="2"/>
      </rPr>
      <t>​</t>
    </r>
  </si>
  <si>
    <t>S24</t>
  </si>
  <si>
    <r>
      <t>Xavier CUENCA</t>
    </r>
    <r>
      <rPr>
        <sz val="4"/>
        <rFont val="Arial"/>
        <family val="2"/>
      </rPr>
      <t>​</t>
    </r>
  </si>
  <si>
    <t>S25</t>
  </si>
  <si>
    <r>
      <t>Anthony MADON</t>
    </r>
    <r>
      <rPr>
        <sz val="4"/>
        <rFont val="Arial"/>
        <family val="2"/>
      </rPr>
      <t>​</t>
    </r>
  </si>
  <si>
    <t>S26</t>
  </si>
  <si>
    <r>
      <t>Richard POURPE</t>
    </r>
    <r>
      <rPr>
        <sz val="4"/>
        <rFont val="Arial"/>
        <family val="2"/>
      </rPr>
      <t>​</t>
    </r>
  </si>
  <si>
    <t>S27</t>
  </si>
  <si>
    <r>
      <t>Eric ROUGIER</t>
    </r>
    <r>
      <rPr>
        <sz val="4"/>
        <rFont val="Arial"/>
        <family val="2"/>
      </rPr>
      <t>​</t>
    </r>
  </si>
  <si>
    <t>S28</t>
  </si>
  <si>
    <t>Robert VENDRELL</t>
  </si>
  <si>
    <t>S29</t>
  </si>
  <si>
    <r>
      <t>Jean-Philippe MALVOLTI</t>
    </r>
    <r>
      <rPr>
        <sz val="4"/>
        <rFont val="Arial"/>
        <family val="2"/>
      </rPr>
      <t>​</t>
    </r>
  </si>
  <si>
    <t>Philippe PERINO</t>
  </si>
  <si>
    <t>S30</t>
  </si>
  <si>
    <r>
      <t>David AUBRY</t>
    </r>
    <r>
      <rPr>
        <sz val="4"/>
        <rFont val="Arial"/>
        <family val="2"/>
      </rPr>
      <t>​</t>
    </r>
  </si>
  <si>
    <t>S31</t>
  </si>
  <si>
    <r>
      <t>Christophe CANU</t>
    </r>
    <r>
      <rPr>
        <sz val="4"/>
        <rFont val="Arial"/>
        <family val="2"/>
      </rPr>
      <t>​</t>
    </r>
  </si>
  <si>
    <t>S32</t>
  </si>
  <si>
    <r>
      <t>Jimmy CHASSAN</t>
    </r>
    <r>
      <rPr>
        <sz val="4"/>
        <rFont val="Arial"/>
        <family val="2"/>
      </rPr>
      <t>​</t>
    </r>
  </si>
  <si>
    <t>S33</t>
  </si>
  <si>
    <r>
      <t>Patrick GORGE</t>
    </r>
    <r>
      <rPr>
        <sz val="4"/>
        <rFont val="Arial"/>
        <family val="2"/>
      </rPr>
      <t>​</t>
    </r>
  </si>
  <si>
    <t>S34</t>
  </si>
  <si>
    <t>Eddie METIVIER</t>
  </si>
  <si>
    <t>S35</t>
  </si>
  <si>
    <t>Christian AVY</t>
  </si>
  <si>
    <t>S36</t>
  </si>
  <si>
    <t>S37</t>
  </si>
  <si>
    <t>S38</t>
  </si>
  <si>
    <t>S39</t>
  </si>
  <si>
    <r>
      <t>Gilles SAULNIER</t>
    </r>
    <r>
      <rPr>
        <sz val="4"/>
        <rFont val="Arial"/>
        <family val="2"/>
      </rPr>
      <t>​</t>
    </r>
  </si>
  <si>
    <t>S40</t>
  </si>
  <si>
    <t>S41</t>
  </si>
  <si>
    <t>S42</t>
  </si>
  <si>
    <t>S43</t>
  </si>
  <si>
    <t>Olivier SOUBIRA</t>
  </si>
  <si>
    <t>S44</t>
  </si>
  <si>
    <r>
      <t>Vincent BUISSON</t>
    </r>
    <r>
      <rPr>
        <sz val="4"/>
        <rFont val="Arial"/>
        <family val="2"/>
      </rPr>
      <t>​</t>
    </r>
  </si>
  <si>
    <t>S45</t>
  </si>
  <si>
    <t>S46</t>
  </si>
  <si>
    <t>S47</t>
  </si>
  <si>
    <t>S48</t>
  </si>
  <si>
    <t>Léonardo LIPARI</t>
  </si>
  <si>
    <t>S49</t>
  </si>
  <si>
    <t>S50</t>
  </si>
  <si>
    <t>BOUCHEKHCHOUKH Kamel ( Interim )</t>
  </si>
  <si>
    <t>S51</t>
  </si>
  <si>
    <t>IDINI Maxime ( Interim )</t>
  </si>
  <si>
    <t>S52</t>
  </si>
  <si>
    <t>S53</t>
  </si>
  <si>
    <t>Marc FRANCESCHI</t>
  </si>
  <si>
    <t>S54</t>
  </si>
  <si>
    <r>
      <t>thierry ALLIONE</t>
    </r>
    <r>
      <rPr>
        <sz val="4"/>
        <rFont val="Arial"/>
        <family val="2"/>
      </rPr>
      <t>​</t>
    </r>
  </si>
  <si>
    <t>S55</t>
  </si>
  <si>
    <r>
      <t>Kassem BENATTABOU</t>
    </r>
    <r>
      <rPr>
        <sz val="4"/>
        <rFont val="Arial"/>
        <family val="2"/>
      </rPr>
      <t>​</t>
    </r>
  </si>
  <si>
    <t>S56</t>
  </si>
  <si>
    <r>
      <t>Mohamed ELRHANAOUI</t>
    </r>
    <r>
      <rPr>
        <sz val="4"/>
        <rFont val="Arial"/>
        <family val="2"/>
      </rPr>
      <t>​</t>
    </r>
  </si>
  <si>
    <t>S57</t>
  </si>
  <si>
    <t>S58</t>
  </si>
  <si>
    <t>S59</t>
  </si>
  <si>
    <r>
      <t>Abdoulaye SOUMARE</t>
    </r>
    <r>
      <rPr>
        <sz val="4"/>
        <rFont val="Arial"/>
        <family val="2"/>
      </rPr>
      <t>​</t>
    </r>
  </si>
  <si>
    <t>S60</t>
  </si>
  <si>
    <t>S61</t>
  </si>
  <si>
    <t>S62</t>
  </si>
  <si>
    <t>Jonathan TRESNARD</t>
  </si>
  <si>
    <t>S63</t>
  </si>
  <si>
    <r>
      <t>Amar AOUCHICHE</t>
    </r>
    <r>
      <rPr>
        <sz val="4"/>
        <rFont val="Arial"/>
        <family val="2"/>
      </rPr>
      <t>​</t>
    </r>
  </si>
  <si>
    <t>Toni EL MIR</t>
  </si>
  <si>
    <t>S64</t>
  </si>
  <si>
    <t>S65</t>
  </si>
  <si>
    <r>
      <t>Al Housseinou BAH</t>
    </r>
    <r>
      <rPr>
        <sz val="4"/>
        <rFont val="Arial"/>
        <family val="2"/>
      </rPr>
      <t>​</t>
    </r>
  </si>
  <si>
    <t>S66</t>
  </si>
  <si>
    <t>S67</t>
  </si>
  <si>
    <r>
      <t>Jean-Michel GOMEZ</t>
    </r>
    <r>
      <rPr>
        <sz val="4"/>
        <rFont val="Arial"/>
        <family val="2"/>
      </rPr>
      <t>​</t>
    </r>
  </si>
  <si>
    <t>S68</t>
  </si>
  <si>
    <t>S69</t>
  </si>
  <si>
    <r>
      <t>Suleyman KUNDURU</t>
    </r>
    <r>
      <rPr>
        <sz val="4"/>
        <rFont val="Arial"/>
        <family val="2"/>
      </rPr>
      <t>​</t>
    </r>
  </si>
  <si>
    <t>S70</t>
  </si>
  <si>
    <r>
      <t>Michel MURRU</t>
    </r>
    <r>
      <rPr>
        <sz val="4"/>
        <rFont val="Arial"/>
        <family val="2"/>
      </rPr>
      <t>​</t>
    </r>
  </si>
  <si>
    <t>S71</t>
  </si>
  <si>
    <t>S72</t>
  </si>
  <si>
    <t>S73</t>
  </si>
  <si>
    <t>S74</t>
  </si>
  <si>
    <t>S75</t>
  </si>
  <si>
    <t>S76</t>
  </si>
  <si>
    <t>Alain SADKI (intérim)</t>
  </si>
  <si>
    <t>S77</t>
  </si>
  <si>
    <t>Boulaye TOURE (intérim)</t>
  </si>
  <si>
    <t>S78</t>
  </si>
  <si>
    <t>S79</t>
  </si>
  <si>
    <t>Pedro AGREDANO</t>
  </si>
  <si>
    <t>Charles MORALES</t>
  </si>
  <si>
    <t>S80</t>
  </si>
  <si>
    <t>Pascal MOUTON</t>
  </si>
  <si>
    <t>S81</t>
  </si>
  <si>
    <t>Laurent BORRAS</t>
  </si>
  <si>
    <t>S82</t>
  </si>
  <si>
    <t>Michel RUSSO</t>
  </si>
  <si>
    <t>S83</t>
  </si>
  <si>
    <t>Yazine MERABET</t>
  </si>
  <si>
    <t>S84</t>
  </si>
  <si>
    <t>Stephane ROCHE</t>
  </si>
  <si>
    <t>S85</t>
  </si>
  <si>
    <t>Sebastien FARRET</t>
  </si>
  <si>
    <t>S86</t>
  </si>
  <si>
    <r>
      <t>C. DO NASCIMENTO</t>
    </r>
    <r>
      <rPr>
        <sz val="4"/>
        <rFont val="Arial"/>
        <family val="2"/>
      </rPr>
      <t>​</t>
    </r>
  </si>
  <si>
    <t>Yohann LANDO</t>
  </si>
  <si>
    <t>S87</t>
  </si>
  <si>
    <t>L. KONATE</t>
  </si>
  <si>
    <t>S88</t>
  </si>
  <si>
    <r>
      <t>JL. GRAS</t>
    </r>
    <r>
      <rPr>
        <sz val="4"/>
        <rFont val="Arial"/>
        <family val="2"/>
      </rPr>
      <t>​</t>
    </r>
  </si>
  <si>
    <t>S89</t>
  </si>
  <si>
    <r>
      <t>JL. BURGUERA (inv)</t>
    </r>
    <r>
      <rPr>
        <sz val="4"/>
        <rFont val="Arial"/>
        <family val="2"/>
      </rPr>
      <t>​</t>
    </r>
  </si>
  <si>
    <t>S90</t>
  </si>
  <si>
    <t>L. JOUSSE</t>
  </si>
  <si>
    <t>S91</t>
  </si>
  <si>
    <t>S92</t>
  </si>
  <si>
    <r>
      <t>C. BERNABE (inv)</t>
    </r>
    <r>
      <rPr>
        <sz val="4"/>
        <rFont val="Arial"/>
        <family val="2"/>
      </rPr>
      <t>​</t>
    </r>
  </si>
  <si>
    <t>S93</t>
  </si>
  <si>
    <t>M. MANE</t>
  </si>
  <si>
    <t>S94</t>
  </si>
  <si>
    <r>
      <t>H. AZOUAOUI</t>
    </r>
    <r>
      <rPr>
        <sz val="4"/>
        <rFont val="Arial"/>
        <family val="2"/>
      </rPr>
      <t>​</t>
    </r>
  </si>
  <si>
    <t>S95</t>
  </si>
  <si>
    <r>
      <t>M. SPAGNOLETTI</t>
    </r>
    <r>
      <rPr>
        <sz val="4"/>
        <rFont val="Arial"/>
        <family val="2"/>
      </rPr>
      <t>​</t>
    </r>
  </si>
  <si>
    <t>S96</t>
  </si>
  <si>
    <t>F.PAOLINI</t>
  </si>
  <si>
    <t>S97</t>
  </si>
  <si>
    <t>K. ASCENZI</t>
  </si>
  <si>
    <t>S98</t>
  </si>
  <si>
    <t>N.MISCORIA</t>
  </si>
  <si>
    <t>S99</t>
  </si>
  <si>
    <t>S100</t>
  </si>
  <si>
    <t>M. VILLONI</t>
  </si>
  <si>
    <t>S101</t>
  </si>
  <si>
    <t>C. RAOUX</t>
  </si>
  <si>
    <t>Alexandre BUISINE</t>
  </si>
  <si>
    <t>S102</t>
  </si>
  <si>
    <t>A. SAHARAOUI</t>
  </si>
  <si>
    <t>S103</t>
  </si>
  <si>
    <r>
      <t>F. MUAMBA</t>
    </r>
    <r>
      <rPr>
        <sz val="4"/>
        <rFont val="Arial"/>
        <family val="2"/>
      </rPr>
      <t>​</t>
    </r>
  </si>
  <si>
    <t>S104</t>
  </si>
  <si>
    <r>
      <t>B. N’DAYE</t>
    </r>
    <r>
      <rPr>
        <sz val="4"/>
        <rFont val="Arial"/>
        <family val="2"/>
      </rPr>
      <t>​</t>
    </r>
  </si>
  <si>
    <t>S105</t>
  </si>
  <si>
    <t>A. SAIGHI</t>
  </si>
  <si>
    <t>S106</t>
  </si>
  <si>
    <t>JP. PAPA</t>
  </si>
  <si>
    <t>S107</t>
  </si>
  <si>
    <t>S108</t>
  </si>
  <si>
    <t>Youba Mazouz</t>
  </si>
  <si>
    <t>S109</t>
  </si>
  <si>
    <r>
      <t>M. LAZREUG</t>
    </r>
    <r>
      <rPr>
        <sz val="4"/>
        <rFont val="Arial"/>
        <family val="2"/>
      </rPr>
      <t>​</t>
    </r>
  </si>
  <si>
    <t>JL. CORTES</t>
  </si>
  <si>
    <t>S110</t>
  </si>
  <si>
    <r>
      <t>Y. BOUKOULT</t>
    </r>
    <r>
      <rPr>
        <sz val="4"/>
        <rFont val="Arial"/>
        <family val="2"/>
      </rPr>
      <t>​</t>
    </r>
  </si>
  <si>
    <t>S111</t>
  </si>
  <si>
    <t>J. CHARIN</t>
  </si>
  <si>
    <t>S112</t>
  </si>
  <si>
    <r>
      <t>A. OUMOURI</t>
    </r>
    <r>
      <rPr>
        <sz val="4"/>
        <rFont val="Arial"/>
        <family val="2"/>
      </rPr>
      <t>​</t>
    </r>
  </si>
  <si>
    <t>S113</t>
  </si>
  <si>
    <r>
      <t>R. AGUENI</t>
    </r>
    <r>
      <rPr>
        <sz val="4"/>
        <rFont val="Arial"/>
        <family val="2"/>
      </rPr>
      <t>​</t>
    </r>
  </si>
  <si>
    <t>S114</t>
  </si>
  <si>
    <t>S115</t>
  </si>
  <si>
    <r>
      <t>P. CAVALLERO</t>
    </r>
    <r>
      <rPr>
        <sz val="4"/>
        <rFont val="Arial"/>
        <family val="2"/>
      </rPr>
      <t>​</t>
    </r>
  </si>
  <si>
    <t>S116</t>
  </si>
  <si>
    <t>JF. RUIZ</t>
  </si>
  <si>
    <t>S117</t>
  </si>
  <si>
    <r>
      <t>H. HADJADJ</t>
    </r>
    <r>
      <rPr>
        <sz val="4"/>
        <rFont val="Arial"/>
        <family val="2"/>
      </rPr>
      <t>​</t>
    </r>
  </si>
  <si>
    <t>S118</t>
  </si>
  <si>
    <r>
      <t>M. HAMIDOU (inv)</t>
    </r>
    <r>
      <rPr>
        <sz val="4"/>
        <rFont val="Arial"/>
        <family val="2"/>
      </rPr>
      <t>​</t>
    </r>
  </si>
  <si>
    <t>S119</t>
  </si>
  <si>
    <t>S120</t>
  </si>
  <si>
    <t>Jean-marc VELLA</t>
  </si>
  <si>
    <t>S121</t>
  </si>
  <si>
    <r>
      <t>L. LEITERER</t>
    </r>
    <r>
      <rPr>
        <sz val="4"/>
        <rFont val="Arial"/>
        <family val="2"/>
      </rPr>
      <t>​</t>
    </r>
  </si>
  <si>
    <t>S122</t>
  </si>
  <si>
    <t>C. COHEN</t>
  </si>
  <si>
    <t>S123</t>
  </si>
  <si>
    <t>Jean jack SALOMON</t>
  </si>
  <si>
    <t>Code_EPI</t>
  </si>
  <si>
    <t>Stock physique</t>
  </si>
  <si>
    <t>GC8</t>
  </si>
  <si>
    <t>GC9</t>
  </si>
  <si>
    <t>GC10</t>
  </si>
  <si>
    <t>GC11</t>
  </si>
  <si>
    <t>GM7</t>
  </si>
  <si>
    <t>GM8</t>
  </si>
  <si>
    <t>GM9</t>
  </si>
  <si>
    <t>GM10</t>
  </si>
  <si>
    <t>GM11</t>
  </si>
  <si>
    <t>GA7</t>
  </si>
  <si>
    <t>GA8</t>
  </si>
  <si>
    <t>GA9</t>
  </si>
  <si>
    <t>GA10</t>
  </si>
  <si>
    <t>GA11</t>
  </si>
  <si>
    <t>TPluieM</t>
  </si>
  <si>
    <t>TpluieL</t>
  </si>
  <si>
    <t>TPluieXL</t>
  </si>
  <si>
    <t>TPluieXXL</t>
  </si>
  <si>
    <t>GE00T8</t>
  </si>
  <si>
    <t>GE00T9</t>
  </si>
  <si>
    <t>GE00T10</t>
  </si>
  <si>
    <t>GE0T8</t>
  </si>
  <si>
    <t>GE0T9</t>
  </si>
  <si>
    <t>GE0T10</t>
  </si>
  <si>
    <t>SGCT8</t>
  </si>
  <si>
    <t>SGCT9</t>
  </si>
  <si>
    <t>SGCT10</t>
  </si>
  <si>
    <t>SGCT11</t>
  </si>
  <si>
    <t>LUMA</t>
  </si>
  <si>
    <t>COQC</t>
  </si>
  <si>
    <t>BOREI</t>
  </si>
  <si>
    <t>PAUD</t>
  </si>
  <si>
    <t>MAIR</t>
  </si>
  <si>
    <t>TSEC5P</t>
  </si>
  <si>
    <t>TSEC10P</t>
  </si>
  <si>
    <t>CIDRA</t>
  </si>
  <si>
    <t>CEES</t>
  </si>
  <si>
    <t>COMBL</t>
  </si>
  <si>
    <t>COMBXL</t>
  </si>
  <si>
    <t>COMBXXL</t>
  </si>
  <si>
    <t>CHAP39</t>
  </si>
  <si>
    <t>CHAP40</t>
  </si>
  <si>
    <t>CHAP41</t>
  </si>
  <si>
    <t>CHAP42</t>
  </si>
  <si>
    <t>CHAP43</t>
  </si>
  <si>
    <t>CHAP44</t>
  </si>
  <si>
    <t>CHAP45</t>
  </si>
  <si>
    <t>CHAP46</t>
  </si>
  <si>
    <t>CHAP47</t>
  </si>
  <si>
    <t>ANNSA</t>
  </si>
  <si>
    <t>MOUSQ</t>
  </si>
  <si>
    <t>LONG1.50</t>
  </si>
  <si>
    <t>TENCAM</t>
  </si>
  <si>
    <t>LONGMA1.8</t>
  </si>
  <si>
    <t>LONGMA2.0</t>
  </si>
  <si>
    <t>LONGMA3.0</t>
  </si>
  <si>
    <t>HARNAI.S/M</t>
  </si>
  <si>
    <t>HARNAI.L/XL</t>
  </si>
  <si>
    <t>HARN.SS.L/XL</t>
  </si>
  <si>
    <t>PAPA4</t>
  </si>
  <si>
    <t>Date Commande</t>
  </si>
  <si>
    <t>Désignation</t>
  </si>
  <si>
    <t>Quantité commandée</t>
  </si>
  <si>
    <t>reçue</t>
  </si>
  <si>
    <t>Quantité reçue</t>
  </si>
  <si>
    <t>Loic CALVIN</t>
  </si>
  <si>
    <t>S124</t>
  </si>
  <si>
    <t>F. DUMONT</t>
  </si>
  <si>
    <t>J. DIAZ</t>
  </si>
  <si>
    <t>Frederic GIORDANO</t>
  </si>
  <si>
    <t>S125</t>
  </si>
  <si>
    <t>S126</t>
  </si>
  <si>
    <t>Gilles SANTUCCI</t>
  </si>
  <si>
    <t>Jean-marie DOUVRAIN</t>
  </si>
  <si>
    <t>S127</t>
  </si>
  <si>
    <t>S128</t>
  </si>
  <si>
    <t>Roger LICARI</t>
  </si>
  <si>
    <t>Denis POURROY</t>
  </si>
  <si>
    <t>S129</t>
  </si>
  <si>
    <t>S130</t>
  </si>
  <si>
    <t>Eric AVRIL</t>
  </si>
  <si>
    <t>Christophe CAFMEYER</t>
  </si>
  <si>
    <t>Xavier DAUMAS</t>
  </si>
  <si>
    <t>S131</t>
  </si>
  <si>
    <t>S132</t>
  </si>
  <si>
    <t>S133</t>
  </si>
  <si>
    <t>Olivier KLEIN</t>
  </si>
  <si>
    <t>S134</t>
  </si>
  <si>
    <t>S135</t>
  </si>
  <si>
    <t>Christophe BEAUVOIS</t>
  </si>
  <si>
    <t>Serge COGNO</t>
  </si>
  <si>
    <t>S136</t>
  </si>
  <si>
    <t>S137</t>
  </si>
  <si>
    <t>S138</t>
  </si>
  <si>
    <t>Amirouche GHEBRIOU</t>
  </si>
  <si>
    <t>Désignation EPI</t>
  </si>
  <si>
    <t>BU 02137</t>
  </si>
  <si>
    <t>BU 03094</t>
  </si>
  <si>
    <t>BU 00346</t>
  </si>
  <si>
    <t>BU 02226</t>
  </si>
  <si>
    <t>BU 01911</t>
  </si>
  <si>
    <t>Longes de maintien 3m Ø14</t>
  </si>
  <si>
    <t>Longes de maintien 2m avec stop chute</t>
  </si>
  <si>
    <t>Longes de maintien 2m sans stop chute</t>
  </si>
  <si>
    <t>Bernard MARTINEZ</t>
  </si>
  <si>
    <t>S139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</si>
</sst>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4"/>
      <name val="Arial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/>
    <xf numFmtId="0" fontId="0" fillId="0" borderId="0" xfId="0" applyNumberFormat="1" applyBorder="1"/>
    <xf numFmtId="0" fontId="0" fillId="0" borderId="0" xfId="0" applyAlignment="1">
      <alignment horizontal="center"/>
    </xf>
    <xf numFmtId="0" fontId="0" fillId="2" borderId="1" xfId="0" applyFont="1" applyFill="1" applyBorder="1"/>
    <xf numFmtId="0" fontId="0" fillId="0" borderId="1" xfId="0" applyFont="1" applyBorder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6565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1" name="TEPI" displayName="TEPI" ref="A1:G135" totalsRowShown="0" headerRowDxfId="37">
  <autoFilter ref="A1:G135"/>
  <tableColumns count="7">
    <tableColumn id="1" name="Date " dataDxfId="36" totalsRowDxfId="35"/>
    <tableColumn id="3" name="Nom salarié" dataDxfId="34" totalsRowDxfId="33"/>
    <tableColumn id="2" name="Nom chef chantier" dataDxfId="32">
      <calculatedColumnFormula>VLOOKUP(B2,TBDS[[Nom salarié]:[Nom chef chantier]],2,0)</calculatedColumnFormula>
    </tableColumn>
    <tableColumn id="8" name="BU" dataDxfId="31">
      <calculatedColumnFormula>VLOOKUP(C2,TBDS[[Nom chef chantier]:[BU]],2,0)</calculatedColumnFormula>
    </tableColumn>
    <tableColumn id="4" name="code EPI"/>
    <tableColumn id="5" name="quantité" dataDxfId="30"/>
    <tableColumn id="6" name="Rendu l'ancien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DS" displayName="TBDS" ref="A1:D140" totalsRowShown="0">
  <autoFilter ref="A1:D140"/>
  <tableColumns count="4">
    <tableColumn id="1" name="Code salarié"/>
    <tableColumn id="2" name="Nom salarié"/>
    <tableColumn id="3" name="Nom chef chantier"/>
    <tableColumn id="4" name="BU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E61" totalsRowShown="0">
  <autoFilter ref="A1:E61"/>
  <tableColumns count="5">
    <tableColumn id="1" name="Désignation_EPI" dataDxfId="28"/>
    <tableColumn id="2" name="Stock base" dataDxfId="27">
      <calculatedColumnFormula>VLOOKUP(A2,TBDE[[Désignation_EPI]:[Stock physique]],2,0)</calculatedColumnFormula>
    </tableColumn>
    <tableColumn id="4" name="Sortie" dataDxfId="26">
      <calculatedColumnFormula>SUMPRODUCT((TEPI[code EPI]=Tableau7[[#This Row],[Désignation_EPI]])*(TEPI[quantité]))</calculatedColumnFormula>
    </tableColumn>
    <tableColumn id="6" name="Entrée" dataDxfId="25">
      <calculatedColumnFormula>SUMPRODUCT((Tableau8[Désignation]=Tableau7[[#This Row],[Désignation_EPI]])*(Tableau8[Quantité reçue]))</calculatedColumnFormula>
    </tableColumn>
    <tableColumn id="5" name="stock réel" dataDxfId="24">
      <calculatedColumnFormula>Tableau7[[#This Row],[Stock base]]-Tableau7[[#This Row],[Sortie]]+Tableau7[[#This Row],[Entrée]]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BDE" displayName="TBDE" ref="A1:C61" totalsRowShown="0">
  <autoFilter ref="A1:C61"/>
  <tableColumns count="3">
    <tableColumn id="1" name="Code_EPI"/>
    <tableColumn id="2" name="Désignation_EPI"/>
    <tableColumn id="3" name="Stock physiqu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1:E30" totalsRowShown="0">
  <autoFilter ref="A1:E30"/>
  <tableColumns count="5">
    <tableColumn id="1" name="Date Commande" dataDxfId="23"/>
    <tableColumn id="2" name="Désignation"/>
    <tableColumn id="3" name="Quantité commandée"/>
    <tableColumn id="4" name="reçue"/>
    <tableColumn id="5" name="Quantité reçue" dataDxfId="22">
      <calculatedColumnFormula>IF(Tableau8[[#This Row],[reçue]]="oui",Tableau8[[#This Row],[Quantité commandée]],0)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A1:E61" totalsRowShown="0" headerRowDxfId="21">
  <autoFilter ref="A1:E61"/>
  <tableColumns count="5">
    <tableColumn id="1" name="Désignation EPI" dataDxfId="20"/>
    <tableColumn id="2" name="BU 02137" dataDxfId="17">
      <calculatedColumnFormula>SUMPRODUCT((TEPI[BU]=Tableau4[[#Headers],[BU 02137]])*(TEPI[code EPI]=Tableau4[[#This Row],[Désignation EPI]])*TEPI[[#This Row],[quantité]])</calculatedColumnFormula>
    </tableColumn>
    <tableColumn id="3" name="BU 03094"/>
    <tableColumn id="4" name="BU 00346" dataDxfId="19"/>
    <tableColumn id="5" name="BU 02226" dataDxfId="18">
      <calculatedColumnFormula>SUMPRODUCT((TEPI[[#This Row],[BU]]=Tableau4[[#Headers],[BU 02226]])*(TEPI[code EPI]=Tableau4[[#This Row],[Désignation EPI]])*TEPI[quantité])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5"/>
  <sheetViews>
    <sheetView topLeftCell="A55" workbookViewId="0">
      <selection activeCell="G74" sqref="G74"/>
    </sheetView>
  </sheetViews>
  <sheetFormatPr baseColWidth="10" defaultColWidth="11.42578125" defaultRowHeight="15" x14ac:dyDescent="0.25"/>
  <cols>
    <col min="1" max="1" width="14.42578125" customWidth="1"/>
    <col min="2" max="2" width="32.140625" customWidth="1"/>
    <col min="3" max="3" width="32.85546875" customWidth="1"/>
    <col min="4" max="4" width="32.85546875" style="5" customWidth="1"/>
    <col min="5" max="5" width="46.85546875" customWidth="1"/>
    <col min="6" max="6" width="10.7109375" customWidth="1"/>
    <col min="7" max="7" width="16.5703125" style="5" customWidth="1"/>
  </cols>
  <sheetData>
    <row r="1" spans="1:7" s="5" customFormat="1" x14ac:dyDescent="0.25">
      <c r="A1" s="5" t="s">
        <v>0</v>
      </c>
      <c r="B1" s="5" t="s">
        <v>1</v>
      </c>
      <c r="C1" s="5" t="s">
        <v>2</v>
      </c>
      <c r="D1" s="5" t="s">
        <v>113</v>
      </c>
      <c r="E1" s="5" t="s">
        <v>3</v>
      </c>
      <c r="F1" s="5" t="s">
        <v>4</v>
      </c>
      <c r="G1" s="5" t="s">
        <v>5</v>
      </c>
    </row>
    <row r="2" spans="1:7" x14ac:dyDescent="0.25">
      <c r="A2" s="1">
        <v>43725</v>
      </c>
      <c r="B2" t="s">
        <v>6</v>
      </c>
      <c r="C2" t="str">
        <f>VLOOKUP(B2,TBDS[[Nom salarié]:[Nom chef chantier]],2,0)</f>
        <v>Toni EL MIR</v>
      </c>
      <c r="D2" s="5" t="str">
        <f>VLOOKUP(C2,TBDS[[Nom chef chantier]:[BU]],2,0)</f>
        <v>BU 00346</v>
      </c>
      <c r="E2" t="s">
        <v>7</v>
      </c>
      <c r="F2" s="5">
        <v>1</v>
      </c>
      <c r="G2" s="5" t="s">
        <v>8</v>
      </c>
    </row>
    <row r="3" spans="1:7" x14ac:dyDescent="0.25">
      <c r="A3" s="1">
        <v>43725</v>
      </c>
      <c r="B3" t="s">
        <v>6</v>
      </c>
      <c r="C3" t="str">
        <f>VLOOKUP(B3,TBDS[[Nom salarié]:[Nom chef chantier]],2,0)</f>
        <v>Toni EL MIR</v>
      </c>
      <c r="D3" s="5" t="str">
        <f>VLOOKUP(C3,TBDS[[Nom chef chantier]:[BU]],2,0)</f>
        <v>BU 00346</v>
      </c>
      <c r="E3" t="s">
        <v>9</v>
      </c>
      <c r="F3" s="5">
        <v>1</v>
      </c>
      <c r="G3" s="5" t="s">
        <v>10</v>
      </c>
    </row>
    <row r="4" spans="1:7" x14ac:dyDescent="0.25">
      <c r="A4" s="1">
        <v>43725</v>
      </c>
      <c r="B4" t="s">
        <v>11</v>
      </c>
      <c r="C4" t="str">
        <f>VLOOKUP(B4,TBDS[[Nom salarié]:[Nom chef chantier]],2,0)</f>
        <v>Toni EL MIR</v>
      </c>
      <c r="D4" s="5" t="str">
        <f>VLOOKUP(C4,TBDS[[Nom chef chantier]:[BU]],2,0)</f>
        <v>BU 00346</v>
      </c>
      <c r="E4" t="s">
        <v>12</v>
      </c>
      <c r="F4" s="5">
        <v>1</v>
      </c>
      <c r="G4" s="5" t="s">
        <v>8</v>
      </c>
    </row>
    <row r="5" spans="1:7" x14ac:dyDescent="0.25">
      <c r="A5" s="1">
        <v>43725</v>
      </c>
      <c r="B5" t="s">
        <v>13</v>
      </c>
      <c r="C5" t="str">
        <f>VLOOKUP(B5,TBDS[[Nom salarié]:[Nom chef chantier]],2,0)</f>
        <v>Toni EL MIR</v>
      </c>
      <c r="D5" s="5" t="str">
        <f>VLOOKUP(C5,TBDS[[Nom chef chantier]:[BU]],2,0)</f>
        <v>BU 00346</v>
      </c>
      <c r="E5" t="s">
        <v>12</v>
      </c>
      <c r="F5" s="5">
        <v>1</v>
      </c>
      <c r="G5" s="5" t="s">
        <v>8</v>
      </c>
    </row>
    <row r="6" spans="1:7" x14ac:dyDescent="0.25">
      <c r="A6" s="1">
        <v>43725</v>
      </c>
      <c r="B6" t="s">
        <v>14</v>
      </c>
      <c r="C6" t="str">
        <f>VLOOKUP(B6,TBDS[[Nom salarié]:[Nom chef chantier]],2,0)</f>
        <v>Marc FRANCESCHI</v>
      </c>
      <c r="D6" s="5" t="str">
        <f>VLOOKUP(C6,TBDS[[Nom chef chantier]:[BU]],2,0)</f>
        <v>BU 00346</v>
      </c>
      <c r="E6" t="s">
        <v>15</v>
      </c>
      <c r="F6" s="5">
        <v>1</v>
      </c>
      <c r="G6" s="5" t="s">
        <v>8</v>
      </c>
    </row>
    <row r="7" spans="1:7" x14ac:dyDescent="0.25">
      <c r="A7" s="1">
        <v>43725</v>
      </c>
      <c r="B7" t="s">
        <v>14</v>
      </c>
      <c r="C7" t="str">
        <f>VLOOKUP(B7,TBDS[[Nom salarié]:[Nom chef chantier]],2,0)</f>
        <v>Marc FRANCESCHI</v>
      </c>
      <c r="D7" s="5" t="str">
        <f>VLOOKUP(C7,TBDS[[Nom chef chantier]:[BU]],2,0)</f>
        <v>BU 00346</v>
      </c>
      <c r="E7" t="s">
        <v>12</v>
      </c>
      <c r="F7" s="5">
        <v>1</v>
      </c>
      <c r="G7" s="5" t="s">
        <v>8</v>
      </c>
    </row>
    <row r="8" spans="1:7" x14ac:dyDescent="0.25">
      <c r="A8" s="1">
        <v>43725</v>
      </c>
      <c r="B8" t="s">
        <v>14</v>
      </c>
      <c r="C8" t="str">
        <f>VLOOKUP(B8,TBDS[[Nom salarié]:[Nom chef chantier]],2,0)</f>
        <v>Marc FRANCESCHI</v>
      </c>
      <c r="D8" s="5" t="str">
        <f>VLOOKUP(C8,TBDS[[Nom chef chantier]:[BU]],2,0)</f>
        <v>BU 00346</v>
      </c>
      <c r="E8" t="s">
        <v>16</v>
      </c>
      <c r="F8" s="5">
        <v>6</v>
      </c>
      <c r="G8" s="5" t="s">
        <v>10</v>
      </c>
    </row>
    <row r="9" spans="1:7" x14ac:dyDescent="0.25">
      <c r="A9" s="1">
        <v>43725</v>
      </c>
      <c r="B9" t="s">
        <v>17</v>
      </c>
      <c r="C9" t="str">
        <f>VLOOKUP(B9,TBDS[[Nom salarié]:[Nom chef chantier]],2,0)</f>
        <v>Olivier SOUBIRA</v>
      </c>
      <c r="D9" s="5" t="str">
        <f>VLOOKUP(C9,TBDS[[Nom chef chantier]:[BU]],2,0)</f>
        <v>BU 00346</v>
      </c>
      <c r="E9" t="s">
        <v>18</v>
      </c>
      <c r="F9" s="5">
        <v>1</v>
      </c>
      <c r="G9" s="5" t="s">
        <v>10</v>
      </c>
    </row>
    <row r="10" spans="1:7" x14ac:dyDescent="0.25">
      <c r="A10" s="1">
        <v>43726</v>
      </c>
      <c r="B10" t="s">
        <v>19</v>
      </c>
      <c r="C10" t="str">
        <f>VLOOKUP(B10,TBDS[[Nom salarié]:[Nom chef chantier]],2,0)</f>
        <v>Christian AVY</v>
      </c>
      <c r="D10" s="5" t="str">
        <f>VLOOKUP(C10,TBDS[[Nom chef chantier]:[BU]],2,0)</f>
        <v>BU 00346</v>
      </c>
      <c r="E10" t="s">
        <v>20</v>
      </c>
      <c r="F10" s="5">
        <v>1</v>
      </c>
      <c r="G10" s="5" t="s">
        <v>10</v>
      </c>
    </row>
    <row r="11" spans="1:7" x14ac:dyDescent="0.25">
      <c r="A11" s="1">
        <v>43726</v>
      </c>
      <c r="B11" t="s">
        <v>21</v>
      </c>
      <c r="C11" t="str">
        <f>VLOOKUP(B11,TBDS[[Nom salarié]:[Nom chef chantier]],2,0)</f>
        <v>Christian AVY</v>
      </c>
      <c r="D11" s="5" t="str">
        <f>VLOOKUP(C11,TBDS[[Nom chef chantier]:[BU]],2,0)</f>
        <v>BU 00346</v>
      </c>
      <c r="E11" t="s">
        <v>20</v>
      </c>
      <c r="F11" s="5">
        <v>1</v>
      </c>
      <c r="G11" s="5" t="s">
        <v>10</v>
      </c>
    </row>
    <row r="12" spans="1:7" x14ac:dyDescent="0.25">
      <c r="A12" s="1">
        <v>43726</v>
      </c>
      <c r="B12" t="s">
        <v>22</v>
      </c>
      <c r="C12" t="str">
        <f>VLOOKUP(B12,TBDS[[Nom salarié]:[Nom chef chantier]],2,0)</f>
        <v>Christian AVY</v>
      </c>
      <c r="D12" s="5" t="str">
        <f>VLOOKUP(C12,TBDS[[Nom chef chantier]:[BU]],2,0)</f>
        <v>BU 00346</v>
      </c>
      <c r="E12" t="s">
        <v>23</v>
      </c>
      <c r="F12" s="5">
        <v>1</v>
      </c>
      <c r="G12" s="5" t="s">
        <v>10</v>
      </c>
    </row>
    <row r="13" spans="1:7" x14ac:dyDescent="0.25">
      <c r="A13" s="1">
        <v>43727</v>
      </c>
      <c r="B13" t="s">
        <v>24</v>
      </c>
      <c r="C13" t="str">
        <f>VLOOKUP(B13,TBDS[[Nom salarié]:[Nom chef chantier]],2,0)</f>
        <v>Toni EL MIR</v>
      </c>
      <c r="D13" s="5" t="str">
        <f>VLOOKUP(C13,TBDS[[Nom chef chantier]:[BU]],2,0)</f>
        <v>BU 00346</v>
      </c>
      <c r="E13" t="s">
        <v>25</v>
      </c>
      <c r="F13" s="5">
        <v>1</v>
      </c>
      <c r="G13" s="5" t="s">
        <v>8</v>
      </c>
    </row>
    <row r="14" spans="1:7" x14ac:dyDescent="0.25">
      <c r="A14" s="1">
        <v>43728</v>
      </c>
      <c r="B14" t="s">
        <v>26</v>
      </c>
      <c r="C14" t="str">
        <f>VLOOKUP(B14,TBDS[[Nom salarié]:[Nom chef chantier]],2,0)</f>
        <v>Marc FRANCESCHI</v>
      </c>
      <c r="D14" s="5" t="str">
        <f>VLOOKUP(C14,TBDS[[Nom chef chantier]:[BU]],2,0)</f>
        <v>BU 00346</v>
      </c>
      <c r="E14" t="s">
        <v>27</v>
      </c>
      <c r="F14" s="5">
        <v>1</v>
      </c>
      <c r="G14" s="5" t="s">
        <v>8</v>
      </c>
    </row>
    <row r="15" spans="1:7" x14ac:dyDescent="0.25">
      <c r="A15" s="1">
        <v>43728</v>
      </c>
      <c r="B15" t="s">
        <v>28</v>
      </c>
      <c r="C15" t="str">
        <f>VLOOKUP(B15,TBDS[[Nom salarié]:[Nom chef chantier]],2,0)</f>
        <v>Marc FRANCESCHI</v>
      </c>
      <c r="D15" s="5" t="str">
        <f>VLOOKUP(C15,TBDS[[Nom chef chantier]:[BU]],2,0)</f>
        <v>BU 00346</v>
      </c>
      <c r="E15" t="s">
        <v>15</v>
      </c>
      <c r="F15" s="5">
        <v>1</v>
      </c>
      <c r="G15" s="5" t="s">
        <v>8</v>
      </c>
    </row>
    <row r="16" spans="1:7" x14ac:dyDescent="0.25">
      <c r="A16" s="1">
        <v>43728</v>
      </c>
      <c r="B16" t="s">
        <v>29</v>
      </c>
      <c r="C16" t="str">
        <f>VLOOKUP(B16,TBDS[[Nom salarié]:[Nom chef chantier]],2,0)</f>
        <v>Toni EL MIR</v>
      </c>
      <c r="D16" s="5" t="str">
        <f>VLOOKUP(C16,TBDS[[Nom chef chantier]:[BU]],2,0)</f>
        <v>BU 00346</v>
      </c>
      <c r="E16" t="s">
        <v>30</v>
      </c>
      <c r="F16" s="5">
        <v>1</v>
      </c>
      <c r="G16" s="5" t="s">
        <v>10</v>
      </c>
    </row>
    <row r="17" spans="1:7" x14ac:dyDescent="0.25">
      <c r="A17" s="1">
        <v>43728</v>
      </c>
      <c r="B17" t="s">
        <v>13</v>
      </c>
      <c r="C17" t="str">
        <f>VLOOKUP(B17,TBDS[[Nom salarié]:[Nom chef chantier]],2,0)</f>
        <v>Toni EL MIR</v>
      </c>
      <c r="D17" s="5" t="str">
        <f>VLOOKUP(C17,TBDS[[Nom chef chantier]:[BU]],2,0)</f>
        <v>BU 00346</v>
      </c>
      <c r="E17" t="s">
        <v>12</v>
      </c>
      <c r="F17" s="5">
        <v>1</v>
      </c>
      <c r="G17" s="5" t="s">
        <v>8</v>
      </c>
    </row>
    <row r="18" spans="1:7" x14ac:dyDescent="0.25">
      <c r="A18" s="1">
        <v>43728</v>
      </c>
      <c r="B18" t="s">
        <v>31</v>
      </c>
      <c r="C18" t="s">
        <v>32</v>
      </c>
      <c r="D18" s="5" t="s">
        <v>441</v>
      </c>
      <c r="E18" t="s">
        <v>25</v>
      </c>
      <c r="F18" s="5">
        <v>2</v>
      </c>
      <c r="G18" s="5" t="s">
        <v>10</v>
      </c>
    </row>
    <row r="19" spans="1:7" x14ac:dyDescent="0.25">
      <c r="A19" s="1">
        <v>43728</v>
      </c>
      <c r="B19" t="s">
        <v>31</v>
      </c>
      <c r="C19" t="s">
        <v>32</v>
      </c>
      <c r="D19" s="5" t="s">
        <v>441</v>
      </c>
      <c r="E19" t="s">
        <v>9</v>
      </c>
      <c r="F19" s="5">
        <v>2</v>
      </c>
      <c r="G19" s="5" t="s">
        <v>10</v>
      </c>
    </row>
    <row r="20" spans="1:7" x14ac:dyDescent="0.25">
      <c r="A20" s="1">
        <v>43733</v>
      </c>
      <c r="B20" t="s">
        <v>33</v>
      </c>
      <c r="C20" t="str">
        <f>VLOOKUP(B20,TBDS[[Nom salarié]:[Nom chef chantier]],2,0)</f>
        <v>Toni EL MIR</v>
      </c>
      <c r="D20" s="5" t="str">
        <f>VLOOKUP(C20,TBDS[[Nom chef chantier]:[BU]],2,0)</f>
        <v>BU 00346</v>
      </c>
      <c r="E20" t="s">
        <v>34</v>
      </c>
      <c r="F20" s="5">
        <v>1</v>
      </c>
      <c r="G20" s="5" t="s">
        <v>10</v>
      </c>
    </row>
    <row r="21" spans="1:7" x14ac:dyDescent="0.25">
      <c r="A21" s="1">
        <v>43733</v>
      </c>
      <c r="B21" t="s">
        <v>35</v>
      </c>
      <c r="C21" t="str">
        <f>VLOOKUP(B21,TBDS[[Nom salarié]:[Nom chef chantier]],2,0)</f>
        <v>Yohann LANDO</v>
      </c>
      <c r="D21" s="5" t="str">
        <f>VLOOKUP(C21,TBDS[[Nom chef chantier]:[BU]],2,0)</f>
        <v>BU 02226</v>
      </c>
      <c r="E21" t="s">
        <v>36</v>
      </c>
      <c r="F21" s="5">
        <v>1</v>
      </c>
      <c r="G21" s="5" t="s">
        <v>10</v>
      </c>
    </row>
    <row r="22" spans="1:7" x14ac:dyDescent="0.25">
      <c r="A22" s="1">
        <v>43733</v>
      </c>
      <c r="B22" t="s">
        <v>37</v>
      </c>
      <c r="C22" t="s">
        <v>414</v>
      </c>
      <c r="D22" s="5" t="str">
        <f>VLOOKUP(C22,TBDS[[Nom chef chantier]:[BU]],2,0)</f>
        <v>BU 02226</v>
      </c>
      <c r="E22" t="s">
        <v>39</v>
      </c>
      <c r="F22" s="5">
        <v>1</v>
      </c>
      <c r="G22" s="5" t="s">
        <v>10</v>
      </c>
    </row>
    <row r="23" spans="1:7" x14ac:dyDescent="0.25">
      <c r="A23" s="1">
        <v>43733</v>
      </c>
      <c r="B23" t="s">
        <v>37</v>
      </c>
      <c r="C23" t="s">
        <v>414</v>
      </c>
      <c r="D23" s="5" t="str">
        <f>VLOOKUP(C23,TBDS[[Nom chef chantier]:[BU]],2,0)</f>
        <v>BU 02226</v>
      </c>
      <c r="E23" t="s">
        <v>12</v>
      </c>
      <c r="F23" s="5">
        <v>1</v>
      </c>
      <c r="G23" s="5" t="s">
        <v>10</v>
      </c>
    </row>
    <row r="24" spans="1:7" x14ac:dyDescent="0.25">
      <c r="A24" s="1">
        <v>43733</v>
      </c>
      <c r="B24" t="s">
        <v>37</v>
      </c>
      <c r="C24" t="s">
        <v>414</v>
      </c>
      <c r="D24" s="5" t="str">
        <f>VLOOKUP(C24,TBDS[[Nom chef chantier]:[BU]],2,0)</f>
        <v>BU 02226</v>
      </c>
      <c r="E24" t="s">
        <v>9</v>
      </c>
      <c r="F24" s="5">
        <v>1</v>
      </c>
      <c r="G24" s="5" t="s">
        <v>10</v>
      </c>
    </row>
    <row r="25" spans="1:7" x14ac:dyDescent="0.25">
      <c r="A25" s="1">
        <v>43734</v>
      </c>
      <c r="B25" t="s">
        <v>40</v>
      </c>
      <c r="C25" t="str">
        <f>VLOOKUP(B25,TBDS[[Nom salarié]:[Nom chef chantier]],2,0)</f>
        <v>Marc FRANCESCHI</v>
      </c>
      <c r="D25" s="5" t="str">
        <f>VLOOKUP(C25,TBDS[[Nom chef chantier]:[BU]],2,0)</f>
        <v>BU 00346</v>
      </c>
      <c r="E25" t="s">
        <v>36</v>
      </c>
      <c r="F25" s="5">
        <v>1</v>
      </c>
      <c r="G25" s="5" t="s">
        <v>8</v>
      </c>
    </row>
    <row r="26" spans="1:7" x14ac:dyDescent="0.25">
      <c r="A26" s="1">
        <v>43734</v>
      </c>
      <c r="B26" t="s">
        <v>41</v>
      </c>
      <c r="C26" t="str">
        <f>VLOOKUP(B26,TBDS[[Nom salarié]:[Nom chef chantier]],2,0)</f>
        <v>Olivier SOUBIRA</v>
      </c>
      <c r="D26" s="5" t="str">
        <f>VLOOKUP(C26,TBDS[[Nom chef chantier]:[BU]],2,0)</f>
        <v>BU 00346</v>
      </c>
      <c r="E26" t="s">
        <v>42</v>
      </c>
      <c r="F26" s="5">
        <v>1</v>
      </c>
      <c r="G26" s="5" t="s">
        <v>10</v>
      </c>
    </row>
    <row r="27" spans="1:7" x14ac:dyDescent="0.25">
      <c r="A27" s="1">
        <v>43734</v>
      </c>
      <c r="B27" t="s">
        <v>43</v>
      </c>
      <c r="C27" t="str">
        <f>VLOOKUP(B27,TBDS[[Nom salarié]:[Nom chef chantier]],2,0)</f>
        <v>Olivier SOUBIRA</v>
      </c>
      <c r="D27" s="5" t="str">
        <f>VLOOKUP(C27,TBDS[[Nom chef chantier]:[BU]],2,0)</f>
        <v>BU 00346</v>
      </c>
      <c r="E27" t="s">
        <v>44</v>
      </c>
      <c r="F27" s="5">
        <v>1</v>
      </c>
      <c r="G27" s="5" t="s">
        <v>10</v>
      </c>
    </row>
    <row r="28" spans="1:7" x14ac:dyDescent="0.25">
      <c r="A28" s="1">
        <v>43734</v>
      </c>
      <c r="B28" t="s">
        <v>45</v>
      </c>
      <c r="C28" t="str">
        <f>VLOOKUP(B28,TBDS[[Nom salarié]:[Nom chef chantier]],2,0)</f>
        <v>Toni EL MIR</v>
      </c>
      <c r="D28" s="5" t="str">
        <f>VLOOKUP(C28,TBDS[[Nom chef chantier]:[BU]],2,0)</f>
        <v>BU 00346</v>
      </c>
      <c r="E28" t="s">
        <v>46</v>
      </c>
      <c r="F28" s="5">
        <v>1</v>
      </c>
      <c r="G28" s="5" t="s">
        <v>10</v>
      </c>
    </row>
    <row r="29" spans="1:7" x14ac:dyDescent="0.25">
      <c r="A29" s="1">
        <v>43734</v>
      </c>
      <c r="B29" t="s">
        <v>47</v>
      </c>
      <c r="C29" t="str">
        <f>VLOOKUP(B29,TBDS[[Nom salarié]:[Nom chef chantier]],2,0)</f>
        <v>Olivier SOUBIRA</v>
      </c>
      <c r="D29" s="5" t="str">
        <f>VLOOKUP(C29,TBDS[[Nom chef chantier]:[BU]],2,0)</f>
        <v>BU 00346</v>
      </c>
      <c r="E29" t="s">
        <v>42</v>
      </c>
      <c r="F29" s="5">
        <v>1</v>
      </c>
      <c r="G29" s="5" t="s">
        <v>10</v>
      </c>
    </row>
    <row r="30" spans="1:7" x14ac:dyDescent="0.25">
      <c r="A30" s="1">
        <v>43734</v>
      </c>
      <c r="B30" t="s">
        <v>47</v>
      </c>
      <c r="C30" t="str">
        <f>VLOOKUP(B30,TBDS[[Nom salarié]:[Nom chef chantier]],2,0)</f>
        <v>Olivier SOUBIRA</v>
      </c>
      <c r="D30" s="5" t="str">
        <f>VLOOKUP(C30,TBDS[[Nom chef chantier]:[BU]],2,0)</f>
        <v>BU 00346</v>
      </c>
      <c r="E30" t="s">
        <v>12</v>
      </c>
      <c r="F30" s="5">
        <v>1</v>
      </c>
      <c r="G30" s="5" t="s">
        <v>10</v>
      </c>
    </row>
    <row r="31" spans="1:7" x14ac:dyDescent="0.25">
      <c r="A31" s="1">
        <v>43734</v>
      </c>
      <c r="B31" t="s">
        <v>11</v>
      </c>
      <c r="C31" t="str">
        <f>VLOOKUP(B31,TBDS[[Nom salarié]:[Nom chef chantier]],2,0)</f>
        <v>Toni EL MIR</v>
      </c>
      <c r="D31" s="5" t="str">
        <f>VLOOKUP(C31,TBDS[[Nom chef chantier]:[BU]],2,0)</f>
        <v>BU 00346</v>
      </c>
      <c r="E31" t="s">
        <v>25</v>
      </c>
      <c r="F31" s="5">
        <v>1</v>
      </c>
      <c r="G31" s="5" t="s">
        <v>8</v>
      </c>
    </row>
    <row r="32" spans="1:7" x14ac:dyDescent="0.25">
      <c r="A32" s="1">
        <v>43734</v>
      </c>
      <c r="B32" t="s">
        <v>48</v>
      </c>
      <c r="C32" t="str">
        <f>VLOOKUP(B32,TBDS[[Nom salarié]:[Nom chef chantier]],2,0)</f>
        <v>Jean-marc VELLA</v>
      </c>
      <c r="D32" s="5" t="str">
        <f>VLOOKUP(C32,TBDS[[Nom chef chantier]:[BU]],2,0)</f>
        <v>BU 02226</v>
      </c>
      <c r="E32" t="s">
        <v>42</v>
      </c>
      <c r="F32" s="5">
        <v>1</v>
      </c>
      <c r="G32" s="5" t="s">
        <v>10</v>
      </c>
    </row>
    <row r="33" spans="1:7" x14ac:dyDescent="0.25">
      <c r="A33" s="1">
        <v>43734</v>
      </c>
      <c r="B33" t="s">
        <v>49</v>
      </c>
      <c r="C33" t="str">
        <f>VLOOKUP(B33,TBDS[[Nom salarié]:[Nom chef chantier]],2,0)</f>
        <v>Donatien MARLIER</v>
      </c>
      <c r="D33" s="5" t="str">
        <f>VLOOKUP(C33,TBDS[[Nom chef chantier]:[BU]],2,0)</f>
        <v>BU 03094</v>
      </c>
      <c r="E33" t="s">
        <v>50</v>
      </c>
      <c r="F33" s="5">
        <v>1</v>
      </c>
      <c r="G33" s="5" t="s">
        <v>10</v>
      </c>
    </row>
    <row r="34" spans="1:7" x14ac:dyDescent="0.25">
      <c r="A34" s="1">
        <v>43734</v>
      </c>
      <c r="B34" t="s">
        <v>51</v>
      </c>
      <c r="C34" t="str">
        <f>VLOOKUP(B34,TBDS[[Nom salarié]:[Nom chef chantier]],2,0)</f>
        <v>Christian AVY</v>
      </c>
      <c r="D34" s="5" t="str">
        <f>VLOOKUP(C34,TBDS[[Nom chef chantier]:[BU]],2,0)</f>
        <v>BU 00346</v>
      </c>
      <c r="E34" t="s">
        <v>52</v>
      </c>
      <c r="F34" s="5">
        <v>1</v>
      </c>
      <c r="G34" s="5" t="s">
        <v>10</v>
      </c>
    </row>
    <row r="35" spans="1:7" x14ac:dyDescent="0.25">
      <c r="A35" s="1">
        <v>43734</v>
      </c>
      <c r="B35" t="s">
        <v>53</v>
      </c>
      <c r="C35" t="str">
        <f>VLOOKUP(B35,TBDS[[Nom salarié]:[Nom chef chantier]],2,0)</f>
        <v>Christian AVY</v>
      </c>
      <c r="D35" s="5" t="str">
        <f>VLOOKUP(C35,TBDS[[Nom chef chantier]:[BU]],2,0)</f>
        <v>BU 00346</v>
      </c>
      <c r="E35" t="s">
        <v>52</v>
      </c>
      <c r="F35" s="5">
        <v>1</v>
      </c>
      <c r="G35" s="5" t="s">
        <v>10</v>
      </c>
    </row>
    <row r="36" spans="1:7" x14ac:dyDescent="0.25">
      <c r="A36" s="1">
        <v>43734</v>
      </c>
      <c r="B36" t="s">
        <v>54</v>
      </c>
      <c r="C36" t="str">
        <f>VLOOKUP(B36,TBDS[[Nom salarié]:[Nom chef chantier]],2,0)</f>
        <v>Christian AVY</v>
      </c>
      <c r="D36" s="5" t="str">
        <f>VLOOKUP(C36,TBDS[[Nom chef chantier]:[BU]],2,0)</f>
        <v>BU 00346</v>
      </c>
      <c r="E36" t="s">
        <v>20</v>
      </c>
      <c r="F36" s="5">
        <v>1</v>
      </c>
      <c r="G36" s="5" t="s">
        <v>10</v>
      </c>
    </row>
    <row r="37" spans="1:7" x14ac:dyDescent="0.25">
      <c r="A37" s="1">
        <v>43734</v>
      </c>
      <c r="B37" t="s">
        <v>55</v>
      </c>
      <c r="C37" t="str">
        <f>VLOOKUP(B37,TBDS[[Nom salarié]:[Nom chef chantier]],2,0)</f>
        <v>Marc FRANCESCHI</v>
      </c>
      <c r="D37" s="5" t="str">
        <f>VLOOKUP(C37,TBDS[[Nom chef chantier]:[BU]],2,0)</f>
        <v>BU 00346</v>
      </c>
      <c r="E37" t="s">
        <v>9</v>
      </c>
      <c r="F37" s="5">
        <v>1</v>
      </c>
      <c r="G37" s="5" t="s">
        <v>10</v>
      </c>
    </row>
    <row r="38" spans="1:7" x14ac:dyDescent="0.25">
      <c r="A38" s="1">
        <v>43734</v>
      </c>
      <c r="B38" t="s">
        <v>55</v>
      </c>
      <c r="C38" t="str">
        <f>VLOOKUP(B38,TBDS[[Nom salarié]:[Nom chef chantier]],2,0)</f>
        <v>Marc FRANCESCHI</v>
      </c>
      <c r="D38" s="5" t="str">
        <f>VLOOKUP(C38,TBDS[[Nom chef chantier]:[BU]],2,0)</f>
        <v>BU 00346</v>
      </c>
      <c r="E38" t="s">
        <v>7</v>
      </c>
      <c r="F38" s="5">
        <v>1</v>
      </c>
      <c r="G38" s="5" t="s">
        <v>10</v>
      </c>
    </row>
    <row r="39" spans="1:7" x14ac:dyDescent="0.25">
      <c r="A39" s="1">
        <v>43734</v>
      </c>
      <c r="B39" t="s">
        <v>55</v>
      </c>
      <c r="C39" t="str">
        <f>VLOOKUP(B39,TBDS[[Nom salarié]:[Nom chef chantier]],2,0)</f>
        <v>Marc FRANCESCHI</v>
      </c>
      <c r="D39" s="5" t="str">
        <f>VLOOKUP(C39,TBDS[[Nom chef chantier]:[BU]],2,0)</f>
        <v>BU 00346</v>
      </c>
      <c r="E39" t="s">
        <v>25</v>
      </c>
      <c r="F39" s="5">
        <v>1</v>
      </c>
      <c r="G39" s="5" t="s">
        <v>10</v>
      </c>
    </row>
    <row r="40" spans="1:7" x14ac:dyDescent="0.25">
      <c r="A40" s="1">
        <v>43735</v>
      </c>
      <c r="B40" t="s">
        <v>56</v>
      </c>
      <c r="C40" t="str">
        <f>VLOOKUP(B40,TBDS[[Nom salarié]:[Nom chef chantier]],2,0)</f>
        <v>Christian AVY</v>
      </c>
      <c r="D40" s="5" t="str">
        <f>VLOOKUP(C40,TBDS[[Nom chef chantier]:[BU]],2,0)</f>
        <v>BU 00346</v>
      </c>
      <c r="E40" t="s">
        <v>23</v>
      </c>
      <c r="F40" s="5">
        <v>1</v>
      </c>
      <c r="G40" s="5" t="s">
        <v>10</v>
      </c>
    </row>
    <row r="41" spans="1:7" x14ac:dyDescent="0.25">
      <c r="A41" s="1">
        <v>43735</v>
      </c>
      <c r="B41" t="s">
        <v>13</v>
      </c>
      <c r="C41" t="str">
        <f>VLOOKUP(B41,TBDS[[Nom salarié]:[Nom chef chantier]],2,0)</f>
        <v>Toni EL MIR</v>
      </c>
      <c r="D41" s="5" t="str">
        <f>VLOOKUP(C41,TBDS[[Nom chef chantier]:[BU]],2,0)</f>
        <v>BU 00346</v>
      </c>
      <c r="E41" t="s">
        <v>12</v>
      </c>
      <c r="F41" s="5">
        <v>1</v>
      </c>
      <c r="G41" s="5" t="s">
        <v>10</v>
      </c>
    </row>
    <row r="42" spans="1:7" x14ac:dyDescent="0.25">
      <c r="A42" s="1">
        <v>43735</v>
      </c>
      <c r="B42" t="s">
        <v>13</v>
      </c>
      <c r="C42" t="str">
        <f>VLOOKUP(B42,TBDS[[Nom salarié]:[Nom chef chantier]],2,0)</f>
        <v>Toni EL MIR</v>
      </c>
      <c r="D42" s="5" t="str">
        <f>VLOOKUP(C42,TBDS[[Nom chef chantier]:[BU]],2,0)</f>
        <v>BU 00346</v>
      </c>
      <c r="E42" t="s">
        <v>57</v>
      </c>
      <c r="F42" s="5">
        <v>1</v>
      </c>
      <c r="G42" s="5" t="s">
        <v>10</v>
      </c>
    </row>
    <row r="43" spans="1:7" x14ac:dyDescent="0.25">
      <c r="A43" s="1">
        <v>43735</v>
      </c>
      <c r="B43" t="s">
        <v>13</v>
      </c>
      <c r="C43" t="str">
        <f>VLOOKUP(B43,TBDS[[Nom salarié]:[Nom chef chantier]],2,0)</f>
        <v>Toni EL MIR</v>
      </c>
      <c r="D43" s="5" t="str">
        <f>VLOOKUP(C43,TBDS[[Nom chef chantier]:[BU]],2,0)</f>
        <v>BU 00346</v>
      </c>
      <c r="E43" t="s">
        <v>58</v>
      </c>
      <c r="F43" s="5">
        <v>1</v>
      </c>
      <c r="G43" s="5" t="s">
        <v>10</v>
      </c>
    </row>
    <row r="44" spans="1:7" x14ac:dyDescent="0.25">
      <c r="A44" s="1">
        <v>43735</v>
      </c>
      <c r="B44" t="s">
        <v>59</v>
      </c>
      <c r="C44" t="str">
        <f>VLOOKUP(B44,TBDS[[Nom salarié]:[Nom chef chantier]],2,0)</f>
        <v>Frederic GIORDANO</v>
      </c>
      <c r="D44" s="5" t="str">
        <f>VLOOKUP(C44,TBDS[[Nom chef chantier]:[BU]],2,0)</f>
        <v>BU 02226</v>
      </c>
      <c r="E44" t="s">
        <v>60</v>
      </c>
      <c r="F44" s="5">
        <v>1</v>
      </c>
      <c r="G44" s="5" t="s">
        <v>8</v>
      </c>
    </row>
    <row r="45" spans="1:7" x14ac:dyDescent="0.25">
      <c r="A45" s="1">
        <v>43735</v>
      </c>
      <c r="B45" t="s">
        <v>61</v>
      </c>
      <c r="C45" t="str">
        <f>VLOOKUP(B45,TBDS[[Nom salarié]:[Nom chef chantier]],2,0)</f>
        <v>Lamine FOURAR</v>
      </c>
      <c r="D45" s="5" t="str">
        <f>VLOOKUP(C45,TBDS[[Nom chef chantier]:[BU]],2,0)</f>
        <v>BU 03094</v>
      </c>
      <c r="E45" t="s">
        <v>62</v>
      </c>
      <c r="F45" s="5">
        <v>1</v>
      </c>
      <c r="G45" s="5" t="s">
        <v>8</v>
      </c>
    </row>
    <row r="46" spans="1:7" x14ac:dyDescent="0.25">
      <c r="A46" s="1">
        <v>43735</v>
      </c>
      <c r="B46" t="s">
        <v>63</v>
      </c>
      <c r="C46" t="s">
        <v>63</v>
      </c>
      <c r="D46" s="5" t="str">
        <f>VLOOKUP(C46,TBDS[[Nom chef chantier]:[BU]],2,0)</f>
        <v>BU 03094</v>
      </c>
      <c r="E46" t="s">
        <v>9</v>
      </c>
      <c r="F46" s="5">
        <v>2</v>
      </c>
      <c r="G46" s="5" t="s">
        <v>10</v>
      </c>
    </row>
    <row r="47" spans="1:7" x14ac:dyDescent="0.25">
      <c r="A47" s="1">
        <v>43735</v>
      </c>
      <c r="B47" t="s">
        <v>64</v>
      </c>
      <c r="C47" t="str">
        <f>VLOOKUP(B47,TBDS[[Nom salarié]:[Nom chef chantier]],2,0)</f>
        <v>LUI-MÊME</v>
      </c>
      <c r="D47" s="5" t="str">
        <f>VLOOKUP(C47,TBDS[[Nom chef chantier]:[BU]],2,0)</f>
        <v>BU 01911</v>
      </c>
      <c r="E47" t="s">
        <v>65</v>
      </c>
      <c r="F47" s="5">
        <v>1</v>
      </c>
      <c r="G47" s="5" t="s">
        <v>10</v>
      </c>
    </row>
    <row r="48" spans="1:7" x14ac:dyDescent="0.25">
      <c r="A48" s="1">
        <v>43738</v>
      </c>
      <c r="B48" t="s">
        <v>66</v>
      </c>
      <c r="C48" t="str">
        <f>VLOOKUP(B48,TBDS[[Nom salarié]:[Nom chef chantier]],2,0)</f>
        <v>Toni EL MIR</v>
      </c>
      <c r="D48" s="5" t="str">
        <f>VLOOKUP(C48,TBDS[[Nom chef chantier]:[BU]],2,0)</f>
        <v>BU 00346</v>
      </c>
      <c r="E48" t="s">
        <v>34</v>
      </c>
      <c r="F48" s="5">
        <v>1</v>
      </c>
      <c r="G48" s="5" t="s">
        <v>10</v>
      </c>
    </row>
    <row r="49" spans="1:7" x14ac:dyDescent="0.25">
      <c r="A49" s="1">
        <v>43738</v>
      </c>
      <c r="B49" t="s">
        <v>66</v>
      </c>
      <c r="C49" t="str">
        <f>VLOOKUP(B49,TBDS[[Nom salarié]:[Nom chef chantier]],2,0)</f>
        <v>Toni EL MIR</v>
      </c>
      <c r="D49" s="5" t="str">
        <f>VLOOKUP(C49,TBDS[[Nom chef chantier]:[BU]],2,0)</f>
        <v>BU 00346</v>
      </c>
      <c r="E49" t="s">
        <v>7</v>
      </c>
      <c r="F49" s="5">
        <v>1</v>
      </c>
      <c r="G49" s="5" t="s">
        <v>10</v>
      </c>
    </row>
    <row r="50" spans="1:7" x14ac:dyDescent="0.25">
      <c r="A50" s="1">
        <v>43738</v>
      </c>
      <c r="B50" t="s">
        <v>67</v>
      </c>
      <c r="C50" t="str">
        <f>VLOOKUP(B50,TBDS[[Nom salarié]:[Nom chef chantier]],2,0)</f>
        <v>Toni EL MIR</v>
      </c>
      <c r="D50" s="5" t="str">
        <f>VLOOKUP(C50,TBDS[[Nom chef chantier]:[BU]],2,0)</f>
        <v>BU 00346</v>
      </c>
      <c r="E50" t="s">
        <v>30</v>
      </c>
      <c r="F50" s="5">
        <v>1</v>
      </c>
      <c r="G50" s="5" t="s">
        <v>10</v>
      </c>
    </row>
    <row r="51" spans="1:7" x14ac:dyDescent="0.25">
      <c r="A51" s="1">
        <v>43738</v>
      </c>
      <c r="B51" t="s">
        <v>67</v>
      </c>
      <c r="C51" t="str">
        <f>VLOOKUP(B51,TBDS[[Nom salarié]:[Nom chef chantier]],2,0)</f>
        <v>Toni EL MIR</v>
      </c>
      <c r="D51" s="5" t="str">
        <f>VLOOKUP(C51,TBDS[[Nom chef chantier]:[BU]],2,0)</f>
        <v>BU 00346</v>
      </c>
      <c r="E51" t="s">
        <v>16</v>
      </c>
      <c r="F51" s="5">
        <v>4</v>
      </c>
      <c r="G51" s="5" t="s">
        <v>10</v>
      </c>
    </row>
    <row r="52" spans="1:7" x14ac:dyDescent="0.25">
      <c r="A52" s="1">
        <v>43738</v>
      </c>
      <c r="B52" t="s">
        <v>43</v>
      </c>
      <c r="C52" t="str">
        <f>VLOOKUP(B52,TBDS[[Nom salarié]:[Nom chef chantier]],2,0)</f>
        <v>Olivier SOUBIRA</v>
      </c>
      <c r="D52" s="5" t="str">
        <f>VLOOKUP(C52,TBDS[[Nom chef chantier]:[BU]],2,0)</f>
        <v>BU 00346</v>
      </c>
      <c r="E52" t="s">
        <v>68</v>
      </c>
      <c r="F52" s="5">
        <v>1</v>
      </c>
      <c r="G52" s="5" t="s">
        <v>10</v>
      </c>
    </row>
    <row r="53" spans="1:7" x14ac:dyDescent="0.25">
      <c r="A53" s="1">
        <v>43738</v>
      </c>
      <c r="B53" t="s">
        <v>43</v>
      </c>
      <c r="C53" t="str">
        <f>VLOOKUP(B53,TBDS[[Nom salarié]:[Nom chef chantier]],2,0)</f>
        <v>Olivier SOUBIRA</v>
      </c>
      <c r="D53" s="5" t="str">
        <f>VLOOKUP(C53,TBDS[[Nom chef chantier]:[BU]],2,0)</f>
        <v>BU 00346</v>
      </c>
      <c r="E53" t="s">
        <v>446</v>
      </c>
      <c r="F53" s="5">
        <v>1</v>
      </c>
      <c r="G53" s="5" t="s">
        <v>10</v>
      </c>
    </row>
    <row r="54" spans="1:7" x14ac:dyDescent="0.25">
      <c r="A54" s="1">
        <v>43738</v>
      </c>
      <c r="B54" t="s">
        <v>43</v>
      </c>
      <c r="C54" t="str">
        <f>VLOOKUP(B54,TBDS[[Nom salarié]:[Nom chef chantier]],2,0)</f>
        <v>Olivier SOUBIRA</v>
      </c>
      <c r="D54" s="5" t="str">
        <f>VLOOKUP(C54,TBDS[[Nom chef chantier]:[BU]],2,0)</f>
        <v>BU 00346</v>
      </c>
      <c r="E54" t="s">
        <v>57</v>
      </c>
      <c r="F54" s="5">
        <v>1</v>
      </c>
      <c r="G54" s="5" t="s">
        <v>10</v>
      </c>
    </row>
    <row r="55" spans="1:7" x14ac:dyDescent="0.25">
      <c r="A55" s="1">
        <v>43738</v>
      </c>
      <c r="B55" t="s">
        <v>43</v>
      </c>
      <c r="C55" t="str">
        <f>VLOOKUP(B55,TBDS[[Nom salarié]:[Nom chef chantier]],2,0)</f>
        <v>Olivier SOUBIRA</v>
      </c>
      <c r="D55" s="5" t="str">
        <f>VLOOKUP(C55,TBDS[[Nom chef chantier]:[BU]],2,0)</f>
        <v>BU 00346</v>
      </c>
      <c r="E55" t="s">
        <v>58</v>
      </c>
      <c r="F55" s="5">
        <v>1</v>
      </c>
      <c r="G55" s="5" t="s">
        <v>10</v>
      </c>
    </row>
    <row r="56" spans="1:7" x14ac:dyDescent="0.25">
      <c r="A56" s="1">
        <v>43738</v>
      </c>
      <c r="B56" t="s">
        <v>43</v>
      </c>
      <c r="C56" t="str">
        <f>VLOOKUP(B56,TBDS[[Nom salarié]:[Nom chef chantier]],2,0)</f>
        <v>Olivier SOUBIRA</v>
      </c>
      <c r="D56" s="5" t="str">
        <f>VLOOKUP(C56,TBDS[[Nom chef chantier]:[BU]],2,0)</f>
        <v>BU 00346</v>
      </c>
      <c r="E56" t="s">
        <v>447</v>
      </c>
      <c r="F56" s="5">
        <v>1</v>
      </c>
      <c r="G56" s="5" t="s">
        <v>10</v>
      </c>
    </row>
    <row r="57" spans="1:7" x14ac:dyDescent="0.25">
      <c r="A57" s="1">
        <v>43738</v>
      </c>
      <c r="B57" t="s">
        <v>43</v>
      </c>
      <c r="C57" t="str">
        <f>VLOOKUP(B57,TBDS[[Nom salarié]:[Nom chef chantier]],2,0)</f>
        <v>Olivier SOUBIRA</v>
      </c>
      <c r="D57" s="5" t="str">
        <f>VLOOKUP(C57,TBDS[[Nom chef chantier]:[BU]],2,0)</f>
        <v>BU 00346</v>
      </c>
      <c r="E57" t="s">
        <v>25</v>
      </c>
      <c r="F57" s="5">
        <v>1</v>
      </c>
      <c r="G57" s="5" t="s">
        <v>10</v>
      </c>
    </row>
    <row r="58" spans="1:7" x14ac:dyDescent="0.25">
      <c r="A58" s="1">
        <v>43738</v>
      </c>
      <c r="B58" t="s">
        <v>69</v>
      </c>
      <c r="C58" t="str">
        <f>VLOOKUP(B58,TBDS[[Nom salarié]:[Nom chef chantier]],2,0)</f>
        <v>Toni EL MIR</v>
      </c>
      <c r="D58" s="5" t="str">
        <f>VLOOKUP(C58,TBDS[[Nom chef chantier]:[BU]],2,0)</f>
        <v>BU 00346</v>
      </c>
      <c r="E58" t="s">
        <v>30</v>
      </c>
      <c r="F58" s="5">
        <v>1</v>
      </c>
      <c r="G58" s="5" t="s">
        <v>10</v>
      </c>
    </row>
    <row r="59" spans="1:7" x14ac:dyDescent="0.25">
      <c r="A59" s="1">
        <v>43738</v>
      </c>
      <c r="B59" t="s">
        <v>55</v>
      </c>
      <c r="C59" t="str">
        <f>VLOOKUP(B59,TBDS[[Nom salarié]:[Nom chef chantier]],2,0)</f>
        <v>Marc FRANCESCHI</v>
      </c>
      <c r="D59" s="5" t="str">
        <f>VLOOKUP(C59,TBDS[[Nom chef chantier]:[BU]],2,0)</f>
        <v>BU 00346</v>
      </c>
      <c r="E59" t="s">
        <v>12</v>
      </c>
      <c r="F59" s="5">
        <v>1</v>
      </c>
      <c r="G59" s="5" t="s">
        <v>10</v>
      </c>
    </row>
    <row r="60" spans="1:7" x14ac:dyDescent="0.25">
      <c r="A60" s="1">
        <v>43738</v>
      </c>
      <c r="B60" t="s">
        <v>70</v>
      </c>
      <c r="C60" t="str">
        <f>VLOOKUP(B60,TBDS[[Nom salarié]:[Nom chef chantier]],2,0)</f>
        <v>Olivier SOUBIRA</v>
      </c>
      <c r="D60" s="5" t="str">
        <f>VLOOKUP(C60,TBDS[[Nom chef chantier]:[BU]],2,0)</f>
        <v>BU 00346</v>
      </c>
      <c r="E60" t="s">
        <v>12</v>
      </c>
      <c r="F60" s="5">
        <v>1</v>
      </c>
      <c r="G60" s="5" t="s">
        <v>10</v>
      </c>
    </row>
    <row r="61" spans="1:7" x14ac:dyDescent="0.25">
      <c r="A61" s="1">
        <v>43738</v>
      </c>
      <c r="B61" t="s">
        <v>71</v>
      </c>
      <c r="C61" t="str">
        <f>VLOOKUP(B61,TBDS[[Nom salarié]:[Nom chef chantier]],2,0)</f>
        <v>Olivier SOUBIRA</v>
      </c>
      <c r="D61" s="5" t="str">
        <f>VLOOKUP(C61,TBDS[[Nom chef chantier]:[BU]],2,0)</f>
        <v>BU 00346</v>
      </c>
      <c r="E61" t="s">
        <v>12</v>
      </c>
      <c r="F61" s="5">
        <v>1</v>
      </c>
      <c r="G61" s="5" t="s">
        <v>10</v>
      </c>
    </row>
    <row r="62" spans="1:7" x14ac:dyDescent="0.25">
      <c r="A62" s="1">
        <v>43738</v>
      </c>
      <c r="B62" t="s">
        <v>72</v>
      </c>
      <c r="C62" t="str">
        <f>VLOOKUP(B62,TBDS[[Nom salarié]:[Nom chef chantier]],2,0)</f>
        <v>Marc FRANCESCHI</v>
      </c>
      <c r="D62" s="5" t="str">
        <f>VLOOKUP(C62,TBDS[[Nom chef chantier]:[BU]],2,0)</f>
        <v>BU 00346</v>
      </c>
      <c r="E62" t="s">
        <v>25</v>
      </c>
      <c r="F62" s="5">
        <v>1</v>
      </c>
      <c r="G62" s="5" t="s">
        <v>10</v>
      </c>
    </row>
    <row r="63" spans="1:7" x14ac:dyDescent="0.25">
      <c r="A63" s="1">
        <v>43738</v>
      </c>
      <c r="B63" t="s">
        <v>73</v>
      </c>
      <c r="C63" t="str">
        <f>VLOOKUP(B63,TBDS[[Nom salarié]:[Nom chef chantier]],2,0)</f>
        <v>Yohann LANDO</v>
      </c>
      <c r="D63" s="5" t="str">
        <f>VLOOKUP(C63,TBDS[[Nom chef chantier]:[BU]],2,0)</f>
        <v>BU 02226</v>
      </c>
      <c r="E63" t="s">
        <v>12</v>
      </c>
      <c r="F63" s="5">
        <v>1</v>
      </c>
      <c r="G63" s="5" t="s">
        <v>10</v>
      </c>
    </row>
    <row r="64" spans="1:7" x14ac:dyDescent="0.25">
      <c r="A64" s="1">
        <v>43738</v>
      </c>
      <c r="B64" t="s">
        <v>74</v>
      </c>
      <c r="C64" t="str">
        <f>VLOOKUP(B64,TBDS[[Nom salarié]:[Nom chef chantier]],2,0)</f>
        <v>Alexandre BUISINE</v>
      </c>
      <c r="D64" s="5" t="str">
        <f>VLOOKUP(C64,TBDS[[Nom chef chantier]:[BU]],2,0)</f>
        <v>BU 02226</v>
      </c>
      <c r="E64" t="s">
        <v>25</v>
      </c>
      <c r="F64" s="5">
        <v>5</v>
      </c>
      <c r="G64" s="5" t="s">
        <v>10</v>
      </c>
    </row>
    <row r="65" spans="1:7" x14ac:dyDescent="0.25">
      <c r="A65" s="1">
        <v>43738</v>
      </c>
      <c r="B65" t="s">
        <v>74</v>
      </c>
      <c r="C65" t="str">
        <f>VLOOKUP(B65,TBDS[[Nom salarié]:[Nom chef chantier]],2,0)</f>
        <v>Alexandre BUISINE</v>
      </c>
      <c r="D65" s="5" t="str">
        <f>VLOOKUP(C65,TBDS[[Nom chef chantier]:[BU]],2,0)</f>
        <v>BU 02226</v>
      </c>
      <c r="E65" t="s">
        <v>15</v>
      </c>
      <c r="F65" s="5">
        <v>5</v>
      </c>
      <c r="G65" s="5" t="s">
        <v>10</v>
      </c>
    </row>
    <row r="66" spans="1:7" x14ac:dyDescent="0.25">
      <c r="A66" s="1">
        <v>43738</v>
      </c>
      <c r="B66" t="s">
        <v>40</v>
      </c>
      <c r="C66" t="str">
        <f>VLOOKUP(B66,TBDS[[Nom salarié]:[Nom chef chantier]],2,0)</f>
        <v>Marc FRANCESCHI</v>
      </c>
      <c r="D66" s="5" t="str">
        <f>VLOOKUP(C66,TBDS[[Nom chef chantier]:[BU]],2,0)</f>
        <v>BU 00346</v>
      </c>
      <c r="E66" t="s">
        <v>7</v>
      </c>
      <c r="F66" s="5">
        <v>1</v>
      </c>
      <c r="G66" s="5" t="s">
        <v>10</v>
      </c>
    </row>
    <row r="67" spans="1:7" x14ac:dyDescent="0.25">
      <c r="A67" s="1">
        <v>43739</v>
      </c>
      <c r="B67" t="s">
        <v>231</v>
      </c>
      <c r="C67" t="str">
        <f>VLOOKUP(B67,TBDS[[Nom salarié]:[Nom chef chantier]],2,0)</f>
        <v>Toni EL MIR</v>
      </c>
      <c r="D67" s="5" t="str">
        <f>VLOOKUP(C67,TBDS[[Nom chef chantier]:[BU]],2,0)</f>
        <v>BU 00346</v>
      </c>
      <c r="E67" t="s">
        <v>30</v>
      </c>
      <c r="F67" s="5">
        <v>1</v>
      </c>
      <c r="G67" s="5" t="s">
        <v>10</v>
      </c>
    </row>
    <row r="68" spans="1:7" x14ac:dyDescent="0.25">
      <c r="A68" s="1">
        <v>43739</v>
      </c>
      <c r="B68" t="s">
        <v>231</v>
      </c>
      <c r="C68" t="str">
        <f>VLOOKUP(B68,TBDS[[Nom salarié]:[Nom chef chantier]],2,0)</f>
        <v>Toni EL MIR</v>
      </c>
      <c r="D68" s="5" t="str">
        <f>VLOOKUP(C68,TBDS[[Nom chef chantier]:[BU]],2,0)</f>
        <v>BU 00346</v>
      </c>
      <c r="E68" t="s">
        <v>20</v>
      </c>
      <c r="F68" s="5">
        <v>1</v>
      </c>
      <c r="G68" s="5" t="s">
        <v>10</v>
      </c>
    </row>
    <row r="69" spans="1:7" x14ac:dyDescent="0.25">
      <c r="A69" s="1">
        <v>43739</v>
      </c>
      <c r="B69" t="s">
        <v>47</v>
      </c>
      <c r="C69" t="str">
        <f>VLOOKUP(B69,TBDS[[Nom salarié]:[Nom chef chantier]],2,0)</f>
        <v>Olivier SOUBIRA</v>
      </c>
      <c r="D69" s="5" t="str">
        <f>VLOOKUP(C69,TBDS[[Nom chef chantier]:[BU]],2,0)</f>
        <v>BU 00346</v>
      </c>
      <c r="E69" t="s">
        <v>12</v>
      </c>
      <c r="F69" s="5">
        <v>1</v>
      </c>
      <c r="G69" s="5" t="s">
        <v>10</v>
      </c>
    </row>
    <row r="70" spans="1:7" x14ac:dyDescent="0.25">
      <c r="A70" s="1">
        <v>43739</v>
      </c>
      <c r="B70" t="s">
        <v>439</v>
      </c>
      <c r="C70" t="str">
        <f>VLOOKUP(B70,TBDS[[Nom salarié]:[Nom chef chantier]],2,0)</f>
        <v>Loic CALVIN</v>
      </c>
      <c r="D70" s="5" t="str">
        <f>VLOOKUP(C70,TBDS[[Nom chef chantier]:[BU]],2,0)</f>
        <v>BU 02226</v>
      </c>
      <c r="E70" t="s">
        <v>12</v>
      </c>
      <c r="F70" s="5">
        <v>1</v>
      </c>
      <c r="G70" s="5" t="s">
        <v>10</v>
      </c>
    </row>
    <row r="71" spans="1:7" x14ac:dyDescent="0.25">
      <c r="A71" s="1">
        <v>43740</v>
      </c>
      <c r="B71" t="s">
        <v>69</v>
      </c>
      <c r="C71" t="str">
        <f>VLOOKUP(B71,TBDS[[Nom salarié]:[Nom chef chantier]],2,0)</f>
        <v>Toni EL MIR</v>
      </c>
      <c r="D71" s="5" t="str">
        <f>VLOOKUP(C71,TBDS[[Nom chef chantier]:[BU]],2,0)</f>
        <v>BU 00346</v>
      </c>
      <c r="E71" t="s">
        <v>30</v>
      </c>
      <c r="F71" s="5">
        <v>1</v>
      </c>
      <c r="G71" s="5" t="s">
        <v>10</v>
      </c>
    </row>
    <row r="72" spans="1:7" x14ac:dyDescent="0.25">
      <c r="A72" s="1">
        <v>43740</v>
      </c>
      <c r="B72" t="s">
        <v>17</v>
      </c>
      <c r="C72" t="str">
        <f>VLOOKUP(B72,TBDS[[Nom salarié]:[Nom chef chantier]],2,0)</f>
        <v>Olivier SOUBIRA</v>
      </c>
      <c r="D72" s="5" t="str">
        <f>VLOOKUP(C72,TBDS[[Nom chef chantier]:[BU]],2,0)</f>
        <v>BU 00346</v>
      </c>
      <c r="E72" t="s">
        <v>36</v>
      </c>
      <c r="F72" s="5">
        <v>1</v>
      </c>
      <c r="G72" s="5" t="s">
        <v>10</v>
      </c>
    </row>
    <row r="73" spans="1:7" x14ac:dyDescent="0.25">
      <c r="A73" s="1">
        <v>43740</v>
      </c>
      <c r="B73" t="s">
        <v>147</v>
      </c>
      <c r="C73" t="str">
        <f>VLOOKUP(B73,TBDS[[Nom salarié]:[Nom chef chantier]],2,0)</f>
        <v>Donatien MARLIER</v>
      </c>
      <c r="D73" s="5" t="str">
        <f>VLOOKUP(C73,TBDS[[Nom chef chantier]:[BU]],2,0)</f>
        <v>BU 03094</v>
      </c>
      <c r="E73" t="s">
        <v>15</v>
      </c>
      <c r="F73" s="5">
        <v>1</v>
      </c>
      <c r="G73" s="5" t="s">
        <v>10</v>
      </c>
    </row>
    <row r="74" spans="1:7" x14ac:dyDescent="0.25">
      <c r="A74" s="1"/>
      <c r="C74" t="e">
        <f>VLOOKUP(B74,TBDS[[Nom salarié]:[Nom chef chantier]],2,0)</f>
        <v>#N/A</v>
      </c>
      <c r="D74" s="5" t="e">
        <f>VLOOKUP(C74,TBDS[[Nom chef chantier]:[BU]],2,0)</f>
        <v>#N/A</v>
      </c>
      <c r="F74" s="5"/>
    </row>
    <row r="75" spans="1:7" x14ac:dyDescent="0.25">
      <c r="A75" s="1"/>
      <c r="C75" t="e">
        <f>VLOOKUP(B75,TBDS[[Nom salarié]:[Nom chef chantier]],2,0)</f>
        <v>#N/A</v>
      </c>
      <c r="D75" s="5" t="e">
        <f>VLOOKUP(C75,TBDS[[Nom chef chantier]:[BU]],2,0)</f>
        <v>#N/A</v>
      </c>
      <c r="F75" s="5"/>
    </row>
    <row r="76" spans="1:7" x14ac:dyDescent="0.25">
      <c r="A76" s="1"/>
      <c r="C76" t="e">
        <f>VLOOKUP(B76,TBDS[[Nom salarié]:[Nom chef chantier]],2,0)</f>
        <v>#N/A</v>
      </c>
      <c r="D76" s="5" t="e">
        <f>VLOOKUP(C76,TBDS[[Nom chef chantier]:[BU]],2,0)</f>
        <v>#N/A</v>
      </c>
      <c r="F76" s="5"/>
    </row>
    <row r="77" spans="1:7" x14ac:dyDescent="0.25">
      <c r="A77" s="1"/>
      <c r="C77" t="e">
        <f>VLOOKUP(B77,TBDS[[Nom salarié]:[Nom chef chantier]],2,0)</f>
        <v>#N/A</v>
      </c>
      <c r="D77" s="5" t="e">
        <f>VLOOKUP(C77,TBDS[[Nom chef chantier]:[BU]],2,0)</f>
        <v>#N/A</v>
      </c>
      <c r="F77" s="5"/>
    </row>
    <row r="78" spans="1:7" x14ac:dyDescent="0.25">
      <c r="A78" s="1"/>
      <c r="C78" t="e">
        <f>VLOOKUP(B78,TBDS[[Nom salarié]:[Nom chef chantier]],2,0)</f>
        <v>#N/A</v>
      </c>
      <c r="D78" s="5" t="e">
        <f>VLOOKUP(C78,TBDS[[Nom chef chantier]:[BU]],2,0)</f>
        <v>#N/A</v>
      </c>
      <c r="F78" s="5"/>
    </row>
    <row r="79" spans="1:7" x14ac:dyDescent="0.25">
      <c r="A79" s="1"/>
      <c r="C79" t="e">
        <f>VLOOKUP(B79,TBDS[[Nom salarié]:[Nom chef chantier]],2,0)</f>
        <v>#N/A</v>
      </c>
      <c r="D79" s="5" t="e">
        <f>VLOOKUP(C79,TBDS[[Nom chef chantier]:[BU]],2,0)</f>
        <v>#N/A</v>
      </c>
      <c r="F79" s="5"/>
    </row>
    <row r="80" spans="1:7" x14ac:dyDescent="0.25">
      <c r="A80" s="1"/>
      <c r="C80" t="e">
        <f>VLOOKUP(B80,TBDS[[Nom salarié]:[Nom chef chantier]],2,0)</f>
        <v>#N/A</v>
      </c>
      <c r="D80" s="5" t="e">
        <f>VLOOKUP(C80,TBDS[[Nom chef chantier]:[BU]],2,0)</f>
        <v>#N/A</v>
      </c>
      <c r="F80" s="5"/>
    </row>
    <row r="81" spans="1:6" x14ac:dyDescent="0.25">
      <c r="A81" s="1"/>
      <c r="C81" t="e">
        <f>VLOOKUP(B81,TBDS[[Nom salarié]:[Nom chef chantier]],2,0)</f>
        <v>#N/A</v>
      </c>
      <c r="D81" s="5" t="e">
        <f>VLOOKUP(C81,TBDS[[Nom chef chantier]:[BU]],2,0)</f>
        <v>#N/A</v>
      </c>
      <c r="F81" s="5"/>
    </row>
    <row r="82" spans="1:6" x14ac:dyDescent="0.25">
      <c r="A82" s="1"/>
      <c r="C82" t="e">
        <f>VLOOKUP(B82,TBDS[[Nom salarié]:[Nom chef chantier]],2,0)</f>
        <v>#N/A</v>
      </c>
      <c r="D82" s="5" t="e">
        <f>VLOOKUP(C82,TBDS[[Nom chef chantier]:[BU]],2,0)</f>
        <v>#N/A</v>
      </c>
      <c r="F82" s="5"/>
    </row>
    <row r="83" spans="1:6" x14ac:dyDescent="0.25">
      <c r="A83" s="1"/>
      <c r="C83" t="e">
        <f>VLOOKUP(B83,TBDS[[Nom salarié]:[Nom chef chantier]],2,0)</f>
        <v>#N/A</v>
      </c>
      <c r="D83" s="5" t="e">
        <f>VLOOKUP(C83,TBDS[[Nom chef chantier]:[BU]],2,0)</f>
        <v>#N/A</v>
      </c>
      <c r="F83" s="5"/>
    </row>
    <row r="84" spans="1:6" x14ac:dyDescent="0.25">
      <c r="A84" s="1"/>
      <c r="C84" t="e">
        <f>VLOOKUP(B84,TBDS[[Nom salarié]:[Nom chef chantier]],2,0)</f>
        <v>#N/A</v>
      </c>
      <c r="D84" s="5" t="e">
        <f>VLOOKUP(C84,TBDS[[Nom chef chantier]:[BU]],2,0)</f>
        <v>#N/A</v>
      </c>
      <c r="F84" s="5"/>
    </row>
    <row r="85" spans="1:6" x14ac:dyDescent="0.25">
      <c r="A85" s="1"/>
      <c r="C85" t="e">
        <f>VLOOKUP(B85,TBDS[[Nom salarié]:[Nom chef chantier]],2,0)</f>
        <v>#N/A</v>
      </c>
      <c r="D85" s="5" t="e">
        <f>VLOOKUP(C85,TBDS[[Nom chef chantier]:[BU]],2,0)</f>
        <v>#N/A</v>
      </c>
      <c r="F85" s="5"/>
    </row>
    <row r="86" spans="1:6" x14ac:dyDescent="0.25">
      <c r="A86" s="1"/>
      <c r="C86" t="e">
        <f>VLOOKUP(B86,TBDS[[Nom salarié]:[Nom chef chantier]],2,0)</f>
        <v>#N/A</v>
      </c>
      <c r="D86" s="5" t="e">
        <f>VLOOKUP(C86,TBDS[[Nom chef chantier]:[BU]],2,0)</f>
        <v>#N/A</v>
      </c>
      <c r="F86" s="5"/>
    </row>
    <row r="87" spans="1:6" x14ac:dyDescent="0.25">
      <c r="A87" s="1"/>
      <c r="C87" t="e">
        <f>VLOOKUP(B87,TBDS[[Nom salarié]:[Nom chef chantier]],2,0)</f>
        <v>#N/A</v>
      </c>
      <c r="D87" s="5" t="e">
        <f>VLOOKUP(C87,TBDS[[Nom chef chantier]:[BU]],2,0)</f>
        <v>#N/A</v>
      </c>
      <c r="F87" s="5"/>
    </row>
    <row r="88" spans="1:6" x14ac:dyDescent="0.25">
      <c r="A88" s="1"/>
      <c r="C88" t="e">
        <f>VLOOKUP(B88,TBDS[[Nom salarié]:[Nom chef chantier]],2,0)</f>
        <v>#N/A</v>
      </c>
      <c r="D88" s="5" t="e">
        <f>VLOOKUP(C88,TBDS[[Nom chef chantier]:[BU]],2,0)</f>
        <v>#N/A</v>
      </c>
      <c r="F88" s="5"/>
    </row>
    <row r="89" spans="1:6" x14ac:dyDescent="0.25">
      <c r="A89" s="1"/>
      <c r="C89" t="e">
        <f>VLOOKUP(B89,TBDS[[Nom salarié]:[Nom chef chantier]],2,0)</f>
        <v>#N/A</v>
      </c>
      <c r="D89" s="5" t="e">
        <f>VLOOKUP(C89,TBDS[[Nom chef chantier]:[BU]],2,0)</f>
        <v>#N/A</v>
      </c>
      <c r="F89" s="5"/>
    </row>
    <row r="90" spans="1:6" x14ac:dyDescent="0.25">
      <c r="A90" s="1"/>
      <c r="C90" t="e">
        <f>VLOOKUP(B90,TBDS[[Nom salarié]:[Nom chef chantier]],2,0)</f>
        <v>#N/A</v>
      </c>
      <c r="D90" s="5" t="e">
        <f>VLOOKUP(C90,TBDS[[Nom chef chantier]:[BU]],2,0)</f>
        <v>#N/A</v>
      </c>
      <c r="F90" s="5"/>
    </row>
    <row r="91" spans="1:6" x14ac:dyDescent="0.25">
      <c r="A91" s="1"/>
      <c r="C91" t="e">
        <f>VLOOKUP(B91,TBDS[[Nom salarié]:[Nom chef chantier]],2,0)</f>
        <v>#N/A</v>
      </c>
      <c r="D91" s="5" t="e">
        <f>VLOOKUP(C91,TBDS[[Nom chef chantier]:[BU]],2,0)</f>
        <v>#N/A</v>
      </c>
      <c r="F91" s="5"/>
    </row>
    <row r="92" spans="1:6" x14ac:dyDescent="0.25">
      <c r="A92" s="1"/>
      <c r="C92" t="e">
        <f>VLOOKUP(B92,TBDS[[Nom salarié]:[Nom chef chantier]],2,0)</f>
        <v>#N/A</v>
      </c>
      <c r="D92" s="5" t="e">
        <f>VLOOKUP(C92,TBDS[[Nom chef chantier]:[BU]],2,0)</f>
        <v>#N/A</v>
      </c>
      <c r="F92" s="5"/>
    </row>
    <row r="93" spans="1:6" x14ac:dyDescent="0.25">
      <c r="A93" s="1"/>
      <c r="C93" t="e">
        <f>VLOOKUP(B93,TBDS[[Nom salarié]:[Nom chef chantier]],2,0)</f>
        <v>#N/A</v>
      </c>
      <c r="D93" s="5" t="e">
        <f>VLOOKUP(C93,TBDS[[Nom chef chantier]:[BU]],2,0)</f>
        <v>#N/A</v>
      </c>
      <c r="F93" s="5"/>
    </row>
    <row r="94" spans="1:6" x14ac:dyDescent="0.25">
      <c r="A94" s="1"/>
      <c r="C94" t="e">
        <f>VLOOKUP(B94,TBDS[[Nom salarié]:[Nom chef chantier]],2,0)</f>
        <v>#N/A</v>
      </c>
      <c r="D94" s="5" t="e">
        <f>VLOOKUP(C94,TBDS[[Nom chef chantier]:[BU]],2,0)</f>
        <v>#N/A</v>
      </c>
      <c r="F94" s="5"/>
    </row>
    <row r="95" spans="1:6" x14ac:dyDescent="0.25">
      <c r="A95" s="1"/>
      <c r="C95" t="e">
        <f>VLOOKUP(B95,TBDS[[Nom salarié]:[Nom chef chantier]],2,0)</f>
        <v>#N/A</v>
      </c>
      <c r="D95" s="5" t="e">
        <f>VLOOKUP(C95,TBDS[[Nom chef chantier]:[BU]],2,0)</f>
        <v>#N/A</v>
      </c>
      <c r="F95" s="5"/>
    </row>
    <row r="96" spans="1:6" x14ac:dyDescent="0.25">
      <c r="A96" s="1"/>
      <c r="C96" t="e">
        <f>VLOOKUP(B96,TBDS[[Nom salarié]:[Nom chef chantier]],2,0)</f>
        <v>#N/A</v>
      </c>
      <c r="D96" s="5" t="e">
        <f>VLOOKUP(C96,TBDS[[Nom chef chantier]:[BU]],2,0)</f>
        <v>#N/A</v>
      </c>
      <c r="F96" s="5"/>
    </row>
    <row r="97" spans="1:6" x14ac:dyDescent="0.25">
      <c r="A97" s="1"/>
      <c r="C97" t="e">
        <f>VLOOKUP(B97,TBDS[[Nom salarié]:[Nom chef chantier]],2,0)</f>
        <v>#N/A</v>
      </c>
      <c r="D97" s="5" t="e">
        <f>VLOOKUP(C97,TBDS[[Nom chef chantier]:[BU]],2,0)</f>
        <v>#N/A</v>
      </c>
      <c r="F97" s="5"/>
    </row>
    <row r="98" spans="1:6" x14ac:dyDescent="0.25">
      <c r="A98" s="1"/>
      <c r="C98" t="e">
        <f>VLOOKUP(B98,TBDS[[Nom salarié]:[Nom chef chantier]],2,0)</f>
        <v>#N/A</v>
      </c>
      <c r="D98" s="5" t="e">
        <f>VLOOKUP(C98,TBDS[[Nom chef chantier]:[BU]],2,0)</f>
        <v>#N/A</v>
      </c>
      <c r="F98" s="5"/>
    </row>
    <row r="99" spans="1:6" x14ac:dyDescent="0.25">
      <c r="A99" s="1"/>
      <c r="C99" t="e">
        <f>VLOOKUP(B99,TBDS[[Nom salarié]:[Nom chef chantier]],2,0)</f>
        <v>#N/A</v>
      </c>
      <c r="D99" s="5" t="e">
        <f>VLOOKUP(C99,TBDS[[Nom chef chantier]:[BU]],2,0)</f>
        <v>#N/A</v>
      </c>
      <c r="F99" s="5"/>
    </row>
    <row r="100" spans="1:6" x14ac:dyDescent="0.25">
      <c r="A100" s="1"/>
      <c r="C100" t="e">
        <f>VLOOKUP(B100,TBDS[[Nom salarié]:[Nom chef chantier]],2,0)</f>
        <v>#N/A</v>
      </c>
      <c r="D100" s="5" t="e">
        <f>VLOOKUP(C100,TBDS[[Nom chef chantier]:[BU]],2,0)</f>
        <v>#N/A</v>
      </c>
      <c r="F100" s="5"/>
    </row>
    <row r="101" spans="1:6" x14ac:dyDescent="0.25">
      <c r="A101" s="1"/>
      <c r="B101" s="1"/>
      <c r="C101" s="3" t="e">
        <f>VLOOKUP(B101,TBDS[[Nom salarié]:[Nom chef chantier]],2,0)</f>
        <v>#N/A</v>
      </c>
      <c r="D101" s="8" t="e">
        <f>VLOOKUP(C101,TBDS[[Nom chef chantier]:[BU]],2,0)</f>
        <v>#N/A</v>
      </c>
      <c r="F101" s="5"/>
    </row>
    <row r="102" spans="1:6" x14ac:dyDescent="0.25">
      <c r="A102" s="1"/>
      <c r="B102" s="1"/>
      <c r="C102" s="3" t="e">
        <f>VLOOKUP(B102,TBDS[[Nom salarié]:[Nom chef chantier]],2,0)</f>
        <v>#N/A</v>
      </c>
      <c r="D102" s="8" t="e">
        <f>VLOOKUP(C102,TBDS[[Nom chef chantier]:[BU]],2,0)</f>
        <v>#N/A</v>
      </c>
      <c r="F102" s="5"/>
    </row>
    <row r="103" spans="1:6" x14ac:dyDescent="0.25">
      <c r="A103" s="1"/>
      <c r="B103" s="1"/>
      <c r="C103" s="3" t="e">
        <f>VLOOKUP(B103,TBDS[[Nom salarié]:[Nom chef chantier]],2,0)</f>
        <v>#N/A</v>
      </c>
      <c r="D103" s="8" t="e">
        <f>VLOOKUP(C103,TBDS[[Nom chef chantier]:[BU]],2,0)</f>
        <v>#N/A</v>
      </c>
      <c r="F103" s="5"/>
    </row>
    <row r="104" spans="1:6" x14ac:dyDescent="0.25">
      <c r="A104" s="1"/>
      <c r="B104" s="1"/>
      <c r="C104" s="3" t="e">
        <f>VLOOKUP(B104,TBDS[[Nom salarié]:[Nom chef chantier]],2,0)</f>
        <v>#N/A</v>
      </c>
      <c r="D104" s="8" t="e">
        <f>VLOOKUP(C104,TBDS[[Nom chef chantier]:[BU]],2,0)</f>
        <v>#N/A</v>
      </c>
      <c r="F104" s="5"/>
    </row>
    <row r="105" spans="1:6" x14ac:dyDescent="0.25">
      <c r="A105" s="1"/>
      <c r="B105" s="1"/>
      <c r="C105" s="3" t="e">
        <f>VLOOKUP(B105,TBDS[[Nom salarié]:[Nom chef chantier]],2,0)</f>
        <v>#N/A</v>
      </c>
      <c r="D105" s="8" t="e">
        <f>VLOOKUP(C105,TBDS[[Nom chef chantier]:[BU]],2,0)</f>
        <v>#N/A</v>
      </c>
      <c r="F105" s="5"/>
    </row>
    <row r="106" spans="1:6" x14ac:dyDescent="0.25">
      <c r="A106" s="1"/>
      <c r="B106" s="1"/>
      <c r="C106" s="3" t="e">
        <f>VLOOKUP(B106,TBDS[[Nom salarié]:[Nom chef chantier]],2,0)</f>
        <v>#N/A</v>
      </c>
      <c r="D106" s="8" t="e">
        <f>VLOOKUP(C106,TBDS[[Nom chef chantier]:[BU]],2,0)</f>
        <v>#N/A</v>
      </c>
      <c r="F106" s="5"/>
    </row>
    <row r="107" spans="1:6" x14ac:dyDescent="0.25">
      <c r="A107" s="1"/>
      <c r="B107" s="1"/>
      <c r="C107" s="3" t="e">
        <f>VLOOKUP(B107,TBDS[[Nom salarié]:[Nom chef chantier]],2,0)</f>
        <v>#N/A</v>
      </c>
      <c r="D107" s="8" t="e">
        <f>VLOOKUP(C107,TBDS[[Nom chef chantier]:[BU]],2,0)</f>
        <v>#N/A</v>
      </c>
      <c r="F107" s="5"/>
    </row>
    <row r="108" spans="1:6" x14ac:dyDescent="0.25">
      <c r="A108" s="1"/>
      <c r="B108" s="1"/>
      <c r="C108" s="3" t="e">
        <f>VLOOKUP(B108,TBDS[[Nom salarié]:[Nom chef chantier]],2,0)</f>
        <v>#N/A</v>
      </c>
      <c r="D108" s="8" t="e">
        <f>VLOOKUP(C108,TBDS[[Nom chef chantier]:[BU]],2,0)</f>
        <v>#N/A</v>
      </c>
      <c r="F108" s="5"/>
    </row>
    <row r="109" spans="1:6" x14ac:dyDescent="0.25">
      <c r="A109" s="1"/>
      <c r="B109" s="1"/>
      <c r="C109" s="3" t="e">
        <f>VLOOKUP(B109,TBDS[[Nom salarié]:[Nom chef chantier]],2,0)</f>
        <v>#N/A</v>
      </c>
      <c r="D109" s="8" t="e">
        <f>VLOOKUP(C109,TBDS[[Nom chef chantier]:[BU]],2,0)</f>
        <v>#N/A</v>
      </c>
      <c r="F109" s="5"/>
    </row>
    <row r="110" spans="1:6" x14ac:dyDescent="0.25">
      <c r="A110" s="1"/>
      <c r="B110" s="1"/>
      <c r="C110" s="3" t="e">
        <f>VLOOKUP(B110,TBDS[[Nom salarié]:[Nom chef chantier]],2,0)</f>
        <v>#N/A</v>
      </c>
      <c r="D110" s="8" t="e">
        <f>VLOOKUP(C110,TBDS[[Nom chef chantier]:[BU]],2,0)</f>
        <v>#N/A</v>
      </c>
      <c r="F110" s="5"/>
    </row>
    <row r="111" spans="1:6" x14ac:dyDescent="0.25">
      <c r="A111" s="1"/>
      <c r="B111" s="1"/>
      <c r="C111" s="3" t="e">
        <f>VLOOKUP(B111,TBDS[[Nom salarié]:[Nom chef chantier]],2,0)</f>
        <v>#N/A</v>
      </c>
      <c r="D111" s="8" t="e">
        <f>VLOOKUP(C111,TBDS[[Nom chef chantier]:[BU]],2,0)</f>
        <v>#N/A</v>
      </c>
      <c r="F111" s="5"/>
    </row>
    <row r="112" spans="1:6" x14ac:dyDescent="0.25">
      <c r="A112" s="1"/>
      <c r="B112" s="1"/>
      <c r="C112" s="3" t="e">
        <f>VLOOKUP(B112,TBDS[[Nom salarié]:[Nom chef chantier]],2,0)</f>
        <v>#N/A</v>
      </c>
      <c r="D112" s="8" t="e">
        <f>VLOOKUP(C112,TBDS[[Nom chef chantier]:[BU]],2,0)</f>
        <v>#N/A</v>
      </c>
      <c r="F112" s="5"/>
    </row>
    <row r="113" spans="1:6" x14ac:dyDescent="0.25">
      <c r="A113" s="1"/>
      <c r="B113" s="1"/>
      <c r="C113" s="3" t="e">
        <f>VLOOKUP(B113,TBDS[[Nom salarié]:[Nom chef chantier]],2,0)</f>
        <v>#N/A</v>
      </c>
      <c r="D113" s="8" t="e">
        <f>VLOOKUP(C113,TBDS[[Nom chef chantier]:[BU]],2,0)</f>
        <v>#N/A</v>
      </c>
      <c r="F113" s="5"/>
    </row>
    <row r="114" spans="1:6" x14ac:dyDescent="0.25">
      <c r="A114" s="1"/>
      <c r="B114" s="1"/>
      <c r="C114" s="3" t="e">
        <f>VLOOKUP(B114,TBDS[[Nom salarié]:[Nom chef chantier]],2,0)</f>
        <v>#N/A</v>
      </c>
      <c r="D114" s="8" t="e">
        <f>VLOOKUP(C114,TBDS[[Nom chef chantier]:[BU]],2,0)</f>
        <v>#N/A</v>
      </c>
      <c r="F114" s="5"/>
    </row>
    <row r="115" spans="1:6" x14ac:dyDescent="0.25">
      <c r="A115" s="1"/>
      <c r="B115" s="1"/>
      <c r="C115" s="3" t="e">
        <f>VLOOKUP(B115,TBDS[[Nom salarié]:[Nom chef chantier]],2,0)</f>
        <v>#N/A</v>
      </c>
      <c r="D115" s="8" t="e">
        <f>VLOOKUP(C115,TBDS[[Nom chef chantier]:[BU]],2,0)</f>
        <v>#N/A</v>
      </c>
      <c r="F115" s="5"/>
    </row>
    <row r="116" spans="1:6" x14ac:dyDescent="0.25">
      <c r="A116" s="1"/>
      <c r="B116" s="1"/>
      <c r="C116" s="3" t="e">
        <f>VLOOKUP(B116,TBDS[[Nom salarié]:[Nom chef chantier]],2,0)</f>
        <v>#N/A</v>
      </c>
      <c r="D116" s="8" t="e">
        <f>VLOOKUP(C116,TBDS[[Nom chef chantier]:[BU]],2,0)</f>
        <v>#N/A</v>
      </c>
      <c r="F116" s="5"/>
    </row>
    <row r="117" spans="1:6" x14ac:dyDescent="0.25">
      <c r="A117" s="1"/>
      <c r="B117" s="1"/>
      <c r="C117" s="3" t="e">
        <f>VLOOKUP(B117,TBDS[[Nom salarié]:[Nom chef chantier]],2,0)</f>
        <v>#N/A</v>
      </c>
      <c r="D117" s="8" t="e">
        <f>VLOOKUP(C117,TBDS[[Nom chef chantier]:[BU]],2,0)</f>
        <v>#N/A</v>
      </c>
      <c r="F117" s="5"/>
    </row>
    <row r="118" spans="1:6" x14ac:dyDescent="0.25">
      <c r="A118" s="1"/>
      <c r="B118" s="1"/>
      <c r="C118" s="3" t="e">
        <f>VLOOKUP(B118,TBDS[[Nom salarié]:[Nom chef chantier]],2,0)</f>
        <v>#N/A</v>
      </c>
      <c r="D118" s="8" t="e">
        <f>VLOOKUP(C118,TBDS[[Nom chef chantier]:[BU]],2,0)</f>
        <v>#N/A</v>
      </c>
      <c r="F118" s="5"/>
    </row>
    <row r="119" spans="1:6" x14ac:dyDescent="0.25">
      <c r="A119" s="1"/>
      <c r="B119" s="1"/>
      <c r="C119" s="3" t="e">
        <f>VLOOKUP(B119,TBDS[[Nom salarié]:[Nom chef chantier]],2,0)</f>
        <v>#N/A</v>
      </c>
      <c r="D119" s="8" t="e">
        <f>VLOOKUP(C119,TBDS[[Nom chef chantier]:[BU]],2,0)</f>
        <v>#N/A</v>
      </c>
      <c r="F119" s="5"/>
    </row>
    <row r="120" spans="1:6" x14ac:dyDescent="0.25">
      <c r="A120" s="1"/>
      <c r="B120" s="1"/>
      <c r="C120" s="3" t="e">
        <f>VLOOKUP(B120,TBDS[[Nom salarié]:[Nom chef chantier]],2,0)</f>
        <v>#N/A</v>
      </c>
      <c r="D120" s="8" t="e">
        <f>VLOOKUP(C120,TBDS[[Nom chef chantier]:[BU]],2,0)</f>
        <v>#N/A</v>
      </c>
      <c r="F120" s="5"/>
    </row>
    <row r="121" spans="1:6" x14ac:dyDescent="0.25">
      <c r="A121" s="1"/>
      <c r="B121" s="1"/>
      <c r="C121" s="3" t="e">
        <f>VLOOKUP(B121,TBDS[[Nom salarié]:[Nom chef chantier]],2,0)</f>
        <v>#N/A</v>
      </c>
      <c r="D121" s="8" t="e">
        <f>VLOOKUP(C121,TBDS[[Nom chef chantier]:[BU]],2,0)</f>
        <v>#N/A</v>
      </c>
      <c r="F121" s="5"/>
    </row>
    <row r="122" spans="1:6" x14ac:dyDescent="0.25">
      <c r="A122" s="1"/>
      <c r="B122" s="1"/>
      <c r="C122" s="3" t="e">
        <f>VLOOKUP(B122,TBDS[[Nom salarié]:[Nom chef chantier]],2,0)</f>
        <v>#N/A</v>
      </c>
      <c r="D122" s="8" t="e">
        <f>VLOOKUP(C122,TBDS[[Nom chef chantier]:[BU]],2,0)</f>
        <v>#N/A</v>
      </c>
      <c r="F122" s="5"/>
    </row>
    <row r="123" spans="1:6" x14ac:dyDescent="0.25">
      <c r="A123" s="1"/>
      <c r="B123" s="1"/>
      <c r="C123" s="3" t="e">
        <f>VLOOKUP(B123,TBDS[[Nom salarié]:[Nom chef chantier]],2,0)</f>
        <v>#N/A</v>
      </c>
      <c r="D123" s="8" t="e">
        <f>VLOOKUP(C123,TBDS[[Nom chef chantier]:[BU]],2,0)</f>
        <v>#N/A</v>
      </c>
      <c r="F123" s="5"/>
    </row>
    <row r="124" spans="1:6" x14ac:dyDescent="0.25">
      <c r="A124" s="1"/>
      <c r="B124" s="1"/>
      <c r="C124" s="3" t="e">
        <f>VLOOKUP(B124,TBDS[[Nom salarié]:[Nom chef chantier]],2,0)</f>
        <v>#N/A</v>
      </c>
      <c r="D124" s="8" t="e">
        <f>VLOOKUP(C124,TBDS[[Nom chef chantier]:[BU]],2,0)</f>
        <v>#N/A</v>
      </c>
      <c r="F124" s="5"/>
    </row>
    <row r="125" spans="1:6" x14ac:dyDescent="0.25">
      <c r="A125" s="1"/>
      <c r="B125" s="1"/>
      <c r="C125" s="3" t="e">
        <f>VLOOKUP(B125,TBDS[[Nom salarié]:[Nom chef chantier]],2,0)</f>
        <v>#N/A</v>
      </c>
      <c r="D125" s="8" t="e">
        <f>VLOOKUP(C125,TBDS[[Nom chef chantier]:[BU]],2,0)</f>
        <v>#N/A</v>
      </c>
      <c r="F125" s="5"/>
    </row>
    <row r="126" spans="1:6" x14ac:dyDescent="0.25">
      <c r="A126" s="1"/>
      <c r="B126" s="1"/>
      <c r="C126" s="3" t="e">
        <f>VLOOKUP(B126,TBDS[[Nom salarié]:[Nom chef chantier]],2,0)</f>
        <v>#N/A</v>
      </c>
      <c r="D126" s="8" t="e">
        <f>VLOOKUP(C126,TBDS[[Nom chef chantier]:[BU]],2,0)</f>
        <v>#N/A</v>
      </c>
      <c r="F126" s="5"/>
    </row>
    <row r="127" spans="1:6" x14ac:dyDescent="0.25">
      <c r="A127" s="1"/>
      <c r="B127" s="1"/>
      <c r="C127" s="3" t="e">
        <f>VLOOKUP(B127,TBDS[[Nom salarié]:[Nom chef chantier]],2,0)</f>
        <v>#N/A</v>
      </c>
      <c r="D127" s="8" t="e">
        <f>VLOOKUP(C127,TBDS[[Nom chef chantier]:[BU]],2,0)</f>
        <v>#N/A</v>
      </c>
      <c r="F127" s="5"/>
    </row>
    <row r="128" spans="1:6" x14ac:dyDescent="0.25">
      <c r="A128" s="1"/>
      <c r="B128" s="1"/>
      <c r="C128" s="3" t="e">
        <f>VLOOKUP(B128,TBDS[[Nom salarié]:[Nom chef chantier]],2,0)</f>
        <v>#N/A</v>
      </c>
      <c r="D128" s="8" t="e">
        <f>VLOOKUP(C128,TBDS[[Nom chef chantier]:[BU]],2,0)</f>
        <v>#N/A</v>
      </c>
      <c r="F128" s="5"/>
    </row>
    <row r="129" spans="1:6" x14ac:dyDescent="0.25">
      <c r="A129" s="1"/>
      <c r="B129" s="1"/>
      <c r="C129" s="3" t="e">
        <f>VLOOKUP(B129,TBDS[[Nom salarié]:[Nom chef chantier]],2,0)</f>
        <v>#N/A</v>
      </c>
      <c r="D129" s="8" t="e">
        <f>VLOOKUP(C129,TBDS[[Nom chef chantier]:[BU]],2,0)</f>
        <v>#N/A</v>
      </c>
      <c r="F129" s="5"/>
    </row>
    <row r="130" spans="1:6" x14ac:dyDescent="0.25">
      <c r="A130" s="1"/>
      <c r="B130" s="1"/>
      <c r="C130" s="3" t="e">
        <f>VLOOKUP(B130,TBDS[[Nom salarié]:[Nom chef chantier]],2,0)</f>
        <v>#N/A</v>
      </c>
      <c r="D130" s="8" t="e">
        <f>VLOOKUP(C130,TBDS[[Nom chef chantier]:[BU]],2,0)</f>
        <v>#N/A</v>
      </c>
      <c r="F130" s="5"/>
    </row>
    <row r="131" spans="1:6" x14ac:dyDescent="0.25">
      <c r="A131" s="1"/>
      <c r="B131" s="1"/>
      <c r="C131" s="3" t="e">
        <f>VLOOKUP(B131,TBDS[[Nom salarié]:[Nom chef chantier]],2,0)</f>
        <v>#N/A</v>
      </c>
      <c r="D131" s="8" t="e">
        <f>VLOOKUP(C131,TBDS[[Nom chef chantier]:[BU]],2,0)</f>
        <v>#N/A</v>
      </c>
      <c r="F131" s="5"/>
    </row>
    <row r="132" spans="1:6" x14ac:dyDescent="0.25">
      <c r="A132" s="1"/>
      <c r="B132" s="1"/>
      <c r="C132" s="3" t="e">
        <f>VLOOKUP(B132,TBDS[[Nom salarié]:[Nom chef chantier]],2,0)</f>
        <v>#N/A</v>
      </c>
      <c r="D132" s="8" t="e">
        <f>VLOOKUP(C132,TBDS[[Nom chef chantier]:[BU]],2,0)</f>
        <v>#N/A</v>
      </c>
      <c r="F132" s="5"/>
    </row>
    <row r="133" spans="1:6" x14ac:dyDescent="0.25">
      <c r="A133" s="1"/>
      <c r="B133" s="1"/>
      <c r="C133" s="3" t="e">
        <f>VLOOKUP(B133,TBDS[[Nom salarié]:[Nom chef chantier]],2,0)</f>
        <v>#N/A</v>
      </c>
      <c r="D133" s="8" t="e">
        <f>VLOOKUP(C133,TBDS[[Nom chef chantier]:[BU]],2,0)</f>
        <v>#N/A</v>
      </c>
      <c r="F133" s="5"/>
    </row>
    <row r="134" spans="1:6" x14ac:dyDescent="0.25">
      <c r="A134" s="1"/>
      <c r="B134" s="1"/>
      <c r="C134" s="3" t="e">
        <f>VLOOKUP(B134,TBDS[[Nom salarié]:[Nom chef chantier]],2,0)</f>
        <v>#N/A</v>
      </c>
      <c r="D134" s="8" t="e">
        <f>VLOOKUP(C134,TBDS[[Nom chef chantier]:[BU]],2,0)</f>
        <v>#N/A</v>
      </c>
      <c r="F134" s="5"/>
    </row>
    <row r="135" spans="1:6" x14ac:dyDescent="0.25">
      <c r="A135" s="1"/>
      <c r="B135" s="1"/>
      <c r="C135" s="3" t="e">
        <f>VLOOKUP(B135,TBDS[[Nom salarié]:[Nom chef chantier]],2,0)</f>
        <v>#N/A</v>
      </c>
      <c r="D135" s="8" t="e">
        <f>VLOOKUP(C135,TBDS[[Nom chef chantier]:[BU]],2,0)</f>
        <v>#N/A</v>
      </c>
      <c r="F135" s="5"/>
    </row>
  </sheetData>
  <dataValidations count="1">
    <dataValidation type="list" allowBlank="1" showInputMessage="1" showErrorMessage="1" sqref="E2:E135">
      <formula1>listeepi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0"/>
  <sheetViews>
    <sheetView topLeftCell="A9" zoomScaleNormal="100" workbookViewId="0">
      <selection activeCell="B24" sqref="B24"/>
    </sheetView>
  </sheetViews>
  <sheetFormatPr baseColWidth="10" defaultColWidth="11.42578125" defaultRowHeight="15" x14ac:dyDescent="0.25"/>
  <cols>
    <col min="1" max="1" width="14" customWidth="1"/>
    <col min="2" max="2" width="45.28515625" customWidth="1"/>
    <col min="3" max="3" width="24.140625" customWidth="1"/>
    <col min="4" max="4" width="14.42578125" customWidth="1"/>
  </cols>
  <sheetData>
    <row r="1" spans="1:4" x14ac:dyDescent="0.25">
      <c r="A1" t="s">
        <v>112</v>
      </c>
      <c r="B1" t="s">
        <v>1</v>
      </c>
      <c r="C1" t="s">
        <v>2</v>
      </c>
      <c r="D1" t="s">
        <v>113</v>
      </c>
    </row>
    <row r="2" spans="1:4" x14ac:dyDescent="0.25">
      <c r="A2" t="s">
        <v>114</v>
      </c>
      <c r="B2" t="s">
        <v>115</v>
      </c>
      <c r="C2" t="s">
        <v>418</v>
      </c>
      <c r="D2" s="2" t="s">
        <v>441</v>
      </c>
    </row>
    <row r="3" spans="1:4" x14ac:dyDescent="0.25">
      <c r="A3" t="s">
        <v>117</v>
      </c>
      <c r="B3" t="s">
        <v>116</v>
      </c>
      <c r="C3" t="s">
        <v>418</v>
      </c>
      <c r="D3" s="2" t="s">
        <v>441</v>
      </c>
    </row>
    <row r="4" spans="1:4" x14ac:dyDescent="0.25">
      <c r="A4" t="s">
        <v>120</v>
      </c>
      <c r="B4" t="s">
        <v>417</v>
      </c>
      <c r="C4" t="s">
        <v>418</v>
      </c>
      <c r="D4" s="2" t="s">
        <v>441</v>
      </c>
    </row>
    <row r="5" spans="1:4" x14ac:dyDescent="0.25">
      <c r="A5" t="s">
        <v>122</v>
      </c>
      <c r="B5" t="s">
        <v>118</v>
      </c>
      <c r="C5" t="s">
        <v>422</v>
      </c>
      <c r="D5" s="2" t="s">
        <v>441</v>
      </c>
    </row>
    <row r="6" spans="1:4" x14ac:dyDescent="0.25">
      <c r="A6" t="s">
        <v>125</v>
      </c>
      <c r="B6" t="s">
        <v>121</v>
      </c>
      <c r="C6" t="s">
        <v>422</v>
      </c>
      <c r="D6" s="2" t="s">
        <v>441</v>
      </c>
    </row>
    <row r="7" spans="1:4" x14ac:dyDescent="0.25">
      <c r="A7" t="s">
        <v>127</v>
      </c>
      <c r="B7" t="s">
        <v>119</v>
      </c>
      <c r="C7" t="s">
        <v>422</v>
      </c>
      <c r="D7" s="2" t="s">
        <v>441</v>
      </c>
    </row>
    <row r="8" spans="1:4" x14ac:dyDescent="0.25">
      <c r="A8" t="s">
        <v>129</v>
      </c>
      <c r="B8" t="s">
        <v>421</v>
      </c>
      <c r="C8" t="s">
        <v>422</v>
      </c>
      <c r="D8" s="2" t="s">
        <v>441</v>
      </c>
    </row>
    <row r="9" spans="1:4" x14ac:dyDescent="0.25">
      <c r="A9" t="s">
        <v>131</v>
      </c>
      <c r="B9" t="s">
        <v>123</v>
      </c>
      <c r="C9" t="s">
        <v>427</v>
      </c>
      <c r="D9" s="2" t="s">
        <v>441</v>
      </c>
    </row>
    <row r="10" spans="1:4" x14ac:dyDescent="0.25">
      <c r="A10" t="s">
        <v>133</v>
      </c>
      <c r="B10" t="s">
        <v>126</v>
      </c>
      <c r="C10" t="s">
        <v>427</v>
      </c>
      <c r="D10" s="2" t="s">
        <v>441</v>
      </c>
    </row>
    <row r="11" spans="1:4" x14ac:dyDescent="0.25">
      <c r="A11" t="s">
        <v>134</v>
      </c>
      <c r="B11" t="s">
        <v>124</v>
      </c>
      <c r="C11" t="s">
        <v>427</v>
      </c>
      <c r="D11" s="2" t="s">
        <v>441</v>
      </c>
    </row>
    <row r="12" spans="1:4" x14ac:dyDescent="0.25">
      <c r="A12" t="s">
        <v>136</v>
      </c>
      <c r="B12" t="s">
        <v>425</v>
      </c>
      <c r="C12" t="s">
        <v>427</v>
      </c>
      <c r="D12" s="2" t="s">
        <v>441</v>
      </c>
    </row>
    <row r="13" spans="1:4" x14ac:dyDescent="0.25">
      <c r="A13" t="s">
        <v>139</v>
      </c>
      <c r="B13" t="s">
        <v>426</v>
      </c>
      <c r="C13" t="s">
        <v>427</v>
      </c>
      <c r="D13" s="2" t="s">
        <v>441</v>
      </c>
    </row>
    <row r="14" spans="1:4" x14ac:dyDescent="0.25">
      <c r="A14" t="s">
        <v>141</v>
      </c>
      <c r="B14" t="s">
        <v>128</v>
      </c>
      <c r="C14" t="s">
        <v>63</v>
      </c>
      <c r="D14" s="2" t="s">
        <v>442</v>
      </c>
    </row>
    <row r="15" spans="1:4" x14ac:dyDescent="0.25">
      <c r="A15" t="s">
        <v>143</v>
      </c>
      <c r="B15" t="s">
        <v>130</v>
      </c>
      <c r="C15" t="s">
        <v>63</v>
      </c>
      <c r="D15" s="2" t="s">
        <v>442</v>
      </c>
    </row>
    <row r="16" spans="1:4" x14ac:dyDescent="0.25">
      <c r="A16" t="s">
        <v>144</v>
      </c>
      <c r="B16" t="s">
        <v>132</v>
      </c>
      <c r="C16" t="s">
        <v>63</v>
      </c>
      <c r="D16" s="2" t="s">
        <v>442</v>
      </c>
    </row>
    <row r="17" spans="1:4" x14ac:dyDescent="0.25">
      <c r="A17" t="s">
        <v>146</v>
      </c>
      <c r="B17" t="s">
        <v>61</v>
      </c>
      <c r="C17" t="s">
        <v>63</v>
      </c>
      <c r="D17" s="2" t="s">
        <v>442</v>
      </c>
    </row>
    <row r="18" spans="1:4" x14ac:dyDescent="0.25">
      <c r="A18" t="s">
        <v>148</v>
      </c>
      <c r="B18" t="s">
        <v>135</v>
      </c>
      <c r="C18" t="s">
        <v>63</v>
      </c>
      <c r="D18" s="2" t="s">
        <v>442</v>
      </c>
    </row>
    <row r="19" spans="1:4" x14ac:dyDescent="0.25">
      <c r="A19" t="s">
        <v>150</v>
      </c>
      <c r="B19" t="s">
        <v>137</v>
      </c>
      <c r="C19" t="s">
        <v>138</v>
      </c>
      <c r="D19" s="2" t="s">
        <v>442</v>
      </c>
    </row>
    <row r="20" spans="1:4" x14ac:dyDescent="0.25">
      <c r="A20" t="s">
        <v>153</v>
      </c>
      <c r="B20" t="s">
        <v>140</v>
      </c>
      <c r="C20" t="s">
        <v>138</v>
      </c>
      <c r="D20" s="2" t="s">
        <v>442</v>
      </c>
    </row>
    <row r="21" spans="1:4" x14ac:dyDescent="0.25">
      <c r="A21" t="s">
        <v>156</v>
      </c>
      <c r="B21" t="s">
        <v>142</v>
      </c>
      <c r="C21" t="s">
        <v>138</v>
      </c>
      <c r="D21" s="2" t="s">
        <v>442</v>
      </c>
    </row>
    <row r="22" spans="1:4" x14ac:dyDescent="0.25">
      <c r="A22" t="s">
        <v>159</v>
      </c>
      <c r="B22" t="s">
        <v>49</v>
      </c>
      <c r="C22" t="s">
        <v>138</v>
      </c>
      <c r="D22" s="2" t="s">
        <v>442</v>
      </c>
    </row>
    <row r="23" spans="1:4" x14ac:dyDescent="0.25">
      <c r="A23" t="s">
        <v>161</v>
      </c>
      <c r="B23" t="s">
        <v>145</v>
      </c>
      <c r="C23" t="s">
        <v>138</v>
      </c>
      <c r="D23" s="2" t="s">
        <v>442</v>
      </c>
    </row>
    <row r="24" spans="1:4" x14ac:dyDescent="0.25">
      <c r="A24" t="s">
        <v>164</v>
      </c>
      <c r="B24" t="s">
        <v>147</v>
      </c>
      <c r="C24" t="s">
        <v>138</v>
      </c>
      <c r="D24" s="2" t="s">
        <v>442</v>
      </c>
    </row>
    <row r="25" spans="1:4" x14ac:dyDescent="0.25">
      <c r="A25" t="s">
        <v>166</v>
      </c>
      <c r="B25" t="s">
        <v>149</v>
      </c>
      <c r="C25" t="s">
        <v>138</v>
      </c>
      <c r="D25" s="2" t="s">
        <v>442</v>
      </c>
    </row>
    <row r="26" spans="1:4" x14ac:dyDescent="0.25">
      <c r="A26" t="s">
        <v>168</v>
      </c>
      <c r="B26" t="s">
        <v>151</v>
      </c>
      <c r="C26" t="s">
        <v>431</v>
      </c>
      <c r="D26" s="2" t="s">
        <v>442</v>
      </c>
    </row>
    <row r="27" spans="1:4" x14ac:dyDescent="0.25">
      <c r="A27" t="s">
        <v>170</v>
      </c>
      <c r="B27" t="s">
        <v>152</v>
      </c>
      <c r="C27" t="s">
        <v>431</v>
      </c>
      <c r="D27" s="2" t="s">
        <v>442</v>
      </c>
    </row>
    <row r="28" spans="1:4" x14ac:dyDescent="0.25">
      <c r="A28" t="s">
        <v>172</v>
      </c>
      <c r="B28" t="s">
        <v>155</v>
      </c>
      <c r="C28" t="s">
        <v>158</v>
      </c>
      <c r="D28" s="2" t="s">
        <v>442</v>
      </c>
    </row>
    <row r="29" spans="1:4" x14ac:dyDescent="0.25">
      <c r="A29" t="s">
        <v>174</v>
      </c>
      <c r="B29" t="s">
        <v>154</v>
      </c>
      <c r="C29" t="s">
        <v>158</v>
      </c>
      <c r="D29" s="2" t="s">
        <v>442</v>
      </c>
    </row>
    <row r="30" spans="1:4" x14ac:dyDescent="0.25">
      <c r="A30" t="s">
        <v>176</v>
      </c>
      <c r="B30" t="s">
        <v>157</v>
      </c>
      <c r="C30" t="s">
        <v>158</v>
      </c>
      <c r="D30" s="2" t="s">
        <v>442</v>
      </c>
    </row>
    <row r="31" spans="1:4" x14ac:dyDescent="0.25">
      <c r="A31" t="s">
        <v>179</v>
      </c>
      <c r="B31" t="s">
        <v>160</v>
      </c>
      <c r="C31" t="s">
        <v>158</v>
      </c>
      <c r="D31" s="2" t="s">
        <v>442</v>
      </c>
    </row>
    <row r="32" spans="1:4" x14ac:dyDescent="0.25">
      <c r="A32" t="s">
        <v>181</v>
      </c>
      <c r="B32" t="s">
        <v>163</v>
      </c>
      <c r="C32" t="s">
        <v>434</v>
      </c>
      <c r="D32" s="2" t="s">
        <v>443</v>
      </c>
    </row>
    <row r="33" spans="1:4" x14ac:dyDescent="0.25">
      <c r="A33" t="s">
        <v>183</v>
      </c>
      <c r="B33" t="s">
        <v>162</v>
      </c>
      <c r="C33" t="s">
        <v>434</v>
      </c>
      <c r="D33" s="2" t="s">
        <v>443</v>
      </c>
    </row>
    <row r="34" spans="1:4" x14ac:dyDescent="0.25">
      <c r="A34" t="s">
        <v>185</v>
      </c>
      <c r="B34" t="s">
        <v>165</v>
      </c>
      <c r="C34" t="s">
        <v>434</v>
      </c>
      <c r="D34" s="2" t="s">
        <v>443</v>
      </c>
    </row>
    <row r="35" spans="1:4" x14ac:dyDescent="0.25">
      <c r="A35" t="s">
        <v>187</v>
      </c>
      <c r="B35" t="s">
        <v>167</v>
      </c>
      <c r="C35" t="s">
        <v>434</v>
      </c>
      <c r="D35" s="2" t="s">
        <v>443</v>
      </c>
    </row>
    <row r="36" spans="1:4" x14ac:dyDescent="0.25">
      <c r="A36" t="s">
        <v>189</v>
      </c>
      <c r="B36" t="s">
        <v>169</v>
      </c>
      <c r="C36" t="s">
        <v>434</v>
      </c>
      <c r="D36" s="2" t="s">
        <v>443</v>
      </c>
    </row>
    <row r="37" spans="1:4" x14ac:dyDescent="0.25">
      <c r="A37" t="s">
        <v>191</v>
      </c>
      <c r="B37" t="s">
        <v>171</v>
      </c>
      <c r="C37" t="s">
        <v>434</v>
      </c>
      <c r="D37" s="2" t="s">
        <v>443</v>
      </c>
    </row>
    <row r="38" spans="1:4" x14ac:dyDescent="0.25">
      <c r="A38" t="s">
        <v>192</v>
      </c>
      <c r="B38" t="s">
        <v>173</v>
      </c>
      <c r="C38" t="s">
        <v>434</v>
      </c>
      <c r="D38" s="2" t="s">
        <v>443</v>
      </c>
    </row>
    <row r="39" spans="1:4" x14ac:dyDescent="0.25">
      <c r="A39" t="s">
        <v>193</v>
      </c>
      <c r="B39" t="s">
        <v>175</v>
      </c>
      <c r="C39" t="s">
        <v>434</v>
      </c>
      <c r="D39" s="2" t="s">
        <v>443</v>
      </c>
    </row>
    <row r="40" spans="1:4" x14ac:dyDescent="0.25">
      <c r="A40" t="s">
        <v>194</v>
      </c>
      <c r="B40" t="s">
        <v>178</v>
      </c>
      <c r="C40" t="s">
        <v>435</v>
      </c>
      <c r="D40" s="2" t="s">
        <v>443</v>
      </c>
    </row>
    <row r="41" spans="1:4" x14ac:dyDescent="0.25">
      <c r="A41" t="s">
        <v>196</v>
      </c>
      <c r="B41" t="s">
        <v>177</v>
      </c>
      <c r="C41" t="s">
        <v>435</v>
      </c>
      <c r="D41" s="2" t="s">
        <v>443</v>
      </c>
    </row>
    <row r="42" spans="1:4" x14ac:dyDescent="0.25">
      <c r="A42" t="s">
        <v>197</v>
      </c>
      <c r="B42" t="s">
        <v>180</v>
      </c>
      <c r="C42" t="s">
        <v>435</v>
      </c>
      <c r="D42" s="2" t="s">
        <v>443</v>
      </c>
    </row>
    <row r="43" spans="1:4" x14ac:dyDescent="0.25">
      <c r="A43" t="s">
        <v>198</v>
      </c>
      <c r="B43" t="s">
        <v>182</v>
      </c>
      <c r="C43" t="s">
        <v>435</v>
      </c>
      <c r="D43" s="2" t="s">
        <v>443</v>
      </c>
    </row>
    <row r="44" spans="1:4" x14ac:dyDescent="0.25">
      <c r="A44" t="s">
        <v>199</v>
      </c>
      <c r="B44" t="s">
        <v>184</v>
      </c>
      <c r="C44" t="s">
        <v>435</v>
      </c>
      <c r="D44" s="2" t="s">
        <v>443</v>
      </c>
    </row>
    <row r="45" spans="1:4" x14ac:dyDescent="0.25">
      <c r="A45" t="s">
        <v>201</v>
      </c>
      <c r="B45" t="s">
        <v>186</v>
      </c>
      <c r="C45" t="s">
        <v>435</v>
      </c>
      <c r="D45" s="2" t="s">
        <v>443</v>
      </c>
    </row>
    <row r="46" spans="1:4" x14ac:dyDescent="0.25">
      <c r="A46" t="s">
        <v>203</v>
      </c>
      <c r="B46" t="s">
        <v>188</v>
      </c>
      <c r="C46" t="s">
        <v>435</v>
      </c>
      <c r="D46" s="2" t="s">
        <v>443</v>
      </c>
    </row>
    <row r="47" spans="1:4" x14ac:dyDescent="0.25">
      <c r="A47" t="s">
        <v>204</v>
      </c>
      <c r="B47" t="s">
        <v>22</v>
      </c>
      <c r="C47" t="s">
        <v>190</v>
      </c>
      <c r="D47" s="2" t="s">
        <v>443</v>
      </c>
    </row>
    <row r="48" spans="1:4" x14ac:dyDescent="0.25">
      <c r="A48" t="s">
        <v>205</v>
      </c>
      <c r="B48" t="s">
        <v>21</v>
      </c>
      <c r="C48" t="s">
        <v>190</v>
      </c>
      <c r="D48" s="2" t="s">
        <v>443</v>
      </c>
    </row>
    <row r="49" spans="1:4" x14ac:dyDescent="0.25">
      <c r="A49" t="s">
        <v>206</v>
      </c>
      <c r="B49" t="s">
        <v>53</v>
      </c>
      <c r="C49" t="s">
        <v>190</v>
      </c>
      <c r="D49" s="2" t="s">
        <v>443</v>
      </c>
    </row>
    <row r="50" spans="1:4" x14ac:dyDescent="0.25">
      <c r="A50" t="s">
        <v>208</v>
      </c>
      <c r="B50" t="s">
        <v>19</v>
      </c>
      <c r="C50" t="s">
        <v>190</v>
      </c>
      <c r="D50" s="2" t="s">
        <v>443</v>
      </c>
    </row>
    <row r="51" spans="1:4" x14ac:dyDescent="0.25">
      <c r="A51" t="s">
        <v>209</v>
      </c>
      <c r="B51" t="s">
        <v>195</v>
      </c>
      <c r="C51" t="s">
        <v>190</v>
      </c>
      <c r="D51" s="2" t="s">
        <v>443</v>
      </c>
    </row>
    <row r="52" spans="1:4" x14ac:dyDescent="0.25">
      <c r="A52" t="s">
        <v>211</v>
      </c>
      <c r="B52" t="s">
        <v>54</v>
      </c>
      <c r="C52" t="s">
        <v>190</v>
      </c>
      <c r="D52" s="2" t="s">
        <v>443</v>
      </c>
    </row>
    <row r="53" spans="1:4" x14ac:dyDescent="0.25">
      <c r="A53" t="s">
        <v>213</v>
      </c>
      <c r="B53" t="s">
        <v>56</v>
      </c>
      <c r="C53" t="s">
        <v>190</v>
      </c>
      <c r="D53" s="2" t="s">
        <v>443</v>
      </c>
    </row>
    <row r="54" spans="1:4" x14ac:dyDescent="0.25">
      <c r="A54" t="s">
        <v>214</v>
      </c>
      <c r="B54" t="s">
        <v>51</v>
      </c>
      <c r="C54" t="s">
        <v>190</v>
      </c>
      <c r="D54" s="2" t="s">
        <v>443</v>
      </c>
    </row>
    <row r="55" spans="1:4" x14ac:dyDescent="0.25">
      <c r="A55" t="s">
        <v>216</v>
      </c>
      <c r="B55" t="s">
        <v>449</v>
      </c>
      <c r="C55" t="s">
        <v>200</v>
      </c>
      <c r="D55" s="2" t="s">
        <v>443</v>
      </c>
    </row>
    <row r="56" spans="1:4" x14ac:dyDescent="0.25">
      <c r="A56" t="s">
        <v>218</v>
      </c>
      <c r="B56" t="s">
        <v>41</v>
      </c>
      <c r="C56" t="s">
        <v>200</v>
      </c>
      <c r="D56" s="2" t="s">
        <v>443</v>
      </c>
    </row>
    <row r="57" spans="1:4" x14ac:dyDescent="0.25">
      <c r="A57" t="s">
        <v>220</v>
      </c>
      <c r="B57" t="s">
        <v>202</v>
      </c>
      <c r="C57" t="s">
        <v>200</v>
      </c>
      <c r="D57" s="2" t="s">
        <v>443</v>
      </c>
    </row>
    <row r="58" spans="1:4" x14ac:dyDescent="0.25">
      <c r="A58" t="s">
        <v>222</v>
      </c>
      <c r="B58" t="s">
        <v>70</v>
      </c>
      <c r="C58" t="s">
        <v>200</v>
      </c>
      <c r="D58" s="2" t="s">
        <v>443</v>
      </c>
    </row>
    <row r="59" spans="1:4" x14ac:dyDescent="0.25">
      <c r="A59" t="s">
        <v>223</v>
      </c>
      <c r="B59" t="s">
        <v>17</v>
      </c>
      <c r="C59" t="s">
        <v>200</v>
      </c>
      <c r="D59" s="2" t="s">
        <v>443</v>
      </c>
    </row>
    <row r="60" spans="1:4" x14ac:dyDescent="0.25">
      <c r="A60" t="s">
        <v>224</v>
      </c>
      <c r="B60" t="s">
        <v>43</v>
      </c>
      <c r="C60" t="s">
        <v>200</v>
      </c>
      <c r="D60" s="2" t="s">
        <v>443</v>
      </c>
    </row>
    <row r="61" spans="1:4" x14ac:dyDescent="0.25">
      <c r="A61" t="s">
        <v>226</v>
      </c>
      <c r="B61" t="s">
        <v>207</v>
      </c>
      <c r="C61" t="s">
        <v>200</v>
      </c>
      <c r="D61" s="2" t="s">
        <v>443</v>
      </c>
    </row>
    <row r="62" spans="1:4" x14ac:dyDescent="0.25">
      <c r="A62" t="s">
        <v>227</v>
      </c>
      <c r="B62" t="s">
        <v>47</v>
      </c>
      <c r="C62" t="s">
        <v>200</v>
      </c>
      <c r="D62" s="2" t="s">
        <v>443</v>
      </c>
    </row>
    <row r="63" spans="1:4" x14ac:dyDescent="0.25">
      <c r="A63" t="s">
        <v>228</v>
      </c>
      <c r="B63" t="s">
        <v>210</v>
      </c>
      <c r="C63" t="s">
        <v>200</v>
      </c>
      <c r="D63" s="2" t="s">
        <v>443</v>
      </c>
    </row>
    <row r="64" spans="1:4" x14ac:dyDescent="0.25">
      <c r="A64" t="s">
        <v>230</v>
      </c>
      <c r="B64" t="s">
        <v>212</v>
      </c>
      <c r="C64" t="s">
        <v>200</v>
      </c>
      <c r="D64" s="2" t="s">
        <v>443</v>
      </c>
    </row>
    <row r="65" spans="1:4" x14ac:dyDescent="0.25">
      <c r="A65" t="s">
        <v>233</v>
      </c>
      <c r="B65" t="s">
        <v>71</v>
      </c>
      <c r="C65" t="s">
        <v>200</v>
      </c>
      <c r="D65" s="2" t="s">
        <v>443</v>
      </c>
    </row>
    <row r="66" spans="1:4" x14ac:dyDescent="0.25">
      <c r="A66" t="s">
        <v>234</v>
      </c>
      <c r="B66" t="s">
        <v>28</v>
      </c>
      <c r="C66" t="s">
        <v>215</v>
      </c>
      <c r="D66" s="2" t="s">
        <v>443</v>
      </c>
    </row>
    <row r="67" spans="1:4" x14ac:dyDescent="0.25">
      <c r="A67" t="s">
        <v>236</v>
      </c>
      <c r="B67" t="s">
        <v>217</v>
      </c>
      <c r="C67" t="s">
        <v>215</v>
      </c>
      <c r="D67" s="2" t="s">
        <v>443</v>
      </c>
    </row>
    <row r="68" spans="1:4" x14ac:dyDescent="0.25">
      <c r="A68" t="s">
        <v>237</v>
      </c>
      <c r="B68" t="s">
        <v>219</v>
      </c>
      <c r="C68" t="s">
        <v>215</v>
      </c>
      <c r="D68" s="2" t="s">
        <v>443</v>
      </c>
    </row>
    <row r="69" spans="1:4" x14ac:dyDescent="0.25">
      <c r="A69" t="s">
        <v>239</v>
      </c>
      <c r="B69" t="s">
        <v>221</v>
      </c>
      <c r="C69" t="s">
        <v>215</v>
      </c>
      <c r="D69" s="2" t="s">
        <v>443</v>
      </c>
    </row>
    <row r="70" spans="1:4" x14ac:dyDescent="0.25">
      <c r="A70" t="s">
        <v>240</v>
      </c>
      <c r="B70" t="s">
        <v>26</v>
      </c>
      <c r="C70" t="s">
        <v>215</v>
      </c>
      <c r="D70" s="2" t="s">
        <v>443</v>
      </c>
    </row>
    <row r="71" spans="1:4" x14ac:dyDescent="0.25">
      <c r="A71" t="s">
        <v>242</v>
      </c>
      <c r="B71" t="s">
        <v>14</v>
      </c>
      <c r="C71" t="s">
        <v>215</v>
      </c>
      <c r="D71" s="2" t="s">
        <v>443</v>
      </c>
    </row>
    <row r="72" spans="1:4" x14ac:dyDescent="0.25">
      <c r="A72" t="s">
        <v>244</v>
      </c>
      <c r="B72" t="s">
        <v>225</v>
      </c>
      <c r="C72" t="s">
        <v>215</v>
      </c>
      <c r="D72" s="2" t="s">
        <v>443</v>
      </c>
    </row>
    <row r="73" spans="1:4" x14ac:dyDescent="0.25">
      <c r="A73" t="s">
        <v>245</v>
      </c>
      <c r="B73" t="s">
        <v>40</v>
      </c>
      <c r="C73" t="s">
        <v>215</v>
      </c>
      <c r="D73" s="2" t="s">
        <v>443</v>
      </c>
    </row>
    <row r="74" spans="1:4" x14ac:dyDescent="0.25">
      <c r="A74" t="s">
        <v>246</v>
      </c>
      <c r="B74" t="s">
        <v>55</v>
      </c>
      <c r="C74" t="s">
        <v>215</v>
      </c>
      <c r="D74" s="2" t="s">
        <v>443</v>
      </c>
    </row>
    <row r="75" spans="1:4" x14ac:dyDescent="0.25">
      <c r="A75" t="s">
        <v>247</v>
      </c>
      <c r="B75" t="s">
        <v>229</v>
      </c>
      <c r="C75" t="s">
        <v>215</v>
      </c>
      <c r="D75" s="2" t="s">
        <v>443</v>
      </c>
    </row>
    <row r="76" spans="1:4" x14ac:dyDescent="0.25">
      <c r="A76" t="s">
        <v>248</v>
      </c>
      <c r="B76" t="s">
        <v>72</v>
      </c>
      <c r="C76" t="s">
        <v>215</v>
      </c>
      <c r="D76" s="2" t="s">
        <v>443</v>
      </c>
    </row>
    <row r="77" spans="1:4" x14ac:dyDescent="0.25">
      <c r="A77" t="s">
        <v>249</v>
      </c>
      <c r="B77" t="s">
        <v>231</v>
      </c>
      <c r="C77" t="s">
        <v>232</v>
      </c>
      <c r="D77" s="2" t="s">
        <v>443</v>
      </c>
    </row>
    <row r="78" spans="1:4" x14ac:dyDescent="0.25">
      <c r="A78" t="s">
        <v>251</v>
      </c>
      <c r="B78" t="s">
        <v>6</v>
      </c>
      <c r="C78" t="s">
        <v>232</v>
      </c>
      <c r="D78" s="2" t="s">
        <v>443</v>
      </c>
    </row>
    <row r="79" spans="1:4" x14ac:dyDescent="0.25">
      <c r="A79" t="s">
        <v>253</v>
      </c>
      <c r="B79" t="s">
        <v>235</v>
      </c>
      <c r="C79" t="s">
        <v>232</v>
      </c>
      <c r="D79" s="2" t="s">
        <v>443</v>
      </c>
    </row>
    <row r="80" spans="1:4" x14ac:dyDescent="0.25">
      <c r="A80" t="s">
        <v>254</v>
      </c>
      <c r="B80" t="s">
        <v>13</v>
      </c>
      <c r="C80" t="s">
        <v>232</v>
      </c>
      <c r="D80" s="2" t="s">
        <v>443</v>
      </c>
    </row>
    <row r="81" spans="1:4" x14ac:dyDescent="0.25">
      <c r="A81" t="s">
        <v>257</v>
      </c>
      <c r="B81" t="s">
        <v>238</v>
      </c>
      <c r="C81" t="s">
        <v>232</v>
      </c>
      <c r="D81" s="2" t="s">
        <v>443</v>
      </c>
    </row>
    <row r="82" spans="1:4" x14ac:dyDescent="0.25">
      <c r="A82" t="s">
        <v>259</v>
      </c>
      <c r="B82" t="s">
        <v>69</v>
      </c>
      <c r="C82" t="s">
        <v>232</v>
      </c>
      <c r="D82" s="2" t="s">
        <v>443</v>
      </c>
    </row>
    <row r="83" spans="1:4" x14ac:dyDescent="0.25">
      <c r="A83" t="s">
        <v>261</v>
      </c>
      <c r="B83" t="s">
        <v>241</v>
      </c>
      <c r="C83" t="s">
        <v>232</v>
      </c>
      <c r="D83" s="2" t="s">
        <v>443</v>
      </c>
    </row>
    <row r="84" spans="1:4" x14ac:dyDescent="0.25">
      <c r="A84" t="s">
        <v>263</v>
      </c>
      <c r="B84" t="s">
        <v>243</v>
      </c>
      <c r="C84" t="s">
        <v>232</v>
      </c>
      <c r="D84" s="2" t="s">
        <v>443</v>
      </c>
    </row>
    <row r="85" spans="1:4" x14ac:dyDescent="0.25">
      <c r="A85" t="s">
        <v>265</v>
      </c>
      <c r="B85" t="s">
        <v>11</v>
      </c>
      <c r="C85" t="s">
        <v>232</v>
      </c>
      <c r="D85" s="2" t="s">
        <v>443</v>
      </c>
    </row>
    <row r="86" spans="1:4" x14ac:dyDescent="0.25">
      <c r="A86" t="s">
        <v>267</v>
      </c>
      <c r="B86" t="s">
        <v>29</v>
      </c>
      <c r="C86" t="s">
        <v>232</v>
      </c>
      <c r="D86" s="2" t="s">
        <v>443</v>
      </c>
    </row>
    <row r="87" spans="1:4" x14ac:dyDescent="0.25">
      <c r="A87" t="s">
        <v>269</v>
      </c>
      <c r="B87" t="s">
        <v>66</v>
      </c>
      <c r="C87" t="s">
        <v>232</v>
      </c>
      <c r="D87" s="2" t="s">
        <v>443</v>
      </c>
    </row>
    <row r="88" spans="1:4" x14ac:dyDescent="0.25">
      <c r="A88" t="s">
        <v>272</v>
      </c>
      <c r="B88" t="s">
        <v>45</v>
      </c>
      <c r="C88" t="s">
        <v>232</v>
      </c>
      <c r="D88" s="2" t="s">
        <v>443</v>
      </c>
    </row>
    <row r="89" spans="1:4" x14ac:dyDescent="0.25">
      <c r="A89" t="s">
        <v>274</v>
      </c>
      <c r="B89" t="s">
        <v>33</v>
      </c>
      <c r="C89" t="s">
        <v>232</v>
      </c>
      <c r="D89" s="2" t="s">
        <v>443</v>
      </c>
    </row>
    <row r="90" spans="1:4" x14ac:dyDescent="0.25">
      <c r="A90" t="s">
        <v>276</v>
      </c>
      <c r="B90" t="s">
        <v>250</v>
      </c>
      <c r="C90" t="s">
        <v>232</v>
      </c>
      <c r="D90" s="2" t="s">
        <v>443</v>
      </c>
    </row>
    <row r="91" spans="1:4" x14ac:dyDescent="0.25">
      <c r="A91" t="s">
        <v>278</v>
      </c>
      <c r="B91" t="s">
        <v>252</v>
      </c>
      <c r="C91" t="s">
        <v>232</v>
      </c>
      <c r="D91" s="2" t="s">
        <v>443</v>
      </c>
    </row>
    <row r="92" spans="1:4" x14ac:dyDescent="0.25">
      <c r="A92" t="s">
        <v>280</v>
      </c>
      <c r="B92" t="s">
        <v>64</v>
      </c>
      <c r="C92" t="s">
        <v>38</v>
      </c>
      <c r="D92" s="2" t="s">
        <v>445</v>
      </c>
    </row>
    <row r="93" spans="1:4" x14ac:dyDescent="0.25">
      <c r="A93" t="s">
        <v>281</v>
      </c>
      <c r="B93" t="s">
        <v>255</v>
      </c>
      <c r="C93" t="s">
        <v>256</v>
      </c>
      <c r="D93" s="2" t="s">
        <v>444</v>
      </c>
    </row>
    <row r="94" spans="1:4" x14ac:dyDescent="0.25">
      <c r="A94" t="s">
        <v>283</v>
      </c>
      <c r="B94" t="s">
        <v>258</v>
      </c>
      <c r="C94" t="s">
        <v>256</v>
      </c>
      <c r="D94" s="2" t="s">
        <v>444</v>
      </c>
    </row>
    <row r="95" spans="1:4" x14ac:dyDescent="0.25">
      <c r="A95" t="s">
        <v>285</v>
      </c>
      <c r="B95" t="s">
        <v>260</v>
      </c>
      <c r="C95" t="s">
        <v>256</v>
      </c>
      <c r="D95" s="2" t="s">
        <v>444</v>
      </c>
    </row>
    <row r="96" spans="1:4" x14ac:dyDescent="0.25">
      <c r="A96" t="s">
        <v>287</v>
      </c>
      <c r="B96" t="s">
        <v>262</v>
      </c>
      <c r="C96" t="s">
        <v>256</v>
      </c>
      <c r="D96" s="2" t="s">
        <v>444</v>
      </c>
    </row>
    <row r="97" spans="1:4" x14ac:dyDescent="0.25">
      <c r="A97" t="s">
        <v>289</v>
      </c>
      <c r="B97" t="s">
        <v>264</v>
      </c>
      <c r="C97" t="s">
        <v>256</v>
      </c>
      <c r="D97" s="2" t="s">
        <v>444</v>
      </c>
    </row>
    <row r="98" spans="1:4" x14ac:dyDescent="0.25">
      <c r="A98" t="s">
        <v>291</v>
      </c>
      <c r="B98" t="s">
        <v>266</v>
      </c>
      <c r="C98" t="s">
        <v>256</v>
      </c>
      <c r="D98" s="2" t="s">
        <v>444</v>
      </c>
    </row>
    <row r="99" spans="1:4" x14ac:dyDescent="0.25">
      <c r="A99" t="s">
        <v>293</v>
      </c>
      <c r="B99" t="s">
        <v>268</v>
      </c>
      <c r="C99" t="s">
        <v>256</v>
      </c>
      <c r="D99" s="2" t="s">
        <v>444</v>
      </c>
    </row>
    <row r="100" spans="1:4" x14ac:dyDescent="0.25">
      <c r="A100" t="s">
        <v>295</v>
      </c>
      <c r="B100" t="s">
        <v>270</v>
      </c>
      <c r="C100" t="s">
        <v>271</v>
      </c>
      <c r="D100" s="2" t="s">
        <v>444</v>
      </c>
    </row>
    <row r="101" spans="1:4" x14ac:dyDescent="0.25">
      <c r="A101" t="s">
        <v>296</v>
      </c>
      <c r="B101" t="s">
        <v>273</v>
      </c>
      <c r="C101" t="s">
        <v>271</v>
      </c>
      <c r="D101" s="2" t="s">
        <v>444</v>
      </c>
    </row>
    <row r="102" spans="1:4" x14ac:dyDescent="0.25">
      <c r="A102" t="s">
        <v>298</v>
      </c>
      <c r="B102" t="s">
        <v>275</v>
      </c>
      <c r="C102" t="s">
        <v>271</v>
      </c>
      <c r="D102" s="2" t="s">
        <v>444</v>
      </c>
    </row>
    <row r="103" spans="1:4" x14ac:dyDescent="0.25">
      <c r="A103" t="s">
        <v>301</v>
      </c>
      <c r="B103" t="s">
        <v>277</v>
      </c>
      <c r="C103" t="s">
        <v>271</v>
      </c>
      <c r="D103" s="2" t="s">
        <v>444</v>
      </c>
    </row>
    <row r="104" spans="1:4" x14ac:dyDescent="0.25">
      <c r="A104" t="s">
        <v>303</v>
      </c>
      <c r="B104" t="s">
        <v>279</v>
      </c>
      <c r="C104" t="s">
        <v>271</v>
      </c>
      <c r="D104" s="2" t="s">
        <v>444</v>
      </c>
    </row>
    <row r="105" spans="1:4" x14ac:dyDescent="0.25">
      <c r="A105" t="s">
        <v>305</v>
      </c>
      <c r="B105" t="s">
        <v>35</v>
      </c>
      <c r="C105" t="s">
        <v>271</v>
      </c>
      <c r="D105" s="2" t="s">
        <v>444</v>
      </c>
    </row>
    <row r="106" spans="1:4" x14ac:dyDescent="0.25">
      <c r="A106" t="s">
        <v>307</v>
      </c>
      <c r="B106" t="s">
        <v>282</v>
      </c>
      <c r="C106" t="s">
        <v>271</v>
      </c>
      <c r="D106" s="2" t="s">
        <v>444</v>
      </c>
    </row>
    <row r="107" spans="1:4" x14ac:dyDescent="0.25">
      <c r="A107" t="s">
        <v>309</v>
      </c>
      <c r="B107" t="s">
        <v>284</v>
      </c>
      <c r="C107" t="s">
        <v>271</v>
      </c>
      <c r="D107" s="2" t="s">
        <v>444</v>
      </c>
    </row>
    <row r="108" spans="1:4" x14ac:dyDescent="0.25">
      <c r="A108" t="s">
        <v>311</v>
      </c>
      <c r="B108" t="s">
        <v>286</v>
      </c>
      <c r="C108" t="s">
        <v>271</v>
      </c>
      <c r="D108" s="2" t="s">
        <v>444</v>
      </c>
    </row>
    <row r="109" spans="1:4" x14ac:dyDescent="0.25">
      <c r="A109" t="s">
        <v>312</v>
      </c>
      <c r="B109" t="s">
        <v>288</v>
      </c>
      <c r="C109" t="s">
        <v>271</v>
      </c>
      <c r="D109" s="2" t="s">
        <v>444</v>
      </c>
    </row>
    <row r="110" spans="1:4" x14ac:dyDescent="0.25">
      <c r="A110" t="s">
        <v>314</v>
      </c>
      <c r="B110" t="s">
        <v>290</v>
      </c>
      <c r="C110" t="s">
        <v>271</v>
      </c>
      <c r="D110" s="2" t="s">
        <v>444</v>
      </c>
    </row>
    <row r="111" spans="1:4" x14ac:dyDescent="0.25">
      <c r="A111" t="s">
        <v>317</v>
      </c>
      <c r="B111" t="s">
        <v>292</v>
      </c>
      <c r="C111" t="s">
        <v>271</v>
      </c>
      <c r="D111" s="2" t="s">
        <v>444</v>
      </c>
    </row>
    <row r="112" spans="1:4" x14ac:dyDescent="0.25">
      <c r="A112" t="s">
        <v>319</v>
      </c>
      <c r="B112" t="s">
        <v>294</v>
      </c>
      <c r="C112" t="s">
        <v>271</v>
      </c>
      <c r="D112" s="2" t="s">
        <v>444</v>
      </c>
    </row>
    <row r="113" spans="1:4" x14ac:dyDescent="0.25">
      <c r="A113" t="s">
        <v>321</v>
      </c>
      <c r="B113" t="s">
        <v>73</v>
      </c>
      <c r="C113" t="s">
        <v>271</v>
      </c>
      <c r="D113" s="2" t="s">
        <v>444</v>
      </c>
    </row>
    <row r="114" spans="1:4" x14ac:dyDescent="0.25">
      <c r="A114" t="s">
        <v>323</v>
      </c>
      <c r="B114" t="s">
        <v>297</v>
      </c>
      <c r="C114" t="s">
        <v>271</v>
      </c>
      <c r="D114" s="2" t="s">
        <v>444</v>
      </c>
    </row>
    <row r="115" spans="1:4" x14ac:dyDescent="0.25">
      <c r="A115" t="s">
        <v>325</v>
      </c>
      <c r="B115" t="s">
        <v>299</v>
      </c>
      <c r="C115" t="s">
        <v>300</v>
      </c>
      <c r="D115" s="2" t="s">
        <v>444</v>
      </c>
    </row>
    <row r="116" spans="1:4" x14ac:dyDescent="0.25">
      <c r="A116" t="s">
        <v>326</v>
      </c>
      <c r="B116" t="s">
        <v>302</v>
      </c>
      <c r="C116" t="s">
        <v>300</v>
      </c>
      <c r="D116" s="2" t="s">
        <v>444</v>
      </c>
    </row>
    <row r="117" spans="1:4" x14ac:dyDescent="0.25">
      <c r="A117" t="s">
        <v>328</v>
      </c>
      <c r="B117" t="s">
        <v>304</v>
      </c>
      <c r="C117" t="s">
        <v>300</v>
      </c>
      <c r="D117" s="2" t="s">
        <v>444</v>
      </c>
    </row>
    <row r="118" spans="1:4" x14ac:dyDescent="0.25">
      <c r="A118" t="s">
        <v>330</v>
      </c>
      <c r="B118" t="s">
        <v>306</v>
      </c>
      <c r="C118" t="s">
        <v>300</v>
      </c>
      <c r="D118" s="2" t="s">
        <v>444</v>
      </c>
    </row>
    <row r="119" spans="1:4" x14ac:dyDescent="0.25">
      <c r="A119" t="s">
        <v>332</v>
      </c>
      <c r="B119" t="s">
        <v>308</v>
      </c>
      <c r="C119" t="s">
        <v>300</v>
      </c>
      <c r="D119" s="2" t="s">
        <v>444</v>
      </c>
    </row>
    <row r="120" spans="1:4" x14ac:dyDescent="0.25">
      <c r="A120" t="s">
        <v>334</v>
      </c>
      <c r="B120" t="s">
        <v>310</v>
      </c>
      <c r="C120" t="s">
        <v>300</v>
      </c>
      <c r="D120" s="2" t="s">
        <v>444</v>
      </c>
    </row>
    <row r="121" spans="1:4" x14ac:dyDescent="0.25">
      <c r="A121" t="s">
        <v>335</v>
      </c>
      <c r="B121" t="s">
        <v>74</v>
      </c>
      <c r="C121" t="s">
        <v>300</v>
      </c>
      <c r="D121" s="2" t="s">
        <v>444</v>
      </c>
    </row>
    <row r="122" spans="1:4" x14ac:dyDescent="0.25">
      <c r="A122" t="s">
        <v>337</v>
      </c>
      <c r="B122" t="s">
        <v>313</v>
      </c>
      <c r="C122" t="s">
        <v>300</v>
      </c>
      <c r="D122" s="2" t="s">
        <v>444</v>
      </c>
    </row>
    <row r="123" spans="1:4" x14ac:dyDescent="0.25">
      <c r="A123" t="s">
        <v>339</v>
      </c>
      <c r="B123" t="s">
        <v>315</v>
      </c>
      <c r="C123" t="s">
        <v>410</v>
      </c>
      <c r="D123" s="2" t="s">
        <v>444</v>
      </c>
    </row>
    <row r="124" spans="1:4" x14ac:dyDescent="0.25">
      <c r="A124" t="s">
        <v>341</v>
      </c>
      <c r="B124" t="s">
        <v>318</v>
      </c>
      <c r="C124" t="s">
        <v>410</v>
      </c>
      <c r="D124" s="2" t="s">
        <v>444</v>
      </c>
    </row>
    <row r="125" spans="1:4" x14ac:dyDescent="0.25">
      <c r="A125" t="s">
        <v>411</v>
      </c>
      <c r="B125" t="s">
        <v>320</v>
      </c>
      <c r="C125" t="s">
        <v>410</v>
      </c>
      <c r="D125" s="2" t="s">
        <v>444</v>
      </c>
    </row>
    <row r="126" spans="1:4" x14ac:dyDescent="0.25">
      <c r="A126" t="s">
        <v>415</v>
      </c>
      <c r="B126" t="s">
        <v>322</v>
      </c>
      <c r="C126" t="s">
        <v>410</v>
      </c>
      <c r="D126" s="2" t="s">
        <v>444</v>
      </c>
    </row>
    <row r="127" spans="1:4" x14ac:dyDescent="0.25">
      <c r="A127" t="s">
        <v>416</v>
      </c>
      <c r="B127" t="s">
        <v>324</v>
      </c>
      <c r="C127" t="s">
        <v>410</v>
      </c>
      <c r="D127" s="2" t="s">
        <v>444</v>
      </c>
    </row>
    <row r="128" spans="1:4" x14ac:dyDescent="0.25">
      <c r="A128" t="s">
        <v>419</v>
      </c>
      <c r="B128" t="s">
        <v>439</v>
      </c>
      <c r="C128" t="s">
        <v>410</v>
      </c>
      <c r="D128" s="2" t="s">
        <v>444</v>
      </c>
    </row>
    <row r="129" spans="1:4" x14ac:dyDescent="0.25">
      <c r="A129" t="s">
        <v>420</v>
      </c>
      <c r="B129" t="s">
        <v>316</v>
      </c>
      <c r="C129" t="s">
        <v>410</v>
      </c>
      <c r="D129" s="2" t="s">
        <v>444</v>
      </c>
    </row>
    <row r="130" spans="1:4" x14ac:dyDescent="0.25">
      <c r="A130" t="s">
        <v>423</v>
      </c>
      <c r="B130" t="s">
        <v>327</v>
      </c>
      <c r="C130" t="s">
        <v>414</v>
      </c>
      <c r="D130" s="2" t="s">
        <v>444</v>
      </c>
    </row>
    <row r="131" spans="1:4" x14ac:dyDescent="0.25">
      <c r="A131" t="s">
        <v>424</v>
      </c>
      <c r="B131" t="s">
        <v>329</v>
      </c>
      <c r="C131" t="s">
        <v>414</v>
      </c>
      <c r="D131" s="2" t="s">
        <v>444</v>
      </c>
    </row>
    <row r="132" spans="1:4" x14ac:dyDescent="0.25">
      <c r="A132" t="s">
        <v>428</v>
      </c>
      <c r="B132" t="s">
        <v>331</v>
      </c>
      <c r="C132" t="s">
        <v>414</v>
      </c>
      <c r="D132" s="2" t="s">
        <v>444</v>
      </c>
    </row>
    <row r="133" spans="1:4" x14ac:dyDescent="0.25">
      <c r="A133" t="s">
        <v>429</v>
      </c>
      <c r="B133" t="s">
        <v>333</v>
      </c>
      <c r="C133" t="s">
        <v>414</v>
      </c>
      <c r="D133" s="2" t="s">
        <v>444</v>
      </c>
    </row>
    <row r="134" spans="1:4" x14ac:dyDescent="0.25">
      <c r="A134" t="s">
        <v>430</v>
      </c>
      <c r="B134" t="s">
        <v>59</v>
      </c>
      <c r="C134" t="s">
        <v>414</v>
      </c>
      <c r="D134" s="2" t="s">
        <v>444</v>
      </c>
    </row>
    <row r="135" spans="1:4" x14ac:dyDescent="0.25">
      <c r="A135" t="s">
        <v>432</v>
      </c>
      <c r="B135" t="s">
        <v>412</v>
      </c>
      <c r="C135" t="s">
        <v>414</v>
      </c>
      <c r="D135" s="2" t="s">
        <v>444</v>
      </c>
    </row>
    <row r="136" spans="1:4" x14ac:dyDescent="0.25">
      <c r="A136" t="s">
        <v>433</v>
      </c>
      <c r="B136" t="s">
        <v>413</v>
      </c>
      <c r="C136" t="s">
        <v>414</v>
      </c>
      <c r="D136" s="2" t="s">
        <v>444</v>
      </c>
    </row>
    <row r="137" spans="1:4" x14ac:dyDescent="0.25">
      <c r="A137" t="s">
        <v>436</v>
      </c>
      <c r="B137" t="s">
        <v>48</v>
      </c>
      <c r="C137" t="s">
        <v>336</v>
      </c>
      <c r="D137" s="2" t="s">
        <v>444</v>
      </c>
    </row>
    <row r="138" spans="1:4" x14ac:dyDescent="0.25">
      <c r="A138" t="s">
        <v>437</v>
      </c>
      <c r="B138" t="s">
        <v>338</v>
      </c>
      <c r="C138" t="s">
        <v>336</v>
      </c>
      <c r="D138" s="2" t="s">
        <v>444</v>
      </c>
    </row>
    <row r="139" spans="1:4" x14ac:dyDescent="0.25">
      <c r="A139" t="s">
        <v>438</v>
      </c>
      <c r="B139" t="s">
        <v>340</v>
      </c>
      <c r="C139" t="s">
        <v>336</v>
      </c>
      <c r="D139" s="2" t="s">
        <v>444</v>
      </c>
    </row>
    <row r="140" spans="1:4" x14ac:dyDescent="0.25">
      <c r="A140" t="s">
        <v>450</v>
      </c>
      <c r="B140" t="s">
        <v>342</v>
      </c>
      <c r="C140" t="s">
        <v>336</v>
      </c>
      <c r="D140" s="2" t="s">
        <v>444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1"/>
  <sheetViews>
    <sheetView topLeftCell="A16" workbookViewId="0">
      <selection activeCell="C12" sqref="C12"/>
    </sheetView>
  </sheetViews>
  <sheetFormatPr baseColWidth="10" defaultColWidth="11.42578125" defaultRowHeight="15" x14ac:dyDescent="0.25"/>
  <cols>
    <col min="1" max="1" width="50.7109375" customWidth="1"/>
    <col min="2" max="2" width="25.28515625" customWidth="1"/>
    <col min="3" max="4" width="11.7109375" customWidth="1"/>
  </cols>
  <sheetData>
    <row r="1" spans="1:5" x14ac:dyDescent="0.25">
      <c r="A1" t="s">
        <v>75</v>
      </c>
      <c r="B1" t="s">
        <v>76</v>
      </c>
      <c r="C1" t="s">
        <v>77</v>
      </c>
      <c r="D1" t="s">
        <v>78</v>
      </c>
      <c r="E1" t="s">
        <v>79</v>
      </c>
    </row>
    <row r="2" spans="1:5" x14ac:dyDescent="0.25">
      <c r="A2" t="s">
        <v>80</v>
      </c>
      <c r="B2">
        <f>VLOOKUP(A2,TBDE[[Désignation_EPI]:[Stock physique]],2,0)</f>
        <v>78</v>
      </c>
      <c r="C2">
        <f>SUMPRODUCT((TEPI[code EPI]=Tableau7[[#This Row],[Désignation_EPI]])*(TEPI[quantité]))</f>
        <v>0</v>
      </c>
      <c r="D2">
        <f>SUMPRODUCT((Tableau8[Désignation]=Tableau7[[#This Row],[Désignation_EPI]])*(Tableau8[Quantité reçue]))</f>
        <v>0</v>
      </c>
      <c r="E2">
        <f>Tableau7[[#This Row],[Stock base]]-Tableau7[[#This Row],[Sortie]]+Tableau7[[#This Row],[Entrée]]</f>
        <v>78</v>
      </c>
    </row>
    <row r="3" spans="1:5" x14ac:dyDescent="0.25">
      <c r="A3" t="s">
        <v>34</v>
      </c>
      <c r="B3">
        <f>VLOOKUP(A3,TBDE[[Désignation_EPI]:[Stock physique]],2,0)</f>
        <v>21</v>
      </c>
      <c r="C3">
        <f>SUMPRODUCT((TEPI[code EPI]=Tableau7[[#This Row],[Désignation_EPI]])*(TEPI[quantité]))</f>
        <v>2</v>
      </c>
      <c r="D3">
        <f>SUMPRODUCT((Tableau8[Désignation]=Tableau7[[#This Row],[Désignation_EPI]])*(Tableau8[Quantité reçue]))</f>
        <v>20</v>
      </c>
      <c r="E3">
        <f>Tableau7[[#This Row],[Stock base]]-Tableau7[[#This Row],[Sortie]]+Tableau7[[#This Row],[Entrée]]</f>
        <v>39</v>
      </c>
    </row>
    <row r="4" spans="1:5" x14ac:dyDescent="0.25">
      <c r="A4" t="s">
        <v>30</v>
      </c>
      <c r="B4">
        <f>VLOOKUP(A4,TBDE[[Désignation_EPI]:[Stock physique]],2,0)</f>
        <v>25</v>
      </c>
      <c r="C4">
        <f>SUMPRODUCT((TEPI[code EPI]=Tableau7[[#This Row],[Désignation_EPI]])*(TEPI[quantité]))</f>
        <v>5</v>
      </c>
      <c r="D4">
        <f>SUMPRODUCT((Tableau8[Désignation]=Tableau7[[#This Row],[Désignation_EPI]])*(Tableau8[Quantité reçue]))</f>
        <v>20</v>
      </c>
      <c r="E4">
        <f>Tableau7[[#This Row],[Stock base]]-Tableau7[[#This Row],[Sortie]]+Tableau7[[#This Row],[Entrée]]</f>
        <v>40</v>
      </c>
    </row>
    <row r="5" spans="1:5" x14ac:dyDescent="0.25">
      <c r="A5" t="s">
        <v>81</v>
      </c>
      <c r="B5">
        <f>VLOOKUP(A5,TBDE[[Désignation_EPI]:[Stock physique]],2,0)</f>
        <v>70</v>
      </c>
      <c r="C5">
        <f>SUMPRODUCT((TEPI[code EPI]=Tableau7[[#This Row],[Désignation_EPI]])*(TEPI[quantité]))</f>
        <v>0</v>
      </c>
      <c r="D5">
        <f>SUMPRODUCT((Tableau8[Désignation]=Tableau7[[#This Row],[Désignation_EPI]])*(Tableau8[Quantité reçue]))</f>
        <v>0</v>
      </c>
      <c r="E5">
        <f>Tableau7[[#This Row],[Stock base]]-Tableau7[[#This Row],[Sortie]]+Tableau7[[#This Row],[Entrée]]</f>
        <v>70</v>
      </c>
    </row>
    <row r="6" spans="1:5" x14ac:dyDescent="0.25">
      <c r="A6" t="s">
        <v>60</v>
      </c>
      <c r="B6">
        <f>VLOOKUP(A6,TBDE[[Désignation_EPI]:[Stock physique]],2,0)</f>
        <v>20</v>
      </c>
      <c r="C6">
        <f>SUMPRODUCT((TEPI[code EPI]=Tableau7[[#This Row],[Désignation_EPI]])*(TEPI[quantité]))</f>
        <v>1</v>
      </c>
      <c r="D6">
        <f>SUMPRODUCT((Tableau8[Désignation]=Tableau7[[#This Row],[Désignation_EPI]])*(Tableau8[Quantité reçue]))</f>
        <v>0</v>
      </c>
      <c r="E6">
        <f>Tableau7[[#This Row],[Stock base]]-Tableau7[[#This Row],[Sortie]]+Tableau7[[#This Row],[Entrée]]</f>
        <v>19</v>
      </c>
    </row>
    <row r="7" spans="1:5" x14ac:dyDescent="0.25">
      <c r="A7" t="s">
        <v>82</v>
      </c>
      <c r="B7">
        <f>VLOOKUP(A7,TBDE[[Désignation_EPI]:[Stock physique]],2,0)</f>
        <v>98</v>
      </c>
      <c r="C7">
        <f>SUMPRODUCT((TEPI[code EPI]=Tableau7[[#This Row],[Désignation_EPI]])*(TEPI[quantité]))</f>
        <v>0</v>
      </c>
      <c r="D7">
        <f>SUMPRODUCT((Tableau8[Désignation]=Tableau7[[#This Row],[Désignation_EPI]])*(Tableau8[Quantité reçue]))</f>
        <v>0</v>
      </c>
      <c r="E7">
        <f>Tableau7[[#This Row],[Stock base]]-Tableau7[[#This Row],[Sortie]]+Tableau7[[#This Row],[Entrée]]</f>
        <v>98</v>
      </c>
    </row>
    <row r="8" spans="1:5" x14ac:dyDescent="0.25">
      <c r="A8" t="s">
        <v>36</v>
      </c>
      <c r="B8">
        <f>VLOOKUP(A8,TBDE[[Désignation_EPI]:[Stock physique]],2,0)</f>
        <v>60</v>
      </c>
      <c r="C8">
        <f>SUMPRODUCT((TEPI[code EPI]=Tableau7[[#This Row],[Désignation_EPI]])*(TEPI[quantité]))</f>
        <v>3</v>
      </c>
      <c r="D8">
        <f>SUMPRODUCT((Tableau8[Désignation]=Tableau7[[#This Row],[Désignation_EPI]])*(Tableau8[Quantité reçue]))</f>
        <v>0</v>
      </c>
      <c r="E8">
        <f>Tableau7[[#This Row],[Stock base]]-Tableau7[[#This Row],[Sortie]]+Tableau7[[#This Row],[Entrée]]</f>
        <v>57</v>
      </c>
    </row>
    <row r="9" spans="1:5" x14ac:dyDescent="0.25">
      <c r="A9" t="s">
        <v>44</v>
      </c>
      <c r="B9">
        <f>VLOOKUP(A9,TBDE[[Désignation_EPI]:[Stock physique]],2,0)</f>
        <v>67</v>
      </c>
      <c r="C9">
        <f>SUMPRODUCT((TEPI[code EPI]=Tableau7[[#This Row],[Désignation_EPI]])*(TEPI[quantité]))</f>
        <v>1</v>
      </c>
      <c r="D9">
        <f>SUMPRODUCT((Tableau8[Désignation]=Tableau7[[#This Row],[Désignation_EPI]])*(Tableau8[Quantité reçue]))</f>
        <v>0</v>
      </c>
      <c r="E9">
        <f>Tableau7[[#This Row],[Stock base]]-Tableau7[[#This Row],[Sortie]]+Tableau7[[#This Row],[Entrée]]</f>
        <v>66</v>
      </c>
    </row>
    <row r="10" spans="1:5" x14ac:dyDescent="0.25">
      <c r="A10" t="s">
        <v>83</v>
      </c>
      <c r="B10">
        <f>VLOOKUP(A10,TBDE[[Désignation_EPI]:[Stock physique]],2,0)</f>
        <v>86</v>
      </c>
      <c r="C10">
        <f>SUMPRODUCT((TEPI[code EPI]=Tableau7[[#This Row],[Désignation_EPI]])*(TEPI[quantité]))</f>
        <v>0</v>
      </c>
      <c r="D10">
        <f>SUMPRODUCT((Tableau8[Désignation]=Tableau7[[#This Row],[Désignation_EPI]])*(Tableau8[Quantité reçue]))</f>
        <v>0</v>
      </c>
      <c r="E10">
        <f>Tableau7[[#This Row],[Stock base]]-Tableau7[[#This Row],[Sortie]]+Tableau7[[#This Row],[Entrée]]</f>
        <v>86</v>
      </c>
    </row>
    <row r="11" spans="1:5" x14ac:dyDescent="0.25">
      <c r="A11" t="s">
        <v>84</v>
      </c>
      <c r="B11" s="3">
        <f>VLOOKUP(A11,TBDE[[Désignation_EPI]:[Stock physique]],2,0)</f>
        <v>31</v>
      </c>
      <c r="C11" s="3">
        <f>SUMPRODUCT((TEPI[code EPI]=Tableau7[[#This Row],[Désignation_EPI]])*(TEPI[quantité]))</f>
        <v>0</v>
      </c>
      <c r="D11" s="3">
        <f>SUMPRODUCT((Tableau8[Désignation]=Tableau7[[#This Row],[Désignation_EPI]])*(Tableau8[Quantité reçue]))</f>
        <v>0</v>
      </c>
      <c r="E11" s="3">
        <f>Tableau7[[#This Row],[Stock base]]-Tableau7[[#This Row],[Sortie]]+Tableau7[[#This Row],[Entrée]]</f>
        <v>31</v>
      </c>
    </row>
    <row r="12" spans="1:5" x14ac:dyDescent="0.25">
      <c r="A12" t="s">
        <v>15</v>
      </c>
      <c r="B12" s="3">
        <f>VLOOKUP(A12,TBDE[[Désignation_EPI]:[Stock physique]],2,0)</f>
        <v>39</v>
      </c>
      <c r="C12" s="3">
        <f>SUMPRODUCT((TEPI[code EPI]=Tableau7[[#This Row],[Désignation_EPI]])*(TEPI[quantité]))</f>
        <v>8</v>
      </c>
      <c r="D12" s="3">
        <f>SUMPRODUCT((Tableau8[Désignation]=Tableau7[[#This Row],[Désignation_EPI]])*(Tableau8[Quantité reçue]))</f>
        <v>10</v>
      </c>
      <c r="E12" s="3">
        <f>Tableau7[[#This Row],[Stock base]]-Tableau7[[#This Row],[Sortie]]+Tableau7[[#This Row],[Entrée]]</f>
        <v>41</v>
      </c>
    </row>
    <row r="13" spans="1:5" x14ac:dyDescent="0.25">
      <c r="A13" t="s">
        <v>12</v>
      </c>
      <c r="B13" s="3">
        <f>VLOOKUP(A13,TBDE[[Désignation_EPI]:[Stock physique]],2,0)</f>
        <v>7</v>
      </c>
      <c r="C13" s="3">
        <f>SUMPRODUCT((TEPI[code EPI]=Tableau7[[#This Row],[Désignation_EPI]])*(TEPI[quantité]))</f>
        <v>13</v>
      </c>
      <c r="D13" s="3">
        <f>SUMPRODUCT((Tableau8[Désignation]=Tableau7[[#This Row],[Désignation_EPI]])*(Tableau8[Quantité reçue]))</f>
        <v>30</v>
      </c>
      <c r="E13" s="3">
        <f>Tableau7[[#This Row],[Stock base]]-Tableau7[[#This Row],[Sortie]]+Tableau7[[#This Row],[Entrée]]</f>
        <v>24</v>
      </c>
    </row>
    <row r="14" spans="1:5" x14ac:dyDescent="0.25">
      <c r="A14" t="s">
        <v>25</v>
      </c>
      <c r="B14" s="3">
        <f>VLOOKUP(A14,TBDE[[Désignation_EPI]:[Stock physique]],2,0)</f>
        <v>82</v>
      </c>
      <c r="C14" s="3">
        <f>SUMPRODUCT((TEPI[code EPI]=Tableau7[[#This Row],[Désignation_EPI]])*(TEPI[quantité]))</f>
        <v>12</v>
      </c>
      <c r="D14" s="3">
        <f>SUMPRODUCT((Tableau8[Désignation]=Tableau7[[#This Row],[Désignation_EPI]])*(Tableau8[Quantité reçue]))</f>
        <v>30</v>
      </c>
      <c r="E14" s="3">
        <f>Tableau7[[#This Row],[Stock base]]-Tableau7[[#This Row],[Sortie]]+Tableau7[[#This Row],[Entrée]]</f>
        <v>100</v>
      </c>
    </row>
    <row r="15" spans="1:5" x14ac:dyDescent="0.25">
      <c r="A15" t="s">
        <v>27</v>
      </c>
      <c r="B15" s="3">
        <f>VLOOKUP(A15,TBDE[[Désignation_EPI]:[Stock physique]],2,0)</f>
        <v>90</v>
      </c>
      <c r="C15" s="3">
        <f>SUMPRODUCT((TEPI[code EPI]=Tableau7[[#This Row],[Désignation_EPI]])*(TEPI[quantité]))</f>
        <v>1</v>
      </c>
      <c r="D15" s="3">
        <f>SUMPRODUCT((Tableau8[Désignation]=Tableau7[[#This Row],[Désignation_EPI]])*(Tableau8[Quantité reçue]))</f>
        <v>0</v>
      </c>
      <c r="E15" s="3">
        <f>Tableau7[[#This Row],[Stock base]]-Tableau7[[#This Row],[Sortie]]+Tableau7[[#This Row],[Entrée]]</f>
        <v>89</v>
      </c>
    </row>
    <row r="16" spans="1:5" x14ac:dyDescent="0.25">
      <c r="A16" t="s">
        <v>85</v>
      </c>
      <c r="B16" s="3">
        <f>VLOOKUP(A16,TBDE[[Désignation_EPI]:[Stock physique]],2,0)</f>
        <v>0</v>
      </c>
      <c r="C16" s="3">
        <f>SUMPRODUCT((TEPI[code EPI]=Tableau7[[#This Row],[Désignation_EPI]])*(TEPI[quantité]))</f>
        <v>0</v>
      </c>
      <c r="D16" s="3">
        <f>SUMPRODUCT((Tableau8[Désignation]=Tableau7[[#This Row],[Désignation_EPI]])*(Tableau8[Quantité reçue]))</f>
        <v>0</v>
      </c>
      <c r="E16" s="3">
        <f>Tableau7[[#This Row],[Stock base]]-Tableau7[[#This Row],[Sortie]]+Tableau7[[#This Row],[Entrée]]</f>
        <v>0</v>
      </c>
    </row>
    <row r="17" spans="1:5" x14ac:dyDescent="0.25">
      <c r="A17" t="s">
        <v>86</v>
      </c>
      <c r="B17" s="3">
        <f>VLOOKUP(A17,TBDE[[Désignation_EPI]:[Stock physique]],2,0)</f>
        <v>0</v>
      </c>
      <c r="C17" s="3">
        <f>SUMPRODUCT((TEPI[code EPI]=Tableau7[[#This Row],[Désignation_EPI]])*(TEPI[quantité]))</f>
        <v>0</v>
      </c>
      <c r="D17" s="3">
        <f>SUMPRODUCT((Tableau8[Désignation]=Tableau7[[#This Row],[Désignation_EPI]])*(Tableau8[Quantité reçue]))</f>
        <v>0</v>
      </c>
      <c r="E17" s="3">
        <f>Tableau7[[#This Row],[Stock base]]-Tableau7[[#This Row],[Sortie]]+Tableau7[[#This Row],[Entrée]]</f>
        <v>0</v>
      </c>
    </row>
    <row r="18" spans="1:5" x14ac:dyDescent="0.25">
      <c r="A18" t="s">
        <v>87</v>
      </c>
      <c r="B18" s="3">
        <f>VLOOKUP(A18,TBDE[[Désignation_EPI]:[Stock physique]],2,0)</f>
        <v>0</v>
      </c>
      <c r="C18" s="3">
        <f>SUMPRODUCT((TEPI[code EPI]=Tableau7[[#This Row],[Désignation_EPI]])*(TEPI[quantité]))</f>
        <v>0</v>
      </c>
      <c r="D18" s="3">
        <f>SUMPRODUCT((Tableau8[Désignation]=Tableau7[[#This Row],[Désignation_EPI]])*(Tableau8[Quantité reçue]))</f>
        <v>0</v>
      </c>
      <c r="E18" s="3">
        <f>Tableau7[[#This Row],[Stock base]]-Tableau7[[#This Row],[Sortie]]+Tableau7[[#This Row],[Entrée]]</f>
        <v>0</v>
      </c>
    </row>
    <row r="19" spans="1:5" x14ac:dyDescent="0.25">
      <c r="A19" t="s">
        <v>88</v>
      </c>
      <c r="B19" s="3">
        <f>VLOOKUP(A19,TBDE[[Désignation_EPI]:[Stock physique]],2,0)</f>
        <v>0</v>
      </c>
      <c r="C19" s="3">
        <f>SUMPRODUCT((TEPI[code EPI]=Tableau7[[#This Row],[Désignation_EPI]])*(TEPI[quantité]))</f>
        <v>0</v>
      </c>
      <c r="D19" s="3">
        <f>SUMPRODUCT((Tableau8[Désignation]=Tableau7[[#This Row],[Désignation_EPI]])*(Tableau8[Quantité reçue]))</f>
        <v>0</v>
      </c>
      <c r="E19" s="3">
        <f>Tableau7[[#This Row],[Stock base]]-Tableau7[[#This Row],[Sortie]]+Tableau7[[#This Row],[Entrée]]</f>
        <v>0</v>
      </c>
    </row>
    <row r="20" spans="1:5" x14ac:dyDescent="0.25">
      <c r="A20" t="s">
        <v>89</v>
      </c>
      <c r="B20" s="3">
        <f>VLOOKUP(A20,TBDE[[Désignation_EPI]:[Stock physique]],2,0)</f>
        <v>2</v>
      </c>
      <c r="C20" s="3">
        <f>SUMPRODUCT((TEPI[code EPI]=Tableau7[[#This Row],[Désignation_EPI]])*(TEPI[quantité]))</f>
        <v>0</v>
      </c>
      <c r="D20" s="3">
        <f>SUMPRODUCT((Tableau8[Désignation]=Tableau7[[#This Row],[Désignation_EPI]])*(Tableau8[Quantité reçue]))</f>
        <v>0</v>
      </c>
      <c r="E20" s="3">
        <f>Tableau7[[#This Row],[Stock base]]-Tableau7[[#This Row],[Sortie]]+Tableau7[[#This Row],[Entrée]]</f>
        <v>2</v>
      </c>
    </row>
    <row r="21" spans="1:5" x14ac:dyDescent="0.25">
      <c r="A21" t="s">
        <v>57</v>
      </c>
      <c r="B21" s="3">
        <f>VLOOKUP(A21,TBDE[[Désignation_EPI]:[Stock physique]],2,0)</f>
        <v>2</v>
      </c>
      <c r="C21" s="3">
        <f>SUMPRODUCT((TEPI[code EPI]=Tableau7[[#This Row],[Désignation_EPI]])*(TEPI[quantité]))</f>
        <v>2</v>
      </c>
      <c r="D21" s="3">
        <f>SUMPRODUCT((Tableau8[Désignation]=Tableau7[[#This Row],[Désignation_EPI]])*(Tableau8[Quantité reçue]))</f>
        <v>0</v>
      </c>
      <c r="E21" s="3">
        <f>Tableau7[[#This Row],[Stock base]]-Tableau7[[#This Row],[Sortie]]+Tableau7[[#This Row],[Entrée]]</f>
        <v>0</v>
      </c>
    </row>
    <row r="22" spans="1:5" x14ac:dyDescent="0.25">
      <c r="A22" t="s">
        <v>90</v>
      </c>
      <c r="B22" s="3">
        <f>VLOOKUP(A22,TBDE[[Désignation_EPI]:[Stock physique]],2,0)</f>
        <v>4</v>
      </c>
      <c r="C22" s="3">
        <f>SUMPRODUCT((TEPI[code EPI]=Tableau7[[#This Row],[Désignation_EPI]])*(TEPI[quantité]))</f>
        <v>0</v>
      </c>
      <c r="D22" s="3">
        <f>SUMPRODUCT((Tableau8[Désignation]=Tableau7[[#This Row],[Désignation_EPI]])*(Tableau8[Quantité reçue]))</f>
        <v>0</v>
      </c>
      <c r="E22" s="3">
        <f>Tableau7[[#This Row],[Stock base]]-Tableau7[[#This Row],[Sortie]]+Tableau7[[#This Row],[Entrée]]</f>
        <v>4</v>
      </c>
    </row>
    <row r="23" spans="1:5" x14ac:dyDescent="0.25">
      <c r="A23" t="s">
        <v>91</v>
      </c>
      <c r="B23" s="3">
        <f>VLOOKUP(A23,TBDE[[Désignation_EPI]:[Stock physique]],2,0)</f>
        <v>0</v>
      </c>
      <c r="C23" s="3">
        <f>SUMPRODUCT((TEPI[code EPI]=Tableau7[[#This Row],[Désignation_EPI]])*(TEPI[quantité]))</f>
        <v>0</v>
      </c>
      <c r="D23" s="3">
        <f>SUMPRODUCT((Tableau8[Désignation]=Tableau7[[#This Row],[Désignation_EPI]])*(Tableau8[Quantité reçue]))</f>
        <v>0</v>
      </c>
      <c r="E23" s="3">
        <f>Tableau7[[#This Row],[Stock base]]-Tableau7[[#This Row],[Sortie]]+Tableau7[[#This Row],[Entrée]]</f>
        <v>0</v>
      </c>
    </row>
    <row r="24" spans="1:5" x14ac:dyDescent="0.25">
      <c r="A24" t="s">
        <v>92</v>
      </c>
      <c r="B24" s="3">
        <f>VLOOKUP(A24,TBDE[[Désignation_EPI]:[Stock physique]],2,0)</f>
        <v>0</v>
      </c>
      <c r="C24" s="3">
        <f>SUMPRODUCT((TEPI[code EPI]=Tableau7[[#This Row],[Désignation_EPI]])*(TEPI[quantité]))</f>
        <v>0</v>
      </c>
      <c r="D24" s="3">
        <f>SUMPRODUCT((Tableau8[Désignation]=Tableau7[[#This Row],[Désignation_EPI]])*(Tableau8[Quantité reçue]))</f>
        <v>0</v>
      </c>
      <c r="E24" s="3">
        <f>Tableau7[[#This Row],[Stock base]]-Tableau7[[#This Row],[Sortie]]+Tableau7[[#This Row],[Entrée]]</f>
        <v>0</v>
      </c>
    </row>
    <row r="25" spans="1:5" x14ac:dyDescent="0.25">
      <c r="A25" t="s">
        <v>93</v>
      </c>
      <c r="B25" s="3">
        <f>VLOOKUP(A25,TBDE[[Désignation_EPI]:[Stock physique]],2,0)</f>
        <v>1</v>
      </c>
      <c r="C25" s="3">
        <f>SUMPRODUCT((TEPI[code EPI]=Tableau7[[#This Row],[Désignation_EPI]])*(TEPI[quantité]))</f>
        <v>0</v>
      </c>
      <c r="D25" s="3">
        <f>SUMPRODUCT((Tableau8[Désignation]=Tableau7[[#This Row],[Désignation_EPI]])*(Tableau8[Quantité reçue]))</f>
        <v>0</v>
      </c>
      <c r="E25" s="3">
        <f>Tableau7[[#This Row],[Stock base]]-Tableau7[[#This Row],[Sortie]]+Tableau7[[#This Row],[Entrée]]</f>
        <v>1</v>
      </c>
    </row>
    <row r="26" spans="1:5" x14ac:dyDescent="0.25">
      <c r="A26" t="s">
        <v>94</v>
      </c>
      <c r="B26" s="3">
        <f>VLOOKUP(A26,TBDE[[Désignation_EPI]:[Stock physique]],2,0)</f>
        <v>3</v>
      </c>
      <c r="C26" s="3">
        <f>SUMPRODUCT((TEPI[code EPI]=Tableau7[[#This Row],[Désignation_EPI]])*(TEPI[quantité]))</f>
        <v>0</v>
      </c>
      <c r="D26" s="3">
        <f>SUMPRODUCT((Tableau8[Désignation]=Tableau7[[#This Row],[Désignation_EPI]])*(Tableau8[Quantité reçue]))</f>
        <v>0</v>
      </c>
      <c r="E26" s="3">
        <f>Tableau7[[#This Row],[Stock base]]-Tableau7[[#This Row],[Sortie]]+Tableau7[[#This Row],[Entrée]]</f>
        <v>3</v>
      </c>
    </row>
    <row r="27" spans="1:5" x14ac:dyDescent="0.25">
      <c r="A27" t="s">
        <v>95</v>
      </c>
      <c r="B27" s="3">
        <f>VLOOKUP(A27,TBDE[[Désignation_EPI]:[Stock physique]],2,0)</f>
        <v>2</v>
      </c>
      <c r="C27" s="3">
        <f>SUMPRODUCT((TEPI[code EPI]=Tableau7[[#This Row],[Désignation_EPI]])*(TEPI[quantité]))</f>
        <v>0</v>
      </c>
      <c r="D27" s="3">
        <f>SUMPRODUCT((Tableau8[Désignation]=Tableau7[[#This Row],[Désignation_EPI]])*(Tableau8[Quantité reçue]))</f>
        <v>0</v>
      </c>
      <c r="E27" s="3">
        <f>Tableau7[[#This Row],[Stock base]]-Tableau7[[#This Row],[Sortie]]+Tableau7[[#This Row],[Entrée]]</f>
        <v>2</v>
      </c>
    </row>
    <row r="28" spans="1:5" x14ac:dyDescent="0.25">
      <c r="A28" t="s">
        <v>58</v>
      </c>
      <c r="B28" s="3">
        <f>VLOOKUP(A28,TBDE[[Désignation_EPI]:[Stock physique]],2,0)</f>
        <v>3</v>
      </c>
      <c r="C28" s="3">
        <f>SUMPRODUCT((TEPI[code EPI]=Tableau7[[#This Row],[Désignation_EPI]])*(TEPI[quantité]))</f>
        <v>2</v>
      </c>
      <c r="D28" s="3">
        <f>SUMPRODUCT((Tableau8[Désignation]=Tableau7[[#This Row],[Désignation_EPI]])*(Tableau8[Quantité reçue]))</f>
        <v>0</v>
      </c>
      <c r="E28" s="3">
        <f>Tableau7[[#This Row],[Stock base]]-Tableau7[[#This Row],[Sortie]]+Tableau7[[#This Row],[Entrée]]</f>
        <v>1</v>
      </c>
    </row>
    <row r="29" spans="1:5" x14ac:dyDescent="0.25">
      <c r="A29" t="s">
        <v>96</v>
      </c>
      <c r="B29" s="3">
        <f>VLOOKUP(A29,TBDE[[Désignation_EPI]:[Stock physique]],2,0)</f>
        <v>2</v>
      </c>
      <c r="C29" s="3">
        <f>SUMPRODUCT((TEPI[code EPI]=Tableau7[[#This Row],[Désignation_EPI]])*(TEPI[quantité]))</f>
        <v>0</v>
      </c>
      <c r="D29" s="3">
        <f>SUMPRODUCT((Tableau8[Désignation]=Tableau7[[#This Row],[Désignation_EPI]])*(Tableau8[Quantité reçue]))</f>
        <v>0</v>
      </c>
      <c r="E29" s="3">
        <f>Tableau7[[#This Row],[Stock base]]-Tableau7[[#This Row],[Sortie]]+Tableau7[[#This Row],[Entrée]]</f>
        <v>2</v>
      </c>
    </row>
    <row r="30" spans="1:5" x14ac:dyDescent="0.25">
      <c r="A30" t="s">
        <v>42</v>
      </c>
      <c r="B30" s="3">
        <f>VLOOKUP(A30,TBDE[[Désignation_EPI]:[Stock physique]],2,0)</f>
        <v>5</v>
      </c>
      <c r="C30" s="3">
        <f>SUMPRODUCT((TEPI[code EPI]=Tableau7[[#This Row],[Désignation_EPI]])*(TEPI[quantité]))</f>
        <v>3</v>
      </c>
      <c r="D30" s="3">
        <f>SUMPRODUCT((Tableau8[Désignation]=Tableau7[[#This Row],[Désignation_EPI]])*(Tableau8[Quantité reçue]))</f>
        <v>5</v>
      </c>
      <c r="E30" s="3">
        <f>Tableau7[[#This Row],[Stock base]]-Tableau7[[#This Row],[Sortie]]+Tableau7[[#This Row],[Entrée]]</f>
        <v>7</v>
      </c>
    </row>
    <row r="31" spans="1:5" x14ac:dyDescent="0.25">
      <c r="A31" t="s">
        <v>7</v>
      </c>
      <c r="B31" s="3">
        <f>VLOOKUP(A31,TBDE[[Désignation_EPI]:[Stock physique]],2,0)</f>
        <v>8</v>
      </c>
      <c r="C31" s="3">
        <f>SUMPRODUCT((TEPI[code EPI]=Tableau7[[#This Row],[Désignation_EPI]])*(TEPI[quantité]))</f>
        <v>4</v>
      </c>
      <c r="D31" s="3">
        <f>SUMPRODUCT((Tableau8[Désignation]=Tableau7[[#This Row],[Désignation_EPI]])*(Tableau8[Quantité reçue]))</f>
        <v>0</v>
      </c>
      <c r="E31" s="3">
        <f>Tableau7[[#This Row],[Stock base]]-Tableau7[[#This Row],[Sortie]]+Tableau7[[#This Row],[Entrée]]</f>
        <v>4</v>
      </c>
    </row>
    <row r="32" spans="1:5" x14ac:dyDescent="0.25">
      <c r="A32" t="s">
        <v>97</v>
      </c>
      <c r="B32" s="3">
        <f>VLOOKUP(A32,TBDE[[Désignation_EPI]:[Stock physique]],2,0)</f>
        <v>180</v>
      </c>
      <c r="C32" s="3">
        <f>SUMPRODUCT((TEPI[code EPI]=Tableau7[[#This Row],[Désignation_EPI]])*(TEPI[quantité]))</f>
        <v>0</v>
      </c>
      <c r="D32" s="3">
        <f>SUMPRODUCT((Tableau8[Désignation]=Tableau7[[#This Row],[Désignation_EPI]])*(Tableau8[Quantité reçue]))</f>
        <v>0</v>
      </c>
      <c r="E32" s="3">
        <f>Tableau7[[#This Row],[Stock base]]-Tableau7[[#This Row],[Sortie]]+Tableau7[[#This Row],[Entrée]]</f>
        <v>180</v>
      </c>
    </row>
    <row r="33" spans="1:5" x14ac:dyDescent="0.25">
      <c r="A33" t="s">
        <v>46</v>
      </c>
      <c r="B33" s="3">
        <f>VLOOKUP(A33,TBDE[[Désignation_EPI]:[Stock physique]],2,0)</f>
        <v>12</v>
      </c>
      <c r="C33" s="3">
        <f>SUMPRODUCT((TEPI[code EPI]=Tableau7[[#This Row],[Désignation_EPI]])*(TEPI[quantité]))</f>
        <v>1</v>
      </c>
      <c r="D33" s="3">
        <f>SUMPRODUCT((Tableau8[Désignation]=Tableau7[[#This Row],[Désignation_EPI]])*(Tableau8[Quantité reçue]))</f>
        <v>10</v>
      </c>
      <c r="E33" s="3">
        <f>Tableau7[[#This Row],[Stock base]]-Tableau7[[#This Row],[Sortie]]+Tableau7[[#This Row],[Entrée]]</f>
        <v>21</v>
      </c>
    </row>
    <row r="34" spans="1:5" x14ac:dyDescent="0.25">
      <c r="A34" t="s">
        <v>16</v>
      </c>
      <c r="B34" s="3">
        <f>VLOOKUP(A34,TBDE[[Désignation_EPI]:[Stock physique]],2,0)</f>
        <v>6</v>
      </c>
      <c r="C34" s="3">
        <f>SUMPRODUCT((TEPI[code EPI]=Tableau7[[#This Row],[Désignation_EPI]])*(TEPI[quantité]))</f>
        <v>10</v>
      </c>
      <c r="D34" s="3">
        <f>SUMPRODUCT((Tableau8[Désignation]=Tableau7[[#This Row],[Désignation_EPI]])*(Tableau8[Quantité reçue]))</f>
        <v>10</v>
      </c>
      <c r="E34" s="3">
        <f>Tableau7[[#This Row],[Stock base]]-Tableau7[[#This Row],[Sortie]]+Tableau7[[#This Row],[Entrée]]</f>
        <v>6</v>
      </c>
    </row>
    <row r="35" spans="1:5" x14ac:dyDescent="0.25">
      <c r="A35" t="s">
        <v>18</v>
      </c>
      <c r="B35" s="3">
        <f>VLOOKUP(A35,TBDE[[Désignation_EPI]:[Stock physique]],2,0)</f>
        <v>5</v>
      </c>
      <c r="C35" s="3">
        <f>SUMPRODUCT((TEPI[code EPI]=Tableau7[[#This Row],[Désignation_EPI]])*(TEPI[quantité]))</f>
        <v>1</v>
      </c>
      <c r="D35" s="3">
        <f>SUMPRODUCT((Tableau8[Désignation]=Tableau7[[#This Row],[Désignation_EPI]])*(Tableau8[Quantité reçue]))</f>
        <v>0</v>
      </c>
      <c r="E35" s="3">
        <f>Tableau7[[#This Row],[Stock base]]-Tableau7[[#This Row],[Sortie]]+Tableau7[[#This Row],[Entrée]]</f>
        <v>4</v>
      </c>
    </row>
    <row r="36" spans="1:5" x14ac:dyDescent="0.25">
      <c r="A36" t="s">
        <v>65</v>
      </c>
      <c r="B36" s="3">
        <f>VLOOKUP(A36,TBDE[[Désignation_EPI]:[Stock physique]],2,0)</f>
        <v>4</v>
      </c>
      <c r="C36" s="3">
        <f>SUMPRODUCT((TEPI[code EPI]=Tableau7[[#This Row],[Désignation_EPI]])*(TEPI[quantité]))</f>
        <v>1</v>
      </c>
      <c r="D36" s="3">
        <f>SUMPRODUCT((Tableau8[Désignation]=Tableau7[[#This Row],[Désignation_EPI]])*(Tableau8[Quantité reçue]))</f>
        <v>0</v>
      </c>
      <c r="E36" s="3">
        <f>Tableau7[[#This Row],[Stock base]]-Tableau7[[#This Row],[Sortie]]+Tableau7[[#This Row],[Entrée]]</f>
        <v>3</v>
      </c>
    </row>
    <row r="37" spans="1:5" x14ac:dyDescent="0.25">
      <c r="A37" t="s">
        <v>98</v>
      </c>
      <c r="B37" s="3">
        <f>VLOOKUP(A37,TBDE[[Désignation_EPI]:[Stock physique]],2,0)</f>
        <v>0</v>
      </c>
      <c r="C37" s="3">
        <f>SUMPRODUCT((TEPI[code EPI]=Tableau7[[#This Row],[Désignation_EPI]])*(TEPI[quantité]))</f>
        <v>0</v>
      </c>
      <c r="D37" s="3">
        <f>SUMPRODUCT((Tableau8[Désignation]=Tableau7[[#This Row],[Désignation_EPI]])*(Tableau8[Quantité reçue]))</f>
        <v>0</v>
      </c>
      <c r="E37" s="3">
        <f>Tableau7[[#This Row],[Stock base]]-Tableau7[[#This Row],[Sortie]]+Tableau7[[#This Row],[Entrée]]</f>
        <v>0</v>
      </c>
    </row>
    <row r="38" spans="1:5" x14ac:dyDescent="0.25">
      <c r="A38" t="s">
        <v>9</v>
      </c>
      <c r="B38" s="3">
        <f>VLOOKUP(A38,TBDE[[Désignation_EPI]:[Stock physique]],2,0)</f>
        <v>7</v>
      </c>
      <c r="C38" s="3">
        <f>SUMPRODUCT((TEPI[code EPI]=Tableau7[[#This Row],[Désignation_EPI]])*(TEPI[quantité]))</f>
        <v>7</v>
      </c>
      <c r="D38" s="3">
        <f>SUMPRODUCT((Tableau8[Désignation]=Tableau7[[#This Row],[Désignation_EPI]])*(Tableau8[Quantité reçue]))</f>
        <v>0</v>
      </c>
      <c r="E38" s="3">
        <f>Tableau7[[#This Row],[Stock base]]-Tableau7[[#This Row],[Sortie]]+Tableau7[[#This Row],[Entrée]]</f>
        <v>0</v>
      </c>
    </row>
    <row r="39" spans="1:5" x14ac:dyDescent="0.25">
      <c r="A39" t="s">
        <v>99</v>
      </c>
      <c r="B39" s="3">
        <f>VLOOKUP(A39,TBDE[[Désignation_EPI]:[Stock physique]],2,0)</f>
        <v>3</v>
      </c>
      <c r="C39" s="3">
        <f>SUMPRODUCT((TEPI[code EPI]=Tableau7[[#This Row],[Désignation_EPI]])*(TEPI[quantité]))</f>
        <v>0</v>
      </c>
      <c r="D39" s="3">
        <f>SUMPRODUCT((Tableau8[Désignation]=Tableau7[[#This Row],[Désignation_EPI]])*(Tableau8[Quantité reçue]))</f>
        <v>0</v>
      </c>
      <c r="E39" s="3">
        <f>Tableau7[[#This Row],[Stock base]]-Tableau7[[#This Row],[Sortie]]+Tableau7[[#This Row],[Entrée]]</f>
        <v>3</v>
      </c>
    </row>
    <row r="40" spans="1:5" x14ac:dyDescent="0.25">
      <c r="A40" t="s">
        <v>100</v>
      </c>
      <c r="B40" s="3">
        <f>VLOOKUP(A40,TBDE[[Désignation_EPI]:[Stock physique]],2,0)</f>
        <v>15</v>
      </c>
      <c r="C40" s="3">
        <f>SUMPRODUCT((TEPI[code EPI]=Tableau7[[#This Row],[Désignation_EPI]])*(TEPI[quantité]))</f>
        <v>0</v>
      </c>
      <c r="D40" s="3">
        <f>SUMPRODUCT((Tableau8[Désignation]=Tableau7[[#This Row],[Désignation_EPI]])*(Tableau8[Quantité reçue]))</f>
        <v>0</v>
      </c>
      <c r="E40" s="3">
        <f>Tableau7[[#This Row],[Stock base]]-Tableau7[[#This Row],[Sortie]]+Tableau7[[#This Row],[Entrée]]</f>
        <v>15</v>
      </c>
    </row>
    <row r="41" spans="1:5" x14ac:dyDescent="0.25">
      <c r="A41" t="s">
        <v>101</v>
      </c>
      <c r="B41" s="3">
        <f>VLOOKUP(A41,TBDE[[Désignation_EPI]:[Stock physique]],2,0)</f>
        <v>9</v>
      </c>
      <c r="C41" s="3">
        <f>SUMPRODUCT((TEPI[code EPI]=Tableau7[[#This Row],[Désignation_EPI]])*(TEPI[quantité]))</f>
        <v>0</v>
      </c>
      <c r="D41" s="3">
        <f>SUMPRODUCT((Tableau8[Désignation]=Tableau7[[#This Row],[Désignation_EPI]])*(Tableau8[Quantité reçue]))</f>
        <v>0</v>
      </c>
      <c r="E41" s="3">
        <f>Tableau7[[#This Row],[Stock base]]-Tableau7[[#This Row],[Sortie]]+Tableau7[[#This Row],[Entrée]]</f>
        <v>9</v>
      </c>
    </row>
    <row r="42" spans="1:5" x14ac:dyDescent="0.25">
      <c r="A42" t="s">
        <v>102</v>
      </c>
      <c r="B42" s="3">
        <f>VLOOKUP(A42,TBDE[[Désignation_EPI]:[Stock physique]],2,0)</f>
        <v>4</v>
      </c>
      <c r="C42" s="3">
        <f>SUMPRODUCT((TEPI[code EPI]=Tableau7[[#This Row],[Désignation_EPI]])*(TEPI[quantité]))</f>
        <v>0</v>
      </c>
      <c r="D42" s="3">
        <f>SUMPRODUCT((Tableau8[Désignation]=Tableau7[[#This Row],[Désignation_EPI]])*(Tableau8[Quantité reçue]))</f>
        <v>0</v>
      </c>
      <c r="E42" s="3">
        <f>Tableau7[[#This Row],[Stock base]]-Tableau7[[#This Row],[Sortie]]+Tableau7[[#This Row],[Entrée]]</f>
        <v>4</v>
      </c>
    </row>
    <row r="43" spans="1:5" x14ac:dyDescent="0.25">
      <c r="A43" t="s">
        <v>50</v>
      </c>
      <c r="B43" s="3">
        <f>VLOOKUP(A43,TBDE[[Désignation_EPI]:[Stock physique]],2,0)</f>
        <v>1</v>
      </c>
      <c r="C43" s="3">
        <f>SUMPRODUCT((TEPI[code EPI]=Tableau7[[#This Row],[Désignation_EPI]])*(TEPI[quantité]))</f>
        <v>1</v>
      </c>
      <c r="D43" s="3">
        <f>SUMPRODUCT((Tableau8[Désignation]=Tableau7[[#This Row],[Désignation_EPI]])*(Tableau8[Quantité reçue]))</f>
        <v>0</v>
      </c>
      <c r="E43" s="3">
        <f>Tableau7[[#This Row],[Stock base]]-Tableau7[[#This Row],[Sortie]]+Tableau7[[#This Row],[Entrée]]</f>
        <v>0</v>
      </c>
    </row>
    <row r="44" spans="1:5" x14ac:dyDescent="0.25">
      <c r="A44" t="s">
        <v>103</v>
      </c>
      <c r="B44" s="3">
        <f>VLOOKUP(A44,TBDE[[Désignation_EPI]:[Stock physique]],2,0)</f>
        <v>2</v>
      </c>
      <c r="C44" s="3">
        <f>SUMPRODUCT((TEPI[code EPI]=Tableau7[[#This Row],[Désignation_EPI]])*(TEPI[quantité]))</f>
        <v>0</v>
      </c>
      <c r="D44" s="3">
        <f>SUMPRODUCT((Tableau8[Désignation]=Tableau7[[#This Row],[Désignation_EPI]])*(Tableau8[Quantité reçue]))</f>
        <v>0</v>
      </c>
      <c r="E44" s="3">
        <f>Tableau7[[#This Row],[Stock base]]-Tableau7[[#This Row],[Sortie]]+Tableau7[[#This Row],[Entrée]]</f>
        <v>2</v>
      </c>
    </row>
    <row r="45" spans="1:5" x14ac:dyDescent="0.25">
      <c r="A45" t="s">
        <v>20</v>
      </c>
      <c r="B45" s="3">
        <f>VLOOKUP(A45,TBDE[[Désignation_EPI]:[Stock physique]],2,0)</f>
        <v>5</v>
      </c>
      <c r="C45" s="3">
        <f>SUMPRODUCT((TEPI[code EPI]=Tableau7[[#This Row],[Désignation_EPI]])*(TEPI[quantité]))</f>
        <v>4</v>
      </c>
      <c r="D45" s="3">
        <f>SUMPRODUCT((Tableau8[Désignation]=Tableau7[[#This Row],[Désignation_EPI]])*(Tableau8[Quantité reçue]))</f>
        <v>0</v>
      </c>
      <c r="E45" s="3">
        <f>Tableau7[[#This Row],[Stock base]]-Tableau7[[#This Row],[Sortie]]+Tableau7[[#This Row],[Entrée]]</f>
        <v>1</v>
      </c>
    </row>
    <row r="46" spans="1:5" x14ac:dyDescent="0.25">
      <c r="A46" t="s">
        <v>23</v>
      </c>
      <c r="B46" s="3">
        <f>VLOOKUP(A46,TBDE[[Désignation_EPI]:[Stock physique]],2,0)</f>
        <v>3</v>
      </c>
      <c r="C46" s="3">
        <f>SUMPRODUCT((TEPI[code EPI]=Tableau7[[#This Row],[Désignation_EPI]])*(TEPI[quantité]))</f>
        <v>2</v>
      </c>
      <c r="D46" s="3">
        <f>SUMPRODUCT((Tableau8[Désignation]=Tableau7[[#This Row],[Désignation_EPI]])*(Tableau8[Quantité reçue]))</f>
        <v>0</v>
      </c>
      <c r="E46" s="3">
        <f>Tableau7[[#This Row],[Stock base]]-Tableau7[[#This Row],[Sortie]]+Tableau7[[#This Row],[Entrée]]</f>
        <v>1</v>
      </c>
    </row>
    <row r="47" spans="1:5" x14ac:dyDescent="0.25">
      <c r="A47" t="s">
        <v>52</v>
      </c>
      <c r="B47" s="3">
        <f>VLOOKUP(A47,TBDE[[Désignation_EPI]:[Stock physique]],2,0)</f>
        <v>3</v>
      </c>
      <c r="C47" s="3">
        <f>SUMPRODUCT((TEPI[code EPI]=Tableau7[[#This Row],[Désignation_EPI]])*(TEPI[quantité]))</f>
        <v>2</v>
      </c>
      <c r="D47" s="3">
        <f>SUMPRODUCT((Tableau8[Désignation]=Tableau7[[#This Row],[Désignation_EPI]])*(Tableau8[Quantité reçue]))</f>
        <v>0</v>
      </c>
      <c r="E47" s="3">
        <f>Tableau7[[#This Row],[Stock base]]-Tableau7[[#This Row],[Sortie]]+Tableau7[[#This Row],[Entrée]]</f>
        <v>1</v>
      </c>
    </row>
    <row r="48" spans="1:5" x14ac:dyDescent="0.25">
      <c r="A48" t="s">
        <v>39</v>
      </c>
      <c r="B48" s="3">
        <f>VLOOKUP(A48,TBDE[[Désignation_EPI]:[Stock physique]],2,0)</f>
        <v>2</v>
      </c>
      <c r="C48" s="3">
        <f>SUMPRODUCT((TEPI[code EPI]=Tableau7[[#This Row],[Désignation_EPI]])*(TEPI[quantité]))</f>
        <v>1</v>
      </c>
      <c r="D48" s="3">
        <f>SUMPRODUCT((Tableau8[Désignation]=Tableau7[[#This Row],[Désignation_EPI]])*(Tableau8[Quantité reçue]))</f>
        <v>0</v>
      </c>
      <c r="E48" s="3">
        <f>Tableau7[[#This Row],[Stock base]]-Tableau7[[#This Row],[Sortie]]+Tableau7[[#This Row],[Entrée]]</f>
        <v>1</v>
      </c>
    </row>
    <row r="49" spans="1:5" x14ac:dyDescent="0.25">
      <c r="A49" t="s">
        <v>62</v>
      </c>
      <c r="B49" s="3">
        <f>VLOOKUP(A49,TBDE[[Désignation_EPI]:[Stock physique]],2,0)</f>
        <v>1</v>
      </c>
      <c r="C49" s="3">
        <f>SUMPRODUCT((TEPI[code EPI]=Tableau7[[#This Row],[Désignation_EPI]])*(TEPI[quantité]))</f>
        <v>1</v>
      </c>
      <c r="D49" s="3">
        <f>SUMPRODUCT((Tableau8[Désignation]=Tableau7[[#This Row],[Désignation_EPI]])*(Tableau8[Quantité reçue]))</f>
        <v>0</v>
      </c>
      <c r="E49" s="3">
        <f>Tableau7[[#This Row],[Stock base]]-Tableau7[[#This Row],[Sortie]]+Tableau7[[#This Row],[Entrée]]</f>
        <v>0</v>
      </c>
    </row>
    <row r="50" spans="1:5" x14ac:dyDescent="0.25">
      <c r="A50" t="s">
        <v>104</v>
      </c>
      <c r="B50" s="3">
        <f>VLOOKUP(A50,TBDE[[Désignation_EPI]:[Stock physique]],2,0)</f>
        <v>1</v>
      </c>
      <c r="C50" s="3">
        <f>SUMPRODUCT((TEPI[code EPI]=Tableau7[[#This Row],[Désignation_EPI]])*(TEPI[quantité]))</f>
        <v>0</v>
      </c>
      <c r="D50" s="3">
        <f>SUMPRODUCT((Tableau8[Désignation]=Tableau7[[#This Row],[Désignation_EPI]])*(Tableau8[Quantité reçue]))</f>
        <v>0</v>
      </c>
      <c r="E50" s="3">
        <f>Tableau7[[#This Row],[Stock base]]-Tableau7[[#This Row],[Sortie]]+Tableau7[[#This Row],[Entrée]]</f>
        <v>1</v>
      </c>
    </row>
    <row r="51" spans="1:5" x14ac:dyDescent="0.25">
      <c r="A51" t="s">
        <v>105</v>
      </c>
      <c r="B51" s="3">
        <f>VLOOKUP(A51,TBDE[[Désignation_EPI]:[Stock physique]],2,0)</f>
        <v>13</v>
      </c>
      <c r="C51" s="3">
        <f>SUMPRODUCT((TEPI[code EPI]=Tableau7[[#This Row],[Désignation_EPI]])*(TEPI[quantité]))</f>
        <v>0</v>
      </c>
      <c r="D51" s="3">
        <f>SUMPRODUCT((Tableau8[Désignation]=Tableau7[[#This Row],[Désignation_EPI]])*(Tableau8[Quantité reçue]))</f>
        <v>0</v>
      </c>
      <c r="E51" s="3">
        <f>Tableau7[[#This Row],[Stock base]]-Tableau7[[#This Row],[Sortie]]+Tableau7[[#This Row],[Entrée]]</f>
        <v>13</v>
      </c>
    </row>
    <row r="52" spans="1:5" x14ac:dyDescent="0.25">
      <c r="A52" t="s">
        <v>106</v>
      </c>
      <c r="B52" s="3">
        <f>VLOOKUP(A52,TBDE[[Désignation_EPI]:[Stock physique]],2,0)</f>
        <v>4</v>
      </c>
      <c r="C52" s="3">
        <f>SUMPRODUCT((TEPI[code EPI]=Tableau7[[#This Row],[Désignation_EPI]])*(TEPI[quantité]))</f>
        <v>0</v>
      </c>
      <c r="D52" s="3">
        <f>SUMPRODUCT((Tableau8[Désignation]=Tableau7[[#This Row],[Désignation_EPI]])*(Tableau8[Quantité reçue]))</f>
        <v>0</v>
      </c>
      <c r="E52" s="3">
        <f>Tableau7[[#This Row],[Stock base]]-Tableau7[[#This Row],[Sortie]]+Tableau7[[#This Row],[Entrée]]</f>
        <v>4</v>
      </c>
    </row>
    <row r="53" spans="1:5" x14ac:dyDescent="0.25">
      <c r="A53" t="s">
        <v>107</v>
      </c>
      <c r="B53" s="3">
        <f>VLOOKUP(A53,TBDE[[Désignation_EPI]:[Stock physique]],2,0)</f>
        <v>6</v>
      </c>
      <c r="C53" s="3">
        <f>SUMPRODUCT((TEPI[code EPI]=Tableau7[[#This Row],[Désignation_EPI]])*(TEPI[quantité]))</f>
        <v>0</v>
      </c>
      <c r="D53" s="3">
        <f>SUMPRODUCT((Tableau8[Désignation]=Tableau7[[#This Row],[Désignation_EPI]])*(Tableau8[Quantité reçue]))</f>
        <v>0</v>
      </c>
      <c r="E53" s="3">
        <f>Tableau7[[#This Row],[Stock base]]-Tableau7[[#This Row],[Sortie]]+Tableau7[[#This Row],[Entrée]]</f>
        <v>6</v>
      </c>
    </row>
    <row r="54" spans="1:5" x14ac:dyDescent="0.25">
      <c r="A54" t="s">
        <v>446</v>
      </c>
      <c r="B54" s="3">
        <f>VLOOKUP(A54,TBDE[[Désignation_EPI]:[Stock physique]],2,0)</f>
        <v>9</v>
      </c>
      <c r="C54" s="3">
        <f>SUMPRODUCT((TEPI[code EPI]=Tableau7[[#This Row],[Désignation_EPI]])*(TEPI[quantité]))</f>
        <v>1</v>
      </c>
      <c r="D54" s="3">
        <f>SUMPRODUCT((Tableau8[Désignation]=Tableau7[[#This Row],[Désignation_EPI]])*(Tableau8[Quantité reçue]))</f>
        <v>0</v>
      </c>
      <c r="E54" s="3">
        <f>Tableau7[[#This Row],[Stock base]]-Tableau7[[#This Row],[Sortie]]+Tableau7[[#This Row],[Entrée]]</f>
        <v>8</v>
      </c>
    </row>
    <row r="55" spans="1:5" x14ac:dyDescent="0.25">
      <c r="A55" t="s">
        <v>108</v>
      </c>
      <c r="B55" s="3">
        <f>VLOOKUP(A55,TBDE[[Désignation_EPI]:[Stock physique]],2,0)</f>
        <v>3</v>
      </c>
      <c r="C55" s="3">
        <f>SUMPRODUCT((TEPI[code EPI]=Tableau7[[#This Row],[Désignation_EPI]])*(TEPI[quantité]))</f>
        <v>0</v>
      </c>
      <c r="D55" s="3">
        <f>SUMPRODUCT((Tableau8[Désignation]=Tableau7[[#This Row],[Désignation_EPI]])*(Tableau8[Quantité reçue]))</f>
        <v>0</v>
      </c>
      <c r="E55" s="3">
        <f>Tableau7[[#This Row],[Stock base]]-Tableau7[[#This Row],[Sortie]]+Tableau7[[#This Row],[Entrée]]</f>
        <v>3</v>
      </c>
    </row>
    <row r="56" spans="1:5" x14ac:dyDescent="0.25">
      <c r="A56" t="s">
        <v>447</v>
      </c>
      <c r="B56" s="3">
        <f>VLOOKUP(A56,TBDE[[Désignation_EPI]:[Stock physique]],2,0)</f>
        <v>3</v>
      </c>
      <c r="C56" s="3">
        <f>SUMPRODUCT((TEPI[code EPI]=Tableau7[[#This Row],[Désignation_EPI]])*(TEPI[quantité]))</f>
        <v>1</v>
      </c>
      <c r="D56" s="3">
        <f>SUMPRODUCT((Tableau8[Désignation]=Tableau7[[#This Row],[Désignation_EPI]])*(Tableau8[Quantité reçue]))</f>
        <v>0</v>
      </c>
      <c r="E56" s="3">
        <f>Tableau7[[#This Row],[Stock base]]-Tableau7[[#This Row],[Sortie]]+Tableau7[[#This Row],[Entrée]]</f>
        <v>2</v>
      </c>
    </row>
    <row r="57" spans="1:5" x14ac:dyDescent="0.25">
      <c r="A57" t="s">
        <v>448</v>
      </c>
      <c r="B57" s="3">
        <f>VLOOKUP(A57,TBDE[[Désignation_EPI]:[Stock physique]],2,0)</f>
        <v>2</v>
      </c>
      <c r="C57" s="3">
        <f>SUMPRODUCT((TEPI[code EPI]=Tableau7[[#This Row],[Désignation_EPI]])*(TEPI[quantité]))</f>
        <v>0</v>
      </c>
      <c r="D57" s="3">
        <f>SUMPRODUCT((Tableau8[Désignation]=Tableau7[[#This Row],[Désignation_EPI]])*(Tableau8[Quantité reçue]))</f>
        <v>0</v>
      </c>
      <c r="E57" s="3">
        <f>Tableau7[[#This Row],[Stock base]]-Tableau7[[#This Row],[Sortie]]+Tableau7[[#This Row],[Entrée]]</f>
        <v>2</v>
      </c>
    </row>
    <row r="58" spans="1:5" x14ac:dyDescent="0.25">
      <c r="A58" t="s">
        <v>109</v>
      </c>
      <c r="B58" s="3">
        <f>VLOOKUP(A58,TBDE[[Désignation_EPI]:[Stock physique]],2,0)</f>
        <v>3</v>
      </c>
      <c r="C58" s="3">
        <f>SUMPRODUCT((TEPI[code EPI]=Tableau7[[#This Row],[Désignation_EPI]])*(TEPI[quantité]))</f>
        <v>0</v>
      </c>
      <c r="D58" s="3">
        <f>SUMPRODUCT((Tableau8[Désignation]=Tableau7[[#This Row],[Désignation_EPI]])*(Tableau8[Quantité reçue]))</f>
        <v>0</v>
      </c>
      <c r="E58" s="3">
        <f>Tableau7[[#This Row],[Stock base]]-Tableau7[[#This Row],[Sortie]]+Tableau7[[#This Row],[Entrée]]</f>
        <v>3</v>
      </c>
    </row>
    <row r="59" spans="1:5" x14ac:dyDescent="0.25">
      <c r="A59" t="s">
        <v>110</v>
      </c>
      <c r="B59" s="3">
        <f>VLOOKUP(A59,TBDE[[Désignation_EPI]:[Stock physique]],2,0)</f>
        <v>1</v>
      </c>
      <c r="C59" s="3">
        <f>SUMPRODUCT((TEPI[code EPI]=Tableau7[[#This Row],[Désignation_EPI]])*(TEPI[quantité]))</f>
        <v>0</v>
      </c>
      <c r="D59" s="3">
        <f>SUMPRODUCT((Tableau8[Désignation]=Tableau7[[#This Row],[Désignation_EPI]])*(Tableau8[Quantité reçue]))</f>
        <v>0</v>
      </c>
      <c r="E59" s="3">
        <f>Tableau7[[#This Row],[Stock base]]-Tableau7[[#This Row],[Sortie]]+Tableau7[[#This Row],[Entrée]]</f>
        <v>1</v>
      </c>
    </row>
    <row r="60" spans="1:5" x14ac:dyDescent="0.25">
      <c r="A60" t="s">
        <v>68</v>
      </c>
      <c r="B60" s="3">
        <f>VLOOKUP(A60,TBDE[[Désignation_EPI]:[Stock physique]],2,0)</f>
        <v>4</v>
      </c>
      <c r="C60" s="3">
        <f>SUMPRODUCT((TEPI[code EPI]=Tableau7[[#This Row],[Désignation_EPI]])*(TEPI[quantité]))</f>
        <v>1</v>
      </c>
      <c r="D60" s="3">
        <f>SUMPRODUCT((Tableau8[Désignation]=Tableau7[[#This Row],[Désignation_EPI]])*(Tableau8[Quantité reçue]))</f>
        <v>0</v>
      </c>
      <c r="E60" s="3">
        <f>Tableau7[[#This Row],[Stock base]]-Tableau7[[#This Row],[Sortie]]+Tableau7[[#This Row],[Entrée]]</f>
        <v>3</v>
      </c>
    </row>
    <row r="61" spans="1:5" x14ac:dyDescent="0.25">
      <c r="A61" t="s">
        <v>111</v>
      </c>
      <c r="B61" s="4">
        <f>VLOOKUP(A61,TBDE[[Désignation_EPI]:[Stock physique]],2,0)</f>
        <v>0</v>
      </c>
      <c r="C61" s="4">
        <f>SUMPRODUCT((TEPI[code EPI]=Tableau7[[#This Row],[Désignation_EPI]])*(TEPI[quantité]))</f>
        <v>0</v>
      </c>
      <c r="D61" s="4">
        <f>SUMPRODUCT((Tableau8[Désignation]=Tableau7[[#This Row],[Désignation_EPI]])*(Tableau8[Quantité reçue]))</f>
        <v>0</v>
      </c>
      <c r="E61" s="3">
        <f>Tableau7[[#This Row],[Stock base]]-Tableau7[[#This Row],[Sortie]]+Tableau7[[#This Row],[Entrée]]</f>
        <v>0</v>
      </c>
    </row>
  </sheetData>
  <conditionalFormatting sqref="E2:E15">
    <cfRule type="cellIs" dxfId="16" priority="25" operator="greaterThanOrEqual">
      <formula>10</formula>
    </cfRule>
    <cfRule type="cellIs" dxfId="15" priority="26" operator="lessThan">
      <formula>10</formula>
    </cfRule>
  </conditionalFormatting>
  <conditionalFormatting sqref="E20:E29">
    <cfRule type="cellIs" dxfId="14" priority="17" operator="greaterThanOrEqual">
      <formula>5</formula>
    </cfRule>
    <cfRule type="cellIs" dxfId="13" priority="18" operator="lessThan">
      <formula>5</formula>
    </cfRule>
  </conditionalFormatting>
  <conditionalFormatting sqref="E30:E31">
    <cfRule type="cellIs" dxfId="12" priority="15" operator="greaterThanOrEqual">
      <formula>10</formula>
    </cfRule>
    <cfRule type="cellIs" dxfId="11" priority="16" operator="lessThan">
      <formula>10</formula>
    </cfRule>
  </conditionalFormatting>
  <conditionalFormatting sqref="E32">
    <cfRule type="cellIs" dxfId="10" priority="13" operator="greaterThanOrEqual">
      <formula>50</formula>
    </cfRule>
    <cfRule type="cellIs" dxfId="9" priority="14" operator="lessThan">
      <formula>50</formula>
    </cfRule>
  </conditionalFormatting>
  <conditionalFormatting sqref="E33:E34">
    <cfRule type="cellIs" dxfId="8" priority="11" operator="greaterThanOrEqual">
      <formula>20</formula>
    </cfRule>
    <cfRule type="cellIs" dxfId="7" priority="12" operator="lessThan">
      <formula>20</formula>
    </cfRule>
  </conditionalFormatting>
  <conditionalFormatting sqref="E35:E37">
    <cfRule type="cellIs" dxfId="6" priority="9" operator="greaterThanOrEqual">
      <formula>5</formula>
    </cfRule>
    <cfRule type="cellIs" dxfId="5" priority="10" operator="lessThan">
      <formula>5</formula>
    </cfRule>
  </conditionalFormatting>
  <conditionalFormatting sqref="E38">
    <cfRule type="cellIs" dxfId="4" priority="7" operator="greaterThanOrEqual">
      <formula>5</formula>
    </cfRule>
    <cfRule type="cellIs" dxfId="3" priority="8" operator="lessThan">
      <formula>5</formula>
    </cfRule>
  </conditionalFormatting>
  <conditionalFormatting sqref="E42:E50">
    <cfRule type="cellIs" dxfId="2" priority="5" operator="greaterThanOrEqual">
      <formula>4</formula>
    </cfRule>
    <cfRule type="cellIs" dxfId="1" priority="6" operator="lessThan">
      <formula>4</formula>
    </cfRule>
  </conditionalFormatting>
  <conditionalFormatting sqref="E61">
    <cfRule type="cellIs" dxfId="0" priority="1" operator="lessThan">
      <formula>11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1"/>
  <sheetViews>
    <sheetView topLeftCell="A34" workbookViewId="0">
      <selection activeCell="C55" sqref="C55"/>
    </sheetView>
  </sheetViews>
  <sheetFormatPr baseColWidth="10" defaultColWidth="11.42578125" defaultRowHeight="15" x14ac:dyDescent="0.25"/>
  <cols>
    <col min="1" max="1" width="15.5703125" customWidth="1"/>
    <col min="2" max="2" width="53.42578125" customWidth="1"/>
    <col min="3" max="3" width="18" customWidth="1"/>
  </cols>
  <sheetData>
    <row r="1" spans="1:3" x14ac:dyDescent="0.25">
      <c r="A1" t="s">
        <v>343</v>
      </c>
      <c r="B1" t="s">
        <v>75</v>
      </c>
      <c r="C1" t="s">
        <v>344</v>
      </c>
    </row>
    <row r="2" spans="1:3" x14ac:dyDescent="0.25">
      <c r="A2" t="s">
        <v>345</v>
      </c>
      <c r="B2" t="s">
        <v>80</v>
      </c>
      <c r="C2">
        <v>78</v>
      </c>
    </row>
    <row r="3" spans="1:3" x14ac:dyDescent="0.25">
      <c r="A3" t="s">
        <v>346</v>
      </c>
      <c r="B3" t="s">
        <v>34</v>
      </c>
      <c r="C3">
        <v>21</v>
      </c>
    </row>
    <row r="4" spans="1:3" x14ac:dyDescent="0.25">
      <c r="A4" t="s">
        <v>347</v>
      </c>
      <c r="B4" t="s">
        <v>30</v>
      </c>
      <c r="C4">
        <v>25</v>
      </c>
    </row>
    <row r="5" spans="1:3" x14ac:dyDescent="0.25">
      <c r="A5" t="s">
        <v>348</v>
      </c>
      <c r="B5" t="s">
        <v>81</v>
      </c>
      <c r="C5">
        <v>70</v>
      </c>
    </row>
    <row r="6" spans="1:3" x14ac:dyDescent="0.25">
      <c r="A6" t="s">
        <v>349</v>
      </c>
      <c r="B6" t="s">
        <v>60</v>
      </c>
      <c r="C6">
        <v>20</v>
      </c>
    </row>
    <row r="7" spans="1:3" x14ac:dyDescent="0.25">
      <c r="A7" t="s">
        <v>350</v>
      </c>
      <c r="B7" t="s">
        <v>82</v>
      </c>
      <c r="C7">
        <v>98</v>
      </c>
    </row>
    <row r="8" spans="1:3" x14ac:dyDescent="0.25">
      <c r="A8" t="s">
        <v>351</v>
      </c>
      <c r="B8" t="s">
        <v>36</v>
      </c>
      <c r="C8">
        <v>60</v>
      </c>
    </row>
    <row r="9" spans="1:3" x14ac:dyDescent="0.25">
      <c r="A9" t="s">
        <v>352</v>
      </c>
      <c r="B9" t="s">
        <v>44</v>
      </c>
      <c r="C9">
        <v>67</v>
      </c>
    </row>
    <row r="10" spans="1:3" x14ac:dyDescent="0.25">
      <c r="A10" t="s">
        <v>353</v>
      </c>
      <c r="B10" t="s">
        <v>83</v>
      </c>
      <c r="C10">
        <v>86</v>
      </c>
    </row>
    <row r="11" spans="1:3" x14ac:dyDescent="0.25">
      <c r="A11" t="s">
        <v>354</v>
      </c>
      <c r="B11" t="s">
        <v>84</v>
      </c>
      <c r="C11">
        <v>31</v>
      </c>
    </row>
    <row r="12" spans="1:3" x14ac:dyDescent="0.25">
      <c r="A12" t="s">
        <v>355</v>
      </c>
      <c r="B12" t="s">
        <v>15</v>
      </c>
      <c r="C12">
        <v>39</v>
      </c>
    </row>
    <row r="13" spans="1:3" x14ac:dyDescent="0.25">
      <c r="A13" t="s">
        <v>356</v>
      </c>
      <c r="B13" t="s">
        <v>12</v>
      </c>
      <c r="C13">
        <v>7</v>
      </c>
    </row>
    <row r="14" spans="1:3" x14ac:dyDescent="0.25">
      <c r="A14" t="s">
        <v>357</v>
      </c>
      <c r="B14" t="s">
        <v>25</v>
      </c>
      <c r="C14">
        <v>82</v>
      </c>
    </row>
    <row r="15" spans="1:3" x14ac:dyDescent="0.25">
      <c r="A15" t="s">
        <v>358</v>
      </c>
      <c r="B15" t="s">
        <v>27</v>
      </c>
      <c r="C15">
        <v>90</v>
      </c>
    </row>
    <row r="16" spans="1:3" x14ac:dyDescent="0.25">
      <c r="A16" t="s">
        <v>359</v>
      </c>
      <c r="B16" t="s">
        <v>85</v>
      </c>
      <c r="C16">
        <v>0</v>
      </c>
    </row>
    <row r="17" spans="1:3" x14ac:dyDescent="0.25">
      <c r="A17" t="s">
        <v>360</v>
      </c>
      <c r="B17" t="s">
        <v>86</v>
      </c>
      <c r="C17">
        <v>0</v>
      </c>
    </row>
    <row r="18" spans="1:3" x14ac:dyDescent="0.25">
      <c r="A18" t="s">
        <v>361</v>
      </c>
      <c r="B18" t="s">
        <v>87</v>
      </c>
      <c r="C18">
        <v>0</v>
      </c>
    </row>
    <row r="19" spans="1:3" x14ac:dyDescent="0.25">
      <c r="A19" t="s">
        <v>362</v>
      </c>
      <c r="B19" t="s">
        <v>88</v>
      </c>
      <c r="C19">
        <v>0</v>
      </c>
    </row>
    <row r="20" spans="1:3" x14ac:dyDescent="0.25">
      <c r="A20" t="s">
        <v>363</v>
      </c>
      <c r="B20" t="s">
        <v>89</v>
      </c>
      <c r="C20">
        <v>2</v>
      </c>
    </row>
    <row r="21" spans="1:3" x14ac:dyDescent="0.25">
      <c r="A21" t="s">
        <v>364</v>
      </c>
      <c r="B21" t="s">
        <v>57</v>
      </c>
      <c r="C21">
        <v>2</v>
      </c>
    </row>
    <row r="22" spans="1:3" x14ac:dyDescent="0.25">
      <c r="A22" t="s">
        <v>365</v>
      </c>
      <c r="B22" t="s">
        <v>90</v>
      </c>
      <c r="C22">
        <v>4</v>
      </c>
    </row>
    <row r="23" spans="1:3" x14ac:dyDescent="0.25">
      <c r="A23" t="s">
        <v>366</v>
      </c>
      <c r="B23" t="s">
        <v>91</v>
      </c>
      <c r="C23">
        <v>0</v>
      </c>
    </row>
    <row r="24" spans="1:3" x14ac:dyDescent="0.25">
      <c r="A24" t="s">
        <v>367</v>
      </c>
      <c r="B24" t="s">
        <v>92</v>
      </c>
      <c r="C24">
        <v>0</v>
      </c>
    </row>
    <row r="25" spans="1:3" x14ac:dyDescent="0.25">
      <c r="A25" t="s">
        <v>368</v>
      </c>
      <c r="B25" t="s">
        <v>93</v>
      </c>
      <c r="C25">
        <v>1</v>
      </c>
    </row>
    <row r="26" spans="1:3" x14ac:dyDescent="0.25">
      <c r="A26" t="s">
        <v>369</v>
      </c>
      <c r="B26" t="s">
        <v>94</v>
      </c>
      <c r="C26">
        <v>3</v>
      </c>
    </row>
    <row r="27" spans="1:3" x14ac:dyDescent="0.25">
      <c r="A27" t="s">
        <v>370</v>
      </c>
      <c r="B27" t="s">
        <v>95</v>
      </c>
      <c r="C27">
        <v>2</v>
      </c>
    </row>
    <row r="28" spans="1:3" x14ac:dyDescent="0.25">
      <c r="A28" t="s">
        <v>371</v>
      </c>
      <c r="B28" t="s">
        <v>58</v>
      </c>
      <c r="C28">
        <v>3</v>
      </c>
    </row>
    <row r="29" spans="1:3" x14ac:dyDescent="0.25">
      <c r="A29" t="s">
        <v>372</v>
      </c>
      <c r="B29" t="s">
        <v>96</v>
      </c>
      <c r="C29">
        <v>2</v>
      </c>
    </row>
    <row r="30" spans="1:3" x14ac:dyDescent="0.25">
      <c r="A30" t="s">
        <v>373</v>
      </c>
      <c r="B30" t="s">
        <v>42</v>
      </c>
      <c r="C30">
        <v>5</v>
      </c>
    </row>
    <row r="31" spans="1:3" x14ac:dyDescent="0.25">
      <c r="A31" t="s">
        <v>374</v>
      </c>
      <c r="B31" t="s">
        <v>7</v>
      </c>
      <c r="C31">
        <v>8</v>
      </c>
    </row>
    <row r="32" spans="1:3" x14ac:dyDescent="0.25">
      <c r="A32" t="s">
        <v>375</v>
      </c>
      <c r="B32" t="s">
        <v>97</v>
      </c>
      <c r="C32">
        <v>180</v>
      </c>
    </row>
    <row r="33" spans="1:3" x14ac:dyDescent="0.25">
      <c r="A33" t="s">
        <v>376</v>
      </c>
      <c r="B33" t="s">
        <v>46</v>
      </c>
      <c r="C33">
        <v>12</v>
      </c>
    </row>
    <row r="34" spans="1:3" x14ac:dyDescent="0.25">
      <c r="A34" t="s">
        <v>377</v>
      </c>
      <c r="B34" t="s">
        <v>16</v>
      </c>
      <c r="C34">
        <v>6</v>
      </c>
    </row>
    <row r="35" spans="1:3" x14ac:dyDescent="0.25">
      <c r="A35" t="s">
        <v>378</v>
      </c>
      <c r="B35" t="s">
        <v>18</v>
      </c>
      <c r="C35">
        <v>5</v>
      </c>
    </row>
    <row r="36" spans="1:3" x14ac:dyDescent="0.25">
      <c r="A36" t="s">
        <v>379</v>
      </c>
      <c r="B36" t="s">
        <v>65</v>
      </c>
      <c r="C36">
        <v>4</v>
      </c>
    </row>
    <row r="37" spans="1:3" x14ac:dyDescent="0.25">
      <c r="A37" t="s">
        <v>380</v>
      </c>
      <c r="B37" t="s">
        <v>98</v>
      </c>
      <c r="C37">
        <v>0</v>
      </c>
    </row>
    <row r="38" spans="1:3" x14ac:dyDescent="0.25">
      <c r="A38" t="s">
        <v>381</v>
      </c>
      <c r="B38" t="s">
        <v>9</v>
      </c>
      <c r="C38">
        <v>7</v>
      </c>
    </row>
    <row r="39" spans="1:3" x14ac:dyDescent="0.25">
      <c r="A39" t="s">
        <v>382</v>
      </c>
      <c r="B39" t="s">
        <v>99</v>
      </c>
      <c r="C39">
        <v>3</v>
      </c>
    </row>
    <row r="40" spans="1:3" x14ac:dyDescent="0.25">
      <c r="A40" t="s">
        <v>383</v>
      </c>
      <c r="B40" t="s">
        <v>100</v>
      </c>
      <c r="C40">
        <v>15</v>
      </c>
    </row>
    <row r="41" spans="1:3" x14ac:dyDescent="0.25">
      <c r="A41" t="s">
        <v>384</v>
      </c>
      <c r="B41" t="s">
        <v>101</v>
      </c>
      <c r="C41">
        <v>9</v>
      </c>
    </row>
    <row r="42" spans="1:3" x14ac:dyDescent="0.25">
      <c r="A42" t="s">
        <v>385</v>
      </c>
      <c r="B42" t="s">
        <v>102</v>
      </c>
      <c r="C42">
        <v>4</v>
      </c>
    </row>
    <row r="43" spans="1:3" x14ac:dyDescent="0.25">
      <c r="A43" t="s">
        <v>386</v>
      </c>
      <c r="B43" t="s">
        <v>50</v>
      </c>
      <c r="C43">
        <v>1</v>
      </c>
    </row>
    <row r="44" spans="1:3" x14ac:dyDescent="0.25">
      <c r="A44" t="s">
        <v>387</v>
      </c>
      <c r="B44" t="s">
        <v>103</v>
      </c>
      <c r="C44">
        <v>2</v>
      </c>
    </row>
    <row r="45" spans="1:3" x14ac:dyDescent="0.25">
      <c r="A45" t="s">
        <v>388</v>
      </c>
      <c r="B45" t="s">
        <v>20</v>
      </c>
      <c r="C45">
        <v>5</v>
      </c>
    </row>
    <row r="46" spans="1:3" x14ac:dyDescent="0.25">
      <c r="A46" t="s">
        <v>389</v>
      </c>
      <c r="B46" t="s">
        <v>23</v>
      </c>
      <c r="C46">
        <v>3</v>
      </c>
    </row>
    <row r="47" spans="1:3" x14ac:dyDescent="0.25">
      <c r="A47" t="s">
        <v>390</v>
      </c>
      <c r="B47" t="s">
        <v>52</v>
      </c>
      <c r="C47">
        <v>3</v>
      </c>
    </row>
    <row r="48" spans="1:3" x14ac:dyDescent="0.25">
      <c r="A48" t="s">
        <v>391</v>
      </c>
      <c r="B48" t="s">
        <v>39</v>
      </c>
      <c r="C48">
        <v>2</v>
      </c>
    </row>
    <row r="49" spans="1:3" x14ac:dyDescent="0.25">
      <c r="A49" t="s">
        <v>392</v>
      </c>
      <c r="B49" t="s">
        <v>62</v>
      </c>
      <c r="C49">
        <v>1</v>
      </c>
    </row>
    <row r="50" spans="1:3" x14ac:dyDescent="0.25">
      <c r="A50" t="s">
        <v>393</v>
      </c>
      <c r="B50" t="s">
        <v>104</v>
      </c>
      <c r="C50">
        <v>1</v>
      </c>
    </row>
    <row r="51" spans="1:3" x14ac:dyDescent="0.25">
      <c r="A51" t="s">
        <v>394</v>
      </c>
      <c r="B51" t="s">
        <v>105</v>
      </c>
      <c r="C51">
        <v>13</v>
      </c>
    </row>
    <row r="52" spans="1:3" x14ac:dyDescent="0.25">
      <c r="A52" t="s">
        <v>395</v>
      </c>
      <c r="B52" t="s">
        <v>106</v>
      </c>
      <c r="C52">
        <v>4</v>
      </c>
    </row>
    <row r="53" spans="1:3" x14ac:dyDescent="0.25">
      <c r="A53" t="s">
        <v>396</v>
      </c>
      <c r="B53" t="s">
        <v>107</v>
      </c>
      <c r="C53">
        <v>6</v>
      </c>
    </row>
    <row r="54" spans="1:3" x14ac:dyDescent="0.25">
      <c r="A54" t="s">
        <v>397</v>
      </c>
      <c r="B54" t="s">
        <v>446</v>
      </c>
      <c r="C54">
        <v>9</v>
      </c>
    </row>
    <row r="55" spans="1:3" x14ac:dyDescent="0.25">
      <c r="A55" t="s">
        <v>398</v>
      </c>
      <c r="B55" t="s">
        <v>108</v>
      </c>
      <c r="C55">
        <v>3</v>
      </c>
    </row>
    <row r="56" spans="1:3" x14ac:dyDescent="0.25">
      <c r="A56" t="s">
        <v>399</v>
      </c>
      <c r="B56" t="s">
        <v>447</v>
      </c>
      <c r="C56">
        <v>3</v>
      </c>
    </row>
    <row r="57" spans="1:3" x14ac:dyDescent="0.25">
      <c r="A57" t="s">
        <v>400</v>
      </c>
      <c r="B57" t="s">
        <v>448</v>
      </c>
      <c r="C57">
        <v>2</v>
      </c>
    </row>
    <row r="58" spans="1:3" x14ac:dyDescent="0.25">
      <c r="A58" t="s">
        <v>401</v>
      </c>
      <c r="B58" t="s">
        <v>109</v>
      </c>
      <c r="C58">
        <v>3</v>
      </c>
    </row>
    <row r="59" spans="1:3" x14ac:dyDescent="0.25">
      <c r="A59" t="s">
        <v>402</v>
      </c>
      <c r="B59" t="s">
        <v>110</v>
      </c>
      <c r="C59">
        <v>1</v>
      </c>
    </row>
    <row r="60" spans="1:3" x14ac:dyDescent="0.25">
      <c r="A60" t="s">
        <v>403</v>
      </c>
      <c r="B60" t="s">
        <v>68</v>
      </c>
      <c r="C60">
        <v>4</v>
      </c>
    </row>
    <row r="61" spans="1:3" x14ac:dyDescent="0.25">
      <c r="A61" t="s">
        <v>404</v>
      </c>
      <c r="B61" t="s">
        <v>111</v>
      </c>
      <c r="C61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7" workbookViewId="0">
      <selection activeCell="A10" sqref="A10"/>
    </sheetView>
  </sheetViews>
  <sheetFormatPr baseColWidth="10" defaultColWidth="11.42578125" defaultRowHeight="15" x14ac:dyDescent="0.25"/>
  <cols>
    <col min="1" max="1" width="23.5703125" customWidth="1"/>
    <col min="2" max="2" width="58.140625" customWidth="1"/>
    <col min="3" max="3" width="19.28515625" customWidth="1"/>
    <col min="5" max="5" width="16.140625" customWidth="1"/>
  </cols>
  <sheetData>
    <row r="1" spans="1:6" x14ac:dyDescent="0.25">
      <c r="A1" t="s">
        <v>405</v>
      </c>
      <c r="B1" t="s">
        <v>406</v>
      </c>
      <c r="C1" t="s">
        <v>407</v>
      </c>
      <c r="D1" t="s">
        <v>408</v>
      </c>
      <c r="E1" t="s">
        <v>409</v>
      </c>
      <c r="F1" t="s">
        <v>8</v>
      </c>
    </row>
    <row r="2" spans="1:6" x14ac:dyDescent="0.25">
      <c r="A2" s="1">
        <v>43733</v>
      </c>
      <c r="B2" t="s">
        <v>25</v>
      </c>
      <c r="C2">
        <v>30</v>
      </c>
      <c r="D2" t="s">
        <v>8</v>
      </c>
      <c r="E2">
        <f>IF(Tableau8[[#This Row],[reçue]]="oui",Tableau8[[#This Row],[Quantité commandée]],0)</f>
        <v>30</v>
      </c>
      <c r="F2" t="s">
        <v>10</v>
      </c>
    </row>
    <row r="3" spans="1:6" x14ac:dyDescent="0.25">
      <c r="A3" s="1">
        <v>43733</v>
      </c>
      <c r="B3" t="s">
        <v>34</v>
      </c>
      <c r="C3">
        <v>20</v>
      </c>
      <c r="D3" t="s">
        <v>8</v>
      </c>
      <c r="E3">
        <f>IF(Tableau8[[#This Row],[reçue]]="oui",Tableau8[[#This Row],[Quantité commandée]],0)</f>
        <v>20</v>
      </c>
    </row>
    <row r="4" spans="1:6" x14ac:dyDescent="0.25">
      <c r="A4" s="1">
        <v>43733</v>
      </c>
      <c r="B4" t="s">
        <v>42</v>
      </c>
      <c r="C4">
        <v>5</v>
      </c>
      <c r="D4" t="s">
        <v>8</v>
      </c>
      <c r="E4">
        <f>IF(Tableau8[[#This Row],[reçue]]="oui",Tableau8[[#This Row],[Quantité commandée]],0)</f>
        <v>5</v>
      </c>
    </row>
    <row r="5" spans="1:6" x14ac:dyDescent="0.25">
      <c r="A5" s="1">
        <v>43734</v>
      </c>
      <c r="B5" t="s">
        <v>30</v>
      </c>
      <c r="C5">
        <v>20</v>
      </c>
      <c r="D5" t="s">
        <v>8</v>
      </c>
      <c r="E5">
        <f>IF(Tableau8[[#This Row],[reçue]]="oui",Tableau8[[#This Row],[Quantité commandée]],0)</f>
        <v>20</v>
      </c>
    </row>
    <row r="6" spans="1:6" x14ac:dyDescent="0.25">
      <c r="A6" s="1">
        <v>43734</v>
      </c>
      <c r="B6" t="s">
        <v>15</v>
      </c>
      <c r="C6">
        <v>10</v>
      </c>
      <c r="D6" t="s">
        <v>8</v>
      </c>
      <c r="E6">
        <f>IF(Tableau8[[#This Row],[reçue]]="oui",Tableau8[[#This Row],[Quantité commandée]],0)</f>
        <v>10</v>
      </c>
    </row>
    <row r="7" spans="1:6" x14ac:dyDescent="0.25">
      <c r="A7" s="1">
        <v>43734</v>
      </c>
      <c r="B7" t="s">
        <v>12</v>
      </c>
      <c r="C7">
        <v>30</v>
      </c>
      <c r="D7" t="s">
        <v>8</v>
      </c>
      <c r="E7">
        <f>IF(Tableau8[[#This Row],[reçue]]="oui",Tableau8[[#This Row],[Quantité commandée]],0)</f>
        <v>30</v>
      </c>
    </row>
    <row r="8" spans="1:6" x14ac:dyDescent="0.25">
      <c r="A8" s="1">
        <v>43734</v>
      </c>
      <c r="B8" t="s">
        <v>16</v>
      </c>
      <c r="C8">
        <v>10</v>
      </c>
      <c r="D8" t="s">
        <v>8</v>
      </c>
      <c r="E8" s="3">
        <f>IF(Tableau8[[#This Row],[reçue]]="oui",Tableau8[[#This Row],[Quantité commandée]],0)</f>
        <v>10</v>
      </c>
    </row>
    <row r="9" spans="1:6" x14ac:dyDescent="0.25">
      <c r="A9" s="1">
        <v>43734</v>
      </c>
      <c r="B9" t="s">
        <v>46</v>
      </c>
      <c r="C9">
        <v>10</v>
      </c>
      <c r="D9" t="s">
        <v>8</v>
      </c>
      <c r="E9" s="3">
        <f>IF(Tableau8[[#This Row],[reçue]]="oui",Tableau8[[#This Row],[Quantité commandée]],0)</f>
        <v>10</v>
      </c>
    </row>
    <row r="10" spans="1:6" x14ac:dyDescent="0.25">
      <c r="A10" s="1"/>
      <c r="E10" s="3">
        <f>IF(Tableau8[[#This Row],[reçue]]="oui",Tableau8[[#This Row],[Quantité commandée]],0)</f>
        <v>0</v>
      </c>
    </row>
    <row r="11" spans="1:6" x14ac:dyDescent="0.25">
      <c r="A11" s="1"/>
      <c r="E11" s="3">
        <f>IF(Tableau8[[#This Row],[reçue]]="oui",Tableau8[[#This Row],[Quantité commandée]],0)</f>
        <v>0</v>
      </c>
    </row>
    <row r="12" spans="1:6" x14ac:dyDescent="0.25">
      <c r="A12" s="1"/>
      <c r="E12" s="3">
        <f>IF(Tableau8[[#This Row],[reçue]]="oui",Tableau8[[#This Row],[Quantité commandée]],0)</f>
        <v>0</v>
      </c>
    </row>
    <row r="13" spans="1:6" x14ac:dyDescent="0.25">
      <c r="A13" s="1"/>
      <c r="E13" s="3">
        <f>IF(Tableau8[[#This Row],[reçue]]="oui",Tableau8[[#This Row],[Quantité commandée]],0)</f>
        <v>0</v>
      </c>
    </row>
    <row r="14" spans="1:6" x14ac:dyDescent="0.25">
      <c r="A14" s="1"/>
      <c r="E14" s="3">
        <f>IF(Tableau8[[#This Row],[reçue]]="oui",Tableau8[[#This Row],[Quantité commandée]],0)</f>
        <v>0</v>
      </c>
    </row>
    <row r="15" spans="1:6" x14ac:dyDescent="0.25">
      <c r="A15" s="1"/>
      <c r="E15" s="3">
        <f>IF(Tableau8[[#This Row],[reçue]]="oui",Tableau8[[#This Row],[Quantité commandée]],0)</f>
        <v>0</v>
      </c>
    </row>
    <row r="16" spans="1:6" x14ac:dyDescent="0.25">
      <c r="A16" s="1"/>
      <c r="E16" s="3">
        <f>IF(Tableau8[[#This Row],[reçue]]="oui",Tableau8[[#This Row],[Quantité commandée]],0)</f>
        <v>0</v>
      </c>
    </row>
    <row r="17" spans="1:5" x14ac:dyDescent="0.25">
      <c r="A17" s="1"/>
      <c r="E17" s="3">
        <f>IF(Tableau8[[#This Row],[reçue]]="oui",Tableau8[[#This Row],[Quantité commandée]],0)</f>
        <v>0</v>
      </c>
    </row>
    <row r="18" spans="1:5" x14ac:dyDescent="0.25">
      <c r="A18" s="1"/>
      <c r="E18" s="3">
        <f>IF(Tableau8[[#This Row],[reçue]]="oui",Tableau8[[#This Row],[Quantité commandée]],0)</f>
        <v>0</v>
      </c>
    </row>
    <row r="19" spans="1:5" x14ac:dyDescent="0.25">
      <c r="A19" s="1"/>
      <c r="E19" s="3">
        <f>IF(Tableau8[[#This Row],[reçue]]="oui",Tableau8[[#This Row],[Quantité commandée]],0)</f>
        <v>0</v>
      </c>
    </row>
    <row r="20" spans="1:5" x14ac:dyDescent="0.25">
      <c r="A20" s="1"/>
      <c r="E20" s="3">
        <f>IF(Tableau8[[#This Row],[reçue]]="oui",Tableau8[[#This Row],[Quantité commandée]],0)</f>
        <v>0</v>
      </c>
    </row>
    <row r="21" spans="1:5" x14ac:dyDescent="0.25">
      <c r="A21" s="1"/>
      <c r="E21" s="3">
        <f>IF(Tableau8[[#This Row],[reçue]]="oui",Tableau8[[#This Row],[Quantité commandée]],0)</f>
        <v>0</v>
      </c>
    </row>
    <row r="22" spans="1:5" x14ac:dyDescent="0.25">
      <c r="A22" s="1"/>
      <c r="E22" s="3">
        <f>IF(Tableau8[[#This Row],[reçue]]="oui",Tableau8[[#This Row],[Quantité commandée]],0)</f>
        <v>0</v>
      </c>
    </row>
    <row r="23" spans="1:5" x14ac:dyDescent="0.25">
      <c r="A23" s="1"/>
      <c r="E23" s="3">
        <f>IF(Tableau8[[#This Row],[reçue]]="oui",Tableau8[[#This Row],[Quantité commandée]],0)</f>
        <v>0</v>
      </c>
    </row>
    <row r="24" spans="1:5" x14ac:dyDescent="0.25">
      <c r="A24" s="1"/>
      <c r="E24" s="3">
        <f>IF(Tableau8[[#This Row],[reçue]]="oui",Tableau8[[#This Row],[Quantité commandée]],0)</f>
        <v>0</v>
      </c>
    </row>
    <row r="25" spans="1:5" x14ac:dyDescent="0.25">
      <c r="A25" s="1"/>
      <c r="E25" s="3">
        <f>IF(Tableau8[[#This Row],[reçue]]="oui",Tableau8[[#This Row],[Quantité commandée]],0)</f>
        <v>0</v>
      </c>
    </row>
    <row r="26" spans="1:5" x14ac:dyDescent="0.25">
      <c r="A26" s="1"/>
      <c r="E26" s="3">
        <f>IF(Tableau8[[#This Row],[reçue]]="oui",Tableau8[[#This Row],[Quantité commandée]],0)</f>
        <v>0</v>
      </c>
    </row>
    <row r="27" spans="1:5" x14ac:dyDescent="0.25">
      <c r="A27" s="1"/>
      <c r="E27" s="3">
        <f>IF(Tableau8[[#This Row],[reçue]]="oui",Tableau8[[#This Row],[Quantité commandée]],0)</f>
        <v>0</v>
      </c>
    </row>
    <row r="28" spans="1:5" x14ac:dyDescent="0.25">
      <c r="A28" s="1"/>
      <c r="E28" s="3">
        <f>IF(Tableau8[[#This Row],[reçue]]="oui",Tableau8[[#This Row],[Quantité commandée]],0)</f>
        <v>0</v>
      </c>
    </row>
    <row r="29" spans="1:5" x14ac:dyDescent="0.25">
      <c r="A29" s="1"/>
      <c r="E29" s="3">
        <f>IF(Tableau8[[#This Row],[reçue]]="oui",Tableau8[[#This Row],[Quantité commandée]],0)</f>
        <v>0</v>
      </c>
    </row>
    <row r="30" spans="1:5" x14ac:dyDescent="0.25">
      <c r="A30" s="1"/>
      <c r="E30" s="3">
        <f>IF(Tableau8[[#This Row],[reçue]]="oui",Tableau8[[#This Row],[Quantité commandée]],0)</f>
        <v>0</v>
      </c>
    </row>
  </sheetData>
  <phoneticPr fontId="1" type="noConversion"/>
  <dataValidations count="2">
    <dataValidation type="list" allowBlank="1" showInputMessage="1" showErrorMessage="1" sqref="D2:D46">
      <formula1>choix</formula1>
    </dataValidation>
    <dataValidation type="list" allowBlank="1" showInputMessage="1" showErrorMessage="1" sqref="B2:B16">
      <formula1>listeepi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'BD EPI'!$B$2:$B$12</xm:f>
          </x14:formula1>
          <xm:sqref>B17:B35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1"/>
  <sheetViews>
    <sheetView tabSelected="1" workbookViewId="0">
      <selection activeCell="B2" sqref="B2"/>
    </sheetView>
  </sheetViews>
  <sheetFormatPr baseColWidth="10" defaultRowHeight="15" x14ac:dyDescent="0.25"/>
  <cols>
    <col min="1" max="1" width="44.5703125" customWidth="1"/>
    <col min="2" max="2" width="15.7109375" style="5" customWidth="1"/>
    <col min="3" max="3" width="15.7109375" customWidth="1"/>
    <col min="4" max="5" width="15.7109375" style="5" customWidth="1"/>
  </cols>
  <sheetData>
    <row r="1" spans="1:5" s="5" customFormat="1" x14ac:dyDescent="0.25">
      <c r="A1" s="5" t="s">
        <v>440</v>
      </c>
      <c r="B1" s="5" t="s">
        <v>441</v>
      </c>
      <c r="C1" s="5" t="s">
        <v>442</v>
      </c>
      <c r="D1" s="5" t="s">
        <v>443</v>
      </c>
      <c r="E1" s="5" t="s">
        <v>444</v>
      </c>
    </row>
    <row r="2" spans="1:5" x14ac:dyDescent="0.25">
      <c r="A2" s="6" t="s">
        <v>80</v>
      </c>
      <c r="B2" s="5" t="e">
        <f>SUMPRODUCT((TEPI[BU]=Tableau4[[#Headers],[BU 02137]])*(TEPI[code EPI]=Tableau4[[#This Row],[Désignation EPI]])*TEPI[[#This Row],[quantité]])</f>
        <v>#N/A</v>
      </c>
      <c r="E2" s="5">
        <f>SUMPRODUCT((TEPI[[#This Row],[BU]]=Tableau4[[#Headers],[BU 02226]])*(TEPI[code EPI]=Tableau4[[#This Row],[Désignation EPI]])*TEPI[quantité])</f>
        <v>0</v>
      </c>
    </row>
    <row r="3" spans="1:5" x14ac:dyDescent="0.25">
      <c r="A3" s="7" t="s">
        <v>34</v>
      </c>
      <c r="B3" s="5" t="e">
        <f>SUMPRODUCT((TEPI[BU]=Tableau4[[#Headers],[BU 02137]])*(TEPI[code EPI]=Tableau4[[#This Row],[Désignation EPI]])*TEPI[[#This Row],[quantité]])</f>
        <v>#N/A</v>
      </c>
      <c r="E3" s="5">
        <f>SUMPRODUCT((TEPI[[#This Row],[BU]]=Tableau4[[#Headers],[BU 02226]])*(TEPI[code EPI]=Tableau4[[#This Row],[Désignation EPI]])*TEPI[quantité])</f>
        <v>0</v>
      </c>
    </row>
    <row r="4" spans="1:5" x14ac:dyDescent="0.25">
      <c r="A4" s="6" t="s">
        <v>30</v>
      </c>
      <c r="B4" s="5" t="e">
        <f>SUMPRODUCT((TEPI[BU]=Tableau4[[#Headers],[BU 02137]])*(TEPI[code EPI]=Tableau4[[#This Row],[Désignation EPI]])*TEPI[[#This Row],[quantité]])</f>
        <v>#N/A</v>
      </c>
      <c r="E4" s="5">
        <f>SUMPRODUCT((TEPI[[#This Row],[BU]]=Tableau4[[#Headers],[BU 02226]])*(TEPI[code EPI]=Tableau4[[#This Row],[Désignation EPI]])*TEPI[quantité])</f>
        <v>0</v>
      </c>
    </row>
    <row r="5" spans="1:5" x14ac:dyDescent="0.25">
      <c r="A5" s="7" t="s">
        <v>81</v>
      </c>
      <c r="B5" s="5" t="e">
        <f>SUMPRODUCT((TEPI[BU]=Tableau4[[#Headers],[BU 02137]])*(TEPI[code EPI]=Tableau4[[#This Row],[Désignation EPI]])*TEPI[[#This Row],[quantité]])</f>
        <v>#N/A</v>
      </c>
      <c r="E5" s="5">
        <f>SUMPRODUCT((TEPI[[#This Row],[BU]]=Tableau4[[#Headers],[BU 02226]])*(TEPI[code EPI]=Tableau4[[#This Row],[Désignation EPI]])*TEPI[quantité])</f>
        <v>0</v>
      </c>
    </row>
    <row r="6" spans="1:5" x14ac:dyDescent="0.25">
      <c r="A6" s="6" t="s">
        <v>60</v>
      </c>
      <c r="B6" s="5" t="e">
        <f>SUMPRODUCT((TEPI[BU]=Tableau4[[#Headers],[BU 02137]])*(TEPI[code EPI]=Tableau4[[#This Row],[Désignation EPI]])*TEPI[[#This Row],[quantité]])</f>
        <v>#N/A</v>
      </c>
      <c r="E6" s="5">
        <f>SUMPRODUCT((TEPI[[#This Row],[BU]]=Tableau4[[#Headers],[BU 02226]])*(TEPI[code EPI]=Tableau4[[#This Row],[Désignation EPI]])*TEPI[quantité])</f>
        <v>0</v>
      </c>
    </row>
    <row r="7" spans="1:5" x14ac:dyDescent="0.25">
      <c r="A7" s="7" t="s">
        <v>82</v>
      </c>
      <c r="B7" s="5" t="e">
        <f>SUMPRODUCT((TEPI[BU]=Tableau4[[#Headers],[BU 02137]])*(TEPI[code EPI]=Tableau4[[#This Row],[Désignation EPI]])*TEPI[[#This Row],[quantité]])</f>
        <v>#N/A</v>
      </c>
      <c r="E7" s="5">
        <f>SUMPRODUCT((TEPI[[#This Row],[BU]]=Tableau4[[#Headers],[BU 02226]])*(TEPI[code EPI]=Tableau4[[#This Row],[Désignation EPI]])*TEPI[quantité])</f>
        <v>0</v>
      </c>
    </row>
    <row r="8" spans="1:5" x14ac:dyDescent="0.25">
      <c r="A8" s="6" t="s">
        <v>36</v>
      </c>
      <c r="B8" s="5" t="e">
        <f>SUMPRODUCT((TEPI[BU]=Tableau4[[#Headers],[BU 02137]])*(TEPI[code EPI]=Tableau4[[#This Row],[Désignation EPI]])*TEPI[[#This Row],[quantité]])</f>
        <v>#N/A</v>
      </c>
      <c r="E8" s="5">
        <f>SUMPRODUCT((TEPI[[#This Row],[BU]]=Tableau4[[#Headers],[BU 02226]])*(TEPI[code EPI]=Tableau4[[#This Row],[Désignation EPI]])*TEPI[quantité])</f>
        <v>0</v>
      </c>
    </row>
    <row r="9" spans="1:5" x14ac:dyDescent="0.25">
      <c r="A9" s="7" t="s">
        <v>44</v>
      </c>
      <c r="B9" s="5" t="e">
        <f>SUMPRODUCT((TEPI[BU]=Tableau4[[#Headers],[BU 02137]])*(TEPI[code EPI]=Tableau4[[#This Row],[Désignation EPI]])*TEPI[[#This Row],[quantité]])</f>
        <v>#N/A</v>
      </c>
      <c r="E9" s="5">
        <f>SUMPRODUCT((TEPI[[#This Row],[BU]]=Tableau4[[#Headers],[BU 02226]])*(TEPI[code EPI]=Tableau4[[#This Row],[Désignation EPI]])*TEPI[quantité])</f>
        <v>0</v>
      </c>
    </row>
    <row r="10" spans="1:5" x14ac:dyDescent="0.25">
      <c r="A10" s="6" t="s">
        <v>83</v>
      </c>
      <c r="B10" s="5" t="e">
        <f>SUMPRODUCT((TEPI[BU]=Tableau4[[#Headers],[BU 02137]])*(TEPI[code EPI]=Tableau4[[#This Row],[Désignation EPI]])*TEPI[[#This Row],[quantité]])</f>
        <v>#N/A</v>
      </c>
      <c r="E10" s="5">
        <f>SUMPRODUCT((TEPI[[#This Row],[BU]]=Tableau4[[#Headers],[BU 02226]])*(TEPI[code EPI]=Tableau4[[#This Row],[Désignation EPI]])*TEPI[quantité])</f>
        <v>0</v>
      </c>
    </row>
    <row r="11" spans="1:5" x14ac:dyDescent="0.25">
      <c r="A11" s="7" t="s">
        <v>84</v>
      </c>
      <c r="B11" s="5" t="e">
        <f>SUMPRODUCT((TEPI[BU]=Tableau4[[#Headers],[BU 02137]])*(TEPI[code EPI]=Tableau4[[#This Row],[Désignation EPI]])*TEPI[[#This Row],[quantité]])</f>
        <v>#N/A</v>
      </c>
      <c r="E11" s="5">
        <f>SUMPRODUCT((TEPI[[#This Row],[BU]]=Tableau4[[#Headers],[BU 02226]])*(TEPI[code EPI]=Tableau4[[#This Row],[Désignation EPI]])*TEPI[quantité])</f>
        <v>0</v>
      </c>
    </row>
    <row r="12" spans="1:5" x14ac:dyDescent="0.25">
      <c r="A12" s="6" t="s">
        <v>15</v>
      </c>
      <c r="B12" s="5" t="e">
        <f>SUMPRODUCT((TEPI[BU]=Tableau4[[#Headers],[BU 02137]])*(TEPI[code EPI]=Tableau4[[#This Row],[Désignation EPI]])*TEPI[[#This Row],[quantité]])</f>
        <v>#N/A</v>
      </c>
      <c r="E12" s="5">
        <f>SUMPRODUCT((TEPI[[#This Row],[BU]]=Tableau4[[#Headers],[BU 02226]])*(TEPI[code EPI]=Tableau4[[#This Row],[Désignation EPI]])*TEPI[quantité])</f>
        <v>0</v>
      </c>
    </row>
    <row r="13" spans="1:5" x14ac:dyDescent="0.25">
      <c r="A13" s="7" t="s">
        <v>12</v>
      </c>
      <c r="B13" s="5" t="e">
        <f>SUMPRODUCT((TEPI[BU]=Tableau4[[#Headers],[BU 02137]])*(TEPI[code EPI]=Tableau4[[#This Row],[Désignation EPI]])*TEPI[[#This Row],[quantité]])</f>
        <v>#N/A</v>
      </c>
      <c r="E13" s="5">
        <f>SUMPRODUCT((TEPI[[#This Row],[BU]]=Tableau4[[#Headers],[BU 02226]])*(TEPI[code EPI]=Tableau4[[#This Row],[Désignation EPI]])*TEPI[quantité])</f>
        <v>0</v>
      </c>
    </row>
    <row r="14" spans="1:5" x14ac:dyDescent="0.25">
      <c r="A14" s="6" t="s">
        <v>25</v>
      </c>
      <c r="B14" s="5" t="e">
        <f>SUMPRODUCT((TEPI[BU]=Tableau4[[#Headers],[BU 02137]])*(TEPI[code EPI]=Tableau4[[#This Row],[Désignation EPI]])*TEPI[[#This Row],[quantité]])</f>
        <v>#N/A</v>
      </c>
      <c r="E14" s="5">
        <f>SUMPRODUCT((TEPI[[#This Row],[BU]]=Tableau4[[#Headers],[BU 02226]])*(TEPI[code EPI]=Tableau4[[#This Row],[Désignation EPI]])*TEPI[quantité])</f>
        <v>0</v>
      </c>
    </row>
    <row r="15" spans="1:5" x14ac:dyDescent="0.25">
      <c r="A15" s="7" t="s">
        <v>27</v>
      </c>
      <c r="B15" s="5" t="e">
        <f>SUMPRODUCT((TEPI[BU]=Tableau4[[#Headers],[BU 02137]])*(TEPI[code EPI]=Tableau4[[#This Row],[Désignation EPI]])*TEPI[[#This Row],[quantité]])</f>
        <v>#N/A</v>
      </c>
      <c r="E15" s="5">
        <f>SUMPRODUCT((TEPI[[#This Row],[BU]]=Tableau4[[#Headers],[BU 02226]])*(TEPI[code EPI]=Tableau4[[#This Row],[Désignation EPI]])*TEPI[quantité])</f>
        <v>0</v>
      </c>
    </row>
    <row r="16" spans="1:5" x14ac:dyDescent="0.25">
      <c r="A16" s="6" t="s">
        <v>85</v>
      </c>
      <c r="B16" s="5" t="e">
        <f>SUMPRODUCT((TEPI[BU]=Tableau4[[#Headers],[BU 02137]])*(TEPI[code EPI]=Tableau4[[#This Row],[Désignation EPI]])*TEPI[[#This Row],[quantité]])</f>
        <v>#N/A</v>
      </c>
      <c r="E16" s="5">
        <f>SUMPRODUCT((TEPI[[#This Row],[BU]]=Tableau4[[#Headers],[BU 02226]])*(TEPI[code EPI]=Tableau4[[#This Row],[Désignation EPI]])*TEPI[quantité])</f>
        <v>0</v>
      </c>
    </row>
    <row r="17" spans="1:5" x14ac:dyDescent="0.25">
      <c r="A17" s="7" t="s">
        <v>86</v>
      </c>
      <c r="B17" s="5" t="e">
        <f>SUMPRODUCT((TEPI[BU]=Tableau4[[#Headers],[BU 02137]])*(TEPI[code EPI]=Tableau4[[#This Row],[Désignation EPI]])*TEPI[[#This Row],[quantité]])</f>
        <v>#N/A</v>
      </c>
      <c r="E17" s="5">
        <f>SUMPRODUCT((TEPI[[#This Row],[BU]]=Tableau4[[#Headers],[BU 02226]])*(TEPI[code EPI]=Tableau4[[#This Row],[Désignation EPI]])*TEPI[quantité])</f>
        <v>0</v>
      </c>
    </row>
    <row r="18" spans="1:5" x14ac:dyDescent="0.25">
      <c r="A18" s="6" t="s">
        <v>87</v>
      </c>
      <c r="B18" s="5" t="e">
        <f>SUMPRODUCT((TEPI[BU]=Tableau4[[#Headers],[BU 02137]])*(TEPI[code EPI]=Tableau4[[#This Row],[Désignation EPI]])*TEPI[[#This Row],[quantité]])</f>
        <v>#N/A</v>
      </c>
      <c r="E18" s="5">
        <f>SUMPRODUCT((TEPI[[#This Row],[BU]]=Tableau4[[#Headers],[BU 02226]])*(TEPI[code EPI]=Tableau4[[#This Row],[Désignation EPI]])*TEPI[quantité])</f>
        <v>0</v>
      </c>
    </row>
    <row r="19" spans="1:5" x14ac:dyDescent="0.25">
      <c r="A19" s="7" t="s">
        <v>88</v>
      </c>
      <c r="B19" s="5" t="e">
        <f>SUMPRODUCT((TEPI[BU]=Tableau4[[#Headers],[BU 02137]])*(TEPI[code EPI]=Tableau4[[#This Row],[Désignation EPI]])*TEPI[[#This Row],[quantité]])</f>
        <v>#N/A</v>
      </c>
      <c r="E19" s="5">
        <f>SUMPRODUCT((TEPI[[#This Row],[BU]]=Tableau4[[#Headers],[BU 02226]])*(TEPI[code EPI]=Tableau4[[#This Row],[Désignation EPI]])*TEPI[quantité])</f>
        <v>0</v>
      </c>
    </row>
    <row r="20" spans="1:5" x14ac:dyDescent="0.25">
      <c r="A20" s="6" t="s">
        <v>89</v>
      </c>
      <c r="B20" s="5" t="e">
        <f>SUMPRODUCT((TEPI[BU]=Tableau4[[#Headers],[BU 02137]])*(TEPI[code EPI]=Tableau4[[#This Row],[Désignation EPI]])*TEPI[[#This Row],[quantité]])</f>
        <v>#N/A</v>
      </c>
      <c r="E20" s="5">
        <f>SUMPRODUCT((TEPI[[#This Row],[BU]]=Tableau4[[#Headers],[BU 02226]])*(TEPI[code EPI]=Tableau4[[#This Row],[Désignation EPI]])*TEPI[quantité])</f>
        <v>0</v>
      </c>
    </row>
    <row r="21" spans="1:5" x14ac:dyDescent="0.25">
      <c r="A21" s="7" t="s">
        <v>57</v>
      </c>
      <c r="B21" s="5" t="e">
        <f>SUMPRODUCT((TEPI[BU]=Tableau4[[#Headers],[BU 02137]])*(TEPI[code EPI]=Tableau4[[#This Row],[Désignation EPI]])*TEPI[[#This Row],[quantité]])</f>
        <v>#N/A</v>
      </c>
      <c r="E21" s="5">
        <f>SUMPRODUCT((TEPI[[#This Row],[BU]]=Tableau4[[#Headers],[BU 02226]])*(TEPI[code EPI]=Tableau4[[#This Row],[Désignation EPI]])*TEPI[quantité])</f>
        <v>2</v>
      </c>
    </row>
    <row r="22" spans="1:5" x14ac:dyDescent="0.25">
      <c r="A22" s="6" t="s">
        <v>90</v>
      </c>
      <c r="B22" s="5" t="e">
        <f>SUMPRODUCT((TEPI[BU]=Tableau4[[#Headers],[BU 02137]])*(TEPI[code EPI]=Tableau4[[#This Row],[Désignation EPI]])*TEPI[[#This Row],[quantité]])</f>
        <v>#N/A</v>
      </c>
      <c r="E22" s="5">
        <f>SUMPRODUCT((TEPI[[#This Row],[BU]]=Tableau4[[#Headers],[BU 02226]])*(TEPI[code EPI]=Tableau4[[#This Row],[Désignation EPI]])*TEPI[quantité])</f>
        <v>0</v>
      </c>
    </row>
    <row r="23" spans="1:5" x14ac:dyDescent="0.25">
      <c r="A23" s="7" t="s">
        <v>91</v>
      </c>
      <c r="B23" s="5" t="e">
        <f>SUMPRODUCT((TEPI[BU]=Tableau4[[#Headers],[BU 02137]])*(TEPI[code EPI]=Tableau4[[#This Row],[Désignation EPI]])*TEPI[[#This Row],[quantité]])</f>
        <v>#N/A</v>
      </c>
      <c r="E23" s="5">
        <f>SUMPRODUCT((TEPI[[#This Row],[BU]]=Tableau4[[#Headers],[BU 02226]])*(TEPI[code EPI]=Tableau4[[#This Row],[Désignation EPI]])*TEPI[quantité])</f>
        <v>0</v>
      </c>
    </row>
    <row r="24" spans="1:5" x14ac:dyDescent="0.25">
      <c r="A24" s="6" t="s">
        <v>92</v>
      </c>
      <c r="B24" s="5" t="e">
        <f>SUMPRODUCT((TEPI[BU]=Tableau4[[#Headers],[BU 02137]])*(TEPI[code EPI]=Tableau4[[#This Row],[Désignation EPI]])*TEPI[[#This Row],[quantité]])</f>
        <v>#N/A</v>
      </c>
      <c r="E24" s="5">
        <f>SUMPRODUCT((TEPI[[#This Row],[BU]]=Tableau4[[#Headers],[BU 02226]])*(TEPI[code EPI]=Tableau4[[#This Row],[Désignation EPI]])*TEPI[quantité])</f>
        <v>0</v>
      </c>
    </row>
    <row r="25" spans="1:5" x14ac:dyDescent="0.25">
      <c r="A25" s="7" t="s">
        <v>93</v>
      </c>
      <c r="B25" s="5" t="e">
        <f>SUMPRODUCT((TEPI[BU]=Tableau4[[#Headers],[BU 02137]])*(TEPI[code EPI]=Tableau4[[#This Row],[Désignation EPI]])*TEPI[[#This Row],[quantité]])</f>
        <v>#N/A</v>
      </c>
      <c r="E25" s="5">
        <f>SUMPRODUCT((TEPI[[#This Row],[BU]]=Tableau4[[#Headers],[BU 02226]])*(TEPI[code EPI]=Tableau4[[#This Row],[Désignation EPI]])*TEPI[quantité])</f>
        <v>0</v>
      </c>
    </row>
    <row r="26" spans="1:5" x14ac:dyDescent="0.25">
      <c r="A26" s="6" t="s">
        <v>94</v>
      </c>
      <c r="B26" s="5" t="e">
        <f>SUMPRODUCT((TEPI[BU]=Tableau4[[#Headers],[BU 02137]])*(TEPI[code EPI]=Tableau4[[#This Row],[Désignation EPI]])*TEPI[[#This Row],[quantité]])</f>
        <v>#N/A</v>
      </c>
      <c r="E26" s="5">
        <f>SUMPRODUCT((TEPI[[#This Row],[BU]]=Tableau4[[#Headers],[BU 02226]])*(TEPI[code EPI]=Tableau4[[#This Row],[Désignation EPI]])*TEPI[quantité])</f>
        <v>0</v>
      </c>
    </row>
    <row r="27" spans="1:5" x14ac:dyDescent="0.25">
      <c r="A27" s="7" t="s">
        <v>95</v>
      </c>
      <c r="B27" s="5" t="e">
        <f>SUMPRODUCT((TEPI[BU]=Tableau4[[#Headers],[BU 02137]])*(TEPI[code EPI]=Tableau4[[#This Row],[Désignation EPI]])*TEPI[[#This Row],[quantité]])</f>
        <v>#N/A</v>
      </c>
      <c r="E27" s="5">
        <f>SUMPRODUCT((TEPI[[#This Row],[BU]]=Tableau4[[#Headers],[BU 02226]])*(TEPI[code EPI]=Tableau4[[#This Row],[Désignation EPI]])*TEPI[quantité])</f>
        <v>0</v>
      </c>
    </row>
    <row r="28" spans="1:5" x14ac:dyDescent="0.25">
      <c r="A28" s="6" t="s">
        <v>58</v>
      </c>
      <c r="B28" s="5" t="e">
        <f>SUMPRODUCT((TEPI[BU]=Tableau4[[#Headers],[BU 02137]])*(TEPI[code EPI]=Tableau4[[#This Row],[Désignation EPI]])*TEPI[[#This Row],[quantité]])</f>
        <v>#N/A</v>
      </c>
      <c r="E28" s="5">
        <f>SUMPRODUCT((TEPI[[#This Row],[BU]]=Tableau4[[#Headers],[BU 02226]])*(TEPI[code EPI]=Tableau4[[#This Row],[Désignation EPI]])*TEPI[quantité])</f>
        <v>0</v>
      </c>
    </row>
    <row r="29" spans="1:5" x14ac:dyDescent="0.25">
      <c r="A29" s="7" t="s">
        <v>96</v>
      </c>
      <c r="B29" s="5" t="e">
        <f>SUMPRODUCT((TEPI[BU]=Tableau4[[#Headers],[BU 02137]])*(TEPI[code EPI]=Tableau4[[#This Row],[Désignation EPI]])*TEPI[[#This Row],[quantité]])</f>
        <v>#N/A</v>
      </c>
      <c r="E29" s="5">
        <f>SUMPRODUCT((TEPI[[#This Row],[BU]]=Tableau4[[#Headers],[BU 02226]])*(TEPI[code EPI]=Tableau4[[#This Row],[Désignation EPI]])*TEPI[quantité])</f>
        <v>0</v>
      </c>
    </row>
    <row r="30" spans="1:5" x14ac:dyDescent="0.25">
      <c r="A30" s="6" t="s">
        <v>42</v>
      </c>
      <c r="B30" s="5" t="e">
        <f>SUMPRODUCT((TEPI[BU]=Tableau4[[#Headers],[BU 02137]])*(TEPI[code EPI]=Tableau4[[#This Row],[Désignation EPI]])*TEPI[[#This Row],[quantité]])</f>
        <v>#N/A</v>
      </c>
      <c r="E30" s="5">
        <f>SUMPRODUCT((TEPI[[#This Row],[BU]]=Tableau4[[#Headers],[BU 02226]])*(TEPI[code EPI]=Tableau4[[#This Row],[Désignation EPI]])*TEPI[quantité])</f>
        <v>0</v>
      </c>
    </row>
    <row r="31" spans="1:5" x14ac:dyDescent="0.25">
      <c r="A31" s="7" t="s">
        <v>7</v>
      </c>
      <c r="B31" s="5" t="e">
        <f>SUMPRODUCT((TEPI[BU]=Tableau4[[#Headers],[BU 02137]])*(TEPI[code EPI]=Tableau4[[#This Row],[Désignation EPI]])*TEPI[[#This Row],[quantité]])</f>
        <v>#N/A</v>
      </c>
      <c r="E31" s="5">
        <f>SUMPRODUCT((TEPI[[#This Row],[BU]]=Tableau4[[#Headers],[BU 02226]])*(TEPI[code EPI]=Tableau4[[#This Row],[Désignation EPI]])*TEPI[quantité])</f>
        <v>0</v>
      </c>
    </row>
    <row r="32" spans="1:5" x14ac:dyDescent="0.25">
      <c r="A32" s="6" t="s">
        <v>97</v>
      </c>
      <c r="B32" s="5" t="e">
        <f>SUMPRODUCT((TEPI[BU]=Tableau4[[#Headers],[BU 02137]])*(TEPI[code EPI]=Tableau4[[#This Row],[Désignation EPI]])*TEPI[[#This Row],[quantité]])</f>
        <v>#N/A</v>
      </c>
      <c r="E32" s="5">
        <f>SUMPRODUCT((TEPI[[#This Row],[BU]]=Tableau4[[#Headers],[BU 02226]])*(TEPI[code EPI]=Tableau4[[#This Row],[Désignation EPI]])*TEPI[quantité])</f>
        <v>0</v>
      </c>
    </row>
    <row r="33" spans="1:5" x14ac:dyDescent="0.25">
      <c r="A33" s="7" t="s">
        <v>46</v>
      </c>
      <c r="B33" s="5" t="e">
        <f>SUMPRODUCT((TEPI[BU]=Tableau4[[#Headers],[BU 02137]])*(TEPI[code EPI]=Tableau4[[#This Row],[Désignation EPI]])*TEPI[[#This Row],[quantité]])</f>
        <v>#N/A</v>
      </c>
      <c r="E33" s="5">
        <f>SUMPRODUCT((TEPI[[#This Row],[BU]]=Tableau4[[#Headers],[BU 02226]])*(TEPI[code EPI]=Tableau4[[#This Row],[Désignation EPI]])*TEPI[quantité])</f>
        <v>0</v>
      </c>
    </row>
    <row r="34" spans="1:5" x14ac:dyDescent="0.25">
      <c r="A34" s="6" t="s">
        <v>16</v>
      </c>
      <c r="B34" s="5" t="e">
        <f>SUMPRODUCT((TEPI[BU]=Tableau4[[#Headers],[BU 02137]])*(TEPI[code EPI]=Tableau4[[#This Row],[Désignation EPI]])*TEPI[[#This Row],[quantité]])</f>
        <v>#N/A</v>
      </c>
      <c r="E34" s="5">
        <f>SUMPRODUCT((TEPI[[#This Row],[BU]]=Tableau4[[#Headers],[BU 02226]])*(TEPI[code EPI]=Tableau4[[#This Row],[Désignation EPI]])*TEPI[quantité])</f>
        <v>0</v>
      </c>
    </row>
    <row r="35" spans="1:5" x14ac:dyDescent="0.25">
      <c r="A35" s="7" t="s">
        <v>18</v>
      </c>
      <c r="B35" s="5" t="e">
        <f>SUMPRODUCT((TEPI[BU]=Tableau4[[#Headers],[BU 02137]])*(TEPI[code EPI]=Tableau4[[#This Row],[Désignation EPI]])*TEPI[[#This Row],[quantité]])</f>
        <v>#N/A</v>
      </c>
      <c r="E35" s="5">
        <f>SUMPRODUCT((TEPI[[#This Row],[BU]]=Tableau4[[#Headers],[BU 02226]])*(TEPI[code EPI]=Tableau4[[#This Row],[Désignation EPI]])*TEPI[quantité])</f>
        <v>0</v>
      </c>
    </row>
    <row r="36" spans="1:5" x14ac:dyDescent="0.25">
      <c r="A36" s="6" t="s">
        <v>65</v>
      </c>
      <c r="B36" s="5" t="e">
        <f>SUMPRODUCT((TEPI[BU]=Tableau4[[#Headers],[BU 02137]])*(TEPI[code EPI]=Tableau4[[#This Row],[Désignation EPI]])*TEPI[[#This Row],[quantité]])</f>
        <v>#N/A</v>
      </c>
      <c r="E36" s="5">
        <f>SUMPRODUCT((TEPI[[#This Row],[BU]]=Tableau4[[#Headers],[BU 02226]])*(TEPI[code EPI]=Tableau4[[#This Row],[Désignation EPI]])*TEPI[quantité])</f>
        <v>0</v>
      </c>
    </row>
    <row r="37" spans="1:5" x14ac:dyDescent="0.25">
      <c r="A37" s="7" t="s">
        <v>98</v>
      </c>
      <c r="B37" s="5" t="e">
        <f>SUMPRODUCT((TEPI[BU]=Tableau4[[#Headers],[BU 02137]])*(TEPI[code EPI]=Tableau4[[#This Row],[Désignation EPI]])*TEPI[[#This Row],[quantité]])</f>
        <v>#N/A</v>
      </c>
      <c r="E37" s="5">
        <f>SUMPRODUCT((TEPI[[#This Row],[BU]]=Tableau4[[#Headers],[BU 02226]])*(TEPI[code EPI]=Tableau4[[#This Row],[Désignation EPI]])*TEPI[quantité])</f>
        <v>0</v>
      </c>
    </row>
    <row r="38" spans="1:5" x14ac:dyDescent="0.25">
      <c r="A38" s="6" t="s">
        <v>9</v>
      </c>
      <c r="B38" s="5" t="e">
        <f>SUMPRODUCT((TEPI[BU]=Tableau4[[#Headers],[BU 02137]])*(TEPI[code EPI]=Tableau4[[#This Row],[Désignation EPI]])*TEPI[[#This Row],[quantité]])</f>
        <v>#N/A</v>
      </c>
      <c r="E38" s="5">
        <f>SUMPRODUCT((TEPI[[#This Row],[BU]]=Tableau4[[#Headers],[BU 02226]])*(TEPI[code EPI]=Tableau4[[#This Row],[Désignation EPI]])*TEPI[quantité])</f>
        <v>0</v>
      </c>
    </row>
    <row r="39" spans="1:5" x14ac:dyDescent="0.25">
      <c r="A39" s="7" t="s">
        <v>99</v>
      </c>
      <c r="B39" s="5" t="e">
        <f>SUMPRODUCT((TEPI[BU]=Tableau4[[#Headers],[BU 02137]])*(TEPI[code EPI]=Tableau4[[#This Row],[Désignation EPI]])*TEPI[[#This Row],[quantité]])</f>
        <v>#N/A</v>
      </c>
      <c r="E39" s="5">
        <f>SUMPRODUCT((TEPI[[#This Row],[BU]]=Tableau4[[#Headers],[BU 02226]])*(TEPI[code EPI]=Tableau4[[#This Row],[Désignation EPI]])*TEPI[quantité])</f>
        <v>0</v>
      </c>
    </row>
    <row r="40" spans="1:5" x14ac:dyDescent="0.25">
      <c r="A40" s="6" t="s">
        <v>100</v>
      </c>
      <c r="B40" s="5" t="e">
        <f>SUMPRODUCT((TEPI[BU]=Tableau4[[#Headers],[BU 02137]])*(TEPI[code EPI]=Tableau4[[#This Row],[Désignation EPI]])*TEPI[[#This Row],[quantité]])</f>
        <v>#N/A</v>
      </c>
      <c r="E40" s="5">
        <f>SUMPRODUCT((TEPI[[#This Row],[BU]]=Tableau4[[#Headers],[BU 02226]])*(TEPI[code EPI]=Tableau4[[#This Row],[Désignation EPI]])*TEPI[quantité])</f>
        <v>0</v>
      </c>
    </row>
    <row r="41" spans="1:5" x14ac:dyDescent="0.25">
      <c r="A41" s="7" t="s">
        <v>101</v>
      </c>
      <c r="B41" s="5" t="e">
        <f>SUMPRODUCT((TEPI[BU]=Tableau4[[#Headers],[BU 02137]])*(TEPI[code EPI]=Tableau4[[#This Row],[Désignation EPI]])*TEPI[[#This Row],[quantité]])</f>
        <v>#N/A</v>
      </c>
      <c r="E41" s="5">
        <f>SUMPRODUCT((TEPI[[#This Row],[BU]]=Tableau4[[#Headers],[BU 02226]])*(TEPI[code EPI]=Tableau4[[#This Row],[Désignation EPI]])*TEPI[quantité])</f>
        <v>0</v>
      </c>
    </row>
    <row r="42" spans="1:5" x14ac:dyDescent="0.25">
      <c r="A42" s="6" t="s">
        <v>102</v>
      </c>
      <c r="B42" s="5" t="e">
        <f>SUMPRODUCT((TEPI[BU]=Tableau4[[#Headers],[BU 02137]])*(TEPI[code EPI]=Tableau4[[#This Row],[Désignation EPI]])*TEPI[[#This Row],[quantité]])</f>
        <v>#N/A</v>
      </c>
      <c r="E42" s="5">
        <f>SUMPRODUCT((TEPI[[#This Row],[BU]]=Tableau4[[#Headers],[BU 02226]])*(TEPI[code EPI]=Tableau4[[#This Row],[Désignation EPI]])*TEPI[quantité])</f>
        <v>0</v>
      </c>
    </row>
    <row r="43" spans="1:5" x14ac:dyDescent="0.25">
      <c r="A43" s="7" t="s">
        <v>50</v>
      </c>
      <c r="B43" s="5" t="e">
        <f>SUMPRODUCT((TEPI[BU]=Tableau4[[#Headers],[BU 02137]])*(TEPI[code EPI]=Tableau4[[#This Row],[Désignation EPI]])*TEPI[[#This Row],[quantité]])</f>
        <v>#N/A</v>
      </c>
      <c r="E43" s="5">
        <f>SUMPRODUCT((TEPI[[#This Row],[BU]]=Tableau4[[#Headers],[BU 02226]])*(TEPI[code EPI]=Tableau4[[#This Row],[Désignation EPI]])*TEPI[quantité])</f>
        <v>0</v>
      </c>
    </row>
    <row r="44" spans="1:5" x14ac:dyDescent="0.25">
      <c r="A44" s="6" t="s">
        <v>103</v>
      </c>
      <c r="B44" s="5" t="e">
        <f>SUMPRODUCT((TEPI[BU]=Tableau4[[#Headers],[BU 02137]])*(TEPI[code EPI]=Tableau4[[#This Row],[Désignation EPI]])*TEPI[[#This Row],[quantité]])</f>
        <v>#N/A</v>
      </c>
      <c r="E44" s="5">
        <f>SUMPRODUCT((TEPI[[#This Row],[BU]]=Tableau4[[#Headers],[BU 02226]])*(TEPI[code EPI]=Tableau4[[#This Row],[Désignation EPI]])*TEPI[quantité])</f>
        <v>0</v>
      </c>
    </row>
    <row r="45" spans="1:5" x14ac:dyDescent="0.25">
      <c r="A45" s="7" t="s">
        <v>20</v>
      </c>
      <c r="B45" s="5" t="e">
        <f>SUMPRODUCT((TEPI[BU]=Tableau4[[#Headers],[BU 02137]])*(TEPI[code EPI]=Tableau4[[#This Row],[Désignation EPI]])*TEPI[[#This Row],[quantité]])</f>
        <v>#N/A</v>
      </c>
      <c r="E45" s="5">
        <f>SUMPRODUCT((TEPI[[#This Row],[BU]]=Tableau4[[#Headers],[BU 02226]])*(TEPI[code EPI]=Tableau4[[#This Row],[Désignation EPI]])*TEPI[quantité])</f>
        <v>0</v>
      </c>
    </row>
    <row r="46" spans="1:5" x14ac:dyDescent="0.25">
      <c r="A46" s="6" t="s">
        <v>23</v>
      </c>
      <c r="B46" s="5" t="e">
        <f>SUMPRODUCT((TEPI[BU]=Tableau4[[#Headers],[BU 02137]])*(TEPI[code EPI]=Tableau4[[#This Row],[Désignation EPI]])*TEPI[[#This Row],[quantité]])</f>
        <v>#N/A</v>
      </c>
      <c r="E46" s="5">
        <f>SUMPRODUCT((TEPI[[#This Row],[BU]]=Tableau4[[#Headers],[BU 02226]])*(TEPI[code EPI]=Tableau4[[#This Row],[Désignation EPI]])*TEPI[quantité])</f>
        <v>0</v>
      </c>
    </row>
    <row r="47" spans="1:5" x14ac:dyDescent="0.25">
      <c r="A47" s="7" t="s">
        <v>52</v>
      </c>
      <c r="B47" s="5" t="e">
        <f>SUMPRODUCT((TEPI[BU]=Tableau4[[#Headers],[BU 02137]])*(TEPI[code EPI]=Tableau4[[#This Row],[Désignation EPI]])*TEPI[[#This Row],[quantité]])</f>
        <v>#N/A</v>
      </c>
      <c r="E47" s="5">
        <f>SUMPRODUCT((TEPI[[#This Row],[BU]]=Tableau4[[#Headers],[BU 02226]])*(TEPI[code EPI]=Tableau4[[#This Row],[Désignation EPI]])*TEPI[quantité])</f>
        <v>0</v>
      </c>
    </row>
    <row r="48" spans="1:5" x14ac:dyDescent="0.25">
      <c r="A48" s="6" t="s">
        <v>39</v>
      </c>
      <c r="B48" s="5" t="e">
        <f>SUMPRODUCT((TEPI[BU]=Tableau4[[#Headers],[BU 02137]])*(TEPI[code EPI]=Tableau4[[#This Row],[Désignation EPI]])*TEPI[[#This Row],[quantité]])</f>
        <v>#N/A</v>
      </c>
      <c r="E48" s="5">
        <f>SUMPRODUCT((TEPI[[#This Row],[BU]]=Tableau4[[#Headers],[BU 02226]])*(TEPI[code EPI]=Tableau4[[#This Row],[Désignation EPI]])*TEPI[quantité])</f>
        <v>0</v>
      </c>
    </row>
    <row r="49" spans="1:5" x14ac:dyDescent="0.25">
      <c r="A49" s="7" t="s">
        <v>62</v>
      </c>
      <c r="B49" s="5" t="e">
        <f>SUMPRODUCT((TEPI[BU]=Tableau4[[#Headers],[BU 02137]])*(TEPI[code EPI]=Tableau4[[#This Row],[Désignation EPI]])*TEPI[[#This Row],[quantité]])</f>
        <v>#N/A</v>
      </c>
      <c r="E49" s="5">
        <f>SUMPRODUCT((TEPI[[#This Row],[BU]]=Tableau4[[#Headers],[BU 02226]])*(TEPI[code EPI]=Tableau4[[#This Row],[Désignation EPI]])*TEPI[quantité])</f>
        <v>0</v>
      </c>
    </row>
    <row r="50" spans="1:5" x14ac:dyDescent="0.25">
      <c r="A50" s="6" t="s">
        <v>104</v>
      </c>
      <c r="B50" s="5" t="e">
        <f>SUMPRODUCT((TEPI[BU]=Tableau4[[#Headers],[BU 02137]])*(TEPI[code EPI]=Tableau4[[#This Row],[Désignation EPI]])*TEPI[[#This Row],[quantité]])</f>
        <v>#N/A</v>
      </c>
      <c r="E50" s="5">
        <f>SUMPRODUCT((TEPI[[#This Row],[BU]]=Tableau4[[#Headers],[BU 02226]])*(TEPI[code EPI]=Tableau4[[#This Row],[Désignation EPI]])*TEPI[quantité])</f>
        <v>0</v>
      </c>
    </row>
    <row r="51" spans="1:5" x14ac:dyDescent="0.25">
      <c r="A51" t="s">
        <v>105</v>
      </c>
      <c r="B51" s="5" t="e">
        <f>SUMPRODUCT((TEPI[BU]=Tableau4[[#Headers],[BU 02137]])*(TEPI[code EPI]=Tableau4[[#This Row],[Désignation EPI]])*TEPI[[#This Row],[quantité]])</f>
        <v>#N/A</v>
      </c>
      <c r="E51" s="5">
        <f>SUMPRODUCT((TEPI[[#This Row],[BU]]=Tableau4[[#Headers],[BU 02226]])*(TEPI[code EPI]=Tableau4[[#This Row],[Désignation EPI]])*TEPI[quantité])</f>
        <v>0</v>
      </c>
    </row>
    <row r="52" spans="1:5" x14ac:dyDescent="0.25">
      <c r="A52" t="s">
        <v>106</v>
      </c>
      <c r="B52" s="5" t="e">
        <f>SUMPRODUCT((TEPI[BU]=Tableau4[[#Headers],[BU 02137]])*(TEPI[code EPI]=Tableau4[[#This Row],[Désignation EPI]])*TEPI[[#This Row],[quantité]])</f>
        <v>#N/A</v>
      </c>
      <c r="E52" s="5">
        <f>SUMPRODUCT((TEPI[[#This Row],[BU]]=Tableau4[[#Headers],[BU 02226]])*(TEPI[code EPI]=Tableau4[[#This Row],[Désignation EPI]])*TEPI[quantité])</f>
        <v>0</v>
      </c>
    </row>
    <row r="53" spans="1:5" x14ac:dyDescent="0.25">
      <c r="A53" t="s">
        <v>107</v>
      </c>
      <c r="B53" s="5" t="e">
        <f>SUMPRODUCT((TEPI[BU]=Tableau4[[#Headers],[BU 02137]])*(TEPI[code EPI]=Tableau4[[#This Row],[Désignation EPI]])*TEPI[[#This Row],[quantité]])</f>
        <v>#N/A</v>
      </c>
      <c r="E53" s="5">
        <f>SUMPRODUCT((TEPI[[#This Row],[BU]]=Tableau4[[#Headers],[BU 02226]])*(TEPI[code EPI]=Tableau4[[#This Row],[Désignation EPI]])*TEPI[quantité])</f>
        <v>0</v>
      </c>
    </row>
    <row r="54" spans="1:5" x14ac:dyDescent="0.25">
      <c r="A54" t="s">
        <v>446</v>
      </c>
      <c r="B54" s="5" t="e">
        <f>SUMPRODUCT((TEPI[BU]=Tableau4[[#Headers],[BU 02137]])*(TEPI[code EPI]=Tableau4[[#This Row],[Désignation EPI]])*TEPI[[#This Row],[quantité]])</f>
        <v>#N/A</v>
      </c>
      <c r="E54" s="5">
        <f>SUMPRODUCT((TEPI[[#This Row],[BU]]=Tableau4[[#Headers],[BU 02226]])*(TEPI[code EPI]=Tableau4[[#This Row],[Désignation EPI]])*TEPI[quantité])</f>
        <v>0</v>
      </c>
    </row>
    <row r="55" spans="1:5" x14ac:dyDescent="0.25">
      <c r="A55" t="s">
        <v>108</v>
      </c>
      <c r="B55" s="5" t="e">
        <f>SUMPRODUCT((TEPI[BU]=Tableau4[[#Headers],[BU 02137]])*(TEPI[code EPI]=Tableau4[[#This Row],[Désignation EPI]])*TEPI[[#This Row],[quantité]])</f>
        <v>#N/A</v>
      </c>
      <c r="E55" s="5">
        <f>SUMPRODUCT((TEPI[[#This Row],[BU]]=Tableau4[[#Headers],[BU 02226]])*(TEPI[code EPI]=Tableau4[[#This Row],[Désignation EPI]])*TEPI[quantité])</f>
        <v>0</v>
      </c>
    </row>
    <row r="56" spans="1:5" x14ac:dyDescent="0.25">
      <c r="A56" t="s">
        <v>447</v>
      </c>
      <c r="B56" s="5" t="e">
        <f>SUMPRODUCT((TEPI[BU]=Tableau4[[#Headers],[BU 02137]])*(TEPI[code EPI]=Tableau4[[#This Row],[Désignation EPI]])*TEPI[[#This Row],[quantité]])</f>
        <v>#N/A</v>
      </c>
      <c r="E56" s="5">
        <f>SUMPRODUCT((TEPI[[#This Row],[BU]]=Tableau4[[#Headers],[BU 02226]])*(TEPI[code EPI]=Tableau4[[#This Row],[Désignation EPI]])*TEPI[quantité])</f>
        <v>0</v>
      </c>
    </row>
    <row r="57" spans="1:5" x14ac:dyDescent="0.25">
      <c r="A57" t="s">
        <v>448</v>
      </c>
      <c r="B57" s="5" t="e">
        <f>SUMPRODUCT((TEPI[BU]=Tableau4[[#Headers],[BU 02137]])*(TEPI[code EPI]=Tableau4[[#This Row],[Désignation EPI]])*TEPI[[#This Row],[quantité]])</f>
        <v>#N/A</v>
      </c>
      <c r="E57" s="5">
        <f>SUMPRODUCT((TEPI[[#This Row],[BU]]=Tableau4[[#Headers],[BU 02226]])*(TEPI[code EPI]=Tableau4[[#This Row],[Désignation EPI]])*TEPI[quantité])</f>
        <v>0</v>
      </c>
    </row>
    <row r="58" spans="1:5" x14ac:dyDescent="0.25">
      <c r="A58" s="6" t="s">
        <v>109</v>
      </c>
      <c r="B58" s="5" t="e">
        <f>SUMPRODUCT((TEPI[BU]=Tableau4[[#Headers],[BU 02137]])*(TEPI[code EPI]=Tableau4[[#This Row],[Désignation EPI]])*TEPI[[#This Row],[quantité]])</f>
        <v>#N/A</v>
      </c>
      <c r="E58" s="5">
        <f>SUMPRODUCT((TEPI[[#This Row],[BU]]=Tableau4[[#Headers],[BU 02226]])*(TEPI[code EPI]=Tableau4[[#This Row],[Désignation EPI]])*TEPI[quantité])</f>
        <v>0</v>
      </c>
    </row>
    <row r="59" spans="1:5" x14ac:dyDescent="0.25">
      <c r="A59" s="7" t="s">
        <v>110</v>
      </c>
      <c r="B59" s="5" t="e">
        <f>SUMPRODUCT((TEPI[BU]=Tableau4[[#Headers],[BU 02137]])*(TEPI[code EPI]=Tableau4[[#This Row],[Désignation EPI]])*TEPI[[#This Row],[quantité]])</f>
        <v>#N/A</v>
      </c>
      <c r="E59" s="5">
        <f>SUMPRODUCT((TEPI[[#This Row],[BU]]=Tableau4[[#Headers],[BU 02226]])*(TEPI[code EPI]=Tableau4[[#This Row],[Désignation EPI]])*TEPI[quantité])</f>
        <v>0</v>
      </c>
    </row>
    <row r="60" spans="1:5" x14ac:dyDescent="0.25">
      <c r="A60" s="6" t="s">
        <v>68</v>
      </c>
      <c r="B60" s="5" t="e">
        <f>SUMPRODUCT((TEPI[BU]=Tableau4[[#Headers],[BU 02137]])*(TEPI[code EPI]=Tableau4[[#This Row],[Désignation EPI]])*TEPI[[#This Row],[quantité]])</f>
        <v>#N/A</v>
      </c>
      <c r="E60" s="5">
        <f>SUMPRODUCT((TEPI[[#This Row],[BU]]=Tableau4[[#Headers],[BU 02226]])*(TEPI[code EPI]=Tableau4[[#This Row],[Désignation EPI]])*TEPI[quantité])</f>
        <v>0</v>
      </c>
    </row>
    <row r="61" spans="1:5" x14ac:dyDescent="0.25">
      <c r="A61" s="7" t="s">
        <v>111</v>
      </c>
      <c r="B61" s="5" t="e">
        <f>SUMPRODUCT((TEPI[BU]=Tableau4[[#Headers],[BU 02137]])*(TEPI[code EPI]=Tableau4[[#This Row],[Désignation EPI]])*TEPI[[#This Row],[quantité]])</f>
        <v>#N/A</v>
      </c>
      <c r="E61" s="5">
        <f>SUMPRODUCT((TEPI[[#This Row],[BU]]=Tableau4[[#Headers],[BU 02226]])*(TEPI[code EPI]=Tableau4[[#This Row],[Désignation EPI]])*TEPI[quantité])</f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7EBD25BF306F64C88D9681CF0043F3B" ma:contentTypeVersion="10" ma:contentTypeDescription="Crée un document." ma:contentTypeScope="" ma:versionID="554b3eb4fe1e9189e301deb252c950a5">
  <xsd:schema xmlns:xsd="http://www.w3.org/2001/XMLSchema" xmlns:xs="http://www.w3.org/2001/XMLSchema" xmlns:p="http://schemas.microsoft.com/office/2006/metadata/properties" xmlns:ns2="8381d781-e82c-4f66-a72c-3cda74f8ec65" xmlns:ns3="ffffef02-c1b8-4eb2-9b33-67eb10071c30" targetNamespace="http://schemas.microsoft.com/office/2006/metadata/properties" ma:root="true" ma:fieldsID="efd8c49cdf033f74c913f738739c04f3" ns2:_="" ns3:_="">
    <xsd:import namespace="8381d781-e82c-4f66-a72c-3cda74f8ec65"/>
    <xsd:import namespace="ffffef02-c1b8-4eb2-9b33-67eb10071c3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81d781-e82c-4f66-a72c-3cda74f8ec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fffef02-c1b8-4eb2-9b33-67eb10071c30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6B350C1-9067-4E4E-89A9-C1573DDA6BE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4222177-8581-4B81-8C1D-632DD8A3447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381d781-e82c-4f66-a72c-3cda74f8ec65"/>
    <ds:schemaRef ds:uri="ffffef02-c1b8-4eb2-9b33-67eb10071c3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8808926-621D-459B-BA11-90D425ED69AE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Pointage EPI</vt:lpstr>
      <vt:lpstr>BD salarié</vt:lpstr>
      <vt:lpstr>Inventaire_mat</vt:lpstr>
      <vt:lpstr>BD EPI</vt:lpstr>
      <vt:lpstr>Commande EPI</vt:lpstr>
      <vt:lpstr>EPI pris par BU</vt:lpstr>
      <vt:lpstr>base_EPI</vt:lpstr>
      <vt:lpstr>Base_salarie</vt:lpstr>
      <vt:lpstr>choix</vt:lpstr>
      <vt:lpstr>code_epi</vt:lpstr>
      <vt:lpstr>listeepi</vt:lpstr>
      <vt:lpstr>Nomsal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Nany</dc:creator>
  <cp:keywords/>
  <dc:description/>
  <cp:lastModifiedBy>YFRANCOIS</cp:lastModifiedBy>
  <cp:revision/>
  <dcterms:created xsi:type="dcterms:W3CDTF">2019-09-08T08:23:06Z</dcterms:created>
  <dcterms:modified xsi:type="dcterms:W3CDTF">2019-10-02T11:11:50Z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0x01010037EBD25BF306F64C88D9681CF0043F3B</vt:lpwstr>
  </property>
</Properties>
</file>