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mna.mezghani\Desktop\"/>
    </mc:Choice>
  </mc:AlternateContent>
  <xr:revisionPtr revIDLastSave="0" documentId="8_{789503CB-52BB-48D8-961B-797B07F0D507}" xr6:coauthVersionLast="44" xr6:coauthVersionMax="44" xr10:uidLastSave="{00000000-0000-0000-0000-000000000000}"/>
  <bookViews>
    <workbookView xWindow="28680" yWindow="-120" windowWidth="29040" windowHeight="15840" xr2:uid="{26F49DF8-4C76-4C3C-8571-202E49B7EB7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5" i="1" l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U4" i="1"/>
  <c r="F7" i="1"/>
  <c r="F6" i="1"/>
  <c r="R6" i="1" s="1"/>
  <c r="F5" i="1"/>
  <c r="F4" i="1"/>
  <c r="AT4" i="1" s="1"/>
  <c r="V1" i="1"/>
  <c r="V4" i="1" s="1"/>
  <c r="BH4" i="1" l="1"/>
  <c r="AZ4" i="1"/>
  <c r="AR4" i="1"/>
  <c r="BG4" i="1"/>
  <c r="AY4" i="1"/>
  <c r="BF4" i="1"/>
  <c r="AX4" i="1"/>
  <c r="BE4" i="1"/>
  <c r="AW4" i="1"/>
  <c r="BI4" i="1"/>
  <c r="BD4" i="1"/>
  <c r="AV4" i="1"/>
  <c r="AS4" i="1"/>
  <c r="BK4" i="1"/>
  <c r="BC4" i="1"/>
  <c r="AU4" i="1"/>
  <c r="BA4" i="1"/>
  <c r="BJ4" i="1"/>
  <c r="BB4" i="1"/>
  <c r="R4" i="1"/>
  <c r="S4" i="1" s="1"/>
  <c r="R5" i="1"/>
  <c r="S5" i="1" s="1"/>
  <c r="R7" i="1"/>
  <c r="S7" i="1" s="1"/>
  <c r="S6" i="1"/>
  <c r="R3" i="1" l="1"/>
  <c r="S3" i="1" l="1"/>
  <c r="S2" i="1" s="1"/>
  <c r="R2" i="1"/>
</calcChain>
</file>

<file path=xl/sharedStrings.xml><?xml version="1.0" encoding="utf-8"?>
<sst xmlns="http://schemas.openxmlformats.org/spreadsheetml/2006/main" count="41" uniqueCount="11">
  <si>
    <t>TIMING
SCHEDULE</t>
  </si>
  <si>
    <r>
      <t xml:space="preserve">$ TOTAL $ 
</t>
    </r>
    <r>
      <rPr>
        <sz val="12"/>
        <rFont val="Arial"/>
        <family val="2"/>
      </rPr>
      <t>INCL. FRINGES &amp; %</t>
    </r>
  </si>
  <si>
    <t xml:space="preserve">Directeur </t>
  </si>
  <si>
    <t xml:space="preserve">agent de maitrise </t>
  </si>
  <si>
    <t xml:space="preserve">manager </t>
  </si>
  <si>
    <t xml:space="preserve">RH </t>
  </si>
  <si>
    <t xml:space="preserve">Pourcentage </t>
  </si>
  <si>
    <t xml:space="preserve">Debut du contrat </t>
  </si>
  <si>
    <t xml:space="preserve">fin de contrat </t>
  </si>
  <si>
    <t xml:space="preserve">il manque ce mois </t>
  </si>
  <si>
    <t xml:space="preserve">Il manque ce mois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</si>
</sst>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_-* #,##0.00\ &quot;€&quot;_-;\-* #,##0.00\ &quot;€&quot;_-;_-* &quot;-&quot;??\ &quot;€&quot;_-;_-@"/>
    <numFmt numFmtId="165" formatCode="#,##0_ ;\-#,##0\ "/>
    <numFmt numFmtId="166" formatCode="[$$]#,##0.00"/>
    <numFmt numFmtId="167" formatCode="_-* #,##0\ &quot;€&quot;_-;\-* #,##0\ &quot;€&quot;_-;_-* &quot;-&quot;??\ &quot;€&quot;_-;_-@"/>
    <numFmt numFmtId="168" formatCode="0.0"/>
    <numFmt numFmtId="170" formatCode="_-* #,##0\ _€_-;\-* #,##0\ _€_-;_-* &quot;-&quot;??\ _€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000000"/>
      <name val="Calibri"/>
      <family val="2"/>
    </font>
    <font>
      <sz val="10"/>
      <color theme="1"/>
      <name val="Calibri"/>
      <family val="2"/>
    </font>
    <font>
      <sz val="14"/>
      <color rgb="FF000000"/>
      <name val="Calibri"/>
      <family val="2"/>
    </font>
    <font>
      <b/>
      <sz val="14"/>
      <color theme="1"/>
      <name val="Calibri"/>
      <family val="2"/>
    </font>
    <font>
      <b/>
      <sz val="16"/>
      <color theme="1"/>
      <name val="Calibri"/>
      <family val="2"/>
    </font>
    <font>
      <sz val="12"/>
      <name val="Arial"/>
      <family val="2"/>
    </font>
    <font>
      <b/>
      <sz val="13"/>
      <color theme="1"/>
      <name val="Calibri"/>
      <family val="2"/>
    </font>
    <font>
      <sz val="13"/>
      <color theme="1"/>
      <name val="Calibri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Arial"/>
      <family val="2"/>
    </font>
    <font>
      <b/>
      <sz val="9"/>
      <color theme="1"/>
      <name val="Arial"/>
      <family val="2"/>
    </font>
    <font>
      <b/>
      <sz val="9"/>
      <color theme="1"/>
      <name val="Calibri"/>
      <family val="2"/>
    </font>
    <font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9"/>
      <color rgb="FFFF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C000"/>
        <bgColor rgb="FFFFC000"/>
      </patternFill>
    </fill>
    <fill>
      <patternFill patternType="solid">
        <fgColor rgb="FFFFD965"/>
        <bgColor rgb="FFFFD965"/>
      </patternFill>
    </fill>
    <fill>
      <patternFill patternType="solid">
        <fgColor rgb="FFFFFF00"/>
        <bgColor rgb="FFFFC000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39997558519241921"/>
        <bgColor rgb="FFFFC000"/>
      </patternFill>
    </fill>
  </fills>
  <borders count="15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6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8" fillId="3" borderId="3" xfId="0" applyFont="1" applyFill="1" applyBorder="1" applyAlignment="1">
      <alignment vertical="center"/>
    </xf>
    <xf numFmtId="164" fontId="9" fillId="3" borderId="8" xfId="0" applyNumberFormat="1" applyFont="1" applyFill="1" applyBorder="1" applyAlignment="1">
      <alignment horizontal="right" vertical="center" wrapText="1"/>
    </xf>
    <xf numFmtId="14" fontId="8" fillId="3" borderId="6" xfId="0" applyNumberFormat="1" applyFont="1" applyFill="1" applyBorder="1" applyAlignment="1">
      <alignment horizontal="center" wrapText="1"/>
    </xf>
    <xf numFmtId="14" fontId="8" fillId="3" borderId="7" xfId="0" applyNumberFormat="1" applyFont="1" applyFill="1" applyBorder="1" applyAlignment="1">
      <alignment horizontal="center" wrapText="1"/>
    </xf>
    <xf numFmtId="1" fontId="8" fillId="3" borderId="9" xfId="0" applyNumberFormat="1" applyFont="1" applyFill="1" applyBorder="1" applyAlignment="1">
      <alignment horizontal="center" wrapText="1"/>
    </xf>
    <xf numFmtId="164" fontId="8" fillId="3" borderId="7" xfId="0" applyNumberFormat="1" applyFont="1" applyFill="1" applyBorder="1" applyAlignment="1">
      <alignment wrapText="1"/>
    </xf>
    <xf numFmtId="164" fontId="8" fillId="3" borderId="6" xfId="0" applyNumberFormat="1" applyFont="1" applyFill="1" applyBorder="1" applyAlignment="1">
      <alignment horizontal="center" vertical="center" wrapText="1"/>
    </xf>
    <xf numFmtId="3" fontId="8" fillId="3" borderId="9" xfId="0" applyNumberFormat="1" applyFont="1" applyFill="1" applyBorder="1" applyAlignment="1">
      <alignment horizontal="center"/>
    </xf>
    <xf numFmtId="164" fontId="8" fillId="3" borderId="6" xfId="0" applyNumberFormat="1" applyFont="1" applyFill="1" applyBorder="1" applyAlignment="1">
      <alignment wrapText="1"/>
    </xf>
    <xf numFmtId="165" fontId="8" fillId="3" borderId="9" xfId="0" applyNumberFormat="1" applyFont="1" applyFill="1" applyBorder="1" applyAlignment="1">
      <alignment horizontal="center" wrapText="1"/>
    </xf>
    <xf numFmtId="3" fontId="8" fillId="3" borderId="8" xfId="0" applyNumberFormat="1" applyFont="1" applyFill="1" applyBorder="1" applyAlignment="1">
      <alignment horizontal="center" wrapText="1"/>
    </xf>
    <xf numFmtId="164" fontId="8" fillId="3" borderId="8" xfId="0" applyNumberFormat="1" applyFont="1" applyFill="1" applyBorder="1" applyAlignment="1">
      <alignment horizontal="right" vertical="center" wrapText="1"/>
    </xf>
    <xf numFmtId="164" fontId="8" fillId="3" borderId="9" xfId="0" applyNumberFormat="1" applyFont="1" applyFill="1" applyBorder="1" applyAlignment="1">
      <alignment wrapText="1"/>
    </xf>
    <xf numFmtId="164" fontId="8" fillId="3" borderId="6" xfId="0" applyNumberFormat="1" applyFont="1" applyFill="1" applyBorder="1" applyAlignment="1">
      <alignment vertical="center"/>
    </xf>
    <xf numFmtId="164" fontId="8" fillId="3" borderId="9" xfId="0" applyNumberFormat="1" applyFont="1" applyFill="1" applyBorder="1" applyAlignment="1">
      <alignment vertical="center" wrapText="1"/>
    </xf>
    <xf numFmtId="166" fontId="8" fillId="3" borderId="9" xfId="0" applyNumberFormat="1" applyFont="1" applyFill="1" applyBorder="1" applyAlignment="1">
      <alignment horizontal="right" vertical="center" wrapText="1"/>
    </xf>
    <xf numFmtId="0" fontId="10" fillId="4" borderId="0" xfId="0" applyFont="1" applyFill="1" applyAlignment="1">
      <alignment vertical="center"/>
    </xf>
    <xf numFmtId="164" fontId="11" fillId="4" borderId="11" xfId="0" applyNumberFormat="1" applyFont="1" applyFill="1" applyBorder="1" applyAlignment="1">
      <alignment horizontal="center" vertical="center" wrapText="1"/>
    </xf>
    <xf numFmtId="164" fontId="10" fillId="4" borderId="12" xfId="0" applyNumberFormat="1" applyFont="1" applyFill="1" applyBorder="1" applyAlignment="1">
      <alignment horizontal="center" vertical="center" wrapText="1"/>
    </xf>
    <xf numFmtId="164" fontId="10" fillId="4" borderId="0" xfId="0" applyNumberFormat="1" applyFont="1" applyFill="1" applyAlignment="1">
      <alignment horizontal="center" vertical="center" wrapText="1"/>
    </xf>
    <xf numFmtId="164" fontId="10" fillId="4" borderId="13" xfId="0" applyNumberFormat="1" applyFont="1" applyFill="1" applyBorder="1" applyAlignment="1">
      <alignment horizontal="center" vertical="center" wrapText="1"/>
    </xf>
    <xf numFmtId="3" fontId="10" fillId="4" borderId="13" xfId="0" applyNumberFormat="1" applyFont="1" applyFill="1" applyBorder="1" applyAlignment="1">
      <alignment horizontal="center" vertical="center" wrapText="1"/>
    </xf>
    <xf numFmtId="165" fontId="10" fillId="4" borderId="13" xfId="0" applyNumberFormat="1" applyFont="1" applyFill="1" applyBorder="1" applyAlignment="1">
      <alignment horizontal="center" vertical="center" wrapText="1"/>
    </xf>
    <xf numFmtId="3" fontId="10" fillId="4" borderId="11" xfId="0" applyNumberFormat="1" applyFont="1" applyFill="1" applyBorder="1" applyAlignment="1">
      <alignment horizontal="center" vertical="center" wrapText="1"/>
    </xf>
    <xf numFmtId="164" fontId="10" fillId="4" borderId="11" xfId="0" applyNumberFormat="1" applyFont="1" applyFill="1" applyBorder="1" applyAlignment="1">
      <alignment horizontal="center" vertical="center" wrapText="1"/>
    </xf>
    <xf numFmtId="166" fontId="10" fillId="4" borderId="13" xfId="0" applyNumberFormat="1" applyFont="1" applyFill="1" applyBorder="1" applyAlignment="1">
      <alignment horizontal="right" vertical="center" wrapText="1"/>
    </xf>
    <xf numFmtId="4" fontId="11" fillId="0" borderId="0" xfId="0" applyNumberFormat="1" applyFont="1" applyAlignment="1">
      <alignment vertical="center"/>
    </xf>
    <xf numFmtId="9" fontId="12" fillId="0" borderId="11" xfId="0" applyNumberFormat="1" applyFont="1" applyBorder="1" applyAlignment="1">
      <alignment horizontal="center" vertical="center" wrapText="1"/>
    </xf>
    <xf numFmtId="14" fontId="11" fillId="0" borderId="12" xfId="0" applyNumberFormat="1" applyFont="1" applyBorder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1" fontId="11" fillId="0" borderId="13" xfId="0" applyNumberFormat="1" applyFont="1" applyBorder="1" applyAlignment="1">
      <alignment horizontal="center" vertical="center"/>
    </xf>
    <xf numFmtId="164" fontId="10" fillId="0" borderId="0" xfId="0" applyNumberFormat="1" applyFont="1" applyAlignment="1">
      <alignment horizontal="center" vertical="center" wrapText="1"/>
    </xf>
    <xf numFmtId="164" fontId="10" fillId="0" borderId="12" xfId="0" applyNumberFormat="1" applyFont="1" applyBorder="1" applyAlignment="1">
      <alignment horizontal="center" vertical="center" wrapText="1"/>
    </xf>
    <xf numFmtId="3" fontId="10" fillId="0" borderId="13" xfId="0" applyNumberFormat="1" applyFont="1" applyBorder="1" applyAlignment="1">
      <alignment horizontal="center" vertical="center" wrapText="1"/>
    </xf>
    <xf numFmtId="168" fontId="10" fillId="0" borderId="12" xfId="0" applyNumberFormat="1" applyFont="1" applyBorder="1" applyAlignment="1">
      <alignment horizontal="center" vertical="center" wrapText="1"/>
    </xf>
    <xf numFmtId="1" fontId="11" fillId="0" borderId="11" xfId="0" applyNumberFormat="1" applyFont="1" applyBorder="1" applyAlignment="1">
      <alignment horizontal="center" vertical="center"/>
    </xf>
    <xf numFmtId="1" fontId="11" fillId="0" borderId="12" xfId="0" applyNumberFormat="1" applyFont="1" applyBorder="1" applyAlignment="1">
      <alignment horizontal="center" vertical="center"/>
    </xf>
    <xf numFmtId="164" fontId="11" fillId="0" borderId="13" xfId="0" applyNumberFormat="1" applyFont="1" applyBorder="1" applyAlignment="1">
      <alignment horizontal="center" vertical="center"/>
    </xf>
    <xf numFmtId="164" fontId="11" fillId="0" borderId="12" xfId="0" applyNumberFormat="1" applyFont="1" applyBorder="1" applyAlignment="1">
      <alignment horizontal="right"/>
    </xf>
    <xf numFmtId="164" fontId="11" fillId="0" borderId="13" xfId="0" applyNumberFormat="1" applyFont="1" applyBorder="1"/>
    <xf numFmtId="166" fontId="11" fillId="0" borderId="13" xfId="0" applyNumberFormat="1" applyFont="1" applyBorder="1" applyAlignment="1">
      <alignment horizontal="right"/>
    </xf>
    <xf numFmtId="1" fontId="11" fillId="0" borderId="0" xfId="0" applyNumberFormat="1" applyFont="1" applyAlignment="1">
      <alignment horizontal="center" vertical="center"/>
    </xf>
    <xf numFmtId="3" fontId="11" fillId="0" borderId="13" xfId="0" applyNumberFormat="1" applyFont="1" applyBorder="1" applyAlignment="1">
      <alignment horizontal="center" vertical="center"/>
    </xf>
    <xf numFmtId="168" fontId="11" fillId="0" borderId="12" xfId="0" applyNumberFormat="1" applyFont="1" applyBorder="1" applyAlignment="1">
      <alignment horizontal="center" vertical="center"/>
    </xf>
    <xf numFmtId="14" fontId="13" fillId="0" borderId="0" xfId="0" applyNumberFormat="1" applyFont="1" applyAlignment="1">
      <alignment horizontal="center" vertical="center"/>
    </xf>
    <xf numFmtId="14" fontId="13" fillId="0" borderId="0" xfId="0" applyNumberFormat="1" applyFont="1" applyAlignment="1">
      <alignment vertical="center"/>
    </xf>
    <xf numFmtId="167" fontId="14" fillId="3" borderId="10" xfId="0" applyNumberFormat="1" applyFont="1" applyFill="1" applyBorder="1" applyAlignment="1">
      <alignment horizontal="center" vertical="center" wrapText="1"/>
    </xf>
    <xf numFmtId="170" fontId="15" fillId="0" borderId="14" xfId="1" applyNumberFormat="1" applyFont="1" applyBorder="1"/>
    <xf numFmtId="0" fontId="15" fillId="0" borderId="0" xfId="0" applyFont="1"/>
    <xf numFmtId="167" fontId="17" fillId="5" borderId="10" xfId="0" applyNumberFormat="1" applyFont="1" applyFill="1" applyBorder="1" applyAlignment="1">
      <alignment horizontal="center" vertical="center" wrapText="1"/>
    </xf>
    <xf numFmtId="170" fontId="16" fillId="6" borderId="14" xfId="1" applyNumberFormat="1" applyFont="1" applyFill="1" applyBorder="1"/>
    <xf numFmtId="170" fontId="15" fillId="7" borderId="14" xfId="1" applyNumberFormat="1" applyFont="1" applyFill="1" applyBorder="1"/>
    <xf numFmtId="167" fontId="14" fillId="8" borderId="10" xfId="0" applyNumberFormat="1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8BC8ED-EC41-49F3-93DD-C3AFD7969CEF}">
  <dimension ref="A1:BK8"/>
  <sheetViews>
    <sheetView tabSelected="1" topLeftCell="X1" workbookViewId="0">
      <selection activeCell="AQ12" sqref="AQ12"/>
    </sheetView>
  </sheetViews>
  <sheetFormatPr baseColWidth="10" defaultRowHeight="15" x14ac:dyDescent="0.25"/>
  <cols>
    <col min="1" max="1" width="22.28515625" customWidth="1"/>
    <col min="2" max="2" width="19.85546875" customWidth="1"/>
    <col min="3" max="3" width="15.7109375" customWidth="1"/>
    <col min="4" max="4" width="22.140625" customWidth="1"/>
    <col min="5" max="5" width="16.7109375" customWidth="1"/>
    <col min="6" max="6" width="21.28515625" customWidth="1"/>
    <col min="7" max="17" width="0" hidden="1" customWidth="1"/>
    <col min="18" max="18" width="17.5703125" customWidth="1"/>
    <col min="20" max="20" width="15.85546875" customWidth="1"/>
    <col min="21" max="63" width="9.85546875" style="61" customWidth="1"/>
  </cols>
  <sheetData>
    <row r="1" spans="1:63" ht="51.75" thickBot="1" x14ac:dyDescent="0.3">
      <c r="A1" s="2"/>
      <c r="B1" s="2"/>
      <c r="C1" s="3" t="s">
        <v>6</v>
      </c>
      <c r="D1" s="1" t="s">
        <v>7</v>
      </c>
      <c r="E1" s="4" t="s">
        <v>8</v>
      </c>
      <c r="F1" s="5" t="s">
        <v>0</v>
      </c>
      <c r="G1" s="4"/>
      <c r="H1" s="4"/>
      <c r="I1" s="1"/>
      <c r="J1" s="6"/>
      <c r="K1" s="1"/>
      <c r="L1" s="5"/>
      <c r="M1" s="7"/>
      <c r="N1" s="8"/>
      <c r="O1" s="9"/>
      <c r="P1" s="10"/>
      <c r="Q1" s="5"/>
      <c r="R1" s="11"/>
      <c r="S1" s="12"/>
      <c r="T1" s="12" t="s">
        <v>1</v>
      </c>
      <c r="U1" s="57">
        <v>43617</v>
      </c>
      <c r="V1" s="57">
        <f>U1+30</f>
        <v>43647</v>
      </c>
      <c r="W1" s="57">
        <v>43678</v>
      </c>
      <c r="X1" s="57">
        <v>43709</v>
      </c>
      <c r="Y1" s="57">
        <v>43739</v>
      </c>
      <c r="Z1" s="57">
        <v>43770</v>
      </c>
      <c r="AA1" s="57">
        <v>43800</v>
      </c>
      <c r="AB1" s="57">
        <v>43831</v>
      </c>
      <c r="AC1" s="57">
        <v>43862</v>
      </c>
      <c r="AD1" s="57">
        <v>43891</v>
      </c>
      <c r="AE1" s="57">
        <v>43922</v>
      </c>
      <c r="AF1" s="57">
        <v>43952</v>
      </c>
      <c r="AG1" s="57">
        <v>43983</v>
      </c>
      <c r="AH1" s="57">
        <v>44013</v>
      </c>
      <c r="AI1" s="57">
        <v>44044</v>
      </c>
      <c r="AJ1" s="57">
        <v>44075</v>
      </c>
      <c r="AK1" s="57">
        <v>44105</v>
      </c>
      <c r="AL1" s="57">
        <v>44136</v>
      </c>
      <c r="AM1" s="57">
        <v>44166</v>
      </c>
      <c r="AN1" s="57">
        <v>44197</v>
      </c>
      <c r="AO1" s="57">
        <v>44228</v>
      </c>
      <c r="AP1" s="57">
        <v>44256</v>
      </c>
      <c r="AQ1" s="57">
        <v>44287</v>
      </c>
      <c r="AR1" s="57">
        <v>44348</v>
      </c>
      <c r="AS1" s="57">
        <v>44378</v>
      </c>
      <c r="AT1" s="57">
        <v>44409</v>
      </c>
      <c r="AU1" s="57">
        <v>44440</v>
      </c>
      <c r="AV1" s="57">
        <v>44470</v>
      </c>
      <c r="AW1" s="57">
        <v>44501</v>
      </c>
      <c r="AX1" s="57">
        <v>44531</v>
      </c>
      <c r="AY1" s="57">
        <v>44562</v>
      </c>
      <c r="AZ1" s="58">
        <v>44593</v>
      </c>
      <c r="BA1" s="58">
        <v>44621</v>
      </c>
      <c r="BB1" s="58">
        <v>44652</v>
      </c>
      <c r="BC1" s="58">
        <v>44682</v>
      </c>
      <c r="BD1" s="58">
        <v>44713</v>
      </c>
      <c r="BE1" s="58">
        <v>44743</v>
      </c>
      <c r="BF1" s="58">
        <v>44774</v>
      </c>
      <c r="BG1" s="58">
        <v>44805</v>
      </c>
      <c r="BH1" s="58">
        <v>44835</v>
      </c>
      <c r="BI1" s="58">
        <v>44866</v>
      </c>
      <c r="BJ1" s="58">
        <v>44896</v>
      </c>
      <c r="BK1" s="58">
        <v>44927</v>
      </c>
    </row>
    <row r="2" spans="1:63" ht="17.25" x14ac:dyDescent="0.3">
      <c r="A2" s="13"/>
      <c r="B2" s="13"/>
      <c r="C2" s="14"/>
      <c r="D2" s="15"/>
      <c r="E2" s="16"/>
      <c r="F2" s="17"/>
      <c r="G2" s="18"/>
      <c r="H2" s="18"/>
      <c r="I2" s="19"/>
      <c r="J2" s="20"/>
      <c r="K2" s="21"/>
      <c r="L2" s="22"/>
      <c r="M2" s="23"/>
      <c r="N2" s="24"/>
      <c r="O2" s="21"/>
      <c r="P2" s="21"/>
      <c r="Q2" s="25"/>
      <c r="R2" s="26">
        <f>R3+R8+R14+R26+R29+R20</f>
        <v>0</v>
      </c>
      <c r="S2" s="27">
        <f>S3+S8+S14+S26+S29+S20</f>
        <v>0</v>
      </c>
      <c r="T2" s="28"/>
      <c r="U2" s="59"/>
      <c r="V2" s="59"/>
      <c r="W2" s="59"/>
      <c r="X2" s="59"/>
      <c r="Y2" s="59"/>
      <c r="Z2" s="59"/>
      <c r="AA2" s="59"/>
      <c r="AB2" s="59"/>
      <c r="AC2" s="59"/>
      <c r="AD2" s="59"/>
      <c r="AE2" s="59"/>
      <c r="AF2" s="59"/>
      <c r="AG2" s="59"/>
      <c r="AH2" s="59"/>
      <c r="AI2" s="59"/>
      <c r="AJ2" s="59"/>
      <c r="AK2" s="59"/>
      <c r="AL2" s="59"/>
      <c r="AM2" s="59"/>
      <c r="AN2" s="59"/>
      <c r="AO2" s="59"/>
      <c r="AP2" s="59"/>
      <c r="AQ2" s="59"/>
      <c r="AR2" s="59"/>
      <c r="AS2" s="59"/>
      <c r="AT2" s="59"/>
      <c r="AU2" s="59"/>
      <c r="AV2" s="59"/>
      <c r="AW2" s="59"/>
      <c r="AX2" s="59"/>
      <c r="AY2" s="59"/>
      <c r="AZ2" s="59"/>
      <c r="BA2" s="59"/>
      <c r="BB2" s="59"/>
      <c r="BC2" s="59"/>
      <c r="BD2" s="59"/>
      <c r="BE2" s="59"/>
      <c r="BF2" s="59"/>
      <c r="BG2" s="59"/>
      <c r="BH2" s="59"/>
      <c r="BI2" s="59"/>
      <c r="BJ2" s="59"/>
      <c r="BK2" s="59"/>
    </row>
    <row r="3" spans="1:63" ht="24" x14ac:dyDescent="0.25">
      <c r="A3" s="29"/>
      <c r="B3" s="29"/>
      <c r="C3" s="30"/>
      <c r="D3" s="31"/>
      <c r="E3" s="32"/>
      <c r="F3" s="33"/>
      <c r="G3" s="32"/>
      <c r="H3" s="32"/>
      <c r="I3" s="31"/>
      <c r="J3" s="34"/>
      <c r="K3" s="31"/>
      <c r="L3" s="35"/>
      <c r="M3" s="36"/>
      <c r="N3" s="37"/>
      <c r="O3" s="31"/>
      <c r="P3" s="31"/>
      <c r="Q3" s="33"/>
      <c r="R3" s="31">
        <f>SUM(R4:R7)</f>
        <v>0</v>
      </c>
      <c r="S3" s="33">
        <f>SUM(S4:S7)</f>
        <v>0</v>
      </c>
      <c r="T3" s="38"/>
      <c r="U3" s="59"/>
      <c r="V3" s="59"/>
      <c r="W3" s="59"/>
      <c r="X3" s="59"/>
      <c r="Y3" s="59"/>
      <c r="Z3" s="59"/>
      <c r="AA3" s="59"/>
      <c r="AB3" s="59"/>
      <c r="AC3" s="59"/>
      <c r="AD3" s="59"/>
      <c r="AE3" s="59"/>
      <c r="AF3" s="59"/>
      <c r="AG3" s="59"/>
      <c r="AH3" s="59"/>
      <c r="AI3" s="59"/>
      <c r="AJ3" s="59"/>
      <c r="AK3" s="59"/>
      <c r="AL3" s="59"/>
      <c r="AM3" s="59"/>
      <c r="AN3" s="59"/>
      <c r="AO3" s="59"/>
      <c r="AP3" s="65" t="s">
        <v>10</v>
      </c>
      <c r="AQ3" s="62" t="s">
        <v>9</v>
      </c>
      <c r="AR3" s="59"/>
      <c r="AS3" s="59"/>
      <c r="AT3" s="59"/>
      <c r="AU3" s="59"/>
      <c r="AV3" s="59"/>
      <c r="AW3" s="59"/>
      <c r="AX3" s="59"/>
      <c r="AY3" s="59"/>
      <c r="AZ3" s="59"/>
      <c r="BA3" s="59"/>
      <c r="BB3" s="59"/>
      <c r="BC3" s="59"/>
      <c r="BD3" s="59"/>
      <c r="BE3" s="59"/>
      <c r="BF3" s="59"/>
      <c r="BG3" s="59"/>
      <c r="BH3" s="59"/>
      <c r="BI3" s="59"/>
      <c r="BJ3" s="59"/>
      <c r="BK3" s="59"/>
    </row>
    <row r="4" spans="1:63" x14ac:dyDescent="0.25">
      <c r="A4" s="39" t="s">
        <v>2</v>
      </c>
      <c r="B4" s="39"/>
      <c r="C4" s="40">
        <v>1</v>
      </c>
      <c r="D4" s="41">
        <v>44304</v>
      </c>
      <c r="E4" s="42">
        <v>44756</v>
      </c>
      <c r="F4" s="43">
        <f t="shared" ref="F4:F7" si="0">NETWORKDAYS(D4,E4)</f>
        <v>324</v>
      </c>
      <c r="G4" s="44"/>
      <c r="H4" s="44"/>
      <c r="I4" s="45"/>
      <c r="J4" s="46"/>
      <c r="K4" s="47"/>
      <c r="L4" s="43"/>
      <c r="M4" s="48"/>
      <c r="N4" s="48"/>
      <c r="O4" s="49"/>
      <c r="P4" s="49"/>
      <c r="Q4" s="50"/>
      <c r="R4" s="51">
        <f>L4*M4*P4</f>
        <v>0</v>
      </c>
      <c r="S4" s="52">
        <f>(IF(O4=$P$4,R4*$Q$4,R4*$Q$3))*C4</f>
        <v>0</v>
      </c>
      <c r="T4" s="53">
        <v>300000</v>
      </c>
      <c r="U4" s="60">
        <f>IF(AND(U$1&gt;=$D4,$U1&lt;$E4),$T4*(21.6/$F4),0)</f>
        <v>0</v>
      </c>
      <c r="V4" s="60">
        <f>IF(AND(V$1&gt;=$D4,$U1&lt;$E4),$T4*(21.6/$F4),0)</f>
        <v>0</v>
      </c>
      <c r="W4" s="60">
        <f>IF(AND(W$1&gt;=$D4,$U1&lt;$E4),$T4*(21.6/$F4),0)</f>
        <v>0</v>
      </c>
      <c r="X4" s="60">
        <f>IF(AND(X$1&gt;=$D4,$U1&lt;$E4),$T4*(21.6/$F4),0)</f>
        <v>0</v>
      </c>
      <c r="Y4" s="60">
        <f>IF(AND(Y$1&gt;=$D4,$U1&lt;$E4),$T4*(21.6/$F4),0)</f>
        <v>0</v>
      </c>
      <c r="Z4" s="60">
        <f>IF(AND(Z$1&gt;=$D4,$U1&lt;$E4),$T4*(21.6/$F4),0)</f>
        <v>0</v>
      </c>
      <c r="AA4" s="60">
        <f>IF(AND(AA$1&gt;=$D4,$U1&lt;$E4),$T4*(21.6/$F4),0)</f>
        <v>0</v>
      </c>
      <c r="AB4" s="60">
        <f>IF(AND(AB$1&gt;=$D4,$U1&lt;$E4),$T4*(21.6/$F4),0)</f>
        <v>0</v>
      </c>
      <c r="AC4" s="60">
        <f>IF(AND(AC$1&gt;=$D4,$U1&lt;$E4),$T4*(21.6/$F4),0)</f>
        <v>0</v>
      </c>
      <c r="AD4" s="60">
        <f>IF(AND(AD$1&gt;=$D4,$U1&lt;$E4),$T4*(21.6/$F4),0)</f>
        <v>0</v>
      </c>
      <c r="AE4" s="60">
        <f>IF(AND(AE$1&gt;=$D4,$U1&lt;$E4),$T4*(21.6/$F4),0)</f>
        <v>0</v>
      </c>
      <c r="AF4" s="60">
        <f>IF(AND(AF$1&gt;=$D4,$U1&lt;$E4),$T4*(21.6/$F4),0)</f>
        <v>0</v>
      </c>
      <c r="AG4" s="60">
        <f>IF(AND(AG$1&gt;=$D4,$U1&lt;$E4),$T4*(21.6/$F4),0)</f>
        <v>0</v>
      </c>
      <c r="AH4" s="60">
        <f>IF(AND(AH$1&gt;=$D4,$U1&lt;$E4),$T4*(21.6/$F4),0)</f>
        <v>0</v>
      </c>
      <c r="AI4" s="60">
        <f>IF(AND(AI$1&gt;=$D4,$U1&lt;$E4),$T4*(21.6/$F4),0)</f>
        <v>0</v>
      </c>
      <c r="AJ4" s="60">
        <f>IF(AND(AJ$1&gt;=$D4,$U1&lt;$E4),$T4*(21.6/$F4),0)</f>
        <v>0</v>
      </c>
      <c r="AK4" s="60">
        <f>IF(AND(AK$1&gt;=$D4,$U1&lt;$E4),$T4*(21.6/$F4),0)</f>
        <v>0</v>
      </c>
      <c r="AL4" s="60">
        <f>IF(AND(AL$1&gt;=$D4,$U1&lt;$E4),$T4*(21.6/$F4),0)</f>
        <v>0</v>
      </c>
      <c r="AM4" s="60">
        <f>IF(AND(AM$1&gt;=$D4,$U1&lt;$E4),$T4*(21.6/$F4),0)</f>
        <v>0</v>
      </c>
      <c r="AN4" s="60">
        <f>IF(AND(AN$1&gt;=$D4,$U1&lt;$E4),$T4*(21.6/$F4),0)</f>
        <v>0</v>
      </c>
      <c r="AO4" s="60">
        <f>IF(AND(AO$1&gt;=$D4,$U1&lt;$E4),$T4*(21.6/$F4),0)</f>
        <v>0</v>
      </c>
      <c r="AP4" s="60">
        <f>IF(AND(AP$1&gt;=$D4,$U1&lt;$E4),$T4*(21.6/$F4),0)</f>
        <v>0</v>
      </c>
      <c r="AQ4" s="63">
        <f>IF(AND(AQ$1&gt;=$D4,$U1&lt;$E4),$T4*(21.6/$F4),0)</f>
        <v>0</v>
      </c>
      <c r="AR4" s="60">
        <f>IF(AND(AR$1&gt;=$D4,$U1&lt;$E4),$T4*(21.6/$F4),0)</f>
        <v>20000</v>
      </c>
      <c r="AS4" s="60">
        <f>IF(AND(AS$1&gt;=$D4,$U1&lt;$E4),$T4*(21.6/$F4),0)</f>
        <v>20000</v>
      </c>
      <c r="AT4" s="60">
        <f>IF(AND(AT$1&gt;=$D4,$U1&lt;$E4),$T4*(21.6/$F4),0)</f>
        <v>20000</v>
      </c>
      <c r="AU4" s="60">
        <f>IF(AND(AU$1&gt;=$D4,$U1&lt;$E4),$T4*(21.6/$F4),0)</f>
        <v>20000</v>
      </c>
      <c r="AV4" s="60">
        <f>IF(AND(AV$1&gt;=$D4,$U1&lt;$E4),$T4*(21.6/$F4),0)</f>
        <v>20000</v>
      </c>
      <c r="AW4" s="60">
        <f>IF(AND(AW$1&gt;=$D4,$U1&lt;$E4),$T4*(21.6/$F4),0)</f>
        <v>20000</v>
      </c>
      <c r="AX4" s="60">
        <f>IF(AND(AX$1&gt;=$D4,$U1&lt;$E4),$T4*(21.6/$F4),0)</f>
        <v>20000</v>
      </c>
      <c r="AY4" s="60">
        <f>IF(AND(AY$1&gt;=$D4,$U1&lt;$E4),$T4*(21.6/$F4),0)</f>
        <v>20000</v>
      </c>
      <c r="AZ4" s="60">
        <f>IF(AND(AZ$1&gt;=$D4,$U1&lt;$E4),$T4*(21.6/$F4),0)</f>
        <v>20000</v>
      </c>
      <c r="BA4" s="60">
        <f>IF(AND(BA$1&gt;=$D4,$U1&lt;$E4),$T4*(21.6/$F4),0)</f>
        <v>20000</v>
      </c>
      <c r="BB4" s="60">
        <f>IF(AND(BB$1&gt;=$D4,$U1&lt;$E4),$T4*(21.6/$F4),0)</f>
        <v>20000</v>
      </c>
      <c r="BC4" s="60">
        <f>IF(AND(BC$1&gt;=$D4,$U1&lt;$E4),$T4*(21.6/$F4),0)</f>
        <v>20000</v>
      </c>
      <c r="BD4" s="60">
        <f>IF(AND(BD$1&gt;=$D4,$U1&lt;$E4),$T4*(21.6/$F4),0)</f>
        <v>20000</v>
      </c>
      <c r="BE4" s="60">
        <f>IF(AND(BE$1&gt;=$D4,$U1&lt;$E4),$T4*(21.6/$F4),0)</f>
        <v>20000</v>
      </c>
      <c r="BF4" s="60">
        <f>IF(AND(BF$1&gt;=$D4,$U1&lt;$E4),$T4*(21.6/$F4),0)</f>
        <v>20000</v>
      </c>
      <c r="BG4" s="60">
        <f>IF(AND(BG$1&gt;=$D4,$U1&lt;$E4),$T4*(21.6/$F4),0)</f>
        <v>20000</v>
      </c>
      <c r="BH4" s="60">
        <f>IF(AND(BH$1&gt;=$D4,$U1&lt;$E4),$T4*(21.6/$F4),0)</f>
        <v>20000</v>
      </c>
      <c r="BI4" s="60">
        <f>IF(AND(BI$1&gt;=$D4,$U1&lt;$E4),$T4*(21.6/$F4),0)</f>
        <v>20000</v>
      </c>
      <c r="BJ4" s="60">
        <f>IF(AND(BJ$1&gt;=$D4,$U1&lt;$E4),$T4*(21.6/$F4),0)</f>
        <v>20000</v>
      </c>
      <c r="BK4" s="60">
        <f>IF(AND(BK$1&gt;=$D4,$U1&lt;$E4),$T4*(21.6/$F4),0)</f>
        <v>20000</v>
      </c>
    </row>
    <row r="5" spans="1:63" x14ac:dyDescent="0.25">
      <c r="A5" s="39" t="s">
        <v>3</v>
      </c>
      <c r="B5" s="39"/>
      <c r="C5" s="40">
        <v>1</v>
      </c>
      <c r="D5" s="41">
        <v>44271</v>
      </c>
      <c r="E5" s="42">
        <v>44695</v>
      </c>
      <c r="F5" s="43">
        <f t="shared" si="0"/>
        <v>304</v>
      </c>
      <c r="G5" s="44"/>
      <c r="H5" s="44"/>
      <c r="I5" s="45"/>
      <c r="J5" s="46"/>
      <c r="K5" s="47"/>
      <c r="L5" s="43"/>
      <c r="M5" s="48"/>
      <c r="N5" s="48"/>
      <c r="O5" s="49"/>
      <c r="P5" s="49"/>
      <c r="Q5" s="50"/>
      <c r="R5" s="51">
        <f>L5*M5*P5</f>
        <v>0</v>
      </c>
      <c r="S5" s="52">
        <f>(IF(O5=$P$4,R5*$Q$4,R5*$Q$3))*C5</f>
        <v>0</v>
      </c>
      <c r="T5" s="53">
        <v>200000</v>
      </c>
      <c r="U5" s="60">
        <f t="shared" ref="U5:BK5" si="1">IF(AND(U$1&gt;=$D5,$U2&lt;$E5),$T5*(21.6/$F5),0)</f>
        <v>0</v>
      </c>
      <c r="V5" s="60">
        <f t="shared" si="1"/>
        <v>0</v>
      </c>
      <c r="W5" s="60">
        <f t="shared" si="1"/>
        <v>0</v>
      </c>
      <c r="X5" s="60">
        <f t="shared" si="1"/>
        <v>0</v>
      </c>
      <c r="Y5" s="60">
        <f t="shared" si="1"/>
        <v>0</v>
      </c>
      <c r="Z5" s="60">
        <f t="shared" si="1"/>
        <v>0</v>
      </c>
      <c r="AA5" s="60">
        <f t="shared" si="1"/>
        <v>0</v>
      </c>
      <c r="AB5" s="60">
        <f t="shared" si="1"/>
        <v>0</v>
      </c>
      <c r="AC5" s="60">
        <f t="shared" si="1"/>
        <v>0</v>
      </c>
      <c r="AD5" s="60">
        <f t="shared" si="1"/>
        <v>0</v>
      </c>
      <c r="AE5" s="60">
        <f t="shared" si="1"/>
        <v>0</v>
      </c>
      <c r="AF5" s="60">
        <f t="shared" si="1"/>
        <v>0</v>
      </c>
      <c r="AG5" s="60">
        <f t="shared" si="1"/>
        <v>0</v>
      </c>
      <c r="AH5" s="60">
        <f t="shared" si="1"/>
        <v>0</v>
      </c>
      <c r="AI5" s="60">
        <f t="shared" si="1"/>
        <v>0</v>
      </c>
      <c r="AJ5" s="60">
        <f t="shared" si="1"/>
        <v>0</v>
      </c>
      <c r="AK5" s="60">
        <f t="shared" si="1"/>
        <v>0</v>
      </c>
      <c r="AL5" s="60">
        <f t="shared" si="1"/>
        <v>0</v>
      </c>
      <c r="AM5" s="60">
        <f t="shared" si="1"/>
        <v>0</v>
      </c>
      <c r="AN5" s="60">
        <f t="shared" si="1"/>
        <v>0</v>
      </c>
      <c r="AO5" s="60">
        <f t="shared" si="1"/>
        <v>0</v>
      </c>
      <c r="AP5" s="64">
        <f t="shared" si="1"/>
        <v>0</v>
      </c>
      <c r="AQ5" s="60">
        <f t="shared" si="1"/>
        <v>14210.526315789473</v>
      </c>
      <c r="AR5" s="60">
        <f t="shared" si="1"/>
        <v>14210.526315789473</v>
      </c>
      <c r="AS5" s="60">
        <f t="shared" si="1"/>
        <v>14210.526315789473</v>
      </c>
      <c r="AT5" s="60">
        <f t="shared" si="1"/>
        <v>14210.526315789473</v>
      </c>
      <c r="AU5" s="60">
        <f t="shared" si="1"/>
        <v>14210.526315789473</v>
      </c>
      <c r="AV5" s="60">
        <f t="shared" si="1"/>
        <v>14210.526315789473</v>
      </c>
      <c r="AW5" s="60">
        <f t="shared" si="1"/>
        <v>14210.526315789473</v>
      </c>
      <c r="AX5" s="60">
        <f t="shared" si="1"/>
        <v>14210.526315789473</v>
      </c>
      <c r="AY5" s="60">
        <f t="shared" si="1"/>
        <v>14210.526315789473</v>
      </c>
      <c r="AZ5" s="60">
        <f t="shared" si="1"/>
        <v>14210.526315789473</v>
      </c>
      <c r="BA5" s="60">
        <f t="shared" si="1"/>
        <v>14210.526315789473</v>
      </c>
      <c r="BB5" s="60">
        <f t="shared" si="1"/>
        <v>14210.526315789473</v>
      </c>
      <c r="BC5" s="60">
        <f t="shared" si="1"/>
        <v>14210.526315789473</v>
      </c>
      <c r="BD5" s="60">
        <f t="shared" si="1"/>
        <v>14210.526315789473</v>
      </c>
      <c r="BE5" s="60">
        <f t="shared" si="1"/>
        <v>14210.526315789473</v>
      </c>
      <c r="BF5" s="60">
        <f t="shared" si="1"/>
        <v>14210.526315789473</v>
      </c>
      <c r="BG5" s="60">
        <f t="shared" si="1"/>
        <v>14210.526315789473</v>
      </c>
      <c r="BH5" s="60">
        <f t="shared" si="1"/>
        <v>14210.526315789473</v>
      </c>
      <c r="BI5" s="60">
        <f t="shared" si="1"/>
        <v>14210.526315789473</v>
      </c>
      <c r="BJ5" s="60">
        <f t="shared" si="1"/>
        <v>14210.526315789473</v>
      </c>
      <c r="BK5" s="60">
        <f t="shared" si="1"/>
        <v>14210.526315789473</v>
      </c>
    </row>
    <row r="6" spans="1:63" x14ac:dyDescent="0.25">
      <c r="A6" s="39" t="s">
        <v>4</v>
      </c>
      <c r="B6" s="39"/>
      <c r="C6" s="40">
        <v>0.3</v>
      </c>
      <c r="D6" s="41">
        <v>44304</v>
      </c>
      <c r="E6" s="42">
        <v>44697</v>
      </c>
      <c r="F6" s="43">
        <f t="shared" si="0"/>
        <v>281</v>
      </c>
      <c r="G6" s="54"/>
      <c r="H6" s="54"/>
      <c r="I6" s="49"/>
      <c r="J6" s="55"/>
      <c r="K6" s="56"/>
      <c r="L6" s="43"/>
      <c r="M6" s="48"/>
      <c r="N6" s="48"/>
      <c r="O6" s="49"/>
      <c r="P6" s="49"/>
      <c r="Q6" s="50"/>
      <c r="R6" s="51">
        <f>L6*M6*P6</f>
        <v>0</v>
      </c>
      <c r="S6" s="52">
        <f>(IF(O6=$P$4,R6*$Q$4,R6*$Q$3))*C6</f>
        <v>0</v>
      </c>
      <c r="T6" s="53">
        <v>100000</v>
      </c>
      <c r="U6" s="60">
        <f t="shared" ref="U6:BK6" si="2">IF(AND(U$1&gt;=$D6,$U3&lt;$E6),$T6*(21.6/$F6),0)</f>
        <v>0</v>
      </c>
      <c r="V6" s="60">
        <f t="shared" si="2"/>
        <v>0</v>
      </c>
      <c r="W6" s="60">
        <f t="shared" si="2"/>
        <v>0</v>
      </c>
      <c r="X6" s="60">
        <f t="shared" si="2"/>
        <v>0</v>
      </c>
      <c r="Y6" s="60">
        <f t="shared" si="2"/>
        <v>0</v>
      </c>
      <c r="Z6" s="60">
        <f t="shared" si="2"/>
        <v>0</v>
      </c>
      <c r="AA6" s="60">
        <f t="shared" si="2"/>
        <v>0</v>
      </c>
      <c r="AB6" s="60">
        <f t="shared" si="2"/>
        <v>0</v>
      </c>
      <c r="AC6" s="60">
        <f t="shared" si="2"/>
        <v>0</v>
      </c>
      <c r="AD6" s="60">
        <f t="shared" si="2"/>
        <v>0</v>
      </c>
      <c r="AE6" s="60">
        <f t="shared" si="2"/>
        <v>0</v>
      </c>
      <c r="AF6" s="60">
        <f t="shared" si="2"/>
        <v>0</v>
      </c>
      <c r="AG6" s="60">
        <f t="shared" si="2"/>
        <v>0</v>
      </c>
      <c r="AH6" s="60">
        <f t="shared" si="2"/>
        <v>0</v>
      </c>
      <c r="AI6" s="60">
        <f t="shared" si="2"/>
        <v>0</v>
      </c>
      <c r="AJ6" s="60">
        <f t="shared" si="2"/>
        <v>0</v>
      </c>
      <c r="AK6" s="60">
        <f t="shared" si="2"/>
        <v>0</v>
      </c>
      <c r="AL6" s="60">
        <f t="shared" si="2"/>
        <v>0</v>
      </c>
      <c r="AM6" s="60">
        <f t="shared" si="2"/>
        <v>0</v>
      </c>
      <c r="AN6" s="60">
        <f t="shared" si="2"/>
        <v>0</v>
      </c>
      <c r="AO6" s="60">
        <f t="shared" si="2"/>
        <v>0</v>
      </c>
      <c r="AP6" s="60">
        <f t="shared" si="2"/>
        <v>0</v>
      </c>
      <c r="AQ6" s="60">
        <f t="shared" si="2"/>
        <v>0</v>
      </c>
      <c r="AR6" s="60">
        <f t="shared" si="2"/>
        <v>7686.8327402135246</v>
      </c>
      <c r="AS6" s="60">
        <f t="shared" si="2"/>
        <v>7686.8327402135246</v>
      </c>
      <c r="AT6" s="60">
        <f t="shared" si="2"/>
        <v>7686.8327402135246</v>
      </c>
      <c r="AU6" s="60">
        <f t="shared" si="2"/>
        <v>7686.8327402135246</v>
      </c>
      <c r="AV6" s="60">
        <f t="shared" si="2"/>
        <v>7686.8327402135246</v>
      </c>
      <c r="AW6" s="60">
        <f t="shared" si="2"/>
        <v>7686.8327402135246</v>
      </c>
      <c r="AX6" s="60">
        <f t="shared" si="2"/>
        <v>7686.8327402135246</v>
      </c>
      <c r="AY6" s="60">
        <f t="shared" si="2"/>
        <v>7686.8327402135246</v>
      </c>
      <c r="AZ6" s="60">
        <f t="shared" si="2"/>
        <v>7686.8327402135246</v>
      </c>
      <c r="BA6" s="60">
        <f t="shared" si="2"/>
        <v>7686.8327402135246</v>
      </c>
      <c r="BB6" s="60">
        <f t="shared" si="2"/>
        <v>7686.8327402135246</v>
      </c>
      <c r="BC6" s="60">
        <f t="shared" si="2"/>
        <v>7686.8327402135246</v>
      </c>
      <c r="BD6" s="60">
        <f t="shared" si="2"/>
        <v>7686.8327402135246</v>
      </c>
      <c r="BE6" s="60">
        <f t="shared" si="2"/>
        <v>7686.8327402135246</v>
      </c>
      <c r="BF6" s="60">
        <f t="shared" si="2"/>
        <v>7686.8327402135246</v>
      </c>
      <c r="BG6" s="60">
        <f t="shared" si="2"/>
        <v>7686.8327402135246</v>
      </c>
      <c r="BH6" s="60">
        <f t="shared" si="2"/>
        <v>7686.8327402135246</v>
      </c>
      <c r="BI6" s="60">
        <f t="shared" si="2"/>
        <v>7686.8327402135246</v>
      </c>
      <c r="BJ6" s="60">
        <f t="shared" si="2"/>
        <v>7686.8327402135246</v>
      </c>
      <c r="BK6" s="60">
        <f t="shared" si="2"/>
        <v>7686.8327402135246</v>
      </c>
    </row>
    <row r="7" spans="1:63" x14ac:dyDescent="0.25">
      <c r="A7" s="39" t="s">
        <v>5</v>
      </c>
      <c r="B7" s="39"/>
      <c r="C7" s="40">
        <v>0.3</v>
      </c>
      <c r="D7" s="41">
        <v>44365</v>
      </c>
      <c r="E7" s="42">
        <v>44695</v>
      </c>
      <c r="F7" s="43">
        <f t="shared" si="0"/>
        <v>236</v>
      </c>
      <c r="G7" s="44"/>
      <c r="H7" s="44"/>
      <c r="I7" s="45"/>
      <c r="J7" s="46"/>
      <c r="K7" s="47"/>
      <c r="L7" s="43"/>
      <c r="M7" s="48"/>
      <c r="N7" s="48"/>
      <c r="O7" s="49"/>
      <c r="P7" s="49"/>
      <c r="Q7" s="50"/>
      <c r="R7" s="51">
        <f>L7*M7*P7</f>
        <v>0</v>
      </c>
      <c r="S7" s="52">
        <f>(IF(O7=$P$4,R7*$Q$4,R7*$Q$3))*C7</f>
        <v>0</v>
      </c>
      <c r="T7" s="53">
        <v>250000</v>
      </c>
      <c r="U7" s="60">
        <f t="shared" ref="U7:BK7" si="3">IF(AND(U$1&gt;=$D7,$U4&lt;$E7),$T7*(21.6/$F7),0)</f>
        <v>0</v>
      </c>
      <c r="V7" s="60">
        <f t="shared" si="3"/>
        <v>0</v>
      </c>
      <c r="W7" s="60">
        <f t="shared" si="3"/>
        <v>0</v>
      </c>
      <c r="X7" s="60">
        <f t="shared" si="3"/>
        <v>0</v>
      </c>
      <c r="Y7" s="60">
        <f t="shared" si="3"/>
        <v>0</v>
      </c>
      <c r="Z7" s="60">
        <f t="shared" si="3"/>
        <v>0</v>
      </c>
      <c r="AA7" s="60">
        <f t="shared" si="3"/>
        <v>0</v>
      </c>
      <c r="AB7" s="60">
        <f t="shared" si="3"/>
        <v>0</v>
      </c>
      <c r="AC7" s="60">
        <f t="shared" si="3"/>
        <v>0</v>
      </c>
      <c r="AD7" s="60">
        <f t="shared" si="3"/>
        <v>0</v>
      </c>
      <c r="AE7" s="60">
        <f t="shared" si="3"/>
        <v>0</v>
      </c>
      <c r="AF7" s="60">
        <f t="shared" si="3"/>
        <v>0</v>
      </c>
      <c r="AG7" s="60">
        <f t="shared" si="3"/>
        <v>0</v>
      </c>
      <c r="AH7" s="60">
        <f t="shared" si="3"/>
        <v>0</v>
      </c>
      <c r="AI7" s="60">
        <f t="shared" si="3"/>
        <v>0</v>
      </c>
      <c r="AJ7" s="60">
        <f t="shared" si="3"/>
        <v>0</v>
      </c>
      <c r="AK7" s="60">
        <f t="shared" si="3"/>
        <v>0</v>
      </c>
      <c r="AL7" s="60">
        <f t="shared" si="3"/>
        <v>0</v>
      </c>
      <c r="AM7" s="60">
        <f t="shared" si="3"/>
        <v>0</v>
      </c>
      <c r="AN7" s="60">
        <f t="shared" si="3"/>
        <v>0</v>
      </c>
      <c r="AO7" s="60">
        <f t="shared" si="3"/>
        <v>0</v>
      </c>
      <c r="AP7" s="60">
        <f t="shared" si="3"/>
        <v>0</v>
      </c>
      <c r="AQ7" s="60">
        <f t="shared" si="3"/>
        <v>0</v>
      </c>
      <c r="AR7" s="60">
        <f t="shared" si="3"/>
        <v>0</v>
      </c>
      <c r="AS7" s="60">
        <f t="shared" si="3"/>
        <v>22881.355932203391</v>
      </c>
      <c r="AT7" s="60">
        <f t="shared" si="3"/>
        <v>22881.355932203391</v>
      </c>
      <c r="AU7" s="60">
        <f t="shared" si="3"/>
        <v>22881.355932203391</v>
      </c>
      <c r="AV7" s="60">
        <f t="shared" si="3"/>
        <v>22881.355932203391</v>
      </c>
      <c r="AW7" s="60">
        <f t="shared" si="3"/>
        <v>22881.355932203391</v>
      </c>
      <c r="AX7" s="60">
        <f t="shared" si="3"/>
        <v>22881.355932203391</v>
      </c>
      <c r="AY7" s="60">
        <f t="shared" si="3"/>
        <v>22881.355932203391</v>
      </c>
      <c r="AZ7" s="60">
        <f t="shared" si="3"/>
        <v>22881.355932203391</v>
      </c>
      <c r="BA7" s="60">
        <f t="shared" si="3"/>
        <v>22881.355932203391</v>
      </c>
      <c r="BB7" s="60">
        <f t="shared" si="3"/>
        <v>22881.355932203391</v>
      </c>
      <c r="BC7" s="60">
        <f t="shared" si="3"/>
        <v>22881.355932203391</v>
      </c>
      <c r="BD7" s="60">
        <f t="shared" si="3"/>
        <v>22881.355932203391</v>
      </c>
      <c r="BE7" s="60">
        <f t="shared" si="3"/>
        <v>22881.355932203391</v>
      </c>
      <c r="BF7" s="60">
        <f t="shared" si="3"/>
        <v>22881.355932203391</v>
      </c>
      <c r="BG7" s="60">
        <f t="shared" si="3"/>
        <v>22881.355932203391</v>
      </c>
      <c r="BH7" s="60">
        <f t="shared" si="3"/>
        <v>22881.355932203391</v>
      </c>
      <c r="BI7" s="60">
        <f t="shared" si="3"/>
        <v>22881.355932203391</v>
      </c>
      <c r="BJ7" s="60">
        <f t="shared" si="3"/>
        <v>22881.355932203391</v>
      </c>
      <c r="BK7" s="60">
        <f t="shared" si="3"/>
        <v>22881.355932203391</v>
      </c>
    </row>
    <row r="8" spans="1:63" x14ac:dyDescent="0.25">
      <c r="U8" s="60">
        <f t="shared" ref="U8:BK8" si="4">IF(AND(U$1&gt;=$D8,$U5&lt;$E8),$T8*(21.6/$F8),0)</f>
        <v>0</v>
      </c>
      <c r="V8" s="60">
        <f t="shared" si="4"/>
        <v>0</v>
      </c>
      <c r="W8" s="60">
        <f t="shared" si="4"/>
        <v>0</v>
      </c>
      <c r="X8" s="60">
        <f t="shared" si="4"/>
        <v>0</v>
      </c>
      <c r="Y8" s="60">
        <f t="shared" si="4"/>
        <v>0</v>
      </c>
      <c r="Z8" s="60">
        <f t="shared" si="4"/>
        <v>0</v>
      </c>
      <c r="AA8" s="60">
        <f t="shared" si="4"/>
        <v>0</v>
      </c>
      <c r="AB8" s="60">
        <f t="shared" si="4"/>
        <v>0</v>
      </c>
      <c r="AC8" s="60">
        <f t="shared" si="4"/>
        <v>0</v>
      </c>
      <c r="AD8" s="60">
        <f t="shared" si="4"/>
        <v>0</v>
      </c>
      <c r="AE8" s="60">
        <f t="shared" si="4"/>
        <v>0</v>
      </c>
      <c r="AF8" s="60">
        <f t="shared" si="4"/>
        <v>0</v>
      </c>
      <c r="AG8" s="60">
        <f t="shared" si="4"/>
        <v>0</v>
      </c>
      <c r="AH8" s="60">
        <f t="shared" si="4"/>
        <v>0</v>
      </c>
      <c r="AI8" s="60">
        <f t="shared" si="4"/>
        <v>0</v>
      </c>
      <c r="AJ8" s="60">
        <f t="shared" si="4"/>
        <v>0</v>
      </c>
      <c r="AK8" s="60">
        <f t="shared" si="4"/>
        <v>0</v>
      </c>
      <c r="AL8" s="60">
        <f t="shared" si="4"/>
        <v>0</v>
      </c>
      <c r="AM8" s="60">
        <f t="shared" si="4"/>
        <v>0</v>
      </c>
      <c r="AN8" s="60">
        <f t="shared" si="4"/>
        <v>0</v>
      </c>
      <c r="AO8" s="60">
        <f t="shared" si="4"/>
        <v>0</v>
      </c>
      <c r="AP8" s="60">
        <f t="shared" si="4"/>
        <v>0</v>
      </c>
      <c r="AQ8" s="60">
        <f t="shared" si="4"/>
        <v>0</v>
      </c>
      <c r="AR8" s="60">
        <f t="shared" si="4"/>
        <v>0</v>
      </c>
      <c r="AS8" s="60">
        <f t="shared" si="4"/>
        <v>0</v>
      </c>
      <c r="AT8" s="60">
        <f t="shared" si="4"/>
        <v>0</v>
      </c>
      <c r="AU8" s="60">
        <f t="shared" si="4"/>
        <v>0</v>
      </c>
      <c r="AV8" s="60">
        <f t="shared" si="4"/>
        <v>0</v>
      </c>
      <c r="AW8" s="60">
        <f t="shared" si="4"/>
        <v>0</v>
      </c>
      <c r="AX8" s="60">
        <f t="shared" si="4"/>
        <v>0</v>
      </c>
      <c r="AY8" s="60">
        <f t="shared" si="4"/>
        <v>0</v>
      </c>
      <c r="AZ8" s="60">
        <f t="shared" si="4"/>
        <v>0</v>
      </c>
      <c r="BA8" s="60">
        <f t="shared" si="4"/>
        <v>0</v>
      </c>
      <c r="BB8" s="60">
        <f t="shared" si="4"/>
        <v>0</v>
      </c>
      <c r="BC8" s="60">
        <f t="shared" si="4"/>
        <v>0</v>
      </c>
      <c r="BD8" s="60">
        <f t="shared" si="4"/>
        <v>0</v>
      </c>
      <c r="BE8" s="60">
        <f t="shared" si="4"/>
        <v>0</v>
      </c>
      <c r="BF8" s="60">
        <f t="shared" si="4"/>
        <v>0</v>
      </c>
      <c r="BG8" s="60">
        <f t="shared" si="4"/>
        <v>0</v>
      </c>
      <c r="BH8" s="60">
        <f t="shared" si="4"/>
        <v>0</v>
      </c>
      <c r="BI8" s="60">
        <f t="shared" si="4"/>
        <v>0</v>
      </c>
      <c r="BJ8" s="60">
        <f t="shared" si="4"/>
        <v>0</v>
      </c>
      <c r="BK8" s="60">
        <f t="shared" si="4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Emna Mezghani</dc:creator>
  <cp:lastModifiedBy>Emna Mezghani</cp:lastModifiedBy>
  <dcterms:created xsi:type="dcterms:W3CDTF">2019-09-27T15:34:55Z</dcterms:created>
  <dcterms:modified xsi:type="dcterms:W3CDTF">2019-09-27T15:45:50Z</dcterms:modified>
</cp:coreProperties>
</file>