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10" windowWidth="14810" windowHeight="8010"/>
  </bookViews>
  <sheets>
    <sheet name="Feuil1" sheetId="1" r:id="rId1"/>
    <sheet name="graphiques gains" sheetId="4" r:id="rId2"/>
    <sheet name="liste déroulante" sheetId="3" state="hidden" r:id="rId3"/>
  </sheets>
  <calcPr calcId="152511"/>
</workbook>
</file>

<file path=xl/calcChain.xml><?xml version="1.0" encoding="utf-8"?>
<calcChain xmlns="http://schemas.openxmlformats.org/spreadsheetml/2006/main">
  <c r="C18" i="4" l="1"/>
  <c r="B18" i="4"/>
  <c r="B17" i="4"/>
  <c r="C17" i="4"/>
  <c r="C16" i="4" l="1"/>
  <c r="C15" i="4"/>
  <c r="C14" i="4"/>
  <c r="C13" i="4"/>
  <c r="C12" i="4"/>
  <c r="C11" i="4"/>
  <c r="C10" i="4"/>
  <c r="C9" i="4"/>
  <c r="C8" i="4"/>
  <c r="C7" i="4"/>
  <c r="C6" i="4"/>
  <c r="C5" i="4"/>
  <c r="B16" i="4"/>
  <c r="B15" i="4"/>
  <c r="B14" i="4"/>
  <c r="B13" i="4"/>
  <c r="B12" i="4"/>
  <c r="B11" i="4"/>
  <c r="B10" i="4"/>
  <c r="B9" i="4"/>
  <c r="B8" i="4"/>
  <c r="B7" i="4"/>
  <c r="B6" i="4"/>
  <c r="B5" i="4"/>
</calcChain>
</file>

<file path=xl/sharedStrings.xml><?xml version="1.0" encoding="utf-8"?>
<sst xmlns="http://schemas.openxmlformats.org/spreadsheetml/2006/main" count="46" uniqueCount="39">
  <si>
    <t>Date</t>
  </si>
  <si>
    <t>Service</t>
  </si>
  <si>
    <t>Fait</t>
  </si>
  <si>
    <t>Délai</t>
  </si>
  <si>
    <t>Catégorie</t>
  </si>
  <si>
    <t>oui</t>
  </si>
  <si>
    <t>non</t>
  </si>
  <si>
    <t>Documentation</t>
  </si>
  <si>
    <t>Logistique</t>
  </si>
  <si>
    <t>Total de gains et de temps gagnées par mois</t>
  </si>
  <si>
    <t>gains</t>
  </si>
  <si>
    <t>temps</t>
  </si>
  <si>
    <t>mois</t>
  </si>
  <si>
    <t>Fermentation</t>
  </si>
  <si>
    <t>Extraction B12</t>
  </si>
  <si>
    <t>Extraction Pristina</t>
  </si>
  <si>
    <t>Conditionnement B12 Pharma</t>
  </si>
  <si>
    <t>Conditionnement B12 Feed</t>
  </si>
  <si>
    <t>Magasin FI</t>
  </si>
  <si>
    <t>Mecanique</t>
  </si>
  <si>
    <t>Maintenance</t>
  </si>
  <si>
    <t>Ingénierie</t>
  </si>
  <si>
    <t>Département technique</t>
  </si>
  <si>
    <t>Magasin MP-PF</t>
  </si>
  <si>
    <t>BAT.40</t>
  </si>
  <si>
    <t>DEV POLE Analyse et labo</t>
  </si>
  <si>
    <t>STEP</t>
  </si>
  <si>
    <t>AQ_CQ_CQ IPC</t>
  </si>
  <si>
    <t>Comité de direction</t>
  </si>
  <si>
    <t xml:space="preserve">Remonter d'idées d'amélioration des ateliers </t>
  </si>
  <si>
    <t>temps de gagné (h/an)</t>
  </si>
  <si>
    <t>Idées</t>
  </si>
  <si>
    <t>Objectifs</t>
  </si>
  <si>
    <t>Retenu</t>
  </si>
  <si>
    <t>réduire la circulation sur les voies routieres et de réduire les accidents</t>
  </si>
  <si>
    <t>1 semaine</t>
  </si>
  <si>
    <t>Mettre des passages piétons sur le site</t>
  </si>
  <si>
    <t>total 2020</t>
  </si>
  <si>
    <t>total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</si>
</sst>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[$-40C]mmm\-yy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/>
    <xf numFmtId="164" fontId="0" fillId="0" borderId="0" xfId="0" applyNumberFormat="1"/>
    <xf numFmtId="0" fontId="0" fillId="0" borderId="0" xfId="1" applyNumberFormat="1" applyFont="1"/>
    <xf numFmtId="2" fontId="0" fillId="0" borderId="0" xfId="1" applyNumberFormat="1" applyFon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44" fontId="0" fillId="0" borderId="0" xfId="1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44" fontId="0" fillId="0" borderId="0" xfId="1" applyFont="1" applyAlignment="1">
      <alignment vertical="center"/>
    </xf>
    <xf numFmtId="44" fontId="3" fillId="0" borderId="0" xfId="1" applyFont="1"/>
    <xf numFmtId="2" fontId="3" fillId="0" borderId="0" xfId="1" applyNumberFormat="1" applyFont="1"/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</cellXfs>
  <cellStyles count="2">
    <cellStyle name="Monétaire" xfId="1" builtinId="4"/>
    <cellStyle name="Normal" xfId="0" builtinId="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64" formatCode="[$-40C]mmm\-yy;@"/>
    </dxf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'graphiques gains'!$B$4</c:f>
              <c:strCache>
                <c:ptCount val="1"/>
                <c:pt idx="0">
                  <c:v>gains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'graphiques gains'!$A$5:$A$18</c:f>
              <c:strCache>
                <c:ptCount val="14"/>
                <c:pt idx="0">
                  <c:v>oct.-19</c:v>
                </c:pt>
                <c:pt idx="1">
                  <c:v>nov.-19</c:v>
                </c:pt>
                <c:pt idx="2">
                  <c:v>déc.-19</c:v>
                </c:pt>
                <c:pt idx="3">
                  <c:v>janv.-20</c:v>
                </c:pt>
                <c:pt idx="4">
                  <c:v>févr.-20</c:v>
                </c:pt>
                <c:pt idx="5">
                  <c:v>mars-20</c:v>
                </c:pt>
                <c:pt idx="6">
                  <c:v>avr.-20</c:v>
                </c:pt>
                <c:pt idx="7">
                  <c:v>mai-20</c:v>
                </c:pt>
                <c:pt idx="8">
                  <c:v>juin-20</c:v>
                </c:pt>
                <c:pt idx="9">
                  <c:v>juil.-20</c:v>
                </c:pt>
                <c:pt idx="10">
                  <c:v>août-20</c:v>
                </c:pt>
                <c:pt idx="11">
                  <c:v>sept.-20</c:v>
                </c:pt>
                <c:pt idx="12">
                  <c:v>total 2020</c:v>
                </c:pt>
                <c:pt idx="13">
                  <c:v>total 2019</c:v>
                </c:pt>
              </c:strCache>
            </c:strRef>
          </c:cat>
          <c:val>
            <c:numRef>
              <c:f>'graphiques gains'!$B$5:$B$18</c:f>
              <c:numCache>
                <c:formatCode>_("€"* #,##0.00_);_("€"* \(#,##0.00\);_("€"* "-"??_);_(@_)</c:formatCode>
                <c:ptCount val="14"/>
                <c:pt idx="0">
                  <c:v>103</c:v>
                </c:pt>
                <c:pt idx="1">
                  <c:v>7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5</c:v>
                </c:pt>
                <c:pt idx="13">
                  <c:v>105</c:v>
                </c:pt>
              </c:numCache>
            </c:numRef>
          </c:val>
        </c:ser>
        <c:ser>
          <c:idx val="1"/>
          <c:order val="1"/>
          <c:tx>
            <c:strRef>
              <c:f>'graphiques gains'!$C$4</c:f>
              <c:strCache>
                <c:ptCount val="1"/>
                <c:pt idx="0">
                  <c:v>temps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'graphiques gains'!$A$5:$A$18</c:f>
              <c:strCache>
                <c:ptCount val="14"/>
                <c:pt idx="0">
                  <c:v>oct.-19</c:v>
                </c:pt>
                <c:pt idx="1">
                  <c:v>nov.-19</c:v>
                </c:pt>
                <c:pt idx="2">
                  <c:v>déc.-19</c:v>
                </c:pt>
                <c:pt idx="3">
                  <c:v>janv.-20</c:v>
                </c:pt>
                <c:pt idx="4">
                  <c:v>févr.-20</c:v>
                </c:pt>
                <c:pt idx="5">
                  <c:v>mars-20</c:v>
                </c:pt>
                <c:pt idx="6">
                  <c:v>avr.-20</c:v>
                </c:pt>
                <c:pt idx="7">
                  <c:v>mai-20</c:v>
                </c:pt>
                <c:pt idx="8">
                  <c:v>juin-20</c:v>
                </c:pt>
                <c:pt idx="9">
                  <c:v>juil.-20</c:v>
                </c:pt>
                <c:pt idx="10">
                  <c:v>août-20</c:v>
                </c:pt>
                <c:pt idx="11">
                  <c:v>sept.-20</c:v>
                </c:pt>
                <c:pt idx="12">
                  <c:v>total 2020</c:v>
                </c:pt>
                <c:pt idx="13">
                  <c:v>total 2019</c:v>
                </c:pt>
              </c:strCache>
            </c:strRef>
          </c:cat>
          <c:val>
            <c:numRef>
              <c:f>'graphiques gains'!$C$5:$C$18</c:f>
              <c:numCache>
                <c:formatCode>0.00</c:formatCode>
                <c:ptCount val="14"/>
                <c:pt idx="0">
                  <c:v>120</c:v>
                </c:pt>
                <c:pt idx="1">
                  <c:v>50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70</c:v>
                </c:pt>
                <c:pt idx="13">
                  <c:v>100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-754172176"/>
        <c:axId val="-754171632"/>
      </c:barChart>
      <c:catAx>
        <c:axId val="-75417217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754171632"/>
        <c:crosses val="autoZero"/>
        <c:auto val="1"/>
        <c:lblAlgn val="ctr"/>
        <c:lblOffset val="100"/>
        <c:noMultiLvlLbl val="1"/>
      </c:catAx>
      <c:valAx>
        <c:axId val="-7541716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7541721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41275</xdr:colOff>
      <xdr:row>2</xdr:row>
      <xdr:rowOff>171450</xdr:rowOff>
    </xdr:from>
    <xdr:to>
      <xdr:col>10</xdr:col>
      <xdr:colOff>41275</xdr:colOff>
      <xdr:row>17</xdr:row>
      <xdr:rowOff>152400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B5:K28" totalsRowShown="0" headerRowDxfId="14" dataDxfId="13">
  <autoFilter ref="B5:K28"/>
  <tableColumns count="10">
    <tableColumn id="1" name="Date" dataDxfId="12"/>
    <tableColumn id="2" name="Service" dataDxfId="11"/>
    <tableColumn id="3" name="Idées" dataDxfId="10"/>
    <tableColumn id="17" name="Objectifs" dataDxfId="9"/>
    <tableColumn id="4" name="Retenu" dataDxfId="8"/>
    <tableColumn id="5" name="Fait" dataDxfId="7"/>
    <tableColumn id="6" name="Délai" dataDxfId="6"/>
    <tableColumn id="7" name="Catégorie" dataDxfId="5"/>
    <tableColumn id="8" name="gains" dataDxfId="4" dataCellStyle="Monétaire"/>
    <tableColumn id="16" name="temps de gagné (h/an)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4:C18" totalsRowShown="0">
  <autoFilter ref="A4:C18"/>
  <tableColumns count="3">
    <tableColumn id="1" name="mois" dataDxfId="2"/>
    <tableColumn id="2" name="gains" dataDxfId="1" dataCellStyle="Monétaire"/>
    <tableColumn id="3" name="temps" dataDxfId="0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Q28"/>
  <sheetViews>
    <sheetView tabSelected="1" workbookViewId="0">
      <selection activeCell="M8" sqref="M8"/>
    </sheetView>
  </sheetViews>
  <sheetFormatPr baseColWidth="10" defaultColWidth="8.7265625" defaultRowHeight="14.5" x14ac:dyDescent="0.35"/>
  <cols>
    <col min="2" max="2" width="10.7265625" customWidth="1"/>
    <col min="3" max="3" width="13.7265625" customWidth="1"/>
    <col min="4" max="4" width="22.453125" customWidth="1"/>
    <col min="5" max="5" width="15.6328125" customWidth="1"/>
    <col min="6" max="6" width="8.1796875" customWidth="1"/>
    <col min="7" max="7" width="10.7265625" customWidth="1"/>
    <col min="8" max="8" width="13.36328125" bestFit="1" customWidth="1"/>
    <col min="9" max="9" width="17.26953125" customWidth="1"/>
    <col min="10" max="10" width="11.6328125" customWidth="1"/>
    <col min="11" max="11" width="22.54296875" customWidth="1"/>
    <col min="12" max="12" width="10.453125" bestFit="1" customWidth="1"/>
    <col min="13" max="13" width="14.1796875" customWidth="1"/>
    <col min="15" max="15" width="18.54296875" customWidth="1"/>
  </cols>
  <sheetData>
    <row r="1" spans="2:17" ht="14.5" customHeight="1" x14ac:dyDescent="0.35">
      <c r="B1" s="15" t="s">
        <v>29</v>
      </c>
      <c r="C1" s="15"/>
      <c r="D1" s="15"/>
      <c r="E1" s="15"/>
      <c r="F1" s="15"/>
      <c r="G1" s="15"/>
      <c r="H1" s="15"/>
      <c r="I1" s="15"/>
      <c r="J1" s="15"/>
      <c r="K1" s="15"/>
    </row>
    <row r="2" spans="2:17" x14ac:dyDescent="0.35">
      <c r="B2" s="15"/>
      <c r="C2" s="15"/>
      <c r="D2" s="15"/>
      <c r="E2" s="15"/>
      <c r="F2" s="15"/>
      <c r="G2" s="15"/>
      <c r="H2" s="15"/>
      <c r="I2" s="15"/>
      <c r="J2" s="15"/>
      <c r="K2" s="15"/>
    </row>
    <row r="3" spans="2:17" x14ac:dyDescent="0.35">
      <c r="B3" s="15"/>
      <c r="C3" s="15"/>
      <c r="D3" s="15"/>
      <c r="E3" s="15"/>
      <c r="F3" s="15"/>
      <c r="G3" s="15"/>
      <c r="H3" s="15"/>
      <c r="I3" s="15"/>
      <c r="J3" s="15"/>
      <c r="K3" s="15"/>
    </row>
    <row r="4" spans="2:17" x14ac:dyDescent="0.35">
      <c r="I4" s="1"/>
    </row>
    <row r="5" spans="2:17" x14ac:dyDescent="0.35">
      <c r="B5" s="1" t="s">
        <v>0</v>
      </c>
      <c r="C5" s="1" t="s">
        <v>1</v>
      </c>
      <c r="D5" s="1" t="s">
        <v>31</v>
      </c>
      <c r="E5" s="1" t="s">
        <v>32</v>
      </c>
      <c r="F5" s="1" t="s">
        <v>33</v>
      </c>
      <c r="G5" s="1" t="s">
        <v>2</v>
      </c>
      <c r="H5" s="1" t="s">
        <v>3</v>
      </c>
      <c r="I5" s="1" t="s">
        <v>4</v>
      </c>
      <c r="J5" s="1" t="s">
        <v>10</v>
      </c>
      <c r="K5" s="1" t="s">
        <v>30</v>
      </c>
    </row>
    <row r="6" spans="2:17" ht="66.5" customHeight="1" x14ac:dyDescent="0.35">
      <c r="B6" s="6">
        <v>43749</v>
      </c>
      <c r="C6" s="7" t="s">
        <v>13</v>
      </c>
      <c r="D6" s="8" t="s">
        <v>36</v>
      </c>
      <c r="E6" s="8" t="s">
        <v>34</v>
      </c>
      <c r="F6" s="7" t="s">
        <v>6</v>
      </c>
      <c r="G6" s="7" t="s">
        <v>5</v>
      </c>
      <c r="H6" s="7" t="s">
        <v>35</v>
      </c>
      <c r="I6" s="7" t="s">
        <v>8</v>
      </c>
      <c r="J6" s="9">
        <v>100</v>
      </c>
      <c r="K6" s="10">
        <v>70</v>
      </c>
      <c r="N6" s="14"/>
      <c r="O6" s="14"/>
      <c r="P6" s="14"/>
      <c r="Q6" s="14"/>
    </row>
    <row r="7" spans="2:17" x14ac:dyDescent="0.35">
      <c r="B7" s="6">
        <v>44116</v>
      </c>
      <c r="C7" s="7"/>
      <c r="D7" s="7"/>
      <c r="E7" s="7"/>
      <c r="F7" s="7"/>
      <c r="G7" s="7" t="s">
        <v>6</v>
      </c>
      <c r="H7" s="7"/>
      <c r="I7" s="7"/>
      <c r="J7" s="9">
        <v>3</v>
      </c>
      <c r="K7" s="10">
        <v>50</v>
      </c>
    </row>
    <row r="8" spans="2:17" x14ac:dyDescent="0.35">
      <c r="B8" s="6">
        <v>44148</v>
      </c>
      <c r="C8" s="7"/>
      <c r="D8" s="7"/>
      <c r="E8" s="7"/>
      <c r="F8" s="7"/>
      <c r="G8" s="7" t="s">
        <v>6</v>
      </c>
      <c r="H8" s="7"/>
      <c r="I8" s="7"/>
      <c r="J8" s="11">
        <v>2</v>
      </c>
      <c r="K8" s="10">
        <v>20</v>
      </c>
    </row>
    <row r="9" spans="2:17" x14ac:dyDescent="0.35">
      <c r="B9" s="6">
        <v>43783</v>
      </c>
      <c r="C9" s="7"/>
      <c r="D9" s="7"/>
      <c r="E9" s="7"/>
      <c r="F9" s="7"/>
      <c r="G9" s="7"/>
      <c r="H9" s="7"/>
      <c r="I9" s="7"/>
      <c r="J9" s="11">
        <v>5</v>
      </c>
      <c r="K9" s="10">
        <v>30</v>
      </c>
      <c r="M9" s="3"/>
      <c r="N9" s="4"/>
    </row>
    <row r="10" spans="2:17" x14ac:dyDescent="0.35">
      <c r="B10" s="7"/>
      <c r="C10" s="7"/>
      <c r="D10" s="7"/>
      <c r="E10" s="7"/>
      <c r="F10" s="7"/>
      <c r="G10" s="7"/>
      <c r="H10" s="7"/>
      <c r="I10" s="7"/>
      <c r="J10" s="9"/>
      <c r="K10" s="10"/>
      <c r="M10" s="3"/>
      <c r="N10" s="4"/>
    </row>
    <row r="11" spans="2:17" x14ac:dyDescent="0.35">
      <c r="B11" s="7"/>
      <c r="C11" s="7"/>
      <c r="D11" s="7"/>
      <c r="E11" s="7"/>
      <c r="F11" s="7"/>
      <c r="G11" s="7"/>
      <c r="H11" s="7"/>
      <c r="I11" s="7"/>
      <c r="J11" s="9"/>
      <c r="K11" s="10"/>
      <c r="M11" s="3"/>
      <c r="N11" s="4"/>
    </row>
    <row r="12" spans="2:17" x14ac:dyDescent="0.35">
      <c r="B12" s="7"/>
      <c r="C12" s="7"/>
      <c r="D12" s="7"/>
      <c r="E12" s="7"/>
      <c r="F12" s="7"/>
      <c r="G12" s="7"/>
      <c r="H12" s="7"/>
      <c r="I12" s="7"/>
      <c r="J12" s="9"/>
      <c r="K12" s="10"/>
      <c r="M12" s="3"/>
      <c r="N12" s="4"/>
    </row>
    <row r="13" spans="2:17" x14ac:dyDescent="0.35">
      <c r="B13" s="7"/>
      <c r="C13" s="7"/>
      <c r="D13" s="7"/>
      <c r="E13" s="7"/>
      <c r="F13" s="7"/>
      <c r="G13" s="7"/>
      <c r="H13" s="7"/>
      <c r="I13" s="7"/>
      <c r="J13" s="9"/>
      <c r="K13" s="10"/>
      <c r="M13" s="3"/>
      <c r="N13" s="4"/>
    </row>
    <row r="14" spans="2:17" x14ac:dyDescent="0.35">
      <c r="B14" s="7"/>
      <c r="C14" s="7"/>
      <c r="D14" s="7"/>
      <c r="E14" s="7"/>
      <c r="F14" s="7"/>
      <c r="G14" s="7"/>
      <c r="H14" s="7"/>
      <c r="I14" s="7"/>
      <c r="J14" s="9"/>
      <c r="K14" s="10"/>
      <c r="M14" s="3"/>
      <c r="N14" s="4"/>
    </row>
    <row r="15" spans="2:17" x14ac:dyDescent="0.35">
      <c r="B15" s="7"/>
      <c r="C15" s="7"/>
      <c r="D15" s="7"/>
      <c r="E15" s="7"/>
      <c r="F15" s="7"/>
      <c r="G15" s="7"/>
      <c r="H15" s="7"/>
      <c r="I15" s="7"/>
      <c r="J15" s="9"/>
      <c r="K15" s="10"/>
      <c r="M15" s="3"/>
      <c r="N15" s="4"/>
    </row>
    <row r="16" spans="2:17" x14ac:dyDescent="0.35">
      <c r="B16" s="7"/>
      <c r="C16" s="7"/>
      <c r="D16" s="7"/>
      <c r="E16" s="7"/>
      <c r="F16" s="7"/>
      <c r="G16" s="7"/>
      <c r="H16" s="7"/>
      <c r="I16" s="7"/>
      <c r="J16" s="9"/>
      <c r="K16" s="10"/>
      <c r="M16" s="3"/>
      <c r="N16" s="4"/>
    </row>
    <row r="17" spans="2:14" x14ac:dyDescent="0.35">
      <c r="B17" s="7"/>
      <c r="C17" s="7"/>
      <c r="D17" s="7"/>
      <c r="E17" s="7"/>
      <c r="F17" s="7"/>
      <c r="G17" s="7"/>
      <c r="H17" s="7"/>
      <c r="I17" s="7"/>
      <c r="J17" s="9"/>
      <c r="K17" s="10"/>
      <c r="M17" s="3"/>
      <c r="N17" s="4"/>
    </row>
    <row r="18" spans="2:14" x14ac:dyDescent="0.35">
      <c r="B18" s="7"/>
      <c r="C18" s="7"/>
      <c r="D18" s="7"/>
      <c r="E18" s="7"/>
      <c r="F18" s="7"/>
      <c r="G18" s="7"/>
      <c r="H18" s="7"/>
      <c r="I18" s="7"/>
      <c r="J18" s="9"/>
      <c r="K18" s="10"/>
      <c r="M18" s="3"/>
      <c r="N18" s="4"/>
    </row>
    <row r="19" spans="2:14" x14ac:dyDescent="0.35">
      <c r="B19" s="7"/>
      <c r="C19" s="7"/>
      <c r="D19" s="7"/>
      <c r="E19" s="7"/>
      <c r="F19" s="7"/>
      <c r="G19" s="7"/>
      <c r="H19" s="7"/>
      <c r="I19" s="7"/>
      <c r="J19" s="9"/>
      <c r="K19" s="10"/>
      <c r="M19" s="3"/>
      <c r="N19" s="4"/>
    </row>
    <row r="20" spans="2:14" x14ac:dyDescent="0.35">
      <c r="B20" s="7"/>
      <c r="C20" s="7"/>
      <c r="D20" s="7"/>
      <c r="E20" s="7"/>
      <c r="F20" s="7"/>
      <c r="G20" s="7"/>
      <c r="H20" s="7"/>
      <c r="I20" s="7"/>
      <c r="J20" s="9"/>
      <c r="K20" s="10"/>
      <c r="M20" s="3"/>
      <c r="N20" s="4"/>
    </row>
    <row r="21" spans="2:14" x14ac:dyDescent="0.35">
      <c r="B21" s="7"/>
      <c r="C21" s="7"/>
      <c r="D21" s="7"/>
      <c r="E21" s="7"/>
      <c r="F21" s="7"/>
      <c r="G21" s="7"/>
      <c r="H21" s="7"/>
      <c r="I21" s="7"/>
      <c r="J21" s="9"/>
      <c r="K21" s="10"/>
      <c r="M21" s="3"/>
      <c r="N21" s="4"/>
    </row>
    <row r="22" spans="2:14" x14ac:dyDescent="0.35">
      <c r="B22" s="7"/>
      <c r="C22" s="7"/>
      <c r="D22" s="7"/>
      <c r="E22" s="7"/>
      <c r="F22" s="7"/>
      <c r="G22" s="7"/>
      <c r="H22" s="7"/>
      <c r="I22" s="7"/>
      <c r="J22" s="9"/>
      <c r="K22" s="10"/>
    </row>
    <row r="23" spans="2:14" x14ac:dyDescent="0.35">
      <c r="B23" s="7"/>
      <c r="C23" s="7"/>
      <c r="D23" s="7"/>
      <c r="E23" s="7"/>
      <c r="F23" s="7"/>
      <c r="G23" s="7"/>
      <c r="H23" s="7"/>
      <c r="I23" s="7"/>
      <c r="J23" s="9"/>
      <c r="K23" s="10"/>
    </row>
    <row r="24" spans="2:14" x14ac:dyDescent="0.35">
      <c r="B24" s="7"/>
      <c r="C24" s="7"/>
      <c r="D24" s="7"/>
      <c r="E24" s="7"/>
      <c r="F24" s="7"/>
      <c r="G24" s="7"/>
      <c r="H24" s="7"/>
      <c r="I24" s="7"/>
      <c r="J24" s="9"/>
      <c r="K24" s="10"/>
    </row>
    <row r="25" spans="2:14" x14ac:dyDescent="0.35">
      <c r="B25" s="7"/>
      <c r="C25" s="7"/>
      <c r="D25" s="7"/>
      <c r="E25" s="7"/>
      <c r="F25" s="7"/>
      <c r="G25" s="7"/>
      <c r="H25" s="7"/>
      <c r="I25" s="7"/>
      <c r="J25" s="9"/>
      <c r="K25" s="10"/>
    </row>
    <row r="26" spans="2:14" x14ac:dyDescent="0.35">
      <c r="B26" s="7"/>
      <c r="C26" s="7"/>
      <c r="D26" s="7"/>
      <c r="E26" s="7"/>
      <c r="F26" s="7"/>
      <c r="G26" s="7"/>
      <c r="H26" s="7"/>
      <c r="I26" s="7"/>
      <c r="J26" s="9"/>
      <c r="K26" s="10"/>
    </row>
    <row r="27" spans="2:14" x14ac:dyDescent="0.35">
      <c r="B27" s="7"/>
      <c r="C27" s="7"/>
      <c r="D27" s="7"/>
      <c r="E27" s="7"/>
      <c r="F27" s="7"/>
      <c r="G27" s="7"/>
      <c r="H27" s="7"/>
      <c r="I27" s="7"/>
      <c r="J27" s="9"/>
      <c r="K27" s="10"/>
    </row>
    <row r="28" spans="2:14" x14ac:dyDescent="0.35">
      <c r="B28" s="7"/>
      <c r="C28" s="7"/>
      <c r="D28" s="7"/>
      <c r="E28" s="7"/>
      <c r="F28" s="7"/>
      <c r="G28" s="7"/>
      <c r="H28" s="7"/>
      <c r="I28" s="7"/>
      <c r="J28" s="9"/>
      <c r="K28" s="10"/>
    </row>
  </sheetData>
  <mergeCells count="2">
    <mergeCell ref="N6:Q6"/>
    <mergeCell ref="B1:K3"/>
  </mergeCells>
  <conditionalFormatting sqref="G6:G28">
    <cfRule type="containsText" dxfId="16" priority="2" operator="containsText" text="oui">
      <formula>NOT(ISERROR(SEARCH("oui",G6)))</formula>
    </cfRule>
  </conditionalFormatting>
  <conditionalFormatting sqref="F6:F28">
    <cfRule type="containsText" dxfId="15" priority="1" operator="containsText" text="non">
      <formula>NOT(ISERROR(SEARCH("non",F6)))</formula>
    </cfRule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déroulante'!$A$3:$A$4</xm:f>
          </x14:formula1>
          <xm:sqref>F6:G28</xm:sqref>
        </x14:dataValidation>
        <x14:dataValidation type="list" allowBlank="1" showInputMessage="1" showErrorMessage="1">
          <x14:formula1>
            <xm:f>'liste déroulante'!$B$3:$B$7</xm:f>
          </x14:formula1>
          <xm:sqref>I6:I28</xm:sqref>
        </x14:dataValidation>
        <x14:dataValidation type="list" allowBlank="1" showInputMessage="1" showErrorMessage="1">
          <x14:formula1>
            <xm:f>'liste déroulante'!$C$3:$C$18</xm:f>
          </x14:formula1>
          <xm:sqref>C6:C28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E18"/>
  <sheetViews>
    <sheetView workbookViewId="0">
      <selection activeCell="C19" sqref="C19"/>
    </sheetView>
  </sheetViews>
  <sheetFormatPr baseColWidth="10" defaultRowHeight="14.5" x14ac:dyDescent="0.35"/>
  <sheetData>
    <row r="2" spans="1:5" x14ac:dyDescent="0.35">
      <c r="B2" s="14" t="s">
        <v>9</v>
      </c>
      <c r="C2" s="14"/>
      <c r="D2" s="14"/>
      <c r="E2" s="14"/>
    </row>
    <row r="4" spans="1:5" x14ac:dyDescent="0.35">
      <c r="A4" t="s">
        <v>12</v>
      </c>
      <c r="B4" t="s">
        <v>10</v>
      </c>
      <c r="C4" t="s">
        <v>11</v>
      </c>
    </row>
    <row r="5" spans="1:5" x14ac:dyDescent="0.35">
      <c r="A5" s="3">
        <v>43739</v>
      </c>
      <c r="B5" s="2">
        <f>SUMPRODUCT((MONTH(Tableau1[Date])=10)*(Tableau1[gains]))</f>
        <v>103</v>
      </c>
      <c r="C5" s="5">
        <f>SUMPRODUCT((MONTH(Tableau1[Date])=10)*(Tableau1[temps de gagné (h/an)]))</f>
        <v>120</v>
      </c>
    </row>
    <row r="6" spans="1:5" x14ac:dyDescent="0.35">
      <c r="A6" s="3">
        <v>43771</v>
      </c>
      <c r="B6" s="2">
        <f>SUMPRODUCT((MONTH(Tableau1[Date])=11)*(Tableau1[gains]))</f>
        <v>7</v>
      </c>
      <c r="C6" s="5">
        <f>SUMPRODUCT((MONTH(Tableau1[Date])=11)*(Tableau1[temps de gagné (h/an)]))</f>
        <v>50</v>
      </c>
    </row>
    <row r="7" spans="1:5" x14ac:dyDescent="0.35">
      <c r="A7" s="3">
        <v>43803</v>
      </c>
      <c r="B7" s="2">
        <f>SUMPRODUCT((MONTH(Tableau1[Date])=12)*(Tableau1[gains]))</f>
        <v>0</v>
      </c>
      <c r="C7" s="5">
        <f>SUMPRODUCT((MONTH(Tableau1[Date])=12)*(Tableau1[temps de gagné (h/an)]))</f>
        <v>0</v>
      </c>
    </row>
    <row r="8" spans="1:5" x14ac:dyDescent="0.35">
      <c r="A8" s="3">
        <v>43835</v>
      </c>
      <c r="B8" s="2">
        <f>SUMPRODUCT((MONTH(Tableau1[Date])=1)*(Tableau1[gains]))</f>
        <v>0</v>
      </c>
      <c r="C8" s="5">
        <f>SUMPRODUCT((MONTH(Tableau1[Date])=1)*(Tableau1[temps de gagné (h/an)]))</f>
        <v>0</v>
      </c>
    </row>
    <row r="9" spans="1:5" x14ac:dyDescent="0.35">
      <c r="A9" s="3">
        <v>43867</v>
      </c>
      <c r="B9" s="2">
        <f>SUMPRODUCT((MONTH(Tableau1[Date])=2)*(Tableau1[gains]))</f>
        <v>0</v>
      </c>
      <c r="C9" s="5">
        <f>SUMPRODUCT((MONTH(Tableau1[Date])=2)*(Tableau1[temps de gagné (h/an)]))</f>
        <v>0</v>
      </c>
    </row>
    <row r="10" spans="1:5" x14ac:dyDescent="0.35">
      <c r="A10" s="3">
        <v>43899</v>
      </c>
      <c r="B10" s="2">
        <f>SUMPRODUCT((MONTH(Tableau1[Date])=3)*(Tableau1[gains]))</f>
        <v>0</v>
      </c>
      <c r="C10" s="5">
        <f>SUMPRODUCT((MONTH(Tableau1[Date])=3)*(Tableau1[temps de gagné (h/an)]))</f>
        <v>0</v>
      </c>
    </row>
    <row r="11" spans="1:5" x14ac:dyDescent="0.35">
      <c r="A11" s="3">
        <v>43931</v>
      </c>
      <c r="B11" s="2">
        <f>SUMPRODUCT((MONTH(Tableau1[Date])=4)*(Tableau1[gains]))</f>
        <v>0</v>
      </c>
      <c r="C11" s="5">
        <f>SUMPRODUCT((MONTH(Tableau1[Date])=4)*(Tableau1[temps de gagné (h/an)]))</f>
        <v>0</v>
      </c>
    </row>
    <row r="12" spans="1:5" x14ac:dyDescent="0.35">
      <c r="A12" s="3">
        <v>43963</v>
      </c>
      <c r="B12" s="2">
        <f>SUMPRODUCT((MONTH(Tableau1[Date])=5)*(Tableau1[gains]))</f>
        <v>0</v>
      </c>
      <c r="C12" s="5">
        <f>SUMPRODUCT((MONTH(Tableau1[Date])=5)*(Tableau1[temps de gagné (h/an)]))</f>
        <v>0</v>
      </c>
    </row>
    <row r="13" spans="1:5" x14ac:dyDescent="0.35">
      <c r="A13" s="3">
        <v>43995</v>
      </c>
      <c r="B13" s="2">
        <f>SUMPRODUCT((MONTH(Tableau1[Date])=6)*(Tableau1[gains]))</f>
        <v>0</v>
      </c>
      <c r="C13" s="5">
        <f>SUMPRODUCT((MONTH(Tableau1[Date])=6)*(Tableau1[temps de gagné (h/an)]))</f>
        <v>0</v>
      </c>
    </row>
    <row r="14" spans="1:5" x14ac:dyDescent="0.35">
      <c r="A14" s="3">
        <v>44027</v>
      </c>
      <c r="B14" s="2">
        <f>SUMPRODUCT((MONTH(Tableau1[Date])=7)*(Tableau1[gains]))</f>
        <v>0</v>
      </c>
      <c r="C14" s="5">
        <f>SUMPRODUCT((MONTH(Tableau1[Date])=7)*(Tableau1[temps de gagné (h/an)]))</f>
        <v>0</v>
      </c>
    </row>
    <row r="15" spans="1:5" x14ac:dyDescent="0.35">
      <c r="A15" s="3">
        <v>44059</v>
      </c>
      <c r="B15" s="2">
        <f>SUMPRODUCT((MONTH(Tableau1[Date])=8)*(Tableau1[gains]))</f>
        <v>0</v>
      </c>
      <c r="C15" s="5">
        <f>SUMPRODUCT((MONTH(Tableau1[Date])=8)*(Tableau1[temps de gagné (h/an)]))</f>
        <v>0</v>
      </c>
    </row>
    <row r="16" spans="1:5" x14ac:dyDescent="0.35">
      <c r="A16" s="3">
        <v>44091</v>
      </c>
      <c r="B16" s="2">
        <f>SUMPRODUCT((MONTH(Tableau1[Date])=9)*(Tableau1[gains]))</f>
        <v>0</v>
      </c>
      <c r="C16" s="5">
        <f>SUMPRODUCT((MONTH(Tableau1[Date])=9)*(Tableau1[temps de gagné (h/an)]))</f>
        <v>0</v>
      </c>
    </row>
    <row r="17" spans="1:3" x14ac:dyDescent="0.35">
      <c r="A17" s="3" t="s">
        <v>37</v>
      </c>
      <c r="B17" s="12">
        <f>SUMPRODUCT((YEAR(Tableau1[Date])=2020)*(Tableau1[gains]))</f>
        <v>5</v>
      </c>
      <c r="C17" s="13">
        <f>SUMPRODUCT((YEAR(Tableau1[Date])=2020)*(Tableau1[temps de gagné (h/an)]))</f>
        <v>70</v>
      </c>
    </row>
    <row r="18" spans="1:3" x14ac:dyDescent="0.35">
      <c r="A18" s="3" t="s">
        <v>38</v>
      </c>
      <c r="B18" s="12">
        <f>SUMPRODUCT((YEAR(Tableau1[Date])=2019)*(Tableau1[gains]))</f>
        <v>105</v>
      </c>
      <c r="C18" s="13">
        <f>SUMPRODUCT((YEAR(Tableau1[Date])=2019)*(Tableau1[temps de gagné (h/an)]))</f>
        <v>100</v>
      </c>
    </row>
  </sheetData>
  <mergeCells count="1">
    <mergeCell ref="B2:E2"/>
  </mergeCell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C18"/>
  <sheetViews>
    <sheetView workbookViewId="0">
      <selection activeCell="D23" sqref="D23"/>
    </sheetView>
  </sheetViews>
  <sheetFormatPr baseColWidth="10" defaultRowHeight="14.5" x14ac:dyDescent="0.35"/>
  <cols>
    <col min="2" max="2" width="13.7265625" bestFit="1" customWidth="1"/>
    <col min="3" max="3" width="26.08984375" bestFit="1" customWidth="1"/>
  </cols>
  <sheetData>
    <row r="3" spans="1:3" x14ac:dyDescent="0.35">
      <c r="A3" t="s">
        <v>5</v>
      </c>
      <c r="B3" t="s">
        <v>8</v>
      </c>
      <c r="C3" t="s">
        <v>13</v>
      </c>
    </row>
    <row r="4" spans="1:3" x14ac:dyDescent="0.35">
      <c r="A4" t="s">
        <v>6</v>
      </c>
      <c r="B4" t="s">
        <v>7</v>
      </c>
      <c r="C4" t="s">
        <v>14</v>
      </c>
    </row>
    <row r="5" spans="1:3" x14ac:dyDescent="0.35">
      <c r="C5" t="s">
        <v>15</v>
      </c>
    </row>
    <row r="6" spans="1:3" x14ac:dyDescent="0.35">
      <c r="C6" t="s">
        <v>16</v>
      </c>
    </row>
    <row r="7" spans="1:3" x14ac:dyDescent="0.35">
      <c r="C7" t="s">
        <v>17</v>
      </c>
    </row>
    <row r="8" spans="1:3" x14ac:dyDescent="0.35">
      <c r="C8" t="s">
        <v>18</v>
      </c>
    </row>
    <row r="9" spans="1:3" x14ac:dyDescent="0.35">
      <c r="C9" t="s">
        <v>19</v>
      </c>
    </row>
    <row r="10" spans="1:3" x14ac:dyDescent="0.35">
      <c r="C10" t="s">
        <v>20</v>
      </c>
    </row>
    <row r="11" spans="1:3" x14ac:dyDescent="0.35">
      <c r="C11" t="s">
        <v>21</v>
      </c>
    </row>
    <row r="12" spans="1:3" x14ac:dyDescent="0.35">
      <c r="C12" t="s">
        <v>22</v>
      </c>
    </row>
    <row r="13" spans="1:3" x14ac:dyDescent="0.35">
      <c r="C13" t="s">
        <v>23</v>
      </c>
    </row>
    <row r="14" spans="1:3" x14ac:dyDescent="0.35">
      <c r="C14" t="s">
        <v>24</v>
      </c>
    </row>
    <row r="15" spans="1:3" x14ac:dyDescent="0.35">
      <c r="C15" t="s">
        <v>25</v>
      </c>
    </row>
    <row r="16" spans="1:3" x14ac:dyDescent="0.35">
      <c r="C16" t="s">
        <v>26</v>
      </c>
    </row>
    <row r="17" spans="3:3" x14ac:dyDescent="0.35">
      <c r="C17" t="s">
        <v>27</v>
      </c>
    </row>
    <row r="18" spans="3:3" x14ac:dyDescent="0.35">
      <c r="C18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graphiques gains</vt:lpstr>
      <vt:lpstr>liste déroulante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2019-09-27T13:32:42Z</dcterms:modified>
</cp:coreProperties>
</file>