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slicers/slicer1.xml" ContentType="application/vnd.ms-excel.slicer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theme/themeOverride1.xml" ContentType="application/vnd.openxmlformats-officedocument.themeOverride+xml"/>
  <Override PartName="/xl/charts/chart6.xml" ContentType="application/vnd.openxmlformats-officedocument.drawingml.chart+xml"/>
  <Override PartName="/xl/theme/themeOverride2.xml" ContentType="application/vnd.openxmlformats-officedocument.themeOverride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printerSettings/printerSettings2.bin" ContentType="application/vnd.openxmlformats-officedocument.spreadsheetml.printerSettings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rinterSettings/printerSettings4.bin" ContentType="application/vnd.openxmlformats-officedocument.spreadsheetml.printerSettings"/>
  <Override PartName="/xl/drawings/drawing7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showVerticalScroll="0" xWindow="240" yWindow="60" windowWidth="20115" windowHeight="8010"/>
  </bookViews>
  <sheets>
    <sheet name="Identification" sheetId="7" r:id="rId1"/>
    <sheet name="Acceuil" sheetId="6" state="veryHidden" r:id="rId2"/>
    <sheet name="TB" sheetId="3" state="veryHidden" r:id="rId3"/>
    <sheet name="BD" sheetId="1" state="veryHidden" r:id="rId4"/>
    <sheet name="BD_Rech" sheetId="5" state="veryHidden" r:id="rId5"/>
    <sheet name="Qui" sheetId="8" state="veryHidden" r:id="rId6"/>
    <sheet name="Articles" sheetId="2" state="veryHidden" r:id="rId7"/>
    <sheet name="Infos" sheetId="4" state="veryHidden" r:id="rId8"/>
  </sheets>
  <definedNames>
    <definedName name="Dates_Totales">Infos!$T:$T</definedName>
    <definedName name="Segment_G_D">#N/A</definedName>
    <definedName name="Segment_G_D1">#N/A</definedName>
    <definedName name="Valeurs_Totaux">Infos!$U:$U</definedName>
  </definedNames>
  <calcPr calcId="145621"/>
  <pivotCaches>
    <pivotCache cacheId="12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O5" i="8" l="1"/>
  <c r="P5" i="8"/>
  <c r="Q5" i="8"/>
  <c r="O6" i="8"/>
  <c r="P6" i="8"/>
  <c r="Q6" i="8"/>
  <c r="O7" i="8"/>
  <c r="P7" i="8"/>
  <c r="Q7" i="8"/>
  <c r="O8" i="8"/>
  <c r="P8" i="8"/>
  <c r="Q8" i="8"/>
  <c r="O9" i="8"/>
  <c r="P9" i="8"/>
  <c r="Q9" i="8"/>
  <c r="N5" i="8"/>
  <c r="N9" i="8"/>
  <c r="N8" i="8"/>
  <c r="N7" i="8"/>
  <c r="N6" i="8"/>
  <c r="C39" i="4"/>
  <c r="C36" i="4"/>
  <c r="C37" i="4"/>
  <c r="C38" i="4" l="1"/>
  <c r="C23" i="4"/>
  <c r="C24" i="4" s="1"/>
  <c r="C21" i="4"/>
  <c r="C22" i="4" s="1"/>
  <c r="C16" i="4"/>
  <c r="C15" i="4"/>
  <c r="C14" i="4"/>
  <c r="C13" i="4"/>
  <c r="C12" i="4"/>
  <c r="C11" i="4"/>
  <c r="C10" i="4"/>
  <c r="C9" i="4"/>
  <c r="C8" i="4"/>
  <c r="C7" i="4"/>
  <c r="C17" i="4" l="1"/>
  <c r="C19" i="4"/>
  <c r="C18" i="4"/>
  <c r="C20" i="4" l="1"/>
</calcChain>
</file>

<file path=xl/sharedStrings.xml><?xml version="1.0" encoding="utf-8"?>
<sst xmlns="http://schemas.openxmlformats.org/spreadsheetml/2006/main" count="222" uniqueCount="61">
  <si>
    <t>Date</t>
  </si>
  <si>
    <t>Article</t>
  </si>
  <si>
    <t>Type</t>
  </si>
  <si>
    <t>Nombre</t>
  </si>
  <si>
    <t>Prix Unit.</t>
  </si>
  <si>
    <t>Articles</t>
  </si>
  <si>
    <t>Réparation</t>
  </si>
  <si>
    <t>Frais</t>
  </si>
  <si>
    <t>Étiquettes de lignes</t>
  </si>
  <si>
    <t>Total général</t>
  </si>
  <si>
    <t>KPI</t>
  </si>
  <si>
    <t>Date Début</t>
  </si>
  <si>
    <t>Date Fin</t>
  </si>
  <si>
    <t>Date D-F</t>
  </si>
  <si>
    <t>Étiquettes de colonnes</t>
  </si>
  <si>
    <t>Somme de Nombre</t>
  </si>
  <si>
    <t>Achat</t>
  </si>
  <si>
    <t>Ventes</t>
  </si>
  <si>
    <t>Réglage</t>
  </si>
  <si>
    <t>Somme de Prix Unit.</t>
  </si>
  <si>
    <t>Gains</t>
  </si>
  <si>
    <t>Dépenses</t>
  </si>
  <si>
    <t>Dépenses ABS</t>
  </si>
  <si>
    <t>Gains Total</t>
  </si>
  <si>
    <t>Max Gain</t>
  </si>
  <si>
    <t>Min Gain</t>
  </si>
  <si>
    <t>Date Max</t>
  </si>
  <si>
    <t>Date Min</t>
  </si>
  <si>
    <t>Aujourd'hui</t>
  </si>
  <si>
    <t>G/D</t>
  </si>
  <si>
    <t>Total Correct</t>
  </si>
  <si>
    <t>Total ABS</t>
  </si>
  <si>
    <t>Total Abs</t>
  </si>
  <si>
    <t>Somme de Total Abs</t>
  </si>
  <si>
    <t>Somme de Total Correct</t>
  </si>
  <si>
    <t>Bénéfices</t>
  </si>
  <si>
    <t>Compte</t>
  </si>
  <si>
    <t>Mot de passe</t>
  </si>
  <si>
    <t>SAMIR</t>
  </si>
  <si>
    <t>Qui</t>
  </si>
  <si>
    <t>Observation</t>
  </si>
  <si>
    <t>2020-05-01</t>
  </si>
  <si>
    <t>PLAY2</t>
  </si>
  <si>
    <t>G</t>
  </si>
  <si>
    <t>PC</t>
  </si>
  <si>
    <t>FORMATAGE</t>
  </si>
  <si>
    <t>2020-05-02</t>
  </si>
  <si>
    <t>Vente</t>
  </si>
  <si>
    <t>TETE CHARGEUR</t>
  </si>
  <si>
    <t>S&lt;DVSD</t>
  </si>
  <si>
    <t>D</t>
  </si>
  <si>
    <t>SDLCNLDS</t>
  </si>
  <si>
    <t>2020-05-06</t>
  </si>
  <si>
    <t>DKNL</t>
  </si>
  <si>
    <t>2020-05-03</t>
  </si>
  <si>
    <t>2020-05-04</t>
  </si>
  <si>
    <t>SQDSQ</t>
  </si>
  <si>
    <t>2020-05-05</t>
  </si>
  <si>
    <t>2020-05-10</t>
  </si>
  <si>
    <t>2020-04-10</t>
  </si>
  <si>
    <t>2020-04-10 // 2020-05-10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</si>
</sst>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\-mm\-dd"/>
    <numFmt numFmtId="165" formatCode="0.0&quot; DH&quot;"/>
    <numFmt numFmtId="166" formatCode="dddd\ dd\ mmmm\ yyyy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5FFAB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 applyAlignment="1">
      <alignment horizontal="center"/>
    </xf>
    <xf numFmtId="0" fontId="0" fillId="2" borderId="1" xfId="0" applyFill="1" applyBorder="1"/>
    <xf numFmtId="0" fontId="0" fillId="0" borderId="1" xfId="0" applyBorder="1"/>
    <xf numFmtId="164" fontId="0" fillId="0" borderId="0" xfId="0" applyNumberFormat="1" applyAlignment="1">
      <alignment horizontal="left"/>
    </xf>
    <xf numFmtId="0" fontId="0" fillId="0" borderId="2" xfId="0" applyBorder="1"/>
    <xf numFmtId="0" fontId="0" fillId="0" borderId="2" xfId="0" applyFill="1" applyBorder="1"/>
    <xf numFmtId="0" fontId="0" fillId="3" borderId="0" xfId="0" applyFill="1"/>
    <xf numFmtId="14" fontId="0" fillId="0" borderId="0" xfId="0" applyNumberFormat="1" applyAlignment="1">
      <alignment horizontal="left" indent="1"/>
    </xf>
    <xf numFmtId="14" fontId="0" fillId="0" borderId="0" xfId="0" applyNumberFormat="1"/>
    <xf numFmtId="0" fontId="0" fillId="0" borderId="0" xfId="0" applyBorder="1"/>
    <xf numFmtId="14" fontId="0" fillId="0" borderId="3" xfId="0" applyNumberFormat="1" applyFill="1" applyBorder="1" applyAlignment="1">
      <alignment horizontal="left"/>
    </xf>
    <xf numFmtId="165" fontId="0" fillId="0" borderId="4" xfId="0" applyNumberFormat="1" applyFill="1" applyBorder="1"/>
    <xf numFmtId="0" fontId="0" fillId="0" borderId="3" xfId="0" applyBorder="1"/>
    <xf numFmtId="165" fontId="0" fillId="0" borderId="4" xfId="0" applyNumberFormat="1" applyBorder="1"/>
    <xf numFmtId="0" fontId="0" fillId="4" borderId="3" xfId="0" applyFill="1" applyBorder="1" applyAlignment="1">
      <alignment horizontal="left"/>
    </xf>
    <xf numFmtId="165" fontId="0" fillId="4" borderId="4" xfId="0" applyNumberFormat="1" applyFill="1" applyBorder="1"/>
    <xf numFmtId="0" fontId="0" fillId="4" borderId="5" xfId="0" applyFill="1" applyBorder="1"/>
    <xf numFmtId="165" fontId="0" fillId="4" borderId="6" xfId="0" applyNumberFormat="1" applyFill="1" applyBorder="1"/>
    <xf numFmtId="0" fontId="0" fillId="0" borderId="7" xfId="0" applyBorder="1"/>
    <xf numFmtId="0" fontId="0" fillId="0" borderId="8" xfId="0" applyNumberFormat="1" applyBorder="1"/>
    <xf numFmtId="0" fontId="0" fillId="0" borderId="4" xfId="0" applyNumberFormat="1" applyBorder="1"/>
    <xf numFmtId="0" fontId="0" fillId="4" borderId="4" xfId="0" applyNumberFormat="1" applyFill="1" applyBorder="1"/>
    <xf numFmtId="0" fontId="0" fillId="4" borderId="6" xfId="0" applyNumberFormat="1" applyFill="1" applyBorder="1"/>
    <xf numFmtId="165" fontId="0" fillId="0" borderId="8" xfId="0" applyNumberFormat="1" applyBorder="1"/>
    <xf numFmtId="0" fontId="0" fillId="0" borderId="9" xfId="0" applyBorder="1"/>
    <xf numFmtId="165" fontId="0" fillId="0" borderId="10" xfId="0" applyNumberFormat="1" applyBorder="1"/>
    <xf numFmtId="0" fontId="0" fillId="5" borderId="11" xfId="0" applyFill="1" applyBorder="1"/>
    <xf numFmtId="165" fontId="0" fillId="5" borderId="12" xfId="0" applyNumberFormat="1" applyFill="1" applyBorder="1"/>
    <xf numFmtId="164" fontId="0" fillId="0" borderId="8" xfId="0" applyNumberFormat="1" applyBorder="1"/>
    <xf numFmtId="0" fontId="0" fillId="0" borderId="3" xfId="0" applyBorder="1" applyAlignment="1">
      <alignment horizontal="left"/>
    </xf>
    <xf numFmtId="164" fontId="0" fillId="0" borderId="4" xfId="0" applyNumberFormat="1" applyBorder="1"/>
    <xf numFmtId="14" fontId="0" fillId="0" borderId="5" xfId="0" applyNumberFormat="1" applyBorder="1" applyAlignment="1">
      <alignment horizontal="left"/>
    </xf>
    <xf numFmtId="0" fontId="0" fillId="0" borderId="6" xfId="0" applyNumberFormat="1" applyBorder="1"/>
    <xf numFmtId="14" fontId="0" fillId="0" borderId="7" xfId="0" applyNumberFormat="1" applyBorder="1" applyAlignment="1">
      <alignment horizontal="left"/>
    </xf>
    <xf numFmtId="0" fontId="0" fillId="0" borderId="5" xfId="0" applyBorder="1"/>
    <xf numFmtId="165" fontId="0" fillId="0" borderId="6" xfId="0" applyNumberFormat="1" applyBorder="1"/>
    <xf numFmtId="0" fontId="0" fillId="5" borderId="13" xfId="0" applyFill="1" applyBorder="1"/>
    <xf numFmtId="165" fontId="0" fillId="5" borderId="14" xfId="0" applyNumberFormat="1" applyFill="1" applyBorder="1"/>
    <xf numFmtId="0" fontId="0" fillId="0" borderId="3" xfId="0" applyFill="1" applyBorder="1"/>
    <xf numFmtId="14" fontId="0" fillId="0" borderId="4" xfId="0" applyNumberFormat="1" applyBorder="1"/>
    <xf numFmtId="0" fontId="0" fillId="2" borderId="11" xfId="0" applyFill="1" applyBorder="1"/>
    <xf numFmtId="14" fontId="0" fillId="2" borderId="12" xfId="0" applyNumberFormat="1" applyFill="1" applyBorder="1"/>
    <xf numFmtId="0" fontId="0" fillId="0" borderId="9" xfId="0" applyFill="1" applyBorder="1"/>
    <xf numFmtId="14" fontId="0" fillId="0" borderId="10" xfId="0" applyNumberFormat="1" applyBorder="1"/>
    <xf numFmtId="0" fontId="0" fillId="0" borderId="15" xfId="0" applyFill="1" applyBorder="1"/>
    <xf numFmtId="166" fontId="0" fillId="0" borderId="16" xfId="0" applyNumberFormat="1" applyBorder="1"/>
    <xf numFmtId="0" fontId="0" fillId="2" borderId="0" xfId="0" applyFill="1"/>
  </cellXfs>
  <cellStyles count="1">
    <cellStyle name="Normal" xfId="0" builtinId="0"/>
  </cellStyles>
  <dxfs count="6">
    <dxf>
      <numFmt numFmtId="164" formatCode="yyyy\-mm\-dd"/>
    </dxf>
    <dxf>
      <numFmt numFmtId="164" formatCode="yyyy\-mm\-dd"/>
      <alignment horizontal="center" vertical="bottom" textRotation="0" wrapText="0" indent="0" justifyLastLine="0" shrinkToFit="0" readingOrder="0"/>
    </dxf>
    <dxf>
      <numFmt numFmtId="164" formatCode="yyyy\-mm\-dd"/>
      <alignment horizontal="center" vertical="bottom" textRotation="0" wrapText="0" indent="0" justifyLastLine="0" shrinkToFit="0" readingOrder="0"/>
    </dxf>
    <dxf>
      <fill>
        <patternFill>
          <bgColor theme="0" tint="-0.14996795556505021"/>
        </patternFill>
      </fill>
      <border>
        <left style="dotted">
          <color theme="0" tint="-0.499984740745262"/>
        </left>
        <right style="dotted">
          <color theme="0" tint="-0.499984740745262"/>
        </right>
        <top style="dotted">
          <color theme="0" tint="-0.499984740745262"/>
        </top>
        <bottom style="dotted">
          <color theme="0" tint="-0.499984740745262"/>
        </bottom>
      </border>
    </dxf>
    <dxf>
      <border>
        <bottom style="thick">
          <color theme="0" tint="-0.34998626667073579"/>
        </bottom>
      </border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</dxfs>
  <tableStyles count="1" defaultTableStyle="TableStyleMedium2" defaultPivotStyle="PivotStyleLight16">
    <tableStyle name="Style de tableau 1" pivot="0" count="3">
      <tableStyleElement type="wholeTable" dxfId="5"/>
      <tableStyleElement type="headerRow" dxfId="4"/>
      <tableStyleElement type="firstRowStripe" dxfId="3"/>
    </tableStyle>
  </tableStyles>
  <colors>
    <mruColors>
      <color rgb="FFFA0012"/>
      <color rgb="FF65FFA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rgbClr val="0070C0"/>
                </a:gs>
                <a:gs pos="100000">
                  <a:srgbClr val="0070C0">
                    <a:lumMod val="97000"/>
                    <a:lumOff val="3000"/>
                    <a:alpha val="68000"/>
                  </a:srgbClr>
                </a:gs>
              </a:gsLst>
              <a:lin ang="0" scaled="1"/>
              <a:tileRect/>
            </a:gradFill>
          </c:spPr>
          <c:invertIfNegative val="0"/>
          <c:dPt>
            <c:idx val="3"/>
            <c:invertIfNegative val="0"/>
            <c:bubble3D val="0"/>
            <c:spPr>
              <a:gradFill flip="none" rotWithShape="1">
                <a:gsLst>
                  <a:gs pos="0">
                    <a:srgbClr val="FA0012"/>
                  </a:gs>
                  <a:gs pos="100000">
                    <a:srgbClr val="FA0012">
                      <a:lumMod val="60000"/>
                      <a:lumOff val="40000"/>
                      <a:alpha val="91000"/>
                    </a:srgbClr>
                  </a:gs>
                </a:gsLst>
                <a:lin ang="0" scaled="1"/>
                <a:tileRect/>
              </a:gradFill>
            </c:spPr>
          </c:dPt>
          <c:dPt>
            <c:idx val="4"/>
            <c:invertIfNegative val="0"/>
            <c:bubble3D val="0"/>
            <c:spPr>
              <a:gradFill flip="none" rotWithShape="1">
                <a:gsLst>
                  <a:gs pos="0">
                    <a:srgbClr val="FA0012"/>
                  </a:gs>
                  <a:gs pos="100000">
                    <a:srgbClr val="FA0012">
                      <a:lumMod val="58000"/>
                      <a:lumOff val="42000"/>
                      <a:alpha val="78000"/>
                    </a:srgbClr>
                  </a:gs>
                </a:gsLst>
                <a:lin ang="0" scaled="1"/>
                <a:tileRect/>
              </a:gradFill>
            </c:spPr>
          </c:dPt>
          <c:dLbls>
            <c:numFmt formatCode="#,##0.00\ [$DH-380C]" sourceLinked="0"/>
            <c:txPr>
              <a:bodyPr/>
              <a:lstStyle/>
              <a:p>
                <a:pPr>
                  <a:defRPr sz="1400" b="1" i="1">
                    <a:solidFill>
                      <a:schemeClr val="tx1">
                        <a:lumMod val="85000"/>
                        <a:lumOff val="15000"/>
                      </a:schemeClr>
                    </a:solidFill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Infos!$B$26:$B$30</c:f>
              <c:strCache>
                <c:ptCount val="5"/>
                <c:pt idx="0">
                  <c:v>Ventes</c:v>
                </c:pt>
                <c:pt idx="1">
                  <c:v>Réparation</c:v>
                </c:pt>
                <c:pt idx="2">
                  <c:v>Réglage</c:v>
                </c:pt>
                <c:pt idx="3">
                  <c:v>Achat</c:v>
                </c:pt>
                <c:pt idx="4">
                  <c:v>Frais</c:v>
                </c:pt>
              </c:strCache>
            </c:strRef>
          </c:cat>
          <c:val>
            <c:numRef>
              <c:f>Infos!$C$26:$C$30</c:f>
              <c:numCache>
                <c:formatCode>0\.0" DH"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3442944"/>
        <c:axId val="133444736"/>
      </c:barChart>
      <c:catAx>
        <c:axId val="133442944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1050" i="1"/>
            </a:pPr>
            <a:endParaRPr lang="en-US"/>
          </a:p>
        </c:txPr>
        <c:crossAx val="133444736"/>
        <c:crosses val="autoZero"/>
        <c:auto val="1"/>
        <c:lblAlgn val="ctr"/>
        <c:lblOffset val="100"/>
        <c:noMultiLvlLbl val="0"/>
      </c:catAx>
      <c:valAx>
        <c:axId val="133444736"/>
        <c:scaling>
          <c:orientation val="minMax"/>
        </c:scaling>
        <c:delete val="1"/>
        <c:axPos val="b"/>
        <c:majorGridlines>
          <c:spPr>
            <a:ln>
              <a:solidFill>
                <a:schemeClr val="tx1">
                  <a:lumMod val="85000"/>
                  <a:lumOff val="15000"/>
                  <a:alpha val="22000"/>
                </a:schemeClr>
              </a:solidFill>
            </a:ln>
          </c:spPr>
        </c:majorGridlines>
        <c:numFmt formatCode="0\.0&quot; DH&quot;" sourceLinked="1"/>
        <c:majorTickMark val="out"/>
        <c:minorTickMark val="none"/>
        <c:tickLblPos val="nextTo"/>
        <c:crossAx val="133442944"/>
        <c:crosses val="autoZero"/>
        <c:crossBetween val="between"/>
      </c:valAx>
      <c:spPr>
        <a:solidFill>
          <a:schemeClr val="bg1">
            <a:lumMod val="95000"/>
          </a:schemeClr>
        </a:soli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blipFill dpi="0" rotWithShape="1">
              <a:blip xmlns:r="http://schemas.openxmlformats.org/officeDocument/2006/relationships" r:embed="rId1"/>
              <a:srcRect/>
              <a:stretch>
                <a:fillRect/>
              </a:stretch>
            </a:blipFill>
          </c:spPr>
          <c:invertIfNegative val="0"/>
          <c:dPt>
            <c:idx val="3"/>
            <c:invertIfNegative val="0"/>
            <c:bubble3D val="0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</c:spPr>
          </c:dPt>
          <c:dPt>
            <c:idx val="4"/>
            <c:invertIfNegative val="0"/>
            <c:bubble3D val="0"/>
            <c:spPr>
              <a:blipFill dpi="0" rotWithShape="1">
                <a:blip xmlns:r="http://schemas.openxmlformats.org/officeDocument/2006/relationships" r:embed="rId2"/>
                <a:srcRect/>
                <a:stretch>
                  <a:fillRect/>
                </a:stretch>
              </a:blipFill>
            </c:spPr>
          </c:dPt>
          <c:dLbls>
            <c:dLbl>
              <c:idx val="0"/>
              <c:spPr/>
              <c:txPr>
                <a:bodyPr/>
                <a:lstStyle/>
                <a:p>
                  <a:pPr>
                    <a:defRPr sz="1600" b="0" i="1">
                      <a:solidFill>
                        <a:srgbClr val="0070C0"/>
                      </a:solidFill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spPr/>
              <c:txPr>
                <a:bodyPr/>
                <a:lstStyle/>
                <a:p>
                  <a:pPr>
                    <a:defRPr sz="1600" b="0" i="1">
                      <a:solidFill>
                        <a:srgbClr val="0070C0"/>
                      </a:solidFill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spPr/>
              <c:txPr>
                <a:bodyPr/>
                <a:lstStyle/>
                <a:p>
                  <a:pPr>
                    <a:defRPr sz="1600" b="0" i="1">
                      <a:solidFill>
                        <a:srgbClr val="0070C0"/>
                      </a:solidFill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pPr/>
              <c:txPr>
                <a:bodyPr/>
                <a:lstStyle/>
                <a:p>
                  <a:pPr>
                    <a:defRPr sz="1600" b="0" i="1">
                      <a:solidFill>
                        <a:srgbClr val="FF0000"/>
                      </a:solidFill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spPr/>
              <c:txPr>
                <a:bodyPr/>
                <a:lstStyle/>
                <a:p>
                  <a:pPr>
                    <a:defRPr sz="1600" b="0" i="1">
                      <a:solidFill>
                        <a:srgbClr val="FF0000"/>
                      </a:solidFill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0" i="1"/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Infos!$B$31:$B$35</c:f>
              <c:strCache>
                <c:ptCount val="5"/>
                <c:pt idx="0">
                  <c:v>Ventes</c:v>
                </c:pt>
                <c:pt idx="1">
                  <c:v>Réparation</c:v>
                </c:pt>
                <c:pt idx="2">
                  <c:v>Réglage</c:v>
                </c:pt>
                <c:pt idx="3">
                  <c:v>Achat</c:v>
                </c:pt>
                <c:pt idx="4">
                  <c:v>Frais</c:v>
                </c:pt>
              </c:strCache>
            </c:strRef>
          </c:cat>
          <c:val>
            <c:numRef>
              <c:f>Infos!$C$31:$C$35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3591040"/>
        <c:axId val="133592576"/>
      </c:barChart>
      <c:catAx>
        <c:axId val="1335910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1800000"/>
          <a:lstStyle/>
          <a:p>
            <a:pPr>
              <a:defRPr sz="1050" i="1"/>
            </a:pPr>
            <a:endParaRPr lang="en-US"/>
          </a:p>
        </c:txPr>
        <c:crossAx val="133592576"/>
        <c:crosses val="autoZero"/>
        <c:auto val="1"/>
        <c:lblAlgn val="ctr"/>
        <c:lblOffset val="100"/>
        <c:noMultiLvlLbl val="0"/>
      </c:catAx>
      <c:valAx>
        <c:axId val="133592576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85000"/>
                  <a:lumOff val="15000"/>
                  <a:alpha val="41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crossAx val="133591040"/>
        <c:crosses val="autoZero"/>
        <c:crossBetween val="between"/>
      </c:valAx>
      <c:spPr>
        <a:solidFill>
          <a:schemeClr val="bg1">
            <a:lumMod val="95000"/>
          </a:schemeClr>
        </a:soli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blipFill dpi="0" rotWithShape="1">
              <a:blip xmlns:r="http://schemas.openxmlformats.org/officeDocument/2006/relationships" r:embed="rId1"/>
              <a:srcRect/>
              <a:stretch>
                <a:fillRect/>
              </a:stretch>
            </a:blipFill>
          </c:spPr>
          <c:invertIfNegative val="0"/>
          <c:dPt>
            <c:idx val="3"/>
            <c:invertIfNegative val="0"/>
            <c:bubble3D val="0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</c:spPr>
          </c:dPt>
          <c:dPt>
            <c:idx val="4"/>
            <c:invertIfNegative val="0"/>
            <c:bubble3D val="0"/>
            <c:spPr>
              <a:blipFill dpi="0" rotWithShape="1">
                <a:blip xmlns:r="http://schemas.openxmlformats.org/officeDocument/2006/relationships" r:embed="rId2"/>
                <a:srcRect/>
                <a:stretch>
                  <a:fillRect/>
                </a:stretch>
              </a:blipFill>
            </c:spPr>
          </c:dPt>
          <c:dLbls>
            <c:dLbl>
              <c:idx val="0"/>
              <c:spPr/>
              <c:txPr>
                <a:bodyPr/>
                <a:lstStyle/>
                <a:p>
                  <a:pPr>
                    <a:defRPr sz="1600" b="0" i="1">
                      <a:solidFill>
                        <a:srgbClr val="0070C0"/>
                      </a:solidFill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spPr/>
              <c:txPr>
                <a:bodyPr/>
                <a:lstStyle/>
                <a:p>
                  <a:pPr>
                    <a:defRPr sz="1600" b="0" i="1">
                      <a:solidFill>
                        <a:srgbClr val="0070C0"/>
                      </a:solidFill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spPr/>
              <c:txPr>
                <a:bodyPr/>
                <a:lstStyle/>
                <a:p>
                  <a:pPr>
                    <a:defRPr sz="1600" b="0" i="1">
                      <a:solidFill>
                        <a:srgbClr val="0070C0"/>
                      </a:solidFill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pPr/>
              <c:txPr>
                <a:bodyPr/>
                <a:lstStyle/>
                <a:p>
                  <a:pPr>
                    <a:defRPr sz="1600" b="0" i="1">
                      <a:solidFill>
                        <a:srgbClr val="FF0000"/>
                      </a:solidFill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spPr/>
              <c:txPr>
                <a:bodyPr/>
                <a:lstStyle/>
                <a:p>
                  <a:pPr>
                    <a:defRPr sz="1600" b="0" i="1">
                      <a:solidFill>
                        <a:srgbClr val="FF0000"/>
                      </a:solidFill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0" i="1"/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Infos!$B$7:$B$11</c:f>
              <c:strCache>
                <c:ptCount val="5"/>
                <c:pt idx="0">
                  <c:v>Ventes</c:v>
                </c:pt>
                <c:pt idx="1">
                  <c:v>Réparation</c:v>
                </c:pt>
                <c:pt idx="2">
                  <c:v>Réglage</c:v>
                </c:pt>
                <c:pt idx="3">
                  <c:v>Achat</c:v>
                </c:pt>
                <c:pt idx="4">
                  <c:v>Frais</c:v>
                </c:pt>
              </c:strCache>
            </c:strRef>
          </c:cat>
          <c:val>
            <c:numRef>
              <c:f>Infos!$C$7:$C$11</c:f>
              <c:numCache>
                <c:formatCode>General</c:formatCode>
                <c:ptCount val="5"/>
                <c:pt idx="0">
                  <c:v>1</c:v>
                </c:pt>
                <c:pt idx="1">
                  <c:v>6</c:v>
                </c:pt>
                <c:pt idx="2">
                  <c:v>6</c:v>
                </c:pt>
                <c:pt idx="3">
                  <c:v>4</c:v>
                </c:pt>
                <c:pt idx="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9107584"/>
        <c:axId val="189109376"/>
      </c:barChart>
      <c:catAx>
        <c:axId val="18910758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1800000"/>
          <a:lstStyle/>
          <a:p>
            <a:pPr>
              <a:defRPr sz="1050" i="1"/>
            </a:pPr>
            <a:endParaRPr lang="en-US"/>
          </a:p>
        </c:txPr>
        <c:crossAx val="189109376"/>
        <c:crosses val="autoZero"/>
        <c:auto val="1"/>
        <c:lblAlgn val="ctr"/>
        <c:lblOffset val="100"/>
        <c:noMultiLvlLbl val="0"/>
      </c:catAx>
      <c:valAx>
        <c:axId val="189109376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85000"/>
                  <a:lumOff val="15000"/>
                  <a:alpha val="41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crossAx val="189107584"/>
        <c:crosses val="autoZero"/>
        <c:crossBetween val="between"/>
      </c:valAx>
      <c:spPr>
        <a:solidFill>
          <a:schemeClr val="bg1">
            <a:alpha val="88000"/>
          </a:schemeClr>
        </a:soli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flip="none" rotWithShape="1">
              <a:gsLst>
                <a:gs pos="0">
                  <a:srgbClr val="0070C0"/>
                </a:gs>
                <a:gs pos="100000">
                  <a:srgbClr val="0070C0">
                    <a:lumMod val="97000"/>
                    <a:lumOff val="3000"/>
                    <a:alpha val="68000"/>
                  </a:srgbClr>
                </a:gs>
              </a:gsLst>
              <a:lin ang="0" scaled="1"/>
              <a:tileRect/>
            </a:gradFill>
          </c:spPr>
          <c:invertIfNegative val="0"/>
          <c:dPt>
            <c:idx val="3"/>
            <c:invertIfNegative val="0"/>
            <c:bubble3D val="0"/>
            <c:spPr>
              <a:gradFill flip="none" rotWithShape="1">
                <a:gsLst>
                  <a:gs pos="0">
                    <a:srgbClr val="FA0012"/>
                  </a:gs>
                  <a:gs pos="100000">
                    <a:srgbClr val="FA0012">
                      <a:lumMod val="60000"/>
                      <a:lumOff val="40000"/>
                      <a:alpha val="91000"/>
                    </a:srgbClr>
                  </a:gs>
                </a:gsLst>
                <a:lin ang="0" scaled="1"/>
                <a:tileRect/>
              </a:gradFill>
            </c:spPr>
          </c:dPt>
          <c:dPt>
            <c:idx val="4"/>
            <c:invertIfNegative val="0"/>
            <c:bubble3D val="0"/>
            <c:spPr>
              <a:gradFill flip="none" rotWithShape="1">
                <a:gsLst>
                  <a:gs pos="0">
                    <a:srgbClr val="FA0012"/>
                  </a:gs>
                  <a:gs pos="100000">
                    <a:srgbClr val="FA0012">
                      <a:lumMod val="58000"/>
                      <a:lumOff val="42000"/>
                      <a:alpha val="78000"/>
                    </a:srgbClr>
                  </a:gs>
                </a:gsLst>
                <a:lin ang="10800000" scaled="1"/>
                <a:tileRect/>
              </a:gradFill>
            </c:spPr>
          </c:dPt>
          <c:dLbls>
            <c:txPr>
              <a:bodyPr/>
              <a:lstStyle/>
              <a:p>
                <a:pPr>
                  <a:defRPr sz="1000" b="1" i="1">
                    <a:solidFill>
                      <a:schemeClr val="tx1">
                        <a:lumMod val="85000"/>
                        <a:lumOff val="15000"/>
                      </a:schemeClr>
                    </a:solidFill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Infos!$B$12:$B$16</c:f>
              <c:strCache>
                <c:ptCount val="5"/>
                <c:pt idx="0">
                  <c:v>Ventes</c:v>
                </c:pt>
                <c:pt idx="1">
                  <c:v>Réparation</c:v>
                </c:pt>
                <c:pt idx="2">
                  <c:v>Réglage</c:v>
                </c:pt>
                <c:pt idx="3">
                  <c:v>Achat</c:v>
                </c:pt>
                <c:pt idx="4">
                  <c:v>Frais</c:v>
                </c:pt>
              </c:strCache>
            </c:strRef>
          </c:cat>
          <c:val>
            <c:numRef>
              <c:f>Infos!$C$12:$C$16</c:f>
              <c:numCache>
                <c:formatCode>0.0" DH"</c:formatCode>
                <c:ptCount val="5"/>
                <c:pt idx="0">
                  <c:v>10</c:v>
                </c:pt>
                <c:pt idx="1">
                  <c:v>180</c:v>
                </c:pt>
                <c:pt idx="2">
                  <c:v>1073</c:v>
                </c:pt>
                <c:pt idx="3">
                  <c:v>-601</c:v>
                </c:pt>
                <c:pt idx="4">
                  <c:v>-108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9146624"/>
        <c:axId val="189148160"/>
      </c:barChart>
      <c:catAx>
        <c:axId val="189146624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1050" i="1"/>
            </a:pPr>
            <a:endParaRPr lang="en-US"/>
          </a:p>
        </c:txPr>
        <c:crossAx val="189148160"/>
        <c:crosses val="autoZero"/>
        <c:auto val="1"/>
        <c:lblAlgn val="ctr"/>
        <c:lblOffset val="100"/>
        <c:noMultiLvlLbl val="0"/>
      </c:catAx>
      <c:valAx>
        <c:axId val="189148160"/>
        <c:scaling>
          <c:orientation val="minMax"/>
        </c:scaling>
        <c:delete val="1"/>
        <c:axPos val="b"/>
        <c:majorGridlines>
          <c:spPr>
            <a:ln>
              <a:solidFill>
                <a:schemeClr val="tx1">
                  <a:lumMod val="85000"/>
                  <a:lumOff val="15000"/>
                  <a:alpha val="22000"/>
                </a:schemeClr>
              </a:solidFill>
            </a:ln>
          </c:spPr>
        </c:majorGridlines>
        <c:numFmt formatCode="0.0&quot; DH&quot;" sourceLinked="1"/>
        <c:majorTickMark val="out"/>
        <c:minorTickMark val="none"/>
        <c:tickLblPos val="nextTo"/>
        <c:crossAx val="189146624"/>
        <c:crosses val="autoZero"/>
        <c:crossBetween val="between"/>
      </c:valAx>
      <c:spPr>
        <a:solidFill>
          <a:schemeClr val="bg1"/>
        </a:soli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[Samir_Gestion3.xlsm]Infos!Tableau croisé dynamique4</c:name>
    <c:fmtId val="3"/>
  </c:pivotSource>
  <c:chart>
    <c:title>
      <c:tx>
        <c:rich>
          <a:bodyPr/>
          <a:lstStyle/>
          <a:p>
            <a:pPr>
              <a:defRPr sz="1600" b="0"/>
            </a:pPr>
            <a:r>
              <a:rPr lang="en-CA" sz="1600" b="0" i="1">
                <a:solidFill>
                  <a:schemeClr val="tx1">
                    <a:lumMod val="65000"/>
                    <a:lumOff val="35000"/>
                  </a:schemeClr>
                </a:solidFill>
              </a:rPr>
              <a:t>Les Gains Quotidiens</a:t>
            </a:r>
          </a:p>
        </c:rich>
      </c:tx>
      <c:layout>
        <c:manualLayout>
          <c:xMode val="edge"/>
          <c:yMode val="edge"/>
          <c:x val="0.80204882284451273"/>
          <c:y val="6.0331825037707393E-3"/>
        </c:manualLayout>
      </c:layout>
      <c:overlay val="0"/>
      <c:spPr>
        <a:solidFill>
          <a:sysClr val="window" lastClr="FFFFFF">
            <a:lumMod val="85000"/>
          </a:sysClr>
        </a:solidFill>
      </c:spPr>
    </c:title>
    <c:autoTitleDeleted val="0"/>
    <c:pivotFmts>
      <c:pivotFmt>
        <c:idx val="0"/>
      </c:pivotFmt>
      <c:pivotFmt>
        <c:idx val="1"/>
      </c:pivotFmt>
      <c:pivotFmt>
        <c:idx val="2"/>
        <c:marker>
          <c:symbol val="none"/>
        </c:marker>
        <c:dLbl>
          <c:idx val="0"/>
          <c:delete val="1"/>
        </c:dLbl>
      </c:pivotFmt>
      <c:pivotFmt>
        <c:idx val="3"/>
        <c:spPr>
          <a:solidFill>
            <a:srgbClr val="00B050">
              <a:alpha val="95000"/>
            </a:srgbClr>
          </a:solidFill>
          <a:ln w="50800">
            <a:solidFill>
              <a:srgbClr val="00B050">
                <a:alpha val="95000"/>
              </a:srgbClr>
            </a:solidFill>
          </a:ln>
        </c:spP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spPr>
          <a:solidFill>
            <a:srgbClr val="00B050">
              <a:alpha val="93000"/>
            </a:srgbClr>
          </a:solidFill>
          <a:ln w="38100">
            <a:solidFill>
              <a:srgbClr val="00B050">
                <a:alpha val="93000"/>
              </a:srgbClr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 sz="1400" b="0" i="1"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spPr>
          <a:solidFill>
            <a:srgbClr val="00B050">
              <a:alpha val="93000"/>
            </a:srgbClr>
          </a:solidFill>
          <a:ln w="38100">
            <a:solidFill>
              <a:srgbClr val="00B050">
                <a:alpha val="93000"/>
              </a:srgbClr>
            </a:solidFill>
          </a:ln>
        </c:spP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 sz="1200" b="0"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8.1511061117360312E-2"/>
          <c:y val="0.25386159309271861"/>
          <c:w val="0.85708543011070981"/>
          <c:h val="0.679154879395731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Infos!$U$3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1200" b="0"/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Infos!$T$4:$T$9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Infos!$U$4:$U$9</c:f>
              <c:numCache>
                <c:formatCode>General</c:formatCode>
                <c:ptCount val="6"/>
                <c:pt idx="0">
                  <c:v>120</c:v>
                </c:pt>
                <c:pt idx="1">
                  <c:v>-10</c:v>
                </c:pt>
                <c:pt idx="2">
                  <c:v>854</c:v>
                </c:pt>
                <c:pt idx="3">
                  <c:v>-54</c:v>
                </c:pt>
                <c:pt idx="4">
                  <c:v>-451</c:v>
                </c:pt>
                <c:pt idx="5">
                  <c:v>95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89169024"/>
        <c:axId val="189208832"/>
      </c:barChart>
      <c:catAx>
        <c:axId val="189169024"/>
        <c:scaling>
          <c:orientation val="minMax"/>
        </c:scaling>
        <c:delete val="0"/>
        <c:axPos val="b"/>
        <c:majorTickMark val="out"/>
        <c:minorTickMark val="in"/>
        <c:tickLblPos val="nextTo"/>
        <c:spPr>
          <a:noFill/>
          <a:ln w="15875">
            <a:solidFill>
              <a:sysClr val="windowText" lastClr="000000">
                <a:lumMod val="85000"/>
                <a:lumOff val="15000"/>
              </a:sysClr>
            </a:solidFill>
          </a:ln>
        </c:spPr>
        <c:txPr>
          <a:bodyPr rot="-2400000"/>
          <a:lstStyle/>
          <a:p>
            <a:pPr>
              <a:defRPr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n-US"/>
          </a:p>
        </c:txPr>
        <c:crossAx val="189208832"/>
        <c:crosses val="autoZero"/>
        <c:auto val="1"/>
        <c:lblAlgn val="ctr"/>
        <c:lblOffset val="100"/>
        <c:noMultiLvlLbl val="0"/>
      </c:catAx>
      <c:valAx>
        <c:axId val="189208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9169024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[Samir_Gestion3.xlsm]Infos!Tableau croisé dynamique5</c:name>
    <c:fmtId val="2"/>
  </c:pivotSource>
  <c:chart>
    <c:autoTitleDeleted val="1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  <c:spPr>
          <a:blipFill>
            <a:blip xmlns:r="http://schemas.openxmlformats.org/officeDocument/2006/relationships" r:embed="rId2"/>
            <a:stretch>
              <a:fillRect/>
            </a:stretch>
          </a:blipFill>
        </c:spPr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 sz="1400" b="1">
                  <a:ln>
                    <a:noFill/>
                  </a:ln>
                  <a:solidFill>
                    <a:schemeClr val="tx1">
                      <a:lumMod val="65000"/>
                      <a:lumOff val="35000"/>
                    </a:schemeClr>
                  </a:solidFill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spPr>
          <a:ln w="19050">
            <a:solidFill>
              <a:srgbClr val="FFC000"/>
            </a:solidFill>
          </a:ln>
        </c:spPr>
        <c:marker>
          <c:spPr>
            <a:solidFill>
              <a:srgbClr val="FFC000"/>
            </a:solidFill>
            <a:ln w="3175">
              <a:solidFill>
                <a:sysClr val="windowText" lastClr="000000">
                  <a:lumMod val="50000"/>
                  <a:lumOff val="50000"/>
                </a:sysClr>
              </a:solidFill>
            </a:ln>
          </c:spPr>
        </c:marker>
        <c:dLbl>
          <c:idx val="0"/>
          <c:layout/>
          <c:spPr/>
          <c:txPr>
            <a:bodyPr/>
            <a:lstStyle/>
            <a:p>
              <a:pPr>
                <a:defRPr sz="1600" b="1" i="1">
                  <a:ln w="3175">
                    <a:noFill/>
                    <a:prstDash val="solid"/>
                  </a:ln>
                  <a:solidFill>
                    <a:schemeClr val="tx2">
                      <a:lumMod val="60000"/>
                      <a:lumOff val="40000"/>
                    </a:schemeClr>
                  </a:solidFill>
                </a:defRPr>
              </a:pPr>
              <a:endParaRPr lang="en-US"/>
            </a:p>
          </c:txPr>
          <c:dLblPos val="l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Infos!$X$3</c:f>
              <c:strCache>
                <c:ptCount val="1"/>
                <c:pt idx="0">
                  <c:v>Somme de Nombre</c:v>
                </c:pt>
              </c:strCache>
            </c:strRef>
          </c:tx>
          <c:spPr>
            <a:blipFill>
              <a:blip xmlns:r="http://schemas.openxmlformats.org/officeDocument/2006/relationships" r:embed="rId2"/>
              <a:stretch>
                <a:fillRect/>
              </a:stretch>
            </a:blipFill>
          </c:spPr>
          <c:invertIfNegative val="0"/>
          <c:dLbls>
            <c:spPr/>
            <c:txPr>
              <a:bodyPr/>
              <a:lstStyle/>
              <a:p>
                <a:pPr>
                  <a:defRPr sz="1400" b="1">
                    <a:ln>
                      <a:noFill/>
                    </a:ln>
                    <a:solidFill>
                      <a:schemeClr val="tx1">
                        <a:lumMod val="65000"/>
                        <a:lumOff val="35000"/>
                      </a:schemeClr>
                    </a:solidFill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Infos!$W$4:$W$12</c:f>
              <c:strCache>
                <c:ptCount val="8"/>
                <c:pt idx="0">
                  <c:v>DKNL</c:v>
                </c:pt>
                <c:pt idx="1">
                  <c:v>PLAY2</c:v>
                </c:pt>
                <c:pt idx="2">
                  <c:v>TETE CHARGEUR</c:v>
                </c:pt>
                <c:pt idx="3">
                  <c:v>SDLCNLDS</c:v>
                </c:pt>
                <c:pt idx="4">
                  <c:v>FORMATAGE</c:v>
                </c:pt>
                <c:pt idx="5">
                  <c:v>SQDSQ</c:v>
                </c:pt>
                <c:pt idx="6">
                  <c:v>PC</c:v>
                </c:pt>
                <c:pt idx="7">
                  <c:v>S&lt;DVSD</c:v>
                </c:pt>
              </c:strCache>
            </c:strRef>
          </c:cat>
          <c:val>
            <c:numRef>
              <c:f>Infos!$X$4:$X$12</c:f>
              <c:numCache>
                <c:formatCode>General</c:formatCode>
                <c:ptCount val="8"/>
                <c:pt idx="0">
                  <c:v>7</c:v>
                </c:pt>
                <c:pt idx="1">
                  <c:v>3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21024"/>
        <c:axId val="190726912"/>
      </c:barChart>
      <c:lineChart>
        <c:grouping val="stacked"/>
        <c:varyColors val="0"/>
        <c:ser>
          <c:idx val="1"/>
          <c:order val="1"/>
          <c:tx>
            <c:strRef>
              <c:f>Infos!$Y$3</c:f>
              <c:strCache>
                <c:ptCount val="1"/>
                <c:pt idx="0">
                  <c:v>Somme de Prix Unit.</c:v>
                </c:pt>
              </c:strCache>
            </c:strRef>
          </c:tx>
          <c:spPr>
            <a:ln w="19050">
              <a:solidFill>
                <a:srgbClr val="FFC000"/>
              </a:solidFill>
            </a:ln>
          </c:spPr>
          <c:marker>
            <c:spPr>
              <a:solidFill>
                <a:srgbClr val="FFC000"/>
              </a:solidFill>
              <a:ln w="3175">
                <a:solidFill>
                  <a:sysClr val="windowText" lastClr="000000">
                    <a:lumMod val="50000"/>
                    <a:lumOff val="50000"/>
                  </a:sysClr>
                </a:solidFill>
              </a:ln>
            </c:spPr>
          </c:marker>
          <c:dLbls>
            <c:spPr/>
            <c:txPr>
              <a:bodyPr/>
              <a:lstStyle/>
              <a:p>
                <a:pPr>
                  <a:defRPr sz="1600" b="1" i="1">
                    <a:ln w="3175">
                      <a:noFill/>
                      <a:prstDash val="solid"/>
                    </a:ln>
                    <a:solidFill>
                      <a:schemeClr val="tx2">
                        <a:lumMod val="60000"/>
                        <a:lumOff val="40000"/>
                      </a:schemeClr>
                    </a:solidFill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Infos!$W$4:$W$12</c:f>
              <c:strCache>
                <c:ptCount val="8"/>
                <c:pt idx="0">
                  <c:v>DKNL</c:v>
                </c:pt>
                <c:pt idx="1">
                  <c:v>PLAY2</c:v>
                </c:pt>
                <c:pt idx="2">
                  <c:v>TETE CHARGEUR</c:v>
                </c:pt>
                <c:pt idx="3">
                  <c:v>SDLCNLDS</c:v>
                </c:pt>
                <c:pt idx="4">
                  <c:v>FORMATAGE</c:v>
                </c:pt>
                <c:pt idx="5">
                  <c:v>SQDSQ</c:v>
                </c:pt>
                <c:pt idx="6">
                  <c:v>PC</c:v>
                </c:pt>
                <c:pt idx="7">
                  <c:v>S&lt;DVSD</c:v>
                </c:pt>
              </c:strCache>
            </c:strRef>
          </c:cat>
          <c:val>
            <c:numRef>
              <c:f>Infos!$Y$4:$Y$12</c:f>
              <c:numCache>
                <c:formatCode>General</c:formatCode>
                <c:ptCount val="8"/>
                <c:pt idx="0">
                  <c:v>537</c:v>
                </c:pt>
                <c:pt idx="1">
                  <c:v>79</c:v>
                </c:pt>
                <c:pt idx="2">
                  <c:v>864</c:v>
                </c:pt>
                <c:pt idx="3">
                  <c:v>119</c:v>
                </c:pt>
                <c:pt idx="4">
                  <c:v>140</c:v>
                </c:pt>
                <c:pt idx="5">
                  <c:v>65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0738432"/>
        <c:axId val="190728448"/>
      </c:lineChart>
      <c:catAx>
        <c:axId val="19072102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2820000"/>
          <a:lstStyle/>
          <a:p>
            <a:pPr>
              <a:defRPr sz="1100" i="1"/>
            </a:pPr>
            <a:endParaRPr lang="en-US"/>
          </a:p>
        </c:txPr>
        <c:crossAx val="190726912"/>
        <c:crosses val="autoZero"/>
        <c:auto val="1"/>
        <c:lblAlgn val="ctr"/>
        <c:lblOffset val="100"/>
        <c:noMultiLvlLbl val="0"/>
      </c:catAx>
      <c:valAx>
        <c:axId val="190726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721024"/>
        <c:crosses val="autoZero"/>
        <c:crossBetween val="between"/>
      </c:valAx>
      <c:valAx>
        <c:axId val="19072844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90738432"/>
        <c:crosses val="max"/>
        <c:crossBetween val="between"/>
      </c:valAx>
      <c:catAx>
        <c:axId val="190738432"/>
        <c:scaling>
          <c:orientation val="minMax"/>
        </c:scaling>
        <c:delete val="1"/>
        <c:axPos val="b"/>
        <c:majorTickMark val="out"/>
        <c:minorTickMark val="none"/>
        <c:tickLblPos val="nextTo"/>
        <c:crossAx val="190728448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pivotSource>
    <c:name>[Samir_Gestion3.xlsm]Infos!Tableau croisé dynamique6</c:name>
    <c:fmtId val="9"/>
  </c:pivotSource>
  <c:chart>
    <c:title>
      <c:tx>
        <c:rich>
          <a:bodyPr/>
          <a:lstStyle/>
          <a:p>
            <a:pPr>
              <a:defRPr/>
            </a:pPr>
            <a:r>
              <a:rPr lang="en-CA" sz="1400" b="0" i="1">
                <a:solidFill>
                  <a:schemeClr val="tx1">
                    <a:lumMod val="65000"/>
                    <a:lumOff val="35000"/>
                  </a:schemeClr>
                </a:solidFill>
              </a:rPr>
              <a:t>Bénéfices</a:t>
            </a:r>
            <a:r>
              <a:rPr lang="en-CA" sz="1400" b="0" i="1" baseline="0">
                <a:solidFill>
                  <a:schemeClr val="tx1">
                    <a:lumMod val="65000"/>
                    <a:lumOff val="35000"/>
                  </a:schemeClr>
                </a:solidFill>
              </a:rPr>
              <a:t> / Dépenses</a:t>
            </a:r>
            <a:endParaRPr lang="en-CA" sz="1400" b="0" i="1">
              <a:solidFill>
                <a:schemeClr val="tx1">
                  <a:lumMod val="65000"/>
                  <a:lumOff val="35000"/>
                </a:schemeClr>
              </a:solidFill>
            </a:endParaRPr>
          </a:p>
        </c:rich>
      </c:tx>
      <c:layout>
        <c:manualLayout>
          <c:xMode val="edge"/>
          <c:yMode val="edge"/>
          <c:x val="0.84224216312583566"/>
          <c:y val="0"/>
        </c:manualLayout>
      </c:layout>
      <c:overlay val="1"/>
      <c:spPr>
        <a:solidFill>
          <a:schemeClr val="bg1">
            <a:lumMod val="85000"/>
          </a:schemeClr>
        </a:solidFill>
      </c:sp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  <c:marker>
          <c:symbol val="none"/>
        </c:marker>
        <c:dLbl>
          <c:idx val="0"/>
          <c:layout/>
          <c:numFmt formatCode="0.0&quot; DH&quot;" sourceLinked="0"/>
          <c:spPr/>
          <c:txPr>
            <a:bodyPr/>
            <a:lstStyle/>
            <a:p>
              <a:pPr>
                <a:defRPr sz="1200" b="0"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marker>
          <c:symbol val="none"/>
        </c:marker>
        <c:dLbl>
          <c:idx val="0"/>
          <c:layout/>
          <c:numFmt formatCode="0.0&quot; DH&quot;" sourceLinked="0"/>
          <c:spPr/>
          <c:txPr>
            <a:bodyPr rot="0" vert="horz"/>
            <a:lstStyle/>
            <a:p>
              <a:pPr>
                <a:defRPr sz="1200"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1617392165601942E-2"/>
          <c:y val="5.7377362713381758E-2"/>
          <c:w val="0.88769771703065414"/>
          <c:h val="0.8131567275020854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Infos!$AB$3:$AB$4</c:f>
              <c:strCache>
                <c:ptCount val="1"/>
                <c:pt idx="0">
                  <c:v>G</c:v>
                </c:pt>
              </c:strCache>
            </c:strRef>
          </c:tx>
          <c:invertIfNegative val="0"/>
          <c:dLbls>
            <c:numFmt formatCode="0.0&quot; DH&quot;" sourceLinked="0"/>
            <c:spPr/>
            <c:txPr>
              <a:bodyPr rot="0" vert="horz"/>
              <a:lstStyle/>
              <a:p>
                <a:pPr>
                  <a:defRPr sz="1200"/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Infos!$AA$5:$AA$11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Infos!$AB$5:$AB$11</c:f>
              <c:numCache>
                <c:formatCode>General</c:formatCode>
                <c:ptCount val="6"/>
                <c:pt idx="0">
                  <c:v>185</c:v>
                </c:pt>
                <c:pt idx="1">
                  <c:v>10</c:v>
                </c:pt>
                <c:pt idx="2">
                  <c:v>854</c:v>
                </c:pt>
                <c:pt idx="5">
                  <c:v>214</c:v>
                </c:pt>
              </c:numCache>
            </c:numRef>
          </c:val>
        </c:ser>
        <c:ser>
          <c:idx val="1"/>
          <c:order val="1"/>
          <c:tx>
            <c:strRef>
              <c:f>Infos!$AC$3:$AC$4</c:f>
              <c:strCache>
                <c:ptCount val="1"/>
                <c:pt idx="0">
                  <c:v>D</c:v>
                </c:pt>
              </c:strCache>
            </c:strRef>
          </c:tx>
          <c:invertIfNegative val="0"/>
          <c:dLbls>
            <c:numFmt formatCode="0.0&quot; DH&quot;" sourceLinked="0"/>
            <c:spPr/>
            <c:txPr>
              <a:bodyPr/>
              <a:lstStyle/>
              <a:p>
                <a:pPr>
                  <a:defRPr sz="1200" b="0"/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Infos!$AA$5:$AA$11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Infos!$AC$5:$AC$11</c:f>
              <c:numCache>
                <c:formatCode>General</c:formatCode>
                <c:ptCount val="6"/>
                <c:pt idx="0">
                  <c:v>65</c:v>
                </c:pt>
                <c:pt idx="1">
                  <c:v>20</c:v>
                </c:pt>
                <c:pt idx="3">
                  <c:v>54</c:v>
                </c:pt>
                <c:pt idx="4">
                  <c:v>451</c:v>
                </c:pt>
                <c:pt idx="5">
                  <c:v>119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0772736"/>
        <c:axId val="190774272"/>
      </c:barChart>
      <c:catAx>
        <c:axId val="190772736"/>
        <c:scaling>
          <c:orientation val="minMax"/>
        </c:scaling>
        <c:delete val="0"/>
        <c:axPos val="b"/>
        <c:majorTickMark val="out"/>
        <c:minorTickMark val="none"/>
        <c:tickLblPos val="nextTo"/>
        <c:crossAx val="190774272"/>
        <c:crosses val="autoZero"/>
        <c:auto val="1"/>
        <c:lblAlgn val="ctr"/>
        <c:lblOffset val="100"/>
        <c:noMultiLvlLbl val="0"/>
      </c:catAx>
      <c:valAx>
        <c:axId val="190774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7727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pivotSource>
    <c:name>[Samir_Gestion3.xlsm]Infos!Tableau croisé dynamique6</c:name>
    <c:fmtId val="11"/>
  </c:pivotSource>
  <c:chart>
    <c:autoTitleDeleted val="1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  <c:dLbl>
          <c:idx val="0"/>
          <c:numFmt formatCode="0.0&quot; DH&quot;" sourceLinked="0"/>
          <c:spPr/>
          <c:txPr>
            <a:bodyPr/>
            <a:lstStyle/>
            <a:p>
              <a:pPr>
                <a:defRPr sz="1200" b="0"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numFmt formatCode="0.0&quot; DH&quot;" sourceLinked="0"/>
          <c:spPr/>
          <c:txPr>
            <a:bodyPr rot="0" vert="horz"/>
            <a:lstStyle/>
            <a:p>
              <a:pPr>
                <a:defRPr sz="1200"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marker>
          <c:symbol val="none"/>
        </c:marker>
        <c:dLbl>
          <c:idx val="0"/>
          <c:numFmt formatCode="0.0&quot; DH&quot;" sourceLinked="0"/>
          <c:spPr/>
          <c:txPr>
            <a:bodyPr/>
            <a:lstStyle/>
            <a:p>
              <a:pPr>
                <a:defRPr sz="1200" b="0"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marker>
          <c:symbol val="none"/>
        </c:marker>
        <c:dLbl>
          <c:idx val="0"/>
          <c:numFmt formatCode="0.0&quot; DH&quot;" sourceLinked="0"/>
          <c:spPr/>
          <c:txPr>
            <a:bodyPr rot="0" vert="horz"/>
            <a:lstStyle/>
            <a:p>
              <a:pPr>
                <a:defRPr sz="1200"/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8"/>
        <c:spPr>
          <a:ln w="25400"/>
        </c:spPr>
        <c:marker>
          <c:symbol val="diamond"/>
          <c:size val="3"/>
        </c:marker>
      </c:pivotFmt>
      <c:pivotFmt>
        <c:idx val="9"/>
        <c:spPr>
          <a:ln w="25400"/>
        </c:spPr>
        <c:marker>
          <c:symbol val="square"/>
          <c:size val="3"/>
        </c:marker>
      </c:pivotFmt>
      <c:pivotFmt>
        <c:idx val="10"/>
      </c:pivotFmt>
    </c:pivotFmts>
    <c:plotArea>
      <c:layout>
        <c:manualLayout>
          <c:layoutTarget val="inner"/>
          <c:xMode val="edge"/>
          <c:yMode val="edge"/>
          <c:x val="4.4444448764892459E-2"/>
          <c:y val="0.13455657492354739"/>
          <c:w val="0.93538773562395605"/>
          <c:h val="0.73088685015290522"/>
        </c:manualLayout>
      </c:layout>
      <c:lineChart>
        <c:grouping val="standard"/>
        <c:varyColors val="0"/>
        <c:ser>
          <c:idx val="0"/>
          <c:order val="0"/>
          <c:tx>
            <c:strRef>
              <c:f>Infos!$AB$3:$AB$4</c:f>
              <c:strCache>
                <c:ptCount val="1"/>
                <c:pt idx="0">
                  <c:v>G</c:v>
                </c:pt>
              </c:strCache>
            </c:strRef>
          </c:tx>
          <c:spPr>
            <a:ln w="25400"/>
          </c:spPr>
          <c:marker>
            <c:symbol val="square"/>
            <c:size val="3"/>
          </c:marker>
          <c:cat>
            <c:strRef>
              <c:f>Infos!$AA$5:$AA$11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Infos!$AB$5:$AB$11</c:f>
              <c:numCache>
                <c:formatCode>General</c:formatCode>
                <c:ptCount val="6"/>
                <c:pt idx="0">
                  <c:v>185</c:v>
                </c:pt>
                <c:pt idx="1">
                  <c:v>10</c:v>
                </c:pt>
                <c:pt idx="2">
                  <c:v>854</c:v>
                </c:pt>
                <c:pt idx="5">
                  <c:v>214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Infos!$AC$3:$AC$4</c:f>
              <c:strCache>
                <c:ptCount val="1"/>
                <c:pt idx="0">
                  <c:v>D</c:v>
                </c:pt>
              </c:strCache>
            </c:strRef>
          </c:tx>
          <c:spPr>
            <a:ln w="25400"/>
          </c:spPr>
          <c:marker>
            <c:symbol val="diamond"/>
            <c:size val="3"/>
          </c:marker>
          <c:cat>
            <c:strRef>
              <c:f>Infos!$AA$5:$AA$11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Infos!$AC$5:$AC$11</c:f>
              <c:numCache>
                <c:formatCode>General</c:formatCode>
                <c:ptCount val="6"/>
                <c:pt idx="0">
                  <c:v>65</c:v>
                </c:pt>
                <c:pt idx="1">
                  <c:v>20</c:v>
                </c:pt>
                <c:pt idx="3">
                  <c:v>54</c:v>
                </c:pt>
                <c:pt idx="4">
                  <c:v>451</c:v>
                </c:pt>
                <c:pt idx="5">
                  <c:v>119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0821888"/>
        <c:axId val="190823424"/>
      </c:lineChart>
      <c:catAx>
        <c:axId val="19082188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>
            <a:noFill/>
          </a:ln>
        </c:spPr>
        <c:crossAx val="190823424"/>
        <c:crosses val="autoZero"/>
        <c:auto val="1"/>
        <c:lblAlgn val="ctr"/>
        <c:lblOffset val="100"/>
        <c:noMultiLvlLbl val="0"/>
      </c:catAx>
      <c:valAx>
        <c:axId val="1908234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one"/>
        <c:spPr>
          <a:noFill/>
          <a:ln>
            <a:noFill/>
          </a:ln>
        </c:spPr>
        <c:crossAx val="190821888"/>
        <c:crosses val="autoZero"/>
        <c:crossBetween val="between"/>
      </c:valAx>
      <c:spPr>
        <a:solidFill>
          <a:schemeClr val="bg1">
            <a:lumMod val="85000"/>
          </a:schemeClr>
        </a:solidFill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[Samir_Gestion3.xlsm]Infos!Tableau croisé dynamique4</c:name>
    <c:fmtId val="7"/>
  </c:pivotSource>
  <c:chart>
    <c:autoTitleDeleted val="1"/>
    <c:pivotFmts>
      <c:pivotFmt>
        <c:idx val="0"/>
      </c:pivotFmt>
      <c:pivotFmt>
        <c:idx val="1"/>
      </c:pivotFmt>
      <c:pivotFmt>
        <c:idx val="2"/>
        <c:dLbl>
          <c:idx val="0"/>
          <c:delete val="1"/>
        </c:dLbl>
      </c:pivotFmt>
      <c:pivotFmt>
        <c:idx val="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</c:pivotFmts>
    <c:plotArea>
      <c:layout>
        <c:manualLayout>
          <c:layoutTarget val="inner"/>
          <c:xMode val="edge"/>
          <c:yMode val="edge"/>
          <c:x val="8.1511061117360312E-2"/>
          <c:y val="0.19956295055878195"/>
          <c:w val="0.85708543011070981"/>
          <c:h val="0.73345352192966828"/>
        </c:manualLayout>
      </c:layout>
      <c:lineChart>
        <c:grouping val="standard"/>
        <c:varyColors val="0"/>
        <c:ser>
          <c:idx val="0"/>
          <c:order val="0"/>
          <c:tx>
            <c:strRef>
              <c:f>Infos!$U$3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Infos!$T$4:$T$9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Infos!$U$4:$U$9</c:f>
              <c:numCache>
                <c:formatCode>General</c:formatCode>
                <c:ptCount val="6"/>
                <c:pt idx="0">
                  <c:v>120</c:v>
                </c:pt>
                <c:pt idx="1">
                  <c:v>-10</c:v>
                </c:pt>
                <c:pt idx="2">
                  <c:v>854</c:v>
                </c:pt>
                <c:pt idx="3">
                  <c:v>-54</c:v>
                </c:pt>
                <c:pt idx="4">
                  <c:v>-451</c:v>
                </c:pt>
                <c:pt idx="5">
                  <c:v>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0835328"/>
        <c:axId val="190603648"/>
      </c:lineChart>
      <c:catAx>
        <c:axId val="190835328"/>
        <c:scaling>
          <c:orientation val="minMax"/>
        </c:scaling>
        <c:delete val="0"/>
        <c:axPos val="b"/>
        <c:majorTickMark val="none"/>
        <c:minorTickMark val="none"/>
        <c:tickLblPos val="none"/>
        <c:txPr>
          <a:bodyPr rot="-2400000"/>
          <a:lstStyle/>
          <a:p>
            <a:pPr>
              <a:defRPr/>
            </a:pPr>
            <a:endParaRPr lang="en-US"/>
          </a:p>
        </c:txPr>
        <c:crossAx val="190603648"/>
        <c:crosses val="autoZero"/>
        <c:auto val="1"/>
        <c:lblAlgn val="ctr"/>
        <c:lblOffset val="100"/>
        <c:noMultiLvlLbl val="0"/>
      </c:catAx>
      <c:valAx>
        <c:axId val="190603648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none"/>
        <c:minorTickMark val="none"/>
        <c:tickLblPos val="none"/>
        <c:spPr>
          <a:noFill/>
          <a:ln>
            <a:noFill/>
          </a:ln>
        </c:spPr>
        <c:crossAx val="190835328"/>
        <c:crosses val="autoZero"/>
        <c:crossBetween val="between"/>
      </c:valAx>
      <c:spPr>
        <a:solidFill>
          <a:schemeClr val="bg1">
            <a:lumMod val="85000"/>
          </a:schemeClr>
        </a:solidFill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[Samir_Gestion3.xlsm]Infos!Tableau croisé dynamique2</c:name>
    <c:fmtId val="2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Infos!$F$3:$F$4</c:f>
              <c:strCache>
                <c:ptCount val="1"/>
                <c:pt idx="0">
                  <c:v>Achat</c:v>
                </c:pt>
              </c:strCache>
            </c:strRef>
          </c:tx>
          <c:invertIfNegative val="0"/>
          <c:cat>
            <c:strRef>
              <c:f>Infos!$E$5:$E$11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Infos!$F$5:$F$11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ser>
          <c:idx val="1"/>
          <c:order val="1"/>
          <c:tx>
            <c:strRef>
              <c:f>Infos!$G$3:$G$4</c:f>
              <c:strCache>
                <c:ptCount val="1"/>
                <c:pt idx="0">
                  <c:v>Frais</c:v>
                </c:pt>
              </c:strCache>
            </c:strRef>
          </c:tx>
          <c:invertIfNegative val="0"/>
          <c:cat>
            <c:strRef>
              <c:f>Infos!$E$5:$E$11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Infos!$G$5:$G$11</c:f>
              <c:numCache>
                <c:formatCode>General</c:formatCode>
                <c:ptCount val="6"/>
                <c:pt idx="3">
                  <c:v>1</c:v>
                </c:pt>
                <c:pt idx="5">
                  <c:v>1</c:v>
                </c:pt>
              </c:numCache>
            </c:numRef>
          </c:val>
        </c:ser>
        <c:ser>
          <c:idx val="2"/>
          <c:order val="2"/>
          <c:tx>
            <c:strRef>
              <c:f>Infos!$H$3:$H$4</c:f>
              <c:strCache>
                <c:ptCount val="1"/>
                <c:pt idx="0">
                  <c:v>Réglage</c:v>
                </c:pt>
              </c:strCache>
            </c:strRef>
          </c:tx>
          <c:invertIfNegative val="0"/>
          <c:cat>
            <c:strRef>
              <c:f>Infos!$E$5:$E$11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Infos!$H$5:$H$11</c:f>
              <c:numCache>
                <c:formatCode>General</c:formatCode>
                <c:ptCount val="6"/>
                <c:pt idx="0">
                  <c:v>4</c:v>
                </c:pt>
                <c:pt idx="2">
                  <c:v>1</c:v>
                </c:pt>
                <c:pt idx="5">
                  <c:v>1</c:v>
                </c:pt>
              </c:numCache>
            </c:numRef>
          </c:val>
        </c:ser>
        <c:ser>
          <c:idx val="3"/>
          <c:order val="3"/>
          <c:tx>
            <c:strRef>
              <c:f>Infos!$I$3:$I$4</c:f>
              <c:strCache>
                <c:ptCount val="1"/>
                <c:pt idx="0">
                  <c:v>Réparation</c:v>
                </c:pt>
              </c:strCache>
            </c:strRef>
          </c:tx>
          <c:invertIfNegative val="0"/>
          <c:cat>
            <c:strRef>
              <c:f>Infos!$E$5:$E$11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Infos!$I$5:$I$11</c:f>
              <c:numCache>
                <c:formatCode>General</c:formatCode>
                <c:ptCount val="6"/>
                <c:pt idx="0">
                  <c:v>1</c:v>
                </c:pt>
                <c:pt idx="5">
                  <c:v>5</c:v>
                </c:pt>
              </c:numCache>
            </c:numRef>
          </c:val>
        </c:ser>
        <c:ser>
          <c:idx val="4"/>
          <c:order val="4"/>
          <c:tx>
            <c:strRef>
              <c:f>Infos!$J$3:$J$4</c:f>
              <c:strCache>
                <c:ptCount val="1"/>
                <c:pt idx="0">
                  <c:v>Vente</c:v>
                </c:pt>
              </c:strCache>
            </c:strRef>
          </c:tx>
          <c:invertIfNegative val="0"/>
          <c:cat>
            <c:strRef>
              <c:f>Infos!$E$5:$E$11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Infos!$J$5:$J$11</c:f>
              <c:numCache>
                <c:formatCode>General</c:formatCode>
                <c:ptCount val="6"/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917632"/>
        <c:axId val="190948096"/>
      </c:barChart>
      <c:catAx>
        <c:axId val="190917632"/>
        <c:scaling>
          <c:orientation val="minMax"/>
        </c:scaling>
        <c:delete val="0"/>
        <c:axPos val="b"/>
        <c:majorTickMark val="out"/>
        <c:minorTickMark val="none"/>
        <c:tickLblPos val="nextTo"/>
        <c:crossAx val="190948096"/>
        <c:crosses val="autoZero"/>
        <c:auto val="1"/>
        <c:lblAlgn val="ctr"/>
        <c:lblOffset val="100"/>
        <c:noMultiLvlLbl val="0"/>
      </c:catAx>
      <c:valAx>
        <c:axId val="190948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9176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Infos!$B$7:$B$11</c:f>
              <c:strCache>
                <c:ptCount val="5"/>
                <c:pt idx="0">
                  <c:v>Ventes</c:v>
                </c:pt>
                <c:pt idx="1">
                  <c:v>Réparation</c:v>
                </c:pt>
                <c:pt idx="2">
                  <c:v>Réglage</c:v>
                </c:pt>
                <c:pt idx="3">
                  <c:v>Achat</c:v>
                </c:pt>
                <c:pt idx="4">
                  <c:v>Frais</c:v>
                </c:pt>
              </c:strCache>
            </c:strRef>
          </c:cat>
          <c:val>
            <c:numRef>
              <c:f>Infos!$C$7:$C$11</c:f>
              <c:numCache>
                <c:formatCode>General</c:formatCode>
                <c:ptCount val="5"/>
                <c:pt idx="0">
                  <c:v>1</c:v>
                </c:pt>
                <c:pt idx="1">
                  <c:v>6</c:v>
                </c:pt>
                <c:pt idx="2">
                  <c:v>6</c:v>
                </c:pt>
                <c:pt idx="3">
                  <c:v>4</c:v>
                </c:pt>
                <c:pt idx="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980864"/>
        <c:axId val="190982400"/>
      </c:barChart>
      <c:catAx>
        <c:axId val="190980864"/>
        <c:scaling>
          <c:orientation val="minMax"/>
        </c:scaling>
        <c:delete val="0"/>
        <c:axPos val="b"/>
        <c:majorTickMark val="out"/>
        <c:minorTickMark val="none"/>
        <c:tickLblPos val="nextTo"/>
        <c:crossAx val="190982400"/>
        <c:crosses val="autoZero"/>
        <c:auto val="1"/>
        <c:lblAlgn val="ctr"/>
        <c:lblOffset val="100"/>
        <c:noMultiLvlLbl val="0"/>
      </c:catAx>
      <c:valAx>
        <c:axId val="190982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980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[Samir_Gestion3.xlsm]Infos!Tableau croisé dynamique3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Infos!$M$3:$M$4</c:f>
              <c:strCache>
                <c:ptCount val="1"/>
                <c:pt idx="0">
                  <c:v>Achat</c:v>
                </c:pt>
              </c:strCache>
            </c:strRef>
          </c:tx>
          <c:invertIfNegative val="0"/>
          <c:cat>
            <c:strRef>
              <c:f>Infos!$L$5:$L$11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Infos!$M$5:$M$11</c:f>
              <c:numCache>
                <c:formatCode>General</c:formatCode>
                <c:ptCount val="6"/>
                <c:pt idx="0">
                  <c:v>-65</c:v>
                </c:pt>
                <c:pt idx="1">
                  <c:v>-20</c:v>
                </c:pt>
                <c:pt idx="4">
                  <c:v>-451</c:v>
                </c:pt>
                <c:pt idx="5">
                  <c:v>-65</c:v>
                </c:pt>
              </c:numCache>
            </c:numRef>
          </c:val>
        </c:ser>
        <c:ser>
          <c:idx val="1"/>
          <c:order val="1"/>
          <c:tx>
            <c:strRef>
              <c:f>Infos!$N$3:$N$4</c:f>
              <c:strCache>
                <c:ptCount val="1"/>
                <c:pt idx="0">
                  <c:v>Frais</c:v>
                </c:pt>
              </c:strCache>
            </c:strRef>
          </c:tx>
          <c:invertIfNegative val="0"/>
          <c:cat>
            <c:strRef>
              <c:f>Infos!$L$5:$L$11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Infos!$N$5:$N$11</c:f>
              <c:numCache>
                <c:formatCode>General</c:formatCode>
                <c:ptCount val="6"/>
                <c:pt idx="3">
                  <c:v>-54</c:v>
                </c:pt>
                <c:pt idx="5">
                  <c:v>-54</c:v>
                </c:pt>
              </c:numCache>
            </c:numRef>
          </c:val>
        </c:ser>
        <c:ser>
          <c:idx val="2"/>
          <c:order val="2"/>
          <c:tx>
            <c:strRef>
              <c:f>Infos!$O$3:$O$4</c:f>
              <c:strCache>
                <c:ptCount val="1"/>
                <c:pt idx="0">
                  <c:v>Réglage</c:v>
                </c:pt>
              </c:strCache>
            </c:strRef>
          </c:tx>
          <c:invertIfNegative val="0"/>
          <c:cat>
            <c:strRef>
              <c:f>Infos!$L$5:$L$11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Infos!$O$5:$O$11</c:f>
              <c:numCache>
                <c:formatCode>General</c:formatCode>
                <c:ptCount val="6"/>
                <c:pt idx="0">
                  <c:v>165</c:v>
                </c:pt>
                <c:pt idx="2">
                  <c:v>854</c:v>
                </c:pt>
                <c:pt idx="5">
                  <c:v>54</c:v>
                </c:pt>
              </c:numCache>
            </c:numRef>
          </c:val>
        </c:ser>
        <c:ser>
          <c:idx val="3"/>
          <c:order val="3"/>
          <c:tx>
            <c:strRef>
              <c:f>Infos!$P$3:$P$4</c:f>
              <c:strCache>
                <c:ptCount val="1"/>
                <c:pt idx="0">
                  <c:v>Réparation</c:v>
                </c:pt>
              </c:strCache>
            </c:strRef>
          </c:tx>
          <c:invertIfNegative val="0"/>
          <c:cat>
            <c:strRef>
              <c:f>Infos!$L$5:$L$11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Infos!$P$5:$P$11</c:f>
              <c:numCache>
                <c:formatCode>General</c:formatCode>
                <c:ptCount val="6"/>
                <c:pt idx="0">
                  <c:v>20</c:v>
                </c:pt>
                <c:pt idx="5">
                  <c:v>160</c:v>
                </c:pt>
              </c:numCache>
            </c:numRef>
          </c:val>
        </c:ser>
        <c:ser>
          <c:idx val="4"/>
          <c:order val="4"/>
          <c:tx>
            <c:strRef>
              <c:f>Infos!$Q$3:$Q$4</c:f>
              <c:strCache>
                <c:ptCount val="1"/>
                <c:pt idx="0">
                  <c:v>Vente</c:v>
                </c:pt>
              </c:strCache>
            </c:strRef>
          </c:tx>
          <c:invertIfNegative val="0"/>
          <c:cat>
            <c:strRef>
              <c:f>Infos!$L$5:$L$11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Infos!$Q$5:$Q$11</c:f>
              <c:numCache>
                <c:formatCode>General</c:formatCode>
                <c:ptCount val="6"/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990208"/>
        <c:axId val="190991744"/>
      </c:barChart>
      <c:catAx>
        <c:axId val="190990208"/>
        <c:scaling>
          <c:orientation val="minMax"/>
        </c:scaling>
        <c:delete val="0"/>
        <c:axPos val="b"/>
        <c:majorTickMark val="out"/>
        <c:minorTickMark val="none"/>
        <c:tickLblPos val="nextTo"/>
        <c:crossAx val="190991744"/>
        <c:crosses val="autoZero"/>
        <c:auto val="1"/>
        <c:lblAlgn val="ctr"/>
        <c:lblOffset val="100"/>
        <c:noMultiLvlLbl val="0"/>
      </c:catAx>
      <c:valAx>
        <c:axId val="1909917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9902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[Samir_Gestion3.xlsm]Infos!Tableau croisé dynamique4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Infos!$U$3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Infos!$T$4:$T$9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Infos!$U$4:$U$9</c:f>
              <c:numCache>
                <c:formatCode>General</c:formatCode>
                <c:ptCount val="6"/>
                <c:pt idx="0">
                  <c:v>120</c:v>
                </c:pt>
                <c:pt idx="1">
                  <c:v>-10</c:v>
                </c:pt>
                <c:pt idx="2">
                  <c:v>854</c:v>
                </c:pt>
                <c:pt idx="3">
                  <c:v>-54</c:v>
                </c:pt>
                <c:pt idx="4">
                  <c:v>-451</c:v>
                </c:pt>
                <c:pt idx="5">
                  <c:v>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20416"/>
        <c:axId val="191026304"/>
      </c:barChart>
      <c:catAx>
        <c:axId val="191020416"/>
        <c:scaling>
          <c:orientation val="minMax"/>
        </c:scaling>
        <c:delete val="0"/>
        <c:axPos val="b"/>
        <c:majorTickMark val="out"/>
        <c:minorTickMark val="none"/>
        <c:tickLblPos val="nextTo"/>
        <c:crossAx val="191026304"/>
        <c:crosses val="autoZero"/>
        <c:auto val="1"/>
        <c:lblAlgn val="ctr"/>
        <c:lblOffset val="100"/>
        <c:noMultiLvlLbl val="0"/>
      </c:catAx>
      <c:valAx>
        <c:axId val="191026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10204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Infos!$B$12:$B$16</c:f>
              <c:strCache>
                <c:ptCount val="5"/>
                <c:pt idx="0">
                  <c:v>Ventes</c:v>
                </c:pt>
                <c:pt idx="1">
                  <c:v>Réparation</c:v>
                </c:pt>
                <c:pt idx="2">
                  <c:v>Réglage</c:v>
                </c:pt>
                <c:pt idx="3">
                  <c:v>Achat</c:v>
                </c:pt>
                <c:pt idx="4">
                  <c:v>Frais</c:v>
                </c:pt>
              </c:strCache>
            </c:strRef>
          </c:cat>
          <c:val>
            <c:numRef>
              <c:f>Infos!$C$12:$C$16</c:f>
              <c:numCache>
                <c:formatCode>0.0" DH"</c:formatCode>
                <c:ptCount val="5"/>
                <c:pt idx="0">
                  <c:v>10</c:v>
                </c:pt>
                <c:pt idx="1">
                  <c:v>180</c:v>
                </c:pt>
                <c:pt idx="2">
                  <c:v>1073</c:v>
                </c:pt>
                <c:pt idx="3">
                  <c:v>-601</c:v>
                </c:pt>
                <c:pt idx="4">
                  <c:v>-108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190144"/>
        <c:axId val="191191680"/>
      </c:barChart>
      <c:catAx>
        <c:axId val="191190144"/>
        <c:scaling>
          <c:orientation val="minMax"/>
        </c:scaling>
        <c:delete val="0"/>
        <c:axPos val="l"/>
        <c:majorTickMark val="out"/>
        <c:minorTickMark val="none"/>
        <c:tickLblPos val="nextTo"/>
        <c:crossAx val="191191680"/>
        <c:crosses val="autoZero"/>
        <c:auto val="1"/>
        <c:lblAlgn val="ctr"/>
        <c:lblOffset val="100"/>
        <c:noMultiLvlLbl val="0"/>
      </c:catAx>
      <c:valAx>
        <c:axId val="191191680"/>
        <c:scaling>
          <c:orientation val="minMax"/>
        </c:scaling>
        <c:delete val="1"/>
        <c:axPos val="b"/>
        <c:majorGridlines/>
        <c:numFmt formatCode="0.0&quot; DH&quot;" sourceLinked="1"/>
        <c:majorTickMark val="out"/>
        <c:minorTickMark val="none"/>
        <c:tickLblPos val="nextTo"/>
        <c:crossAx val="1911901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[Samir_Gestion3.xlsm]Infos!Tableau croisé dynamique5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Infos!$X$3</c:f>
              <c:strCache>
                <c:ptCount val="1"/>
                <c:pt idx="0">
                  <c:v>Somme de Nombre</c:v>
                </c:pt>
              </c:strCache>
            </c:strRef>
          </c:tx>
          <c:invertIfNegative val="0"/>
          <c:cat>
            <c:strRef>
              <c:f>Infos!$W$4:$W$12</c:f>
              <c:strCache>
                <c:ptCount val="8"/>
                <c:pt idx="0">
                  <c:v>DKNL</c:v>
                </c:pt>
                <c:pt idx="1">
                  <c:v>PLAY2</c:v>
                </c:pt>
                <c:pt idx="2">
                  <c:v>TETE CHARGEUR</c:v>
                </c:pt>
                <c:pt idx="3">
                  <c:v>SDLCNLDS</c:v>
                </c:pt>
                <c:pt idx="4">
                  <c:v>FORMATAGE</c:v>
                </c:pt>
                <c:pt idx="5">
                  <c:v>SQDSQ</c:v>
                </c:pt>
                <c:pt idx="6">
                  <c:v>PC</c:v>
                </c:pt>
                <c:pt idx="7">
                  <c:v>S&lt;DVSD</c:v>
                </c:pt>
              </c:strCache>
            </c:strRef>
          </c:cat>
          <c:val>
            <c:numRef>
              <c:f>Infos!$X$4:$X$12</c:f>
              <c:numCache>
                <c:formatCode>General</c:formatCode>
                <c:ptCount val="8"/>
                <c:pt idx="0">
                  <c:v>7</c:v>
                </c:pt>
                <c:pt idx="1">
                  <c:v>3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229952"/>
        <c:axId val="191231488"/>
      </c:barChart>
      <c:lineChart>
        <c:grouping val="stacked"/>
        <c:varyColors val="0"/>
        <c:ser>
          <c:idx val="1"/>
          <c:order val="1"/>
          <c:tx>
            <c:strRef>
              <c:f>Infos!$Y$3</c:f>
              <c:strCache>
                <c:ptCount val="1"/>
                <c:pt idx="0">
                  <c:v>Somme de Prix Unit.</c:v>
                </c:pt>
              </c:strCache>
            </c:strRef>
          </c:tx>
          <c:cat>
            <c:strRef>
              <c:f>Infos!$W$4:$W$12</c:f>
              <c:strCache>
                <c:ptCount val="8"/>
                <c:pt idx="0">
                  <c:v>DKNL</c:v>
                </c:pt>
                <c:pt idx="1">
                  <c:v>PLAY2</c:v>
                </c:pt>
                <c:pt idx="2">
                  <c:v>TETE CHARGEUR</c:v>
                </c:pt>
                <c:pt idx="3">
                  <c:v>SDLCNLDS</c:v>
                </c:pt>
                <c:pt idx="4">
                  <c:v>FORMATAGE</c:v>
                </c:pt>
                <c:pt idx="5">
                  <c:v>SQDSQ</c:v>
                </c:pt>
                <c:pt idx="6">
                  <c:v>PC</c:v>
                </c:pt>
                <c:pt idx="7">
                  <c:v>S&lt;DVSD</c:v>
                </c:pt>
              </c:strCache>
            </c:strRef>
          </c:cat>
          <c:val>
            <c:numRef>
              <c:f>Infos!$Y$4:$Y$12</c:f>
              <c:numCache>
                <c:formatCode>General</c:formatCode>
                <c:ptCount val="8"/>
                <c:pt idx="0">
                  <c:v>537</c:v>
                </c:pt>
                <c:pt idx="1">
                  <c:v>79</c:v>
                </c:pt>
                <c:pt idx="2">
                  <c:v>864</c:v>
                </c:pt>
                <c:pt idx="3">
                  <c:v>119</c:v>
                </c:pt>
                <c:pt idx="4">
                  <c:v>140</c:v>
                </c:pt>
                <c:pt idx="5">
                  <c:v>65</c:v>
                </c:pt>
                <c:pt idx="6">
                  <c:v>20</c:v>
                </c:pt>
                <c:pt idx="7">
                  <c:v>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771392"/>
        <c:axId val="191233024"/>
      </c:lineChart>
      <c:catAx>
        <c:axId val="191229952"/>
        <c:scaling>
          <c:orientation val="minMax"/>
        </c:scaling>
        <c:delete val="0"/>
        <c:axPos val="b"/>
        <c:majorTickMark val="out"/>
        <c:minorTickMark val="none"/>
        <c:tickLblPos val="nextTo"/>
        <c:crossAx val="191231488"/>
        <c:crosses val="autoZero"/>
        <c:auto val="1"/>
        <c:lblAlgn val="ctr"/>
        <c:lblOffset val="100"/>
        <c:noMultiLvlLbl val="0"/>
      </c:catAx>
      <c:valAx>
        <c:axId val="191231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1229952"/>
        <c:crosses val="autoZero"/>
        <c:crossBetween val="between"/>
      </c:valAx>
      <c:valAx>
        <c:axId val="19123302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91771392"/>
        <c:crosses val="max"/>
        <c:crossBetween val="between"/>
      </c:valAx>
      <c:catAx>
        <c:axId val="191771392"/>
        <c:scaling>
          <c:orientation val="minMax"/>
        </c:scaling>
        <c:delete val="1"/>
        <c:axPos val="b"/>
        <c:majorTickMark val="out"/>
        <c:minorTickMark val="none"/>
        <c:tickLblPos val="nextTo"/>
        <c:crossAx val="191233024"/>
        <c:crosses val="autoZero"/>
        <c:auto val="1"/>
        <c:lblAlgn val="ctr"/>
        <c:lblOffset val="100"/>
        <c:noMultiLvlLbl val="0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[Samir_Gestion3.xlsm]Infos!Tableau croisé dynamique6</c:name>
    <c:fmtId val="4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Infos!$AB$3:$AB$4</c:f>
              <c:strCache>
                <c:ptCount val="1"/>
                <c:pt idx="0">
                  <c:v>G</c:v>
                </c:pt>
              </c:strCache>
            </c:strRef>
          </c:tx>
          <c:invertIfNegative val="0"/>
          <c:cat>
            <c:strRef>
              <c:f>Infos!$AA$5:$AA$11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Infos!$AB$5:$AB$11</c:f>
              <c:numCache>
                <c:formatCode>General</c:formatCode>
                <c:ptCount val="6"/>
                <c:pt idx="0">
                  <c:v>185</c:v>
                </c:pt>
                <c:pt idx="1">
                  <c:v>10</c:v>
                </c:pt>
                <c:pt idx="2">
                  <c:v>854</c:v>
                </c:pt>
                <c:pt idx="5">
                  <c:v>214</c:v>
                </c:pt>
              </c:numCache>
            </c:numRef>
          </c:val>
        </c:ser>
        <c:ser>
          <c:idx val="1"/>
          <c:order val="1"/>
          <c:tx>
            <c:strRef>
              <c:f>Infos!$AC$3:$AC$4</c:f>
              <c:strCache>
                <c:ptCount val="1"/>
                <c:pt idx="0">
                  <c:v>D</c:v>
                </c:pt>
              </c:strCache>
            </c:strRef>
          </c:tx>
          <c:invertIfNegative val="0"/>
          <c:cat>
            <c:strRef>
              <c:f>Infos!$AA$5:$AA$11</c:f>
              <c:strCache>
                <c:ptCount val="6"/>
                <c:pt idx="0">
                  <c:v>2020-05-01</c:v>
                </c:pt>
                <c:pt idx="1">
                  <c:v>2020-05-02</c:v>
                </c:pt>
                <c:pt idx="2">
                  <c:v>2020-05-03</c:v>
                </c:pt>
                <c:pt idx="3">
                  <c:v>2020-05-04</c:v>
                </c:pt>
                <c:pt idx="4">
                  <c:v>2020-05-05</c:v>
                </c:pt>
                <c:pt idx="5">
                  <c:v>2020-05-06</c:v>
                </c:pt>
              </c:strCache>
            </c:strRef>
          </c:cat>
          <c:val>
            <c:numRef>
              <c:f>Infos!$AC$5:$AC$11</c:f>
              <c:numCache>
                <c:formatCode>General</c:formatCode>
                <c:ptCount val="6"/>
                <c:pt idx="0">
                  <c:v>65</c:v>
                </c:pt>
                <c:pt idx="1">
                  <c:v>20</c:v>
                </c:pt>
                <c:pt idx="3">
                  <c:v>54</c:v>
                </c:pt>
                <c:pt idx="4">
                  <c:v>451</c:v>
                </c:pt>
                <c:pt idx="5">
                  <c:v>119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791488"/>
        <c:axId val="191793024"/>
      </c:barChart>
      <c:catAx>
        <c:axId val="191791488"/>
        <c:scaling>
          <c:orientation val="minMax"/>
        </c:scaling>
        <c:delete val="0"/>
        <c:axPos val="b"/>
        <c:majorTickMark val="out"/>
        <c:minorTickMark val="none"/>
        <c:tickLblPos val="nextTo"/>
        <c:crossAx val="191793024"/>
        <c:crosses val="autoZero"/>
        <c:auto val="1"/>
        <c:lblAlgn val="ctr"/>
        <c:lblOffset val="100"/>
        <c:noMultiLvlLbl val="0"/>
      </c:catAx>
      <c:valAx>
        <c:axId val="191793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17914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trlProps/ctrlProp1.xml><?xml version="1.0" encoding="utf-8"?>
<formControlPr xmlns="http://schemas.microsoft.com/office/spreadsheetml/2009/9/main" objectType="Scroll" dx="16" fmlaLink="Qui!$M$1" max="100" page="3" val="0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microsoft.com/office/2007/relationships/hdphoto" Target="../media/hdphoto2.wdp"/><Relationship Id="rId7" Type="http://schemas.openxmlformats.org/officeDocument/2006/relationships/chart" Target="../charts/chart2.xml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chart" Target="../charts/chart1.xml"/><Relationship Id="rId5" Type="http://schemas.openxmlformats.org/officeDocument/2006/relationships/image" Target="../media/image7.png"/><Relationship Id="rId4" Type="http://schemas.openxmlformats.org/officeDocument/2006/relationships/image" Target="../media/image6.png"/><Relationship Id="rId9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Relationship Id="rId9" Type="http://schemas.microsoft.com/office/2007/relationships/hdphoto" Target="../media/hdphoto3.wdp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650872</xdr:colOff>
      <xdr:row>6</xdr:row>
      <xdr:rowOff>104775</xdr:rowOff>
    </xdr:from>
    <xdr:to>
      <xdr:col>15</xdr:col>
      <xdr:colOff>638173</xdr:colOff>
      <xdr:row>33</xdr:row>
      <xdr:rowOff>95249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222872" y="1247775"/>
          <a:ext cx="6845301" cy="5133974"/>
        </a:xfrm>
        <a:prstGeom prst="rect">
          <a:avLst/>
        </a:prstGeom>
      </xdr:spPr>
    </xdr:pic>
    <xdr:clientData/>
  </xdr:twoCellAnchor>
  <xdr:twoCellAnchor>
    <xdr:from>
      <xdr:col>6</xdr:col>
      <xdr:colOff>19050</xdr:colOff>
      <xdr:row>8</xdr:row>
      <xdr:rowOff>38099</xdr:rowOff>
    </xdr:from>
    <xdr:to>
      <xdr:col>10</xdr:col>
      <xdr:colOff>85726</xdr:colOff>
      <xdr:row>16</xdr:row>
      <xdr:rowOff>85724</xdr:rowOff>
    </xdr:to>
    <xdr:sp macro="" textlink="">
      <xdr:nvSpPr>
        <xdr:cNvPr id="2" name="Rectangle à coins arrondis 1"/>
        <xdr:cNvSpPr/>
      </xdr:nvSpPr>
      <xdr:spPr>
        <a:xfrm>
          <a:off x="4591050" y="1562099"/>
          <a:ext cx="3114676" cy="1571625"/>
        </a:xfrm>
        <a:prstGeom prst="roundRect">
          <a:avLst>
            <a:gd name="adj" fmla="val 6741"/>
          </a:avLst>
        </a:prstGeom>
        <a:solidFill>
          <a:schemeClr val="bg1">
            <a:lumMod val="95000"/>
          </a:schemeClr>
        </a:solidFill>
        <a:ln w="3175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 editAs="absolute">
    <xdr:from>
      <xdr:col>6</xdr:col>
      <xdr:colOff>590549</xdr:colOff>
      <xdr:row>5</xdr:row>
      <xdr:rowOff>161925</xdr:rowOff>
    </xdr:from>
    <xdr:to>
      <xdr:col>8</xdr:col>
      <xdr:colOff>561975</xdr:colOff>
      <xdr:row>8</xdr:row>
      <xdr:rowOff>9159</xdr:rowOff>
    </xdr:to>
    <xdr:sp macro="" textlink="">
      <xdr:nvSpPr>
        <xdr:cNvPr id="4" name="ZoneTexte 3"/>
        <xdr:cNvSpPr txBox="1"/>
      </xdr:nvSpPr>
      <xdr:spPr>
        <a:xfrm>
          <a:off x="5162549" y="1114425"/>
          <a:ext cx="1495426" cy="41873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l"/>
          <a:r>
            <a:rPr lang="en-US" sz="3200" b="1" i="1">
              <a:gradFill flip="none" rotWithShape="1">
                <a:gsLst>
                  <a:gs pos="0">
                    <a:srgbClr val="0070C0">
                      <a:shade val="30000"/>
                      <a:satMod val="115000"/>
                    </a:srgbClr>
                  </a:gs>
                  <a:gs pos="50000">
                    <a:srgbClr val="0070C0">
                      <a:shade val="67500"/>
                      <a:satMod val="115000"/>
                    </a:srgbClr>
                  </a:gs>
                  <a:gs pos="100000">
                    <a:srgbClr val="0070C0">
                      <a:shade val="100000"/>
                      <a:satMod val="115000"/>
                    </a:srgbClr>
                  </a:gs>
                </a:gsLst>
                <a:lin ang="18900000" scaled="1"/>
                <a:tileRect/>
              </a:gradFill>
            </a:rPr>
            <a:t>SAMIR</a:t>
          </a:r>
        </a:p>
      </xdr:txBody>
    </xdr:sp>
    <xdr:clientData/>
  </xdr:twoCellAnchor>
  <xdr:twoCellAnchor>
    <xdr:from>
      <xdr:col>8</xdr:col>
      <xdr:colOff>276225</xdr:colOff>
      <xdr:row>16</xdr:row>
      <xdr:rowOff>142875</xdr:rowOff>
    </xdr:from>
    <xdr:to>
      <xdr:col>10</xdr:col>
      <xdr:colOff>85726</xdr:colOff>
      <xdr:row>18</xdr:row>
      <xdr:rowOff>47625</xdr:rowOff>
    </xdr:to>
    <xdr:sp macro="[0]!Feuil7.connection" textlink="">
      <xdr:nvSpPr>
        <xdr:cNvPr id="5" name="Rectangle à coins arrondis 4"/>
        <xdr:cNvSpPr/>
      </xdr:nvSpPr>
      <xdr:spPr>
        <a:xfrm>
          <a:off x="6372225" y="3190875"/>
          <a:ext cx="1333501" cy="285750"/>
        </a:xfrm>
        <a:prstGeom prst="roundRect">
          <a:avLst>
            <a:gd name="adj" fmla="val 24598"/>
          </a:avLst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CA" sz="1400" b="1"/>
            <a:t>Se connecter</a:t>
          </a:r>
        </a:p>
      </xdr:txBody>
    </xdr:sp>
    <xdr:clientData/>
  </xdr:twoCellAnchor>
  <xdr:twoCellAnchor editAs="absolute">
    <xdr:from>
      <xdr:col>6</xdr:col>
      <xdr:colOff>114300</xdr:colOff>
      <xdr:row>8</xdr:row>
      <xdr:rowOff>76200</xdr:rowOff>
    </xdr:from>
    <xdr:to>
      <xdr:col>7</xdr:col>
      <xdr:colOff>342900</xdr:colOff>
      <xdr:row>9</xdr:row>
      <xdr:rowOff>180861</xdr:rowOff>
    </xdr:to>
    <xdr:sp macro="" textlink="">
      <xdr:nvSpPr>
        <xdr:cNvPr id="6" name="ZoneTexte 5"/>
        <xdr:cNvSpPr txBox="1"/>
      </xdr:nvSpPr>
      <xdr:spPr>
        <a:xfrm>
          <a:off x="4686300" y="1600200"/>
          <a:ext cx="990600" cy="2951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l"/>
          <a:r>
            <a:rPr lang="en-US" sz="1600" b="0" i="1"/>
            <a:t>Username</a:t>
          </a:r>
        </a:p>
      </xdr:txBody>
    </xdr:sp>
    <xdr:clientData/>
  </xdr:twoCellAnchor>
  <xdr:twoCellAnchor editAs="absolute">
    <xdr:from>
      <xdr:col>6</xdr:col>
      <xdr:colOff>114300</xdr:colOff>
      <xdr:row>11</xdr:row>
      <xdr:rowOff>133350</xdr:rowOff>
    </xdr:from>
    <xdr:to>
      <xdr:col>7</xdr:col>
      <xdr:colOff>342900</xdr:colOff>
      <xdr:row>13</xdr:row>
      <xdr:rowOff>47511</xdr:rowOff>
    </xdr:to>
    <xdr:sp macro="" textlink="">
      <xdr:nvSpPr>
        <xdr:cNvPr id="7" name="ZoneTexte 6"/>
        <xdr:cNvSpPr txBox="1"/>
      </xdr:nvSpPr>
      <xdr:spPr>
        <a:xfrm>
          <a:off x="4686300" y="2228850"/>
          <a:ext cx="990600" cy="2951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l"/>
          <a:r>
            <a:rPr lang="en-US" sz="1600" b="0" i="1"/>
            <a:t>Password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9</xdr:row>
          <xdr:rowOff>161925</xdr:rowOff>
        </xdr:from>
        <xdr:to>
          <xdr:col>9</xdr:col>
          <xdr:colOff>638175</xdr:colOff>
          <xdr:row>11</xdr:row>
          <xdr:rowOff>142875</xdr:rowOff>
        </xdr:to>
        <xdr:sp macro="" textlink="">
          <xdr:nvSpPr>
            <xdr:cNvPr id="7169" name="txt_user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13</xdr:row>
          <xdr:rowOff>19050</xdr:rowOff>
        </xdr:from>
        <xdr:to>
          <xdr:col>9</xdr:col>
          <xdr:colOff>638175</xdr:colOff>
          <xdr:row>15</xdr:row>
          <xdr:rowOff>0</xdr:rowOff>
        </xdr:to>
        <xdr:sp macro="" textlink="">
          <xdr:nvSpPr>
            <xdr:cNvPr id="7170" name="txt_pw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733425</xdr:colOff>
      <xdr:row>3</xdr:row>
      <xdr:rowOff>19051</xdr:rowOff>
    </xdr:from>
    <xdr:to>
      <xdr:col>3</xdr:col>
      <xdr:colOff>38100</xdr:colOff>
      <xdr:row>5</xdr:row>
      <xdr:rowOff>123711</xdr:rowOff>
    </xdr:to>
    <xdr:grpSp>
      <xdr:nvGrpSpPr>
        <xdr:cNvPr id="8" name="Groupe 7"/>
        <xdr:cNvGrpSpPr/>
      </xdr:nvGrpSpPr>
      <xdr:grpSpPr>
        <a:xfrm>
          <a:off x="733425" y="590551"/>
          <a:ext cx="1590675" cy="485660"/>
          <a:chOff x="809625" y="523876"/>
          <a:chExt cx="1590675" cy="485660"/>
        </a:xfrm>
      </xdr:grpSpPr>
      <xdr:sp macro="" textlink="">
        <xdr:nvSpPr>
          <xdr:cNvPr id="11" name="ZoneTexte 10"/>
          <xdr:cNvSpPr txBox="1"/>
        </xdr:nvSpPr>
        <xdr:spPr>
          <a:xfrm>
            <a:off x="809625" y="523876"/>
            <a:ext cx="876300" cy="142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l"/>
            <a:r>
              <a:rPr lang="en-US" sz="900" b="0" i="1"/>
              <a:t>Created by</a:t>
            </a:r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914400" y="676276"/>
            <a:ext cx="1485900" cy="19991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l"/>
            <a:r>
              <a:rPr lang="en-US" sz="1000" b="0" i="1">
                <a:solidFill>
                  <a:schemeClr val="bg1"/>
                </a:solidFill>
              </a:rPr>
              <a:t>MOUZLAF</a:t>
            </a:r>
            <a:r>
              <a:rPr lang="en-US" sz="1000" b="0" i="1" baseline="0">
                <a:solidFill>
                  <a:schemeClr val="bg1"/>
                </a:solidFill>
              </a:rPr>
              <a:t> AZELARAB</a:t>
            </a:r>
            <a:endParaRPr lang="en-US" sz="1000" b="0" i="1">
              <a:solidFill>
                <a:schemeClr val="bg1"/>
              </a:solidFill>
            </a:endParaRPr>
          </a:p>
        </xdr:txBody>
      </xdr:sp>
      <xdr:sp macro="" textlink="">
        <xdr:nvSpPr>
          <xdr:cNvPr id="14" name="ZoneTexte 13"/>
          <xdr:cNvSpPr txBox="1"/>
        </xdr:nvSpPr>
        <xdr:spPr>
          <a:xfrm>
            <a:off x="904875" y="809626"/>
            <a:ext cx="1485900" cy="19991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l"/>
            <a:r>
              <a:rPr lang="en-US" sz="1000" b="0" i="1"/>
              <a:t>+212</a:t>
            </a:r>
            <a:r>
              <a:rPr lang="en-US" sz="1000" b="0" i="1" baseline="0"/>
              <a:t> 6 73. 53. 01. 23</a:t>
            </a:r>
            <a:endParaRPr lang="en-US" sz="1000" b="0" i="1"/>
          </a:p>
        </xdr:txBody>
      </xdr:sp>
    </xdr:grpSp>
    <xdr:clientData/>
  </xdr:twoCellAnchor>
  <xdr:twoCellAnchor editAs="absolute">
    <xdr:from>
      <xdr:col>0</xdr:col>
      <xdr:colOff>523875</xdr:colOff>
      <xdr:row>4</xdr:row>
      <xdr:rowOff>28575</xdr:rowOff>
    </xdr:from>
    <xdr:to>
      <xdr:col>1</xdr:col>
      <xdr:colOff>123825</xdr:colOff>
      <xdr:row>6</xdr:row>
      <xdr:rowOff>9525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>
                      <a14:foregroundMark x1="55781" y1="57656" x2="55781" y2="57656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790575"/>
          <a:ext cx="361950" cy="361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600075</xdr:colOff>
      <xdr:row>25</xdr:row>
      <xdr:rowOff>28575</xdr:rowOff>
    </xdr:from>
    <xdr:to>
      <xdr:col>4</xdr:col>
      <xdr:colOff>219075</xdr:colOff>
      <xdr:row>27</xdr:row>
      <xdr:rowOff>114300</xdr:rowOff>
    </xdr:to>
    <xdr:sp macro="" textlink="">
      <xdr:nvSpPr>
        <xdr:cNvPr id="9" name="Rectangle à coins arrondis 8"/>
        <xdr:cNvSpPr/>
      </xdr:nvSpPr>
      <xdr:spPr>
        <a:xfrm>
          <a:off x="2124075" y="4791075"/>
          <a:ext cx="1143000" cy="466725"/>
        </a:xfrm>
        <a:prstGeom prst="roundRect">
          <a:avLst/>
        </a:prstGeom>
        <a:noFill/>
        <a:ln w="3175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 editAs="absolute">
    <xdr:from>
      <xdr:col>2</xdr:col>
      <xdr:colOff>352425</xdr:colOff>
      <xdr:row>3</xdr:row>
      <xdr:rowOff>28575</xdr:rowOff>
    </xdr:from>
    <xdr:to>
      <xdr:col>13</xdr:col>
      <xdr:colOff>28575</xdr:colOff>
      <xdr:row>24</xdr:row>
      <xdr:rowOff>142875</xdr:rowOff>
    </xdr:to>
    <xdr:sp macro="" textlink="">
      <xdr:nvSpPr>
        <xdr:cNvPr id="2" name="Rectangle à coins arrondis 1"/>
        <xdr:cNvSpPr/>
      </xdr:nvSpPr>
      <xdr:spPr>
        <a:xfrm>
          <a:off x="1876425" y="600075"/>
          <a:ext cx="8058150" cy="4114800"/>
        </a:xfrm>
        <a:prstGeom prst="roundRect">
          <a:avLst>
            <a:gd name="adj" fmla="val 906"/>
          </a:avLst>
        </a:prstGeom>
        <a:ln>
          <a:noFill/>
        </a:ln>
        <a:effectLst>
          <a:outerShdw blurRad="1651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 editAs="absolute">
    <xdr:from>
      <xdr:col>9</xdr:col>
      <xdr:colOff>642731</xdr:colOff>
      <xdr:row>5</xdr:row>
      <xdr:rowOff>181341</xdr:rowOff>
    </xdr:from>
    <xdr:to>
      <xdr:col>12</xdr:col>
      <xdr:colOff>261731</xdr:colOff>
      <xdr:row>7</xdr:row>
      <xdr:rowOff>95502</xdr:rowOff>
    </xdr:to>
    <xdr:sp macro="" textlink="">
      <xdr:nvSpPr>
        <xdr:cNvPr id="3" name="ZoneTexte 2"/>
        <xdr:cNvSpPr txBox="1"/>
      </xdr:nvSpPr>
      <xdr:spPr>
        <a:xfrm>
          <a:off x="7500731" y="1133841"/>
          <a:ext cx="1905000" cy="2951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l"/>
          <a:r>
            <a:rPr lang="en-CA" sz="1600" b="0" i="1">
              <a:solidFill>
                <a:schemeClr val="tx1">
                  <a:lumMod val="85000"/>
                  <a:lumOff val="15000"/>
                </a:schemeClr>
              </a:solidFill>
              <a:latin typeface="+mn-lt"/>
            </a:rPr>
            <a:t>Chiffre d'affaire (CA)</a:t>
          </a:r>
          <a:endParaRPr lang="en-CA" sz="1600" b="1" i="1">
            <a:solidFill>
              <a:schemeClr val="tx1">
                <a:lumMod val="85000"/>
                <a:lumOff val="15000"/>
              </a:schemeClr>
            </a:solidFill>
            <a:latin typeface="+mn-lt"/>
          </a:endParaRPr>
        </a:p>
      </xdr:txBody>
    </xdr:sp>
    <xdr:clientData/>
  </xdr:twoCellAnchor>
  <xdr:twoCellAnchor editAs="absolute">
    <xdr:from>
      <xdr:col>10</xdr:col>
      <xdr:colOff>14081</xdr:colOff>
      <xdr:row>7</xdr:row>
      <xdr:rowOff>19416</xdr:rowOff>
    </xdr:from>
    <xdr:to>
      <xdr:col>12</xdr:col>
      <xdr:colOff>447675</xdr:colOff>
      <xdr:row>9</xdr:row>
      <xdr:rowOff>88845</xdr:rowOff>
    </xdr:to>
    <xdr:sp macro="" textlink="Infos!C37">
      <xdr:nvSpPr>
        <xdr:cNvPr id="4" name="ZoneTexte 3"/>
        <xdr:cNvSpPr txBox="1"/>
      </xdr:nvSpPr>
      <xdr:spPr>
        <a:xfrm>
          <a:off x="7634081" y="1352916"/>
          <a:ext cx="1957594" cy="4504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l"/>
          <a:fld id="{5C1567BE-F078-4A4B-9ABB-A00732EF92A9}" type="TxLink">
            <a:rPr lang="en-US" sz="2800" b="1" i="1" u="none" strike="noStrike">
              <a:solidFill>
                <a:srgbClr val="0070C0"/>
              </a:solidFill>
              <a:latin typeface="Calibri"/>
              <a:cs typeface="Calibri"/>
            </a:rPr>
            <a:pPr algn="l"/>
            <a:t>0,0 DH</a:t>
          </a:fld>
          <a:endParaRPr lang="en-US" sz="6600" b="1" i="1">
            <a:solidFill>
              <a:srgbClr val="0070C0"/>
            </a:solidFill>
          </a:endParaRPr>
        </a:p>
      </xdr:txBody>
    </xdr:sp>
    <xdr:clientData/>
  </xdr:twoCellAnchor>
  <xdr:twoCellAnchor editAs="absolute">
    <xdr:from>
      <xdr:col>11</xdr:col>
      <xdr:colOff>204581</xdr:colOff>
      <xdr:row>3</xdr:row>
      <xdr:rowOff>28941</xdr:rowOff>
    </xdr:from>
    <xdr:to>
      <xdr:col>12</xdr:col>
      <xdr:colOff>595106</xdr:colOff>
      <xdr:row>4</xdr:row>
      <xdr:rowOff>133602</xdr:rowOff>
    </xdr:to>
    <xdr:sp macro="" textlink="Infos!C25">
      <xdr:nvSpPr>
        <xdr:cNvPr id="6" name="ZoneTexte 5"/>
        <xdr:cNvSpPr txBox="1"/>
      </xdr:nvSpPr>
      <xdr:spPr>
        <a:xfrm>
          <a:off x="8586581" y="600441"/>
          <a:ext cx="1152525" cy="2951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l"/>
          <a:fld id="{D52063BE-BFD2-4E4A-9D19-3140CD385130}" type="TxLink"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2020-05-10</a:t>
          </a:fld>
          <a:endParaRPr lang="en-CA" sz="2400" b="0" i="1">
            <a:solidFill>
              <a:schemeClr val="tx1">
                <a:lumMod val="85000"/>
                <a:lumOff val="15000"/>
              </a:schemeClr>
            </a:solidFill>
            <a:latin typeface="+mn-lt"/>
          </a:endParaRPr>
        </a:p>
      </xdr:txBody>
    </xdr:sp>
    <xdr:clientData/>
  </xdr:twoCellAnchor>
  <xdr:twoCellAnchor editAs="absolute">
    <xdr:from>
      <xdr:col>9</xdr:col>
      <xdr:colOff>747506</xdr:colOff>
      <xdr:row>4</xdr:row>
      <xdr:rowOff>67042</xdr:rowOff>
    </xdr:from>
    <xdr:to>
      <xdr:col>12</xdr:col>
      <xdr:colOff>528432</xdr:colOff>
      <xdr:row>5</xdr:row>
      <xdr:rowOff>76568</xdr:rowOff>
    </xdr:to>
    <xdr:sp macro="" textlink="Infos!C39">
      <xdr:nvSpPr>
        <xdr:cNvPr id="7" name="ZoneTexte 6"/>
        <xdr:cNvSpPr txBox="1"/>
      </xdr:nvSpPr>
      <xdr:spPr>
        <a:xfrm>
          <a:off x="7605506" y="829042"/>
          <a:ext cx="2066926" cy="2000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l"/>
          <a:fld id="{F9C978C0-F805-4648-9EC8-86B7ECF576B4}" type="TxLink">
            <a:rPr lang="en-US" sz="1200" b="0" i="1" u="none" strike="noStrike">
              <a:solidFill>
                <a:schemeClr val="bg1">
                  <a:lumMod val="65000"/>
                </a:schemeClr>
              </a:solidFill>
              <a:latin typeface="Calibri"/>
              <a:cs typeface="Calibri"/>
            </a:rPr>
            <a:pPr algn="l"/>
            <a:t>dimanche 10 mai 2020</a:t>
          </a:fld>
          <a:endParaRPr lang="en-CA" sz="1400" b="0" i="1">
            <a:solidFill>
              <a:schemeClr val="bg1">
                <a:lumMod val="65000"/>
              </a:schemeClr>
            </a:solidFill>
            <a:latin typeface="+mn-lt"/>
          </a:endParaRPr>
        </a:p>
      </xdr:txBody>
    </xdr:sp>
    <xdr:clientData/>
  </xdr:twoCellAnchor>
  <xdr:twoCellAnchor editAs="absolute">
    <xdr:from>
      <xdr:col>2</xdr:col>
      <xdr:colOff>361950</xdr:colOff>
      <xdr:row>1</xdr:row>
      <xdr:rowOff>101521</xdr:rowOff>
    </xdr:from>
    <xdr:to>
      <xdr:col>2</xdr:col>
      <xdr:colOff>633206</xdr:colOff>
      <xdr:row>2</xdr:row>
      <xdr:rowOff>182277</xdr:rowOff>
    </xdr:to>
    <xdr:sp macro="[0]!deconnexion" textlink="">
      <xdr:nvSpPr>
        <xdr:cNvPr id="18" name="Rectangle à coins arrondis 17"/>
        <xdr:cNvSpPr/>
      </xdr:nvSpPr>
      <xdr:spPr>
        <a:xfrm>
          <a:off x="1885950" y="292021"/>
          <a:ext cx="271256" cy="271256"/>
        </a:xfrm>
        <a:prstGeom prst="roundRect">
          <a:avLst>
            <a:gd name="adj" fmla="val 9221"/>
          </a:avLst>
        </a:prstGeom>
        <a:gradFill flip="none" rotWithShape="1">
          <a:gsLst>
            <a:gs pos="0">
              <a:srgbClr val="FF0000">
                <a:lumMod val="95000"/>
              </a:srgbClr>
            </a:gs>
            <a:gs pos="100000">
              <a:srgbClr val="FF0000">
                <a:lumMod val="79000"/>
                <a:lumOff val="21000"/>
              </a:srgbClr>
            </a:gs>
          </a:gsLst>
          <a:lin ang="18900000" scaled="1"/>
          <a:tileRect/>
        </a:gra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endParaRPr lang="en-CA" sz="1100" b="0" i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2</xdr:col>
      <xdr:colOff>411149</xdr:colOff>
      <xdr:row>1</xdr:row>
      <xdr:rowOff>162212</xdr:rowOff>
    </xdr:from>
    <xdr:to>
      <xdr:col>2</xdr:col>
      <xdr:colOff>584008</xdr:colOff>
      <xdr:row>2</xdr:row>
      <xdr:rowOff>121587</xdr:rowOff>
    </xdr:to>
    <xdr:pic macro="[0]!deconnexion"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5149" y="352712"/>
          <a:ext cx="172859" cy="149875"/>
        </a:xfrm>
        <a:prstGeom prst="rect">
          <a:avLst/>
        </a:prstGeom>
      </xdr:spPr>
    </xdr:pic>
    <xdr:clientData fPrintsWithSheet="0"/>
  </xdr:twoCellAnchor>
  <xdr:twoCellAnchor editAs="absolute">
    <xdr:from>
      <xdr:col>9</xdr:col>
      <xdr:colOff>642731</xdr:colOff>
      <xdr:row>9</xdr:row>
      <xdr:rowOff>95616</xdr:rowOff>
    </xdr:from>
    <xdr:to>
      <xdr:col>12</xdr:col>
      <xdr:colOff>261731</xdr:colOff>
      <xdr:row>11</xdr:row>
      <xdr:rowOff>9777</xdr:rowOff>
    </xdr:to>
    <xdr:sp macro="" textlink="">
      <xdr:nvSpPr>
        <xdr:cNvPr id="21" name="ZoneTexte 20"/>
        <xdr:cNvSpPr txBox="1"/>
      </xdr:nvSpPr>
      <xdr:spPr>
        <a:xfrm>
          <a:off x="7500731" y="1810116"/>
          <a:ext cx="1905000" cy="2951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l"/>
          <a:r>
            <a:rPr lang="en-CA" sz="1600" b="0" i="1">
              <a:solidFill>
                <a:schemeClr val="tx1">
                  <a:lumMod val="85000"/>
                  <a:lumOff val="15000"/>
                </a:schemeClr>
              </a:solidFill>
              <a:latin typeface="+mn-lt"/>
            </a:rPr>
            <a:t>Dépenses</a:t>
          </a:r>
          <a:endParaRPr lang="en-CA" sz="1600" b="1" i="1">
            <a:solidFill>
              <a:schemeClr val="tx1">
                <a:lumMod val="85000"/>
                <a:lumOff val="15000"/>
              </a:schemeClr>
            </a:solidFill>
            <a:latin typeface="+mn-lt"/>
          </a:endParaRPr>
        </a:p>
      </xdr:txBody>
    </xdr:sp>
    <xdr:clientData/>
  </xdr:twoCellAnchor>
  <xdr:twoCellAnchor editAs="absolute">
    <xdr:from>
      <xdr:col>10</xdr:col>
      <xdr:colOff>14081</xdr:colOff>
      <xdr:row>10</xdr:row>
      <xdr:rowOff>124191</xdr:rowOff>
    </xdr:from>
    <xdr:to>
      <xdr:col>12</xdr:col>
      <xdr:colOff>447675</xdr:colOff>
      <xdr:row>13</xdr:row>
      <xdr:rowOff>3120</xdr:rowOff>
    </xdr:to>
    <xdr:sp macro="" textlink="Infos!C36">
      <xdr:nvSpPr>
        <xdr:cNvPr id="22" name="ZoneTexte 21"/>
        <xdr:cNvSpPr txBox="1"/>
      </xdr:nvSpPr>
      <xdr:spPr>
        <a:xfrm>
          <a:off x="7634081" y="2029191"/>
          <a:ext cx="1957594" cy="4504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l"/>
          <a:fld id="{5546B53C-93C1-48F4-A523-5ADD830CD3E1}" type="TxLink">
            <a:rPr lang="en-US" sz="2800" b="1" i="1" u="none" strike="noStrike">
              <a:solidFill>
                <a:srgbClr val="FA0012"/>
              </a:solidFill>
              <a:latin typeface="Calibri"/>
              <a:ea typeface="+mn-ea"/>
              <a:cs typeface="Calibri"/>
            </a:rPr>
            <a:pPr marL="0" indent="0" algn="l"/>
            <a:t>0,0 DH</a:t>
          </a:fld>
          <a:endParaRPr lang="en-US" sz="2800" b="1" i="1" u="none" strike="noStrike">
            <a:solidFill>
              <a:srgbClr val="FA0012"/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 editAs="absolute">
    <xdr:from>
      <xdr:col>2</xdr:col>
      <xdr:colOff>676275</xdr:colOff>
      <xdr:row>1</xdr:row>
      <xdr:rowOff>101521</xdr:rowOff>
    </xdr:from>
    <xdr:to>
      <xdr:col>3</xdr:col>
      <xdr:colOff>185531</xdr:colOff>
      <xdr:row>2</xdr:row>
      <xdr:rowOff>182277</xdr:rowOff>
    </xdr:to>
    <xdr:sp macro="[0]!btn_concepteur" textlink="">
      <xdr:nvSpPr>
        <xdr:cNvPr id="24" name="Rectangle à coins arrondis 23"/>
        <xdr:cNvSpPr/>
      </xdr:nvSpPr>
      <xdr:spPr>
        <a:xfrm>
          <a:off x="2200275" y="292021"/>
          <a:ext cx="271256" cy="271256"/>
        </a:xfrm>
        <a:prstGeom prst="roundRect">
          <a:avLst>
            <a:gd name="adj" fmla="val 9221"/>
          </a:avLst>
        </a:prstGeom>
        <a:gradFill flip="none" rotWithShape="1">
          <a:gsLst>
            <a:gs pos="0">
              <a:srgbClr val="002060">
                <a:lumMod val="89000"/>
                <a:lumOff val="11000"/>
              </a:srgbClr>
            </a:gs>
            <a:gs pos="100000">
              <a:srgbClr val="002060">
                <a:lumMod val="88000"/>
                <a:lumOff val="12000"/>
              </a:srgbClr>
            </a:gs>
          </a:gsLst>
          <a:lin ang="18900000" scaled="1"/>
          <a:tileRect/>
        </a:gra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endParaRPr lang="en-CA" sz="1100" b="0" i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  <xdr:twoCellAnchor editAs="absolute">
    <xdr:from>
      <xdr:col>2</xdr:col>
      <xdr:colOff>725474</xdr:colOff>
      <xdr:row>1</xdr:row>
      <xdr:rowOff>150720</xdr:rowOff>
    </xdr:from>
    <xdr:to>
      <xdr:col>3</xdr:col>
      <xdr:colOff>136333</xdr:colOff>
      <xdr:row>2</xdr:row>
      <xdr:rowOff>133079</xdr:rowOff>
    </xdr:to>
    <xdr:pic macro="[0]!btn_concepteur"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100000" contras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9474" y="341220"/>
          <a:ext cx="172859" cy="172859"/>
        </a:xfrm>
        <a:prstGeom prst="rect">
          <a:avLst/>
        </a:prstGeom>
      </xdr:spPr>
    </xdr:pic>
    <xdr:clientData fPrintsWithSheet="0"/>
  </xdr:twoCellAnchor>
  <xdr:twoCellAnchor editAs="absolute">
    <xdr:from>
      <xdr:col>11</xdr:col>
      <xdr:colOff>593803</xdr:colOff>
      <xdr:row>1</xdr:row>
      <xdr:rowOff>161925</xdr:rowOff>
    </xdr:from>
    <xdr:to>
      <xdr:col>13</xdr:col>
      <xdr:colOff>23606</xdr:colOff>
      <xdr:row>2</xdr:row>
      <xdr:rowOff>171817</xdr:rowOff>
    </xdr:to>
    <xdr:sp macro="[0]!btn_RechercheU" textlink="">
      <xdr:nvSpPr>
        <xdr:cNvPr id="26" name="Rectangle à coins arrondis 25"/>
        <xdr:cNvSpPr/>
      </xdr:nvSpPr>
      <xdr:spPr>
        <a:xfrm>
          <a:off x="8975803" y="352425"/>
          <a:ext cx="953803" cy="200392"/>
        </a:xfrm>
        <a:prstGeom prst="roundRect">
          <a:avLst>
            <a:gd name="adj" fmla="val 9221"/>
          </a:avLst>
        </a:prstGeom>
        <a:gradFill flip="none" rotWithShape="1">
          <a:gsLst>
            <a:gs pos="0">
              <a:srgbClr val="002060">
                <a:lumMod val="89000"/>
                <a:lumOff val="11000"/>
              </a:srgbClr>
            </a:gs>
            <a:gs pos="100000">
              <a:srgbClr val="002060">
                <a:lumMod val="88000"/>
                <a:lumOff val="12000"/>
              </a:srgbClr>
            </a:gs>
          </a:gsLst>
          <a:lin ang="18900000" scaled="1"/>
          <a:tileRect/>
        </a:gra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CA" sz="1100" b="0" i="1">
              <a:solidFill>
                <a:schemeClr val="lt1"/>
              </a:solidFill>
              <a:latin typeface="+mn-lt"/>
              <a:ea typeface="+mn-ea"/>
              <a:cs typeface="+mn-cs"/>
            </a:rPr>
            <a:t>Rechercher</a:t>
          </a:r>
        </a:p>
      </xdr:txBody>
    </xdr:sp>
    <xdr:clientData fPrintsWithSheet="0"/>
  </xdr:twoCellAnchor>
  <xdr:twoCellAnchor editAs="absolute">
    <xdr:from>
      <xdr:col>4</xdr:col>
      <xdr:colOff>333375</xdr:colOff>
      <xdr:row>25</xdr:row>
      <xdr:rowOff>76200</xdr:rowOff>
    </xdr:from>
    <xdr:to>
      <xdr:col>7</xdr:col>
      <xdr:colOff>206375</xdr:colOff>
      <xdr:row>27</xdr:row>
      <xdr:rowOff>76200</xdr:rowOff>
    </xdr:to>
    <xdr:grpSp>
      <xdr:nvGrpSpPr>
        <xdr:cNvPr id="33" name="Groupe 32"/>
        <xdr:cNvGrpSpPr/>
      </xdr:nvGrpSpPr>
      <xdr:grpSpPr>
        <a:xfrm>
          <a:off x="3381375" y="4838700"/>
          <a:ext cx="2159000" cy="381000"/>
          <a:chOff x="2019299" y="3857625"/>
          <a:chExt cx="2428875" cy="428625"/>
        </a:xfrm>
      </xdr:grpSpPr>
      <xdr:sp macro="[0]!btn_ajouter" textlink="">
        <xdr:nvSpPr>
          <xdr:cNvPr id="27" name="Rectangle à coins arrondis 26"/>
          <xdr:cNvSpPr/>
        </xdr:nvSpPr>
        <xdr:spPr>
          <a:xfrm>
            <a:off x="2019299" y="3857625"/>
            <a:ext cx="2428875" cy="428625"/>
          </a:xfrm>
          <a:prstGeom prst="roundRect">
            <a:avLst/>
          </a:prstGeom>
          <a:solidFill>
            <a:srgbClr val="002060"/>
          </a:solidFill>
          <a:ln w="635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CA" sz="1800" b="1"/>
              <a:t>AJOUTER</a:t>
            </a:r>
          </a:p>
        </xdr:txBody>
      </xdr:sp>
      <xdr:sp macro="[0]!btn_ajouter" textlink="">
        <xdr:nvSpPr>
          <xdr:cNvPr id="15" name="Plus 14"/>
          <xdr:cNvSpPr/>
        </xdr:nvSpPr>
        <xdr:spPr>
          <a:xfrm>
            <a:off x="3959242" y="3934480"/>
            <a:ext cx="288908" cy="288908"/>
          </a:xfrm>
          <a:prstGeom prst="mathPlus">
            <a:avLst>
              <a:gd name="adj1" fmla="val 13103"/>
            </a:avLst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CA" sz="1400"/>
          </a:p>
        </xdr:txBody>
      </xdr:sp>
    </xdr:grpSp>
    <xdr:clientData/>
  </xdr:twoCellAnchor>
  <xdr:twoCellAnchor editAs="absolute">
    <xdr:from>
      <xdr:col>7</xdr:col>
      <xdr:colOff>252410</xdr:colOff>
      <xdr:row>25</xdr:row>
      <xdr:rowOff>76199</xdr:rowOff>
    </xdr:from>
    <xdr:to>
      <xdr:col>10</xdr:col>
      <xdr:colOff>125415</xdr:colOff>
      <xdr:row>27</xdr:row>
      <xdr:rowOff>76200</xdr:rowOff>
    </xdr:to>
    <xdr:grpSp>
      <xdr:nvGrpSpPr>
        <xdr:cNvPr id="34" name="Groupe 33"/>
        <xdr:cNvGrpSpPr/>
      </xdr:nvGrpSpPr>
      <xdr:grpSpPr>
        <a:xfrm>
          <a:off x="5586410" y="4838699"/>
          <a:ext cx="2159005" cy="381001"/>
          <a:chOff x="5086347" y="3857625"/>
          <a:chExt cx="2428880" cy="428626"/>
        </a:xfrm>
      </xdr:grpSpPr>
      <xdr:sp macro="[0]!btn_modifier" textlink="">
        <xdr:nvSpPr>
          <xdr:cNvPr id="28" name="Rectangle à coins arrondis 27"/>
          <xdr:cNvSpPr/>
        </xdr:nvSpPr>
        <xdr:spPr>
          <a:xfrm>
            <a:off x="5086347" y="3857625"/>
            <a:ext cx="2428880" cy="428626"/>
          </a:xfrm>
          <a:prstGeom prst="roundRect">
            <a:avLst/>
          </a:prstGeom>
          <a:solidFill>
            <a:srgbClr val="002060"/>
          </a:solidFill>
          <a:ln w="635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CA" sz="1800" b="1"/>
              <a:t>MODIFIER</a:t>
            </a:r>
          </a:p>
        </xdr:txBody>
      </xdr:sp>
      <xdr:pic macro="[0]!btn_modifier">
        <xdr:nvPicPr>
          <xdr:cNvPr id="16" name="Image 15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lum bright="70000" contrast="-70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996685" y="3891882"/>
            <a:ext cx="376098" cy="376098"/>
          </a:xfrm>
          <a:prstGeom prst="rect">
            <a:avLst/>
          </a:prstGeom>
        </xdr:spPr>
      </xdr:pic>
    </xdr:grpSp>
    <xdr:clientData/>
  </xdr:twoCellAnchor>
  <xdr:twoCellAnchor editAs="absolute">
    <xdr:from>
      <xdr:col>10</xdr:col>
      <xdr:colOff>161925</xdr:colOff>
      <xdr:row>25</xdr:row>
      <xdr:rowOff>76200</xdr:rowOff>
    </xdr:from>
    <xdr:to>
      <xdr:col>13</xdr:col>
      <xdr:colOff>34925</xdr:colOff>
      <xdr:row>27</xdr:row>
      <xdr:rowOff>76200</xdr:rowOff>
    </xdr:to>
    <xdr:grpSp>
      <xdr:nvGrpSpPr>
        <xdr:cNvPr id="35" name="Groupe 34"/>
        <xdr:cNvGrpSpPr/>
      </xdr:nvGrpSpPr>
      <xdr:grpSpPr>
        <a:xfrm>
          <a:off x="7781925" y="4838700"/>
          <a:ext cx="2159000" cy="381000"/>
          <a:chOff x="8153399" y="3857625"/>
          <a:chExt cx="2428875" cy="428625"/>
        </a:xfrm>
      </xdr:grpSpPr>
      <xdr:sp macro="[0]!nav_Bilan" textlink="">
        <xdr:nvSpPr>
          <xdr:cNvPr id="29" name="Rectangle à coins arrondis 28"/>
          <xdr:cNvSpPr/>
        </xdr:nvSpPr>
        <xdr:spPr>
          <a:xfrm>
            <a:off x="8153399" y="3857625"/>
            <a:ext cx="2428875" cy="428625"/>
          </a:xfrm>
          <a:prstGeom prst="roundRect">
            <a:avLst/>
          </a:prstGeom>
          <a:solidFill>
            <a:srgbClr val="002060"/>
          </a:solidFill>
          <a:ln w="635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CA" sz="1800" b="1"/>
              <a:t>BILAN</a:t>
            </a:r>
          </a:p>
        </xdr:txBody>
      </xdr:sp>
      <xdr:pic macro="[0]!nav_Bilan">
        <xdr:nvPicPr>
          <xdr:cNvPr id="17" name="Image 16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biLevel thresh="25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23046" y="3925219"/>
            <a:ext cx="309426" cy="309424"/>
          </a:xfrm>
          <a:prstGeom prst="rect">
            <a:avLst/>
          </a:prstGeom>
        </xdr:spPr>
      </xdr:pic>
    </xdr:grpSp>
    <xdr:clientData/>
  </xdr:twoCellAnchor>
  <xdr:twoCellAnchor editAs="absolute">
    <xdr:from>
      <xdr:col>2</xdr:col>
      <xdr:colOff>504824</xdr:colOff>
      <xdr:row>3</xdr:row>
      <xdr:rowOff>104775</xdr:rowOff>
    </xdr:from>
    <xdr:to>
      <xdr:col>9</xdr:col>
      <xdr:colOff>447675</xdr:colOff>
      <xdr:row>13</xdr:row>
      <xdr:rowOff>161926</xdr:rowOff>
    </xdr:to>
    <xdr:grpSp>
      <xdr:nvGrpSpPr>
        <xdr:cNvPr id="66" name="Groupe 65"/>
        <xdr:cNvGrpSpPr/>
      </xdr:nvGrpSpPr>
      <xdr:grpSpPr>
        <a:xfrm>
          <a:off x="2028824" y="676275"/>
          <a:ext cx="5276851" cy="1962151"/>
          <a:chOff x="5191125" y="514350"/>
          <a:chExt cx="3629025" cy="1962151"/>
        </a:xfrm>
      </xdr:grpSpPr>
      <xdr:sp macro="" textlink="">
        <xdr:nvSpPr>
          <xdr:cNvPr id="67" name="Rectangle à coins arrondis 66"/>
          <xdr:cNvSpPr/>
        </xdr:nvSpPr>
        <xdr:spPr>
          <a:xfrm>
            <a:off x="5191125" y="533401"/>
            <a:ext cx="3629025" cy="1943100"/>
          </a:xfrm>
          <a:prstGeom prst="roundRect">
            <a:avLst>
              <a:gd name="adj" fmla="val 3173"/>
            </a:avLst>
          </a:prstGeom>
          <a:solidFill>
            <a:schemeClr val="bg1"/>
          </a:solidFill>
          <a:ln w="63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CA" sz="1100"/>
          </a:p>
        </xdr:txBody>
      </xdr:sp>
      <xdr:graphicFrame macro="">
        <xdr:nvGraphicFramePr>
          <xdr:cNvPr id="68" name="Graphique 67"/>
          <xdr:cNvGraphicFramePr>
            <a:graphicFrameLocks/>
          </xdr:cNvGraphicFramePr>
        </xdr:nvGraphicFramePr>
        <xdr:xfrm>
          <a:off x="5205929" y="514350"/>
          <a:ext cx="3600449" cy="19335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</xdr:grpSp>
    <xdr:clientData/>
  </xdr:twoCellAnchor>
  <xdr:twoCellAnchor editAs="absolute">
    <xdr:from>
      <xdr:col>2</xdr:col>
      <xdr:colOff>495300</xdr:colOff>
      <xdr:row>14</xdr:row>
      <xdr:rowOff>0</xdr:rowOff>
    </xdr:from>
    <xdr:to>
      <xdr:col>9</xdr:col>
      <xdr:colOff>458177</xdr:colOff>
      <xdr:row>24</xdr:row>
      <xdr:rowOff>95250</xdr:rowOff>
    </xdr:to>
    <xdr:grpSp>
      <xdr:nvGrpSpPr>
        <xdr:cNvPr id="69" name="Groupe 68"/>
        <xdr:cNvGrpSpPr/>
      </xdr:nvGrpSpPr>
      <xdr:grpSpPr>
        <a:xfrm>
          <a:off x="2019300" y="2667000"/>
          <a:ext cx="5296877" cy="2000250"/>
          <a:chOff x="5029200" y="952500"/>
          <a:chExt cx="3457575" cy="2000250"/>
        </a:xfrm>
      </xdr:grpSpPr>
      <xdr:sp macro="" textlink="">
        <xdr:nvSpPr>
          <xdr:cNvPr id="70" name="Rectangle à coins arrondis 69"/>
          <xdr:cNvSpPr/>
        </xdr:nvSpPr>
        <xdr:spPr>
          <a:xfrm>
            <a:off x="5029200" y="952500"/>
            <a:ext cx="3457575" cy="1943100"/>
          </a:xfrm>
          <a:prstGeom prst="roundRect">
            <a:avLst>
              <a:gd name="adj" fmla="val 3173"/>
            </a:avLst>
          </a:prstGeom>
          <a:solidFill>
            <a:schemeClr val="bg1">
              <a:alpha val="5000"/>
            </a:schemeClr>
          </a:solidFill>
          <a:ln w="63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CA" sz="1100"/>
          </a:p>
        </xdr:txBody>
      </xdr:sp>
      <xdr:graphicFrame macro="">
        <xdr:nvGraphicFramePr>
          <xdr:cNvPr id="71" name="Graphique 70"/>
          <xdr:cNvGraphicFramePr>
            <a:graphicFrameLocks/>
          </xdr:cNvGraphicFramePr>
        </xdr:nvGraphicFramePr>
        <xdr:xfrm>
          <a:off x="5048249" y="1009650"/>
          <a:ext cx="3390901" cy="1943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</xdr:grpSp>
    <xdr:clientData/>
  </xdr:twoCellAnchor>
  <xdr:twoCellAnchor editAs="absolute">
    <xdr:from>
      <xdr:col>10</xdr:col>
      <xdr:colOff>214106</xdr:colOff>
      <xdr:row>18</xdr:row>
      <xdr:rowOff>123825</xdr:rowOff>
    </xdr:from>
    <xdr:to>
      <xdr:col>12</xdr:col>
      <xdr:colOff>271256</xdr:colOff>
      <xdr:row>20</xdr:row>
      <xdr:rowOff>85611</xdr:rowOff>
    </xdr:to>
    <xdr:sp macro="" textlink="">
      <xdr:nvSpPr>
        <xdr:cNvPr id="93" name="ZoneTexte 92"/>
        <xdr:cNvSpPr txBox="1"/>
      </xdr:nvSpPr>
      <xdr:spPr>
        <a:xfrm>
          <a:off x="7834106" y="3552825"/>
          <a:ext cx="1581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n-US" sz="1800" b="0" i="1" u="none" strike="noStrike">
              <a:solidFill>
                <a:srgbClr val="000000"/>
              </a:solidFill>
              <a:latin typeface="Calibri"/>
              <a:cs typeface="Calibri"/>
            </a:rPr>
            <a:t>Marge</a:t>
          </a:r>
          <a:r>
            <a:rPr lang="en-US" sz="1800" b="0" i="1" u="none" strike="noStrike" baseline="0">
              <a:solidFill>
                <a:srgbClr val="000000"/>
              </a:solidFill>
              <a:latin typeface="Calibri"/>
              <a:cs typeface="Calibri"/>
            </a:rPr>
            <a:t> de </a:t>
          </a:r>
          <a:r>
            <a:rPr lang="en-US" sz="1800" b="0" i="1" u="none" strike="noStrike">
              <a:solidFill>
                <a:srgbClr val="000000"/>
              </a:solidFill>
              <a:latin typeface="Calibri"/>
              <a:cs typeface="Calibri"/>
            </a:rPr>
            <a:t>Gain</a:t>
          </a:r>
        </a:p>
      </xdr:txBody>
    </xdr:sp>
    <xdr:clientData/>
  </xdr:twoCellAnchor>
  <xdr:twoCellAnchor editAs="absolute">
    <xdr:from>
      <xdr:col>9</xdr:col>
      <xdr:colOff>471281</xdr:colOff>
      <xdr:row>20</xdr:row>
      <xdr:rowOff>152400</xdr:rowOff>
    </xdr:from>
    <xdr:to>
      <xdr:col>13</xdr:col>
      <xdr:colOff>28575</xdr:colOff>
      <xdr:row>23</xdr:row>
      <xdr:rowOff>38100</xdr:rowOff>
    </xdr:to>
    <xdr:sp macro="" textlink="Infos!C38">
      <xdr:nvSpPr>
        <xdr:cNvPr id="94" name="text_text"/>
        <xdr:cNvSpPr txBox="1"/>
      </xdr:nvSpPr>
      <xdr:spPr>
        <a:xfrm>
          <a:off x="7329281" y="3962400"/>
          <a:ext cx="2605294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marL="0" indent="0" algn="ctr"/>
          <a:fld id="{DB7C087C-B77C-488A-A1A7-D7F22F021F38}" type="TxLink">
            <a:rPr lang="en-US" sz="3600" b="1" i="1" u="none" strike="noStrike">
              <a:solidFill>
                <a:srgbClr val="00B050"/>
              </a:solidFill>
              <a:latin typeface="Calibri"/>
              <a:ea typeface="+mn-ea"/>
              <a:cs typeface="Calibri"/>
            </a:rPr>
            <a:pPr marL="0" indent="0" algn="ctr"/>
            <a:t>0,0 DH</a:t>
          </a:fld>
          <a:endParaRPr lang="en-US" sz="3600" b="1" i="1" u="none" strike="noStrike">
            <a:solidFill>
              <a:srgbClr val="00B050"/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 editAs="absolute">
    <xdr:from>
      <xdr:col>3</xdr:col>
      <xdr:colOff>485775</xdr:colOff>
      <xdr:row>0</xdr:row>
      <xdr:rowOff>0</xdr:rowOff>
    </xdr:from>
    <xdr:to>
      <xdr:col>4</xdr:col>
      <xdr:colOff>600075</xdr:colOff>
      <xdr:row>1</xdr:row>
      <xdr:rowOff>104661</xdr:rowOff>
    </xdr:to>
    <xdr:sp macro="" textlink="">
      <xdr:nvSpPr>
        <xdr:cNvPr id="95" name="ZoneTexte 94"/>
        <xdr:cNvSpPr txBox="1"/>
      </xdr:nvSpPr>
      <xdr:spPr>
        <a:xfrm>
          <a:off x="2771775" y="0"/>
          <a:ext cx="876300" cy="2951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l"/>
          <a:r>
            <a:rPr lang="en-US" sz="1600" b="0" i="1"/>
            <a:t>Bonjour</a:t>
          </a:r>
        </a:p>
      </xdr:txBody>
    </xdr:sp>
    <xdr:clientData/>
  </xdr:twoCellAnchor>
  <xdr:twoCellAnchor editAs="absolute">
    <xdr:from>
      <xdr:col>4</xdr:col>
      <xdr:colOff>104774</xdr:colOff>
      <xdr:row>0</xdr:row>
      <xdr:rowOff>180975</xdr:rowOff>
    </xdr:from>
    <xdr:to>
      <xdr:col>6</xdr:col>
      <xdr:colOff>76200</xdr:colOff>
      <xdr:row>3</xdr:row>
      <xdr:rowOff>28209</xdr:rowOff>
    </xdr:to>
    <xdr:sp macro="" textlink="">
      <xdr:nvSpPr>
        <xdr:cNvPr id="96" name="ZoneTexte 95"/>
        <xdr:cNvSpPr txBox="1"/>
      </xdr:nvSpPr>
      <xdr:spPr>
        <a:xfrm>
          <a:off x="3152774" y="180975"/>
          <a:ext cx="1495426" cy="41873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l"/>
          <a:r>
            <a:rPr lang="en-US" sz="3200" b="1" i="1"/>
            <a:t>SAMIR</a:t>
          </a:r>
        </a:p>
      </xdr:txBody>
    </xdr:sp>
    <xdr:clientData/>
  </xdr:twoCellAnchor>
  <xdr:twoCellAnchor editAs="absolute">
    <xdr:from>
      <xdr:col>10</xdr:col>
      <xdr:colOff>28575</xdr:colOff>
      <xdr:row>18</xdr:row>
      <xdr:rowOff>85725</xdr:rowOff>
    </xdr:from>
    <xdr:to>
      <xdr:col>12</xdr:col>
      <xdr:colOff>476250</xdr:colOff>
      <xdr:row>18</xdr:row>
      <xdr:rowOff>85725</xdr:rowOff>
    </xdr:to>
    <xdr:cxnSp macro="">
      <xdr:nvCxnSpPr>
        <xdr:cNvPr id="8" name="Connecteur droit 7"/>
        <xdr:cNvCxnSpPr/>
      </xdr:nvCxnSpPr>
      <xdr:spPr>
        <a:xfrm>
          <a:off x="7648575" y="3514725"/>
          <a:ext cx="1971675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  <xdr:twoCellAnchor editAs="absolute">
    <xdr:from>
      <xdr:col>10</xdr:col>
      <xdr:colOff>374728</xdr:colOff>
      <xdr:row>1</xdr:row>
      <xdr:rowOff>161925</xdr:rowOff>
    </xdr:from>
    <xdr:to>
      <xdr:col>11</xdr:col>
      <xdr:colOff>566531</xdr:colOff>
      <xdr:row>2</xdr:row>
      <xdr:rowOff>171817</xdr:rowOff>
    </xdr:to>
    <xdr:sp macro="[0]!Initialisation" textlink="">
      <xdr:nvSpPr>
        <xdr:cNvPr id="57" name="Rectangle à coins arrondis 56"/>
        <xdr:cNvSpPr/>
      </xdr:nvSpPr>
      <xdr:spPr>
        <a:xfrm>
          <a:off x="7994728" y="352425"/>
          <a:ext cx="953803" cy="200392"/>
        </a:xfrm>
        <a:prstGeom prst="roundRect">
          <a:avLst>
            <a:gd name="adj" fmla="val 9221"/>
          </a:avLst>
        </a:prstGeom>
        <a:gradFill flip="none" rotWithShape="1">
          <a:gsLst>
            <a:gs pos="0">
              <a:srgbClr val="002060">
                <a:lumMod val="89000"/>
                <a:lumOff val="11000"/>
              </a:srgbClr>
            </a:gs>
            <a:gs pos="100000">
              <a:srgbClr val="002060">
                <a:lumMod val="88000"/>
                <a:lumOff val="12000"/>
              </a:srgbClr>
            </a:gs>
          </a:gsLst>
          <a:lin ang="18900000" scaled="1"/>
          <a:tileRect/>
        </a:gra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CA" sz="1100" b="0" i="1">
              <a:solidFill>
                <a:schemeClr val="lt1"/>
              </a:solidFill>
              <a:latin typeface="+mn-lt"/>
              <a:ea typeface="+mn-ea"/>
              <a:cs typeface="+mn-cs"/>
            </a:rPr>
            <a:t>Actualiser</a:t>
          </a:r>
        </a:p>
      </xdr:txBody>
    </xdr:sp>
    <xdr:clientData fPrintsWithSheet="0"/>
  </xdr:twoCellAnchor>
  <xdr:twoCellAnchor editAs="absolute">
    <xdr:from>
      <xdr:col>2</xdr:col>
      <xdr:colOff>685800</xdr:colOff>
      <xdr:row>28</xdr:row>
      <xdr:rowOff>0</xdr:rowOff>
    </xdr:from>
    <xdr:to>
      <xdr:col>12</xdr:col>
      <xdr:colOff>419100</xdr:colOff>
      <xdr:row>37</xdr:row>
      <xdr:rowOff>104775</xdr:rowOff>
    </xdr:to>
    <xdr:grpSp>
      <xdr:nvGrpSpPr>
        <xdr:cNvPr id="12" name="Groupe 11"/>
        <xdr:cNvGrpSpPr/>
      </xdr:nvGrpSpPr>
      <xdr:grpSpPr>
        <a:xfrm>
          <a:off x="2209800" y="5334000"/>
          <a:ext cx="7353300" cy="1819275"/>
          <a:chOff x="2286000" y="5334000"/>
          <a:chExt cx="7353300" cy="1819275"/>
        </a:xfrm>
      </xdr:grpSpPr>
      <xdr:sp macro="" textlink="">
        <xdr:nvSpPr>
          <xdr:cNvPr id="63" name="Rectangle 62"/>
          <xdr:cNvSpPr/>
        </xdr:nvSpPr>
        <xdr:spPr>
          <a:xfrm>
            <a:off x="2286000" y="5334000"/>
            <a:ext cx="1838325" cy="304800"/>
          </a:xfrm>
          <a:prstGeom prst="rect">
            <a:avLst/>
          </a:prstGeom>
          <a:solidFill>
            <a:schemeClr val="bg1">
              <a:lumMod val="85000"/>
            </a:schemeClr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CA" sz="1600" b="1">
                <a:solidFill>
                  <a:schemeClr val="tx1">
                    <a:lumMod val="75000"/>
                    <a:lumOff val="25000"/>
                  </a:schemeClr>
                </a:solidFill>
              </a:rPr>
              <a:t>Date</a:t>
            </a:r>
          </a:p>
        </xdr:txBody>
      </xdr:sp>
      <xdr:sp macro="" textlink="">
        <xdr:nvSpPr>
          <xdr:cNvPr id="64" name="Rectangle 63"/>
          <xdr:cNvSpPr/>
        </xdr:nvSpPr>
        <xdr:spPr>
          <a:xfrm>
            <a:off x="4124325" y="5334000"/>
            <a:ext cx="1838325" cy="304800"/>
          </a:xfrm>
          <a:prstGeom prst="rect">
            <a:avLst/>
          </a:prstGeom>
          <a:solidFill>
            <a:schemeClr val="bg1">
              <a:lumMod val="85000"/>
            </a:schemeClr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CA" sz="1600" b="1">
                <a:solidFill>
                  <a:schemeClr val="tx1">
                    <a:lumMod val="75000"/>
                    <a:lumOff val="25000"/>
                  </a:schemeClr>
                </a:solidFill>
              </a:rPr>
              <a:t>à</a:t>
            </a:r>
            <a:r>
              <a:rPr lang="en-CA" sz="1600" b="1" baseline="0">
                <a:solidFill>
                  <a:schemeClr val="tx1">
                    <a:lumMod val="75000"/>
                    <a:lumOff val="25000"/>
                  </a:schemeClr>
                </a:solidFill>
              </a:rPr>
              <a:t> Qui ?</a:t>
            </a:r>
            <a:endParaRPr lang="en-CA" sz="1600" b="1">
              <a:solidFill>
                <a:schemeClr val="tx1">
                  <a:lumMod val="75000"/>
                  <a:lumOff val="25000"/>
                </a:schemeClr>
              </a:solidFill>
            </a:endParaRPr>
          </a:p>
        </xdr:txBody>
      </xdr:sp>
      <xdr:sp macro="" textlink="">
        <xdr:nvSpPr>
          <xdr:cNvPr id="65" name="Rectangle 64"/>
          <xdr:cNvSpPr/>
        </xdr:nvSpPr>
        <xdr:spPr>
          <a:xfrm>
            <a:off x="5962650" y="5334000"/>
            <a:ext cx="1838325" cy="304800"/>
          </a:xfrm>
          <a:prstGeom prst="rect">
            <a:avLst/>
          </a:prstGeom>
          <a:solidFill>
            <a:schemeClr val="bg1">
              <a:lumMod val="85000"/>
            </a:schemeClr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CA" sz="1600" b="1">
                <a:solidFill>
                  <a:schemeClr val="tx1">
                    <a:lumMod val="75000"/>
                    <a:lumOff val="25000"/>
                  </a:schemeClr>
                </a:solidFill>
              </a:rPr>
              <a:t>Article</a:t>
            </a:r>
          </a:p>
        </xdr:txBody>
      </xdr:sp>
      <xdr:sp macro="" textlink="">
        <xdr:nvSpPr>
          <xdr:cNvPr id="84" name="Rectangle 83"/>
          <xdr:cNvSpPr/>
        </xdr:nvSpPr>
        <xdr:spPr>
          <a:xfrm>
            <a:off x="7800975" y="5334000"/>
            <a:ext cx="1838325" cy="304800"/>
          </a:xfrm>
          <a:prstGeom prst="rect">
            <a:avLst/>
          </a:prstGeom>
          <a:solidFill>
            <a:schemeClr val="bg1">
              <a:lumMod val="85000"/>
            </a:schemeClr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CA" sz="1600" b="1">
                <a:solidFill>
                  <a:schemeClr val="tx1">
                    <a:lumMod val="75000"/>
                    <a:lumOff val="25000"/>
                  </a:schemeClr>
                </a:solidFill>
              </a:rPr>
              <a:t>Observation</a:t>
            </a:r>
          </a:p>
        </xdr:txBody>
      </xdr:sp>
      <xdr:sp macro="" textlink="Qui!N5">
        <xdr:nvSpPr>
          <xdr:cNvPr id="86" name="Rectangle 85"/>
          <xdr:cNvSpPr/>
        </xdr:nvSpPr>
        <xdr:spPr>
          <a:xfrm>
            <a:off x="2286000" y="5638800"/>
            <a:ext cx="1838325" cy="304800"/>
          </a:xfrm>
          <a:prstGeom prst="rect">
            <a:avLst/>
          </a:prstGeom>
          <a:solidFill>
            <a:schemeClr val="bg1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E98F184B-BF81-495B-9447-B4501A4C1F14}" type="TxLink">
              <a:rPr lang="en-US" sz="16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 </a:t>
            </a:fld>
            <a:endParaRPr lang="en-CA" sz="1600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O5">
        <xdr:nvSpPr>
          <xdr:cNvPr id="90" name="Rectangle 89"/>
          <xdr:cNvSpPr/>
        </xdr:nvSpPr>
        <xdr:spPr>
          <a:xfrm>
            <a:off x="4124325" y="5638800"/>
            <a:ext cx="1838325" cy="304800"/>
          </a:xfrm>
          <a:prstGeom prst="rect">
            <a:avLst/>
          </a:prstGeom>
          <a:solidFill>
            <a:schemeClr val="bg1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2D050836-6266-4828-9023-81252C24359A}" type="TxLink">
              <a:rPr lang="en-US" sz="16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 </a:t>
            </a:fld>
            <a:endParaRPr lang="en-CA" sz="16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P5">
        <xdr:nvSpPr>
          <xdr:cNvPr id="97" name="Rectangle 96"/>
          <xdr:cNvSpPr/>
        </xdr:nvSpPr>
        <xdr:spPr>
          <a:xfrm>
            <a:off x="5962650" y="5638800"/>
            <a:ext cx="1838325" cy="304800"/>
          </a:xfrm>
          <a:prstGeom prst="rect">
            <a:avLst/>
          </a:prstGeom>
          <a:solidFill>
            <a:schemeClr val="bg1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54FA82B2-412E-444C-B554-27D8D052E46E}" type="TxLink">
              <a:rPr lang="en-US" sz="16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 </a:t>
            </a:fld>
            <a:endParaRPr lang="en-CA" sz="16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Q5">
        <xdr:nvSpPr>
          <xdr:cNvPr id="98" name="Rectangle 97"/>
          <xdr:cNvSpPr/>
        </xdr:nvSpPr>
        <xdr:spPr>
          <a:xfrm>
            <a:off x="7800975" y="5638800"/>
            <a:ext cx="1838325" cy="304800"/>
          </a:xfrm>
          <a:prstGeom prst="rect">
            <a:avLst/>
          </a:prstGeom>
          <a:solidFill>
            <a:schemeClr val="bg1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fld id="{C4C14E7C-D6AA-4E0B-864B-710320FA16D7}" type="TxLink">
              <a:rPr lang="en-US" sz="9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l"/>
              <a:t> </a:t>
            </a:fld>
            <a:endParaRPr lang="en-CA" sz="9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N6">
        <xdr:nvSpPr>
          <xdr:cNvPr id="99" name="Rectangle 98"/>
          <xdr:cNvSpPr/>
        </xdr:nvSpPr>
        <xdr:spPr>
          <a:xfrm>
            <a:off x="2286000" y="5934075"/>
            <a:ext cx="1838325" cy="304800"/>
          </a:xfrm>
          <a:prstGeom prst="rect">
            <a:avLst/>
          </a:prstGeom>
          <a:solidFill>
            <a:schemeClr val="bg1">
              <a:lumMod val="85000"/>
            </a:schemeClr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18BD5148-8B39-462E-BA5A-E950366C9907}" type="TxLink">
              <a:rPr lang="en-US" sz="16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 </a:t>
            </a:fld>
            <a:endParaRPr lang="en-CA" sz="1600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O6">
        <xdr:nvSpPr>
          <xdr:cNvPr id="100" name="Rectangle 99"/>
          <xdr:cNvSpPr/>
        </xdr:nvSpPr>
        <xdr:spPr>
          <a:xfrm>
            <a:off x="4124325" y="5934075"/>
            <a:ext cx="1838325" cy="304800"/>
          </a:xfrm>
          <a:prstGeom prst="rect">
            <a:avLst/>
          </a:prstGeom>
          <a:solidFill>
            <a:schemeClr val="bg1">
              <a:lumMod val="85000"/>
            </a:schemeClr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4AC22A9F-1816-4545-BA0E-6D615F16C2F0}" type="TxLink">
              <a:rPr lang="en-US" sz="16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 </a:t>
            </a:fld>
            <a:endParaRPr lang="en-CA" sz="16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P6">
        <xdr:nvSpPr>
          <xdr:cNvPr id="101" name="Rectangle 100"/>
          <xdr:cNvSpPr/>
        </xdr:nvSpPr>
        <xdr:spPr>
          <a:xfrm>
            <a:off x="5962650" y="5934075"/>
            <a:ext cx="1838325" cy="304800"/>
          </a:xfrm>
          <a:prstGeom prst="rect">
            <a:avLst/>
          </a:prstGeom>
          <a:solidFill>
            <a:schemeClr val="bg1">
              <a:lumMod val="85000"/>
            </a:schemeClr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188BBB9B-5705-4C8B-A0C0-D116AE61FEFE}" type="TxLink">
              <a:rPr lang="en-US" sz="16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 </a:t>
            </a:fld>
            <a:endParaRPr lang="en-CA" sz="16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Q6">
        <xdr:nvSpPr>
          <xdr:cNvPr id="102" name="Rectangle 101"/>
          <xdr:cNvSpPr/>
        </xdr:nvSpPr>
        <xdr:spPr>
          <a:xfrm>
            <a:off x="7800975" y="5934075"/>
            <a:ext cx="1838325" cy="304800"/>
          </a:xfrm>
          <a:prstGeom prst="rect">
            <a:avLst/>
          </a:prstGeom>
          <a:solidFill>
            <a:schemeClr val="bg1">
              <a:lumMod val="85000"/>
            </a:schemeClr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fld id="{54F1FD2C-A5A3-478D-A24E-E00E7B00357E}" type="TxLink">
              <a:rPr lang="en-US" sz="9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l"/>
              <a:t> </a:t>
            </a:fld>
            <a:endParaRPr lang="en-CA" sz="9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N7">
        <xdr:nvSpPr>
          <xdr:cNvPr id="103" name="Rectangle 102"/>
          <xdr:cNvSpPr/>
        </xdr:nvSpPr>
        <xdr:spPr>
          <a:xfrm>
            <a:off x="2286000" y="6238875"/>
            <a:ext cx="1838325" cy="304800"/>
          </a:xfrm>
          <a:prstGeom prst="rect">
            <a:avLst/>
          </a:prstGeom>
          <a:solidFill>
            <a:schemeClr val="bg1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FE6E6BD7-EF92-4642-8DBD-73469BE121C3}" type="TxLink">
              <a:rPr lang="en-US" sz="16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 </a:t>
            </a:fld>
            <a:endParaRPr lang="en-CA" sz="16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O7">
        <xdr:nvSpPr>
          <xdr:cNvPr id="104" name="Rectangle 103"/>
          <xdr:cNvSpPr/>
        </xdr:nvSpPr>
        <xdr:spPr>
          <a:xfrm>
            <a:off x="4124325" y="6238875"/>
            <a:ext cx="1838325" cy="304800"/>
          </a:xfrm>
          <a:prstGeom prst="rect">
            <a:avLst/>
          </a:prstGeom>
          <a:solidFill>
            <a:schemeClr val="bg1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B97906EF-AFAC-4D9F-BA34-1CCC89C993A3}" type="TxLink">
              <a:rPr lang="en-US" sz="16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 </a:t>
            </a:fld>
            <a:endParaRPr lang="en-CA" sz="16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P7">
        <xdr:nvSpPr>
          <xdr:cNvPr id="105" name="Rectangle 104"/>
          <xdr:cNvSpPr/>
        </xdr:nvSpPr>
        <xdr:spPr>
          <a:xfrm>
            <a:off x="5962650" y="6238875"/>
            <a:ext cx="1838325" cy="304800"/>
          </a:xfrm>
          <a:prstGeom prst="rect">
            <a:avLst/>
          </a:prstGeom>
          <a:solidFill>
            <a:schemeClr val="bg1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3F3A777B-0FE4-44F4-AB26-C2EDDC020BDD}" type="TxLink">
              <a:rPr lang="en-US" sz="16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 </a:t>
            </a:fld>
            <a:endParaRPr lang="en-CA" sz="16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Q7">
        <xdr:nvSpPr>
          <xdr:cNvPr id="106" name="Rectangle 105"/>
          <xdr:cNvSpPr/>
        </xdr:nvSpPr>
        <xdr:spPr>
          <a:xfrm>
            <a:off x="7800975" y="6238875"/>
            <a:ext cx="1838325" cy="304800"/>
          </a:xfrm>
          <a:prstGeom prst="rect">
            <a:avLst/>
          </a:prstGeom>
          <a:solidFill>
            <a:schemeClr val="bg1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fld id="{2835332B-004E-4453-B7B8-0EA38C5491D9}" type="TxLink">
              <a:rPr lang="en-US" sz="9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l"/>
              <a:t> </a:t>
            </a:fld>
            <a:endParaRPr lang="en-CA" sz="9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N8">
        <xdr:nvSpPr>
          <xdr:cNvPr id="107" name="Rectangle 106"/>
          <xdr:cNvSpPr/>
        </xdr:nvSpPr>
        <xdr:spPr>
          <a:xfrm>
            <a:off x="2286000" y="6543675"/>
            <a:ext cx="1838325" cy="304800"/>
          </a:xfrm>
          <a:prstGeom prst="rect">
            <a:avLst/>
          </a:prstGeom>
          <a:solidFill>
            <a:schemeClr val="bg1">
              <a:lumMod val="85000"/>
            </a:schemeClr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9E5C199A-9FCC-47B4-A408-097A9AF5FB57}" type="TxLink">
              <a:rPr lang="en-US" sz="16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 </a:t>
            </a:fld>
            <a:endParaRPr lang="en-CA" sz="16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O8">
        <xdr:nvSpPr>
          <xdr:cNvPr id="108" name="Rectangle 107"/>
          <xdr:cNvSpPr/>
        </xdr:nvSpPr>
        <xdr:spPr>
          <a:xfrm>
            <a:off x="4124325" y="6543675"/>
            <a:ext cx="1838325" cy="304800"/>
          </a:xfrm>
          <a:prstGeom prst="rect">
            <a:avLst/>
          </a:prstGeom>
          <a:solidFill>
            <a:schemeClr val="bg1">
              <a:lumMod val="85000"/>
            </a:schemeClr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E20C7D65-7358-498D-BEE4-F84FFE0CF6A7}" type="TxLink">
              <a:rPr lang="en-US" sz="16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 </a:t>
            </a:fld>
            <a:endParaRPr lang="en-CA" sz="16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P8">
        <xdr:nvSpPr>
          <xdr:cNvPr id="109" name="Rectangle 108"/>
          <xdr:cNvSpPr/>
        </xdr:nvSpPr>
        <xdr:spPr>
          <a:xfrm>
            <a:off x="5962650" y="6543675"/>
            <a:ext cx="1838325" cy="304800"/>
          </a:xfrm>
          <a:prstGeom prst="rect">
            <a:avLst/>
          </a:prstGeom>
          <a:solidFill>
            <a:schemeClr val="bg1">
              <a:lumMod val="85000"/>
            </a:schemeClr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DD7E0710-5986-4756-9EE6-45E4E4B0A8BA}" type="TxLink">
              <a:rPr lang="en-US" sz="16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 </a:t>
            </a:fld>
            <a:endParaRPr lang="en-CA" sz="16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Q8">
        <xdr:nvSpPr>
          <xdr:cNvPr id="110" name="Rectangle 109"/>
          <xdr:cNvSpPr/>
        </xdr:nvSpPr>
        <xdr:spPr>
          <a:xfrm>
            <a:off x="7800975" y="6543675"/>
            <a:ext cx="1838325" cy="304800"/>
          </a:xfrm>
          <a:prstGeom prst="rect">
            <a:avLst/>
          </a:prstGeom>
          <a:solidFill>
            <a:schemeClr val="bg1">
              <a:lumMod val="85000"/>
            </a:schemeClr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fld id="{5440D2D6-5B9E-4465-AE0F-58AB1A2D1B09}" type="TxLink">
              <a:rPr lang="en-US" sz="9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l"/>
              <a:t> </a:t>
            </a:fld>
            <a:endParaRPr lang="en-CA" sz="9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N9">
        <xdr:nvSpPr>
          <xdr:cNvPr id="111" name="Rectangle 110"/>
          <xdr:cNvSpPr/>
        </xdr:nvSpPr>
        <xdr:spPr>
          <a:xfrm>
            <a:off x="2286000" y="6848475"/>
            <a:ext cx="1838325" cy="304800"/>
          </a:xfrm>
          <a:prstGeom prst="rect">
            <a:avLst/>
          </a:prstGeom>
          <a:solidFill>
            <a:schemeClr val="bg1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23203495-DEDE-4BF8-9DFC-24BE1415A4C1}" type="TxLink">
              <a:rPr lang="en-US" sz="16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 </a:t>
            </a:fld>
            <a:endParaRPr lang="en-CA" sz="16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O9">
        <xdr:nvSpPr>
          <xdr:cNvPr id="112" name="Rectangle 111"/>
          <xdr:cNvSpPr/>
        </xdr:nvSpPr>
        <xdr:spPr>
          <a:xfrm>
            <a:off x="4124325" y="6848475"/>
            <a:ext cx="1838325" cy="304800"/>
          </a:xfrm>
          <a:prstGeom prst="rect">
            <a:avLst/>
          </a:prstGeom>
          <a:solidFill>
            <a:schemeClr val="bg1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C0FB6C8C-4B9F-4C35-8C8D-03CD4E544F32}" type="TxLink">
              <a:rPr lang="en-US" sz="16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 </a:t>
            </a:fld>
            <a:endParaRPr lang="en-CA" sz="16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P9">
        <xdr:nvSpPr>
          <xdr:cNvPr id="113" name="Rectangle 112"/>
          <xdr:cNvSpPr/>
        </xdr:nvSpPr>
        <xdr:spPr>
          <a:xfrm>
            <a:off x="5962650" y="6848475"/>
            <a:ext cx="1838325" cy="304800"/>
          </a:xfrm>
          <a:prstGeom prst="rect">
            <a:avLst/>
          </a:prstGeom>
          <a:solidFill>
            <a:schemeClr val="bg1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fld id="{1C0AA920-ACE5-42E1-82E1-162ACD8ECBCC}" type="TxLink">
              <a:rPr lang="en-US" sz="16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ctr"/>
              <a:t> </a:t>
            </a:fld>
            <a:endParaRPr lang="en-CA" sz="16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  <xdr:sp macro="" textlink="Qui!Q9">
        <xdr:nvSpPr>
          <xdr:cNvPr id="114" name="Rectangle 113"/>
          <xdr:cNvSpPr/>
        </xdr:nvSpPr>
        <xdr:spPr>
          <a:xfrm>
            <a:off x="7800975" y="6848475"/>
            <a:ext cx="1838325" cy="304800"/>
          </a:xfrm>
          <a:prstGeom prst="rect">
            <a:avLst/>
          </a:prstGeom>
          <a:solidFill>
            <a:schemeClr val="bg1"/>
          </a:solidFill>
          <a:ln w="3175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fld id="{336716A4-451B-4A29-9CF5-B7BE48880349}" type="TxLink">
              <a:rPr lang="en-US" sz="900" b="0" i="0" u="none" strike="noStrike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rPr>
              <a:pPr marL="0" indent="0" algn="l"/>
              <a:t> </a:t>
            </a:fld>
            <a:endParaRPr lang="en-CA" sz="900" b="0" i="0" u="none" strike="noStrike">
              <a:solidFill>
                <a:schemeClr val="tx1">
                  <a:lumMod val="95000"/>
                  <a:lumOff val="5000"/>
                </a:schemeClr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390525</xdr:colOff>
          <xdr:row>28</xdr:row>
          <xdr:rowOff>0</xdr:rowOff>
        </xdr:from>
        <xdr:to>
          <xdr:col>2</xdr:col>
          <xdr:colOff>638175</xdr:colOff>
          <xdr:row>37</xdr:row>
          <xdr:rowOff>104775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2</xdr:col>
      <xdr:colOff>695325</xdr:colOff>
      <xdr:row>29</xdr:row>
      <xdr:rowOff>95250</xdr:rowOff>
    </xdr:from>
    <xdr:to>
      <xdr:col>12</xdr:col>
      <xdr:colOff>428625</xdr:colOff>
      <xdr:row>29</xdr:row>
      <xdr:rowOff>95250</xdr:rowOff>
    </xdr:to>
    <xdr:cxnSp macro="">
      <xdr:nvCxnSpPr>
        <xdr:cNvPr id="30" name="Connecteur droit 29"/>
        <xdr:cNvCxnSpPr/>
      </xdr:nvCxnSpPr>
      <xdr:spPr>
        <a:xfrm>
          <a:off x="2219325" y="5619750"/>
          <a:ext cx="7353300" cy="0"/>
        </a:xfrm>
        <a:prstGeom prst="line">
          <a:avLst/>
        </a:prstGeom>
        <a:ln w="19050">
          <a:solidFill>
            <a:schemeClr val="tx1">
              <a:lumMod val="50000"/>
              <a:lumOff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12</xdr:col>
      <xdr:colOff>542925</xdr:colOff>
      <xdr:row>29</xdr:row>
      <xdr:rowOff>133350</xdr:rowOff>
    </xdr:from>
    <xdr:to>
      <xdr:col>13</xdr:col>
      <xdr:colOff>28575</xdr:colOff>
      <xdr:row>31</xdr:row>
      <xdr:rowOff>0</xdr:rowOff>
    </xdr:to>
    <xdr:sp macro="[0]!supp1" textlink="">
      <xdr:nvSpPr>
        <xdr:cNvPr id="115" name="Rectangle à coins arrondis 114"/>
        <xdr:cNvSpPr/>
      </xdr:nvSpPr>
      <xdr:spPr>
        <a:xfrm>
          <a:off x="9686925" y="5657850"/>
          <a:ext cx="247650" cy="2476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 editAs="absolute">
    <xdr:from>
      <xdr:col>12</xdr:col>
      <xdr:colOff>542925</xdr:colOff>
      <xdr:row>31</xdr:row>
      <xdr:rowOff>57150</xdr:rowOff>
    </xdr:from>
    <xdr:to>
      <xdr:col>13</xdr:col>
      <xdr:colOff>28575</xdr:colOff>
      <xdr:row>32</xdr:row>
      <xdr:rowOff>114300</xdr:rowOff>
    </xdr:to>
    <xdr:sp macro="[0]!supp2" textlink="">
      <xdr:nvSpPr>
        <xdr:cNvPr id="116" name="Rectangle à coins arrondis 115"/>
        <xdr:cNvSpPr/>
      </xdr:nvSpPr>
      <xdr:spPr>
        <a:xfrm>
          <a:off x="9686925" y="5962650"/>
          <a:ext cx="247650" cy="2476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 editAs="absolute">
    <xdr:from>
      <xdr:col>12</xdr:col>
      <xdr:colOff>542925</xdr:colOff>
      <xdr:row>32</xdr:row>
      <xdr:rowOff>171450</xdr:rowOff>
    </xdr:from>
    <xdr:to>
      <xdr:col>13</xdr:col>
      <xdr:colOff>28575</xdr:colOff>
      <xdr:row>34</xdr:row>
      <xdr:rowOff>38100</xdr:rowOff>
    </xdr:to>
    <xdr:sp macro="[0]!supp3" textlink="">
      <xdr:nvSpPr>
        <xdr:cNvPr id="117" name="Rectangle à coins arrondis 116"/>
        <xdr:cNvSpPr/>
      </xdr:nvSpPr>
      <xdr:spPr>
        <a:xfrm>
          <a:off x="9686925" y="6267450"/>
          <a:ext cx="247650" cy="2476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 editAs="absolute">
    <xdr:from>
      <xdr:col>12</xdr:col>
      <xdr:colOff>542925</xdr:colOff>
      <xdr:row>34</xdr:row>
      <xdr:rowOff>95250</xdr:rowOff>
    </xdr:from>
    <xdr:to>
      <xdr:col>13</xdr:col>
      <xdr:colOff>28575</xdr:colOff>
      <xdr:row>35</xdr:row>
      <xdr:rowOff>152400</xdr:rowOff>
    </xdr:to>
    <xdr:sp macro="[0]!supp4" textlink="">
      <xdr:nvSpPr>
        <xdr:cNvPr id="118" name="Rectangle à coins arrondis 117"/>
        <xdr:cNvSpPr/>
      </xdr:nvSpPr>
      <xdr:spPr>
        <a:xfrm>
          <a:off x="9686925" y="6572250"/>
          <a:ext cx="247650" cy="2476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 editAs="absolute">
    <xdr:from>
      <xdr:col>12</xdr:col>
      <xdr:colOff>542925</xdr:colOff>
      <xdr:row>36</xdr:row>
      <xdr:rowOff>19050</xdr:rowOff>
    </xdr:from>
    <xdr:to>
      <xdr:col>13</xdr:col>
      <xdr:colOff>28575</xdr:colOff>
      <xdr:row>37</xdr:row>
      <xdr:rowOff>76200</xdr:rowOff>
    </xdr:to>
    <xdr:sp macro="[0]!supp5" textlink="">
      <xdr:nvSpPr>
        <xdr:cNvPr id="119" name="Rectangle à coins arrondis 118"/>
        <xdr:cNvSpPr/>
      </xdr:nvSpPr>
      <xdr:spPr>
        <a:xfrm>
          <a:off x="9686925" y="6877050"/>
          <a:ext cx="247650" cy="24765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 editAs="absolute">
    <xdr:from>
      <xdr:col>12</xdr:col>
      <xdr:colOff>600075</xdr:colOff>
      <xdr:row>29</xdr:row>
      <xdr:rowOff>180975</xdr:rowOff>
    </xdr:from>
    <xdr:to>
      <xdr:col>12</xdr:col>
      <xdr:colOff>752475</xdr:colOff>
      <xdr:row>30</xdr:row>
      <xdr:rowOff>142875</xdr:rowOff>
    </xdr:to>
    <xdr:pic macro="[0]!supp1"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5705475"/>
          <a:ext cx="152400" cy="152400"/>
        </a:xfrm>
        <a:prstGeom prst="rect">
          <a:avLst/>
        </a:prstGeom>
      </xdr:spPr>
    </xdr:pic>
    <xdr:clientData/>
  </xdr:twoCellAnchor>
  <xdr:twoCellAnchor editAs="absolute">
    <xdr:from>
      <xdr:col>12</xdr:col>
      <xdr:colOff>600075</xdr:colOff>
      <xdr:row>31</xdr:row>
      <xdr:rowOff>107156</xdr:rowOff>
    </xdr:from>
    <xdr:to>
      <xdr:col>12</xdr:col>
      <xdr:colOff>752475</xdr:colOff>
      <xdr:row>32</xdr:row>
      <xdr:rowOff>69056</xdr:rowOff>
    </xdr:to>
    <xdr:pic macro="[0]!supp2">
      <xdr:nvPicPr>
        <xdr:cNvPr id="120" name="Image 11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6012656"/>
          <a:ext cx="152400" cy="152400"/>
        </a:xfrm>
        <a:prstGeom prst="rect">
          <a:avLst/>
        </a:prstGeom>
      </xdr:spPr>
    </xdr:pic>
    <xdr:clientData/>
  </xdr:twoCellAnchor>
  <xdr:twoCellAnchor editAs="absolute">
    <xdr:from>
      <xdr:col>12</xdr:col>
      <xdr:colOff>600075</xdr:colOff>
      <xdr:row>33</xdr:row>
      <xdr:rowOff>33337</xdr:rowOff>
    </xdr:from>
    <xdr:to>
      <xdr:col>12</xdr:col>
      <xdr:colOff>752475</xdr:colOff>
      <xdr:row>33</xdr:row>
      <xdr:rowOff>185737</xdr:rowOff>
    </xdr:to>
    <xdr:pic macro="[0]!supp3">
      <xdr:nvPicPr>
        <xdr:cNvPr id="121" name="Image 12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6319837"/>
          <a:ext cx="152400" cy="152400"/>
        </a:xfrm>
        <a:prstGeom prst="rect">
          <a:avLst/>
        </a:prstGeom>
      </xdr:spPr>
    </xdr:pic>
    <xdr:clientData/>
  </xdr:twoCellAnchor>
  <xdr:twoCellAnchor editAs="absolute">
    <xdr:from>
      <xdr:col>12</xdr:col>
      <xdr:colOff>600075</xdr:colOff>
      <xdr:row>34</xdr:row>
      <xdr:rowOff>150018</xdr:rowOff>
    </xdr:from>
    <xdr:to>
      <xdr:col>12</xdr:col>
      <xdr:colOff>752475</xdr:colOff>
      <xdr:row>35</xdr:row>
      <xdr:rowOff>111918</xdr:rowOff>
    </xdr:to>
    <xdr:pic macro="[0]!supp4">
      <xdr:nvPicPr>
        <xdr:cNvPr id="122" name="Image 12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6627018"/>
          <a:ext cx="152400" cy="152400"/>
        </a:xfrm>
        <a:prstGeom prst="rect">
          <a:avLst/>
        </a:prstGeom>
      </xdr:spPr>
    </xdr:pic>
    <xdr:clientData/>
  </xdr:twoCellAnchor>
  <xdr:twoCellAnchor editAs="absolute">
    <xdr:from>
      <xdr:col>12</xdr:col>
      <xdr:colOff>600075</xdr:colOff>
      <xdr:row>36</xdr:row>
      <xdr:rowOff>76200</xdr:rowOff>
    </xdr:from>
    <xdr:to>
      <xdr:col>12</xdr:col>
      <xdr:colOff>752475</xdr:colOff>
      <xdr:row>37</xdr:row>
      <xdr:rowOff>38100</xdr:rowOff>
    </xdr:to>
    <xdr:pic macro="[0]!supp5">
      <xdr:nvPicPr>
        <xdr:cNvPr id="123" name="Image 12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6934200"/>
          <a:ext cx="152400" cy="152400"/>
        </a:xfrm>
        <a:prstGeom prst="rect">
          <a:avLst/>
        </a:prstGeom>
      </xdr:spPr>
    </xdr:pic>
    <xdr:clientData/>
  </xdr:twoCellAnchor>
  <xdr:twoCellAnchor editAs="absolute">
    <xdr:from>
      <xdr:col>2</xdr:col>
      <xdr:colOff>676275</xdr:colOff>
      <xdr:row>25</xdr:row>
      <xdr:rowOff>76200</xdr:rowOff>
    </xdr:from>
    <xdr:to>
      <xdr:col>3</xdr:col>
      <xdr:colOff>438151</xdr:colOff>
      <xdr:row>27</xdr:row>
      <xdr:rowOff>76200</xdr:rowOff>
    </xdr:to>
    <xdr:sp macro="[0]!btn_Ajt_U" textlink="">
      <xdr:nvSpPr>
        <xdr:cNvPr id="125" name="Rectangle à coins arrondis 124"/>
        <xdr:cNvSpPr/>
      </xdr:nvSpPr>
      <xdr:spPr>
        <a:xfrm>
          <a:off x="2200275" y="4838700"/>
          <a:ext cx="523876" cy="381000"/>
        </a:xfrm>
        <a:prstGeom prst="roundRect">
          <a:avLst/>
        </a:prstGeom>
        <a:solidFill>
          <a:srgbClr val="002060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CA" sz="1800" b="1"/>
        </a:p>
      </xdr:txBody>
    </xdr:sp>
    <xdr:clientData/>
  </xdr:twoCellAnchor>
  <xdr:twoCellAnchor editAs="absolute">
    <xdr:from>
      <xdr:col>3</xdr:col>
      <xdr:colOff>47810</xdr:colOff>
      <xdr:row>25</xdr:row>
      <xdr:rowOff>147822</xdr:rowOff>
    </xdr:from>
    <xdr:to>
      <xdr:col>3</xdr:col>
      <xdr:colOff>304617</xdr:colOff>
      <xdr:row>27</xdr:row>
      <xdr:rowOff>23629</xdr:rowOff>
    </xdr:to>
    <xdr:sp macro="[0]!btn_Ajt_U" textlink="">
      <xdr:nvSpPr>
        <xdr:cNvPr id="126" name="Plus 125"/>
        <xdr:cNvSpPr/>
      </xdr:nvSpPr>
      <xdr:spPr>
        <a:xfrm>
          <a:off x="2333810" y="4910322"/>
          <a:ext cx="256807" cy="256807"/>
        </a:xfrm>
        <a:prstGeom prst="mathPlus">
          <a:avLst>
            <a:gd name="adj1" fmla="val 1310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400"/>
        </a:p>
      </xdr:txBody>
    </xdr:sp>
    <xdr:clientData/>
  </xdr:twoCellAnchor>
  <xdr:twoCellAnchor editAs="absolute">
    <xdr:from>
      <xdr:col>3</xdr:col>
      <xdr:colOff>523876</xdr:colOff>
      <xdr:row>25</xdr:row>
      <xdr:rowOff>66676</xdr:rowOff>
    </xdr:from>
    <xdr:to>
      <xdr:col>4</xdr:col>
      <xdr:colOff>148412</xdr:colOff>
      <xdr:row>27</xdr:row>
      <xdr:rowOff>72212</xdr:rowOff>
    </xdr:to>
    <xdr:pic macro="[0]!partage_fichi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9876" y="4829176"/>
          <a:ext cx="386536" cy="38653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428625</xdr:colOff>
      <xdr:row>1</xdr:row>
      <xdr:rowOff>9525</xdr:rowOff>
    </xdr:from>
    <xdr:to>
      <xdr:col>15</xdr:col>
      <xdr:colOff>381001</xdr:colOff>
      <xdr:row>68</xdr:row>
      <xdr:rowOff>76200</xdr:rowOff>
    </xdr:to>
    <xdr:sp macro="" textlink="">
      <xdr:nvSpPr>
        <xdr:cNvPr id="10" name="Rectangle à coins arrondis 9"/>
        <xdr:cNvSpPr/>
      </xdr:nvSpPr>
      <xdr:spPr>
        <a:xfrm>
          <a:off x="1190625" y="200025"/>
          <a:ext cx="10620376" cy="12830175"/>
        </a:xfrm>
        <a:prstGeom prst="roundRect">
          <a:avLst>
            <a:gd name="adj" fmla="val 667"/>
          </a:avLst>
        </a:prstGeom>
        <a:solidFill>
          <a:schemeClr val="bg1">
            <a:lumMod val="95000"/>
          </a:schemeClr>
        </a:solidFill>
        <a:ln>
          <a:noFill/>
        </a:ln>
        <a:effectLst>
          <a:outerShdw blurRad="279400" dist="38100" dir="2700000" algn="tl" rotWithShape="0">
            <a:prstClr val="black">
              <a:alpha val="19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 editAs="absolute">
    <xdr:from>
      <xdr:col>1</xdr:col>
      <xdr:colOff>600075</xdr:colOff>
      <xdr:row>1</xdr:row>
      <xdr:rowOff>123825</xdr:rowOff>
    </xdr:from>
    <xdr:to>
      <xdr:col>5</xdr:col>
      <xdr:colOff>561975</xdr:colOff>
      <xdr:row>3</xdr:row>
      <xdr:rowOff>161925</xdr:rowOff>
    </xdr:to>
    <xdr:grpSp>
      <xdr:nvGrpSpPr>
        <xdr:cNvPr id="6" name="Groupe 5"/>
        <xdr:cNvGrpSpPr/>
      </xdr:nvGrpSpPr>
      <xdr:grpSpPr>
        <a:xfrm>
          <a:off x="1362075" y="314325"/>
          <a:ext cx="3009900" cy="419100"/>
          <a:chOff x="6591300" y="161925"/>
          <a:chExt cx="3009900" cy="419100"/>
        </a:xfrm>
      </xdr:grpSpPr>
      <xdr:sp macro="" textlink="">
        <xdr:nvSpPr>
          <xdr:cNvPr id="3" name="Rectangle à coins arrondis 2"/>
          <xdr:cNvSpPr/>
        </xdr:nvSpPr>
        <xdr:spPr>
          <a:xfrm>
            <a:off x="6591300" y="161925"/>
            <a:ext cx="3009900" cy="419100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3175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CA" sz="1100"/>
          </a:p>
        </xdr:txBody>
      </xdr:sp>
      <xdr:sp macro="" textlink="Infos!C6">
        <xdr:nvSpPr>
          <xdr:cNvPr id="4" name="ZoneTexte 3"/>
          <xdr:cNvSpPr txBox="1"/>
        </xdr:nvSpPr>
        <xdr:spPr>
          <a:xfrm>
            <a:off x="7372350" y="215727"/>
            <a:ext cx="2228850" cy="31149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fld id="{CA49459C-1724-45D8-96D4-15E55CABD055}" type="TxLink">
              <a:rPr lang="en-US" sz="1400" b="0" i="1" u="none" strike="noStrike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cs typeface="Calibri"/>
              </a:rPr>
              <a:pPr/>
              <a:t>2020-04-10 // 2020-05-10</a:t>
            </a:fld>
            <a:endParaRPr lang="en-CA" sz="1400" i="1">
              <a:solidFill>
                <a:schemeClr val="tx1">
                  <a:lumMod val="75000"/>
                  <a:lumOff val="25000"/>
                </a:schemeClr>
              </a:solidFill>
            </a:endParaRPr>
          </a:p>
        </xdr:txBody>
      </xdr:sp>
      <xdr:sp macro="" textlink="">
        <xdr:nvSpPr>
          <xdr:cNvPr id="5" name="ZoneTexte 4"/>
          <xdr:cNvSpPr txBox="1"/>
        </xdr:nvSpPr>
        <xdr:spPr>
          <a:xfrm>
            <a:off x="6629400" y="200082"/>
            <a:ext cx="844205" cy="342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en-US" sz="1600" b="1" i="1" u="none" strike="noStrike">
                <a:solidFill>
                  <a:srgbClr val="000000"/>
                </a:solidFill>
                <a:latin typeface="Calibri"/>
                <a:cs typeface="Calibri"/>
              </a:rPr>
              <a:t>Période</a:t>
            </a:r>
          </a:p>
        </xdr:txBody>
      </xdr:sp>
    </xdr:grpSp>
    <xdr:clientData/>
  </xdr:twoCellAnchor>
  <xdr:twoCellAnchor editAs="absolute">
    <xdr:from>
      <xdr:col>1</xdr:col>
      <xdr:colOff>619125</xdr:colOff>
      <xdr:row>5</xdr:row>
      <xdr:rowOff>1</xdr:rowOff>
    </xdr:from>
    <xdr:to>
      <xdr:col>5</xdr:col>
      <xdr:colOff>733425</xdr:colOff>
      <xdr:row>14</xdr:row>
      <xdr:rowOff>28575</xdr:rowOff>
    </xdr:to>
    <xdr:grpSp>
      <xdr:nvGrpSpPr>
        <xdr:cNvPr id="17" name="Groupe 16"/>
        <xdr:cNvGrpSpPr/>
      </xdr:nvGrpSpPr>
      <xdr:grpSpPr>
        <a:xfrm>
          <a:off x="1381125" y="952501"/>
          <a:ext cx="3162300" cy="1743074"/>
          <a:chOff x="1628775" y="619126"/>
          <a:chExt cx="3162300" cy="1743074"/>
        </a:xfrm>
      </xdr:grpSpPr>
      <xdr:sp macro="" textlink="">
        <xdr:nvSpPr>
          <xdr:cNvPr id="7" name="ZoneTexte 6"/>
          <xdr:cNvSpPr txBox="1"/>
        </xdr:nvSpPr>
        <xdr:spPr>
          <a:xfrm>
            <a:off x="1628775" y="619126"/>
            <a:ext cx="686346" cy="27868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1600" b="0" i="1" u="none" strike="noStrike">
                <a:solidFill>
                  <a:srgbClr val="000000"/>
                </a:solidFill>
                <a:latin typeface="Calibri"/>
                <a:cs typeface="Calibri"/>
              </a:rPr>
              <a:t>CA</a:t>
            </a:r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1628775" y="1057276"/>
            <a:ext cx="867317" cy="27868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1600" b="0" i="1" u="none" strike="noStrike">
                <a:solidFill>
                  <a:srgbClr val="000000"/>
                </a:solidFill>
                <a:latin typeface="Calibri"/>
                <a:cs typeface="Calibri"/>
              </a:rPr>
              <a:t>Dépenses</a:t>
            </a:r>
          </a:p>
        </xdr:txBody>
      </xdr:sp>
      <xdr:sp macro="" textlink="Infos!$C$17">
        <xdr:nvSpPr>
          <xdr:cNvPr id="9" name="ZoneTexte 8"/>
          <xdr:cNvSpPr txBox="1"/>
        </xdr:nvSpPr>
        <xdr:spPr>
          <a:xfrm>
            <a:off x="2004123" y="787633"/>
            <a:ext cx="1982439" cy="37170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marL="0" indent="0" algn="l"/>
            <a:fld id="{CED129C4-0BC8-498F-9FC6-B0199D131129}" type="TxLink">
              <a:rPr lang="en-US" sz="2000" b="1" i="1" u="none" strike="noStrike">
                <a:gradFill flip="none" rotWithShape="1">
                  <a:gsLst>
                    <a:gs pos="0">
                      <a:srgbClr val="0070C0">
                        <a:shade val="30000"/>
                        <a:satMod val="115000"/>
                      </a:srgbClr>
                    </a:gs>
                    <a:gs pos="50000">
                      <a:srgbClr val="0070C0">
                        <a:shade val="67500"/>
                        <a:satMod val="115000"/>
                      </a:srgbClr>
                    </a:gs>
                    <a:gs pos="100000">
                      <a:srgbClr val="0070C0">
                        <a:shade val="100000"/>
                        <a:satMod val="115000"/>
                      </a:srgbClr>
                    </a:gs>
                  </a:gsLst>
                  <a:lin ang="18900000" scaled="1"/>
                  <a:tileRect/>
                </a:gradFill>
                <a:latin typeface="Calibri"/>
                <a:ea typeface="+mn-ea"/>
                <a:cs typeface="Calibri"/>
              </a:rPr>
              <a:pPr marL="0" indent="0" algn="l"/>
              <a:t>1263,0 DH</a:t>
            </a:fld>
            <a:endParaRPr lang="en-US" sz="2000" b="1" i="1" u="none" strike="noStrike">
              <a:gradFill flip="none" rotWithShape="1">
                <a:gsLst>
                  <a:gs pos="0">
                    <a:srgbClr val="0070C0">
                      <a:shade val="30000"/>
                      <a:satMod val="115000"/>
                    </a:srgbClr>
                  </a:gs>
                  <a:gs pos="50000">
                    <a:srgbClr val="0070C0">
                      <a:shade val="67500"/>
                      <a:satMod val="115000"/>
                    </a:srgbClr>
                  </a:gs>
                  <a:gs pos="100000">
                    <a:srgbClr val="0070C0">
                      <a:shade val="100000"/>
                      <a:satMod val="115000"/>
                    </a:srgbClr>
                  </a:gs>
                </a:gsLst>
                <a:lin ang="18900000" scaled="1"/>
                <a:tileRect/>
              </a:gradFill>
              <a:latin typeface="Calibri"/>
              <a:ea typeface="+mn-ea"/>
              <a:cs typeface="Calibri"/>
            </a:endParaRPr>
          </a:p>
        </xdr:txBody>
      </xdr:sp>
      <xdr:sp macro="" textlink="Infos!$C$19">
        <xdr:nvSpPr>
          <xdr:cNvPr id="11" name="ZoneTexte 10"/>
          <xdr:cNvSpPr txBox="1"/>
        </xdr:nvSpPr>
        <xdr:spPr>
          <a:xfrm>
            <a:off x="2004123" y="1290985"/>
            <a:ext cx="2083110" cy="39493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l"/>
            <a:fld id="{76952208-F944-49D4-B98E-300443EAE8F9}" type="TxLink">
              <a:rPr lang="en-US" sz="2000" b="1" i="1" u="none" strike="noStrike">
                <a:solidFill>
                  <a:srgbClr val="FA0012"/>
                </a:solidFill>
                <a:latin typeface="Calibri"/>
                <a:cs typeface="Calibri"/>
              </a:rPr>
              <a:pPr algn="l"/>
              <a:t>709,0 DH</a:t>
            </a:fld>
            <a:endParaRPr lang="en-US" sz="2000" b="1" i="1" u="none" strike="noStrike">
              <a:solidFill>
                <a:srgbClr val="FA0012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14" name="ZoneTexte 13"/>
          <xdr:cNvSpPr txBox="1"/>
        </xdr:nvSpPr>
        <xdr:spPr>
          <a:xfrm>
            <a:off x="1628775" y="1704975"/>
            <a:ext cx="1581150" cy="342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1600" b="0" i="1" u="none" strike="noStrike">
                <a:solidFill>
                  <a:srgbClr val="000000"/>
                </a:solidFill>
                <a:latin typeface="Calibri"/>
                <a:cs typeface="Calibri"/>
              </a:rPr>
              <a:t>Marge</a:t>
            </a:r>
            <a:r>
              <a:rPr lang="en-US" sz="1600" b="0" i="1" u="none" strike="noStrike" baseline="0">
                <a:solidFill>
                  <a:srgbClr val="000000"/>
                </a:solidFill>
                <a:latin typeface="Calibri"/>
                <a:cs typeface="Calibri"/>
              </a:rPr>
              <a:t> de </a:t>
            </a:r>
            <a:r>
              <a:rPr lang="en-US" sz="1600" b="0" i="1" u="none" strike="noStrike">
                <a:solidFill>
                  <a:srgbClr val="000000"/>
                </a:solidFill>
                <a:latin typeface="Calibri"/>
                <a:cs typeface="Calibri"/>
              </a:rPr>
              <a:t>Gain</a:t>
            </a:r>
          </a:p>
        </xdr:txBody>
      </xdr:sp>
      <xdr:sp macro="" textlink="Infos!$C$20">
        <xdr:nvSpPr>
          <xdr:cNvPr id="15" name="text_text"/>
          <xdr:cNvSpPr txBox="1"/>
        </xdr:nvSpPr>
        <xdr:spPr>
          <a:xfrm>
            <a:off x="2124075" y="1905000"/>
            <a:ext cx="2667000" cy="4572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l"/>
            <a:fld id="{311298DD-F2AD-4BBA-BCF9-DD6AE544C9A2}" type="TxLink">
              <a:rPr lang="en-US" sz="3200" b="1" i="1" u="none" strike="noStrike">
                <a:solidFill>
                  <a:srgbClr val="00B050"/>
                </a:solidFill>
                <a:latin typeface="Calibri"/>
                <a:cs typeface="Calibri"/>
              </a:rPr>
              <a:pPr algn="l"/>
              <a:t>554,0 DH</a:t>
            </a:fld>
            <a:endParaRPr lang="en-US" sz="3200" b="1" i="1" u="none" strike="noStrike">
              <a:solidFill>
                <a:srgbClr val="00B050"/>
              </a:solidFill>
              <a:latin typeface="Calibri"/>
              <a:cs typeface="Calibri"/>
            </a:endParaRPr>
          </a:p>
        </xdr:txBody>
      </xdr:sp>
    </xdr:grpSp>
    <xdr:clientData/>
  </xdr:twoCellAnchor>
  <xdr:twoCellAnchor editAs="absolute">
    <xdr:from>
      <xdr:col>4</xdr:col>
      <xdr:colOff>57150</xdr:colOff>
      <xdr:row>4</xdr:row>
      <xdr:rowOff>123882</xdr:rowOff>
    </xdr:from>
    <xdr:to>
      <xdr:col>6</xdr:col>
      <xdr:colOff>457201</xdr:colOff>
      <xdr:row>7</xdr:row>
      <xdr:rowOff>145588</xdr:rowOff>
    </xdr:to>
    <xdr:grpSp>
      <xdr:nvGrpSpPr>
        <xdr:cNvPr id="18" name="Groupe 17"/>
        <xdr:cNvGrpSpPr/>
      </xdr:nvGrpSpPr>
      <xdr:grpSpPr>
        <a:xfrm>
          <a:off x="3105150" y="885882"/>
          <a:ext cx="1924051" cy="593206"/>
          <a:chOff x="6219825" y="-28518"/>
          <a:chExt cx="1924051" cy="593206"/>
        </a:xfrm>
      </xdr:grpSpPr>
      <xdr:sp macro="" textlink="">
        <xdr:nvSpPr>
          <xdr:cNvPr id="19" name="Rectangle à coins arrondis 18"/>
          <xdr:cNvSpPr/>
        </xdr:nvSpPr>
        <xdr:spPr>
          <a:xfrm>
            <a:off x="6322070" y="200955"/>
            <a:ext cx="1675210" cy="361020"/>
          </a:xfrm>
          <a:prstGeom prst="roundRect">
            <a:avLst/>
          </a:prstGeom>
          <a:solidFill>
            <a:srgbClr val="65FFAB"/>
          </a:solidFill>
          <a:ln w="3175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en-CA" sz="1100"/>
          </a:p>
        </xdr:txBody>
      </xdr:sp>
      <xdr:sp macro="" textlink="Infos!C21">
        <xdr:nvSpPr>
          <xdr:cNvPr id="20" name="ZoneTexte 19"/>
          <xdr:cNvSpPr txBox="1"/>
        </xdr:nvSpPr>
        <xdr:spPr>
          <a:xfrm>
            <a:off x="6372225" y="200025"/>
            <a:ext cx="1600200" cy="2789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fld id="{0413EF00-F3E4-4A29-B25C-3190C9E023BB}" type="TxLink">
              <a:rPr lang="en-US" sz="1600" b="1" i="1" u="none" strike="noStrike">
                <a:solidFill>
                  <a:srgbClr val="000000"/>
                </a:solidFill>
                <a:latin typeface="Calibri"/>
                <a:cs typeface="Calibri"/>
              </a:rPr>
              <a:pPr algn="ctr"/>
              <a:t>854,0 DH</a:t>
            </a:fld>
            <a:endParaRPr lang="en-CA" sz="2000" b="1" i="1">
              <a:solidFill>
                <a:schemeClr val="tx1">
                  <a:lumMod val="75000"/>
                  <a:lumOff val="25000"/>
                </a:schemeClr>
              </a:solidFill>
            </a:endParaRPr>
          </a:p>
        </xdr:txBody>
      </xdr:sp>
      <xdr:sp macro="" textlink="">
        <xdr:nvSpPr>
          <xdr:cNvPr id="21" name="ZoneTexte 20"/>
          <xdr:cNvSpPr txBox="1"/>
        </xdr:nvSpPr>
        <xdr:spPr>
          <a:xfrm>
            <a:off x="6219825" y="-28518"/>
            <a:ext cx="661656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algn="l"/>
            <a:r>
              <a:rPr lang="en-US" sz="1100" b="1" i="1" u="none" strike="noStrike">
                <a:solidFill>
                  <a:srgbClr val="000000"/>
                </a:solidFill>
                <a:latin typeface="Calibri"/>
                <a:cs typeface="Calibri"/>
              </a:rPr>
              <a:t>CA MAX</a:t>
            </a:r>
          </a:p>
        </xdr:txBody>
      </xdr:sp>
      <xdr:sp macro="" textlink="Infos!C22">
        <xdr:nvSpPr>
          <xdr:cNvPr id="26" name="ZoneTexte 25"/>
          <xdr:cNvSpPr txBox="1"/>
        </xdr:nvSpPr>
        <xdr:spPr>
          <a:xfrm>
            <a:off x="7124700" y="400049"/>
            <a:ext cx="1019176" cy="16463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fld id="{99F710F8-A591-4BE5-B2E8-CD22A9C51362}" type="TxLink">
              <a:rPr lang="en-US" sz="1100" b="0" i="0" u="none" strike="noStrike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cs typeface="Calibri"/>
              </a:rPr>
              <a:pPr algn="ctr"/>
              <a:t>2020-05-03</a:t>
            </a:fld>
            <a:endParaRPr lang="en-CA" sz="1400" b="1" i="1">
              <a:solidFill>
                <a:schemeClr val="tx1">
                  <a:lumMod val="75000"/>
                  <a:lumOff val="25000"/>
                </a:schemeClr>
              </a:solidFill>
            </a:endParaRPr>
          </a:p>
        </xdr:txBody>
      </xdr:sp>
    </xdr:grpSp>
    <xdr:clientData/>
  </xdr:twoCellAnchor>
  <xdr:twoCellAnchor editAs="absolute">
    <xdr:from>
      <xdr:col>4</xdr:col>
      <xdr:colOff>57150</xdr:colOff>
      <xdr:row>7</xdr:row>
      <xdr:rowOff>123882</xdr:rowOff>
    </xdr:from>
    <xdr:to>
      <xdr:col>6</xdr:col>
      <xdr:colOff>457201</xdr:colOff>
      <xdr:row>10</xdr:row>
      <xdr:rowOff>145646</xdr:rowOff>
    </xdr:to>
    <xdr:grpSp>
      <xdr:nvGrpSpPr>
        <xdr:cNvPr id="29" name="Groupe 28"/>
        <xdr:cNvGrpSpPr/>
      </xdr:nvGrpSpPr>
      <xdr:grpSpPr>
        <a:xfrm>
          <a:off x="3105150" y="1457382"/>
          <a:ext cx="1924051" cy="593264"/>
          <a:chOff x="3952875" y="1085907"/>
          <a:chExt cx="1924051" cy="593264"/>
        </a:xfrm>
      </xdr:grpSpPr>
      <xdr:grpSp>
        <xdr:nvGrpSpPr>
          <xdr:cNvPr id="22" name="Groupe 21"/>
          <xdr:cNvGrpSpPr/>
        </xdr:nvGrpSpPr>
        <xdr:grpSpPr>
          <a:xfrm>
            <a:off x="3952875" y="1085907"/>
            <a:ext cx="1777455" cy="590493"/>
            <a:chOff x="6219825" y="-28518"/>
            <a:chExt cx="1777455" cy="590493"/>
          </a:xfrm>
        </xdr:grpSpPr>
        <xdr:sp macro="" textlink="">
          <xdr:nvSpPr>
            <xdr:cNvPr id="23" name="Rectangle à coins arrondis 22"/>
            <xdr:cNvSpPr/>
          </xdr:nvSpPr>
          <xdr:spPr>
            <a:xfrm>
              <a:off x="6322070" y="200955"/>
              <a:ext cx="1675210" cy="361020"/>
            </a:xfrm>
            <a:prstGeom prst="roundRect">
              <a:avLst/>
            </a:prstGeom>
            <a:gradFill flip="none" rotWithShape="1">
              <a:gsLst>
                <a:gs pos="0">
                  <a:srgbClr val="65FFAB">
                    <a:tint val="66000"/>
                    <a:satMod val="160000"/>
                  </a:srgbClr>
                </a:gs>
                <a:gs pos="50000">
                  <a:srgbClr val="65FFAB">
                    <a:tint val="44500"/>
                    <a:satMod val="160000"/>
                  </a:srgbClr>
                </a:gs>
                <a:gs pos="100000">
                  <a:srgbClr val="65FFAB">
                    <a:tint val="23500"/>
                    <a:satMod val="160000"/>
                  </a:srgbClr>
                </a:gs>
              </a:gsLst>
              <a:lin ang="18900000" scaled="1"/>
              <a:tileRect/>
            </a:gradFill>
            <a:ln w="3175"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en-CA" sz="1100"/>
            </a:p>
          </xdr:txBody>
        </xdr:sp>
        <xdr:sp macro="" textlink="Infos!C23">
          <xdr:nvSpPr>
            <xdr:cNvPr id="24" name="ZoneTexte 23"/>
            <xdr:cNvSpPr txBox="1"/>
          </xdr:nvSpPr>
          <xdr:spPr>
            <a:xfrm>
              <a:off x="6372225" y="209550"/>
              <a:ext cx="1600200" cy="27894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ctr"/>
              <a:fld id="{3E774CC3-7356-4C93-BE22-9C4082B15AF7}" type="TxLink">
                <a:rPr lang="en-US" sz="1600" b="1" i="1" u="none" strike="noStrike">
                  <a:solidFill>
                    <a:srgbClr val="000000"/>
                  </a:solidFill>
                  <a:latin typeface="Calibri"/>
                  <a:cs typeface="Calibri"/>
                </a:rPr>
                <a:t>-451,0 DH</a:t>
              </a:fld>
              <a:endParaRPr lang="en-CA" sz="3200" b="1" i="1">
                <a:solidFill>
                  <a:schemeClr val="tx1">
                    <a:lumMod val="75000"/>
                    <a:lumOff val="25000"/>
                  </a:schemeClr>
                </a:solidFill>
              </a:endParaRPr>
            </a:p>
          </xdr:txBody>
        </xdr:sp>
        <xdr:sp macro="" textlink="">
          <xdr:nvSpPr>
            <xdr:cNvPr id="25" name="ZoneTexte 24"/>
            <xdr:cNvSpPr txBox="1"/>
          </xdr:nvSpPr>
          <xdr:spPr>
            <a:xfrm>
              <a:off x="6219825" y="-28518"/>
              <a:ext cx="628698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pPr algn="l"/>
              <a:r>
                <a:rPr lang="en-US" sz="1100" b="1" i="1" u="none" strike="noStrike">
                  <a:solidFill>
                    <a:srgbClr val="000000"/>
                  </a:solidFill>
                  <a:latin typeface="Calibri"/>
                  <a:cs typeface="Calibri"/>
                </a:rPr>
                <a:t>CA MIN</a:t>
              </a:r>
            </a:p>
          </xdr:txBody>
        </xdr:sp>
      </xdr:grpSp>
      <xdr:sp macro="" textlink="Infos!C24">
        <xdr:nvSpPr>
          <xdr:cNvPr id="28" name="ZoneTexte 27"/>
          <xdr:cNvSpPr txBox="1"/>
        </xdr:nvSpPr>
        <xdr:spPr>
          <a:xfrm>
            <a:off x="4857750" y="1514532"/>
            <a:ext cx="1019176" cy="16463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fld id="{650BD043-8B94-4ED4-9604-24F5B3143ACD}" type="TxLink">
              <a:rPr lang="en-US" sz="1100" b="0" i="0" u="none" strike="noStrike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cs typeface="Calibri"/>
              </a:rPr>
              <a:pPr algn="ctr"/>
              <a:t>2020-05-05</a:t>
            </a:fld>
            <a:endParaRPr lang="en-CA" sz="1400" b="1" i="1">
              <a:solidFill>
                <a:schemeClr val="tx1">
                  <a:lumMod val="75000"/>
                  <a:lumOff val="25000"/>
                </a:schemeClr>
              </a:solidFill>
            </a:endParaRPr>
          </a:p>
        </xdr:txBody>
      </xdr:sp>
    </xdr:grpSp>
    <xdr:clientData/>
  </xdr:twoCellAnchor>
  <xdr:twoCellAnchor editAs="absolute">
    <xdr:from>
      <xdr:col>6</xdr:col>
      <xdr:colOff>457200</xdr:colOff>
      <xdr:row>4</xdr:row>
      <xdr:rowOff>180975</xdr:rowOff>
    </xdr:from>
    <xdr:to>
      <xdr:col>11</xdr:col>
      <xdr:colOff>104775</xdr:colOff>
      <xdr:row>15</xdr:row>
      <xdr:rowOff>38100</xdr:rowOff>
    </xdr:to>
    <xdr:grpSp>
      <xdr:nvGrpSpPr>
        <xdr:cNvPr id="13" name="Groupe 12"/>
        <xdr:cNvGrpSpPr/>
      </xdr:nvGrpSpPr>
      <xdr:grpSpPr>
        <a:xfrm>
          <a:off x="5029200" y="942975"/>
          <a:ext cx="3457575" cy="1952625"/>
          <a:chOff x="5029200" y="942975"/>
          <a:chExt cx="3457575" cy="1952625"/>
        </a:xfrm>
      </xdr:grpSpPr>
      <xdr:sp macro="" textlink="">
        <xdr:nvSpPr>
          <xdr:cNvPr id="35" name="Rectangle à coins arrondis 34"/>
          <xdr:cNvSpPr/>
        </xdr:nvSpPr>
        <xdr:spPr>
          <a:xfrm>
            <a:off x="5029200" y="952500"/>
            <a:ext cx="3457575" cy="1943100"/>
          </a:xfrm>
          <a:prstGeom prst="roundRect">
            <a:avLst>
              <a:gd name="adj" fmla="val 3173"/>
            </a:avLst>
          </a:prstGeom>
          <a:solidFill>
            <a:schemeClr val="tx1">
              <a:lumMod val="75000"/>
              <a:lumOff val="25000"/>
              <a:alpha val="5000"/>
            </a:schemeClr>
          </a:solidFill>
          <a:ln w="63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CA" sz="1100"/>
          </a:p>
        </xdr:txBody>
      </xdr:sp>
      <xdr:graphicFrame macro="">
        <xdr:nvGraphicFramePr>
          <xdr:cNvPr id="30" name="Graphique 29"/>
          <xdr:cNvGraphicFramePr>
            <a:graphicFrameLocks/>
          </xdr:cNvGraphicFramePr>
        </xdr:nvGraphicFramePr>
        <xdr:xfrm>
          <a:off x="5048249" y="942975"/>
          <a:ext cx="3390901" cy="1943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</xdr:grpSp>
    <xdr:clientData/>
  </xdr:twoCellAnchor>
  <xdr:twoCellAnchor editAs="absolute">
    <xdr:from>
      <xdr:col>11</xdr:col>
      <xdr:colOff>152400</xdr:colOff>
      <xdr:row>4</xdr:row>
      <xdr:rowOff>171450</xdr:rowOff>
    </xdr:from>
    <xdr:to>
      <xdr:col>15</xdr:col>
      <xdr:colOff>142875</xdr:colOff>
      <xdr:row>15</xdr:row>
      <xdr:rowOff>38101</xdr:rowOff>
    </xdr:to>
    <xdr:grpSp>
      <xdr:nvGrpSpPr>
        <xdr:cNvPr id="33" name="Groupe 32"/>
        <xdr:cNvGrpSpPr/>
      </xdr:nvGrpSpPr>
      <xdr:grpSpPr>
        <a:xfrm>
          <a:off x="8534400" y="933450"/>
          <a:ext cx="3038475" cy="1962151"/>
          <a:chOff x="5191125" y="514350"/>
          <a:chExt cx="3629025" cy="1962151"/>
        </a:xfrm>
      </xdr:grpSpPr>
      <xdr:sp macro="" textlink="">
        <xdr:nvSpPr>
          <xdr:cNvPr id="32" name="Rectangle à coins arrondis 31"/>
          <xdr:cNvSpPr/>
        </xdr:nvSpPr>
        <xdr:spPr>
          <a:xfrm>
            <a:off x="5191125" y="533401"/>
            <a:ext cx="3629025" cy="1943100"/>
          </a:xfrm>
          <a:prstGeom prst="roundRect">
            <a:avLst>
              <a:gd name="adj" fmla="val 3173"/>
            </a:avLst>
          </a:prstGeom>
          <a:solidFill>
            <a:schemeClr val="tx1">
              <a:lumMod val="75000"/>
              <a:lumOff val="25000"/>
              <a:alpha val="5000"/>
            </a:schemeClr>
          </a:solidFill>
          <a:ln w="63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CA" sz="1100"/>
          </a:p>
        </xdr:txBody>
      </xdr:sp>
      <xdr:graphicFrame macro="">
        <xdr:nvGraphicFramePr>
          <xdr:cNvPr id="31" name="Graphique 30"/>
          <xdr:cNvGraphicFramePr>
            <a:graphicFrameLocks/>
          </xdr:cNvGraphicFramePr>
        </xdr:nvGraphicFramePr>
        <xdr:xfrm>
          <a:off x="5219701" y="514350"/>
          <a:ext cx="3600449" cy="19335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  <xdr:twoCellAnchor editAs="absolute">
    <xdr:from>
      <xdr:col>6</xdr:col>
      <xdr:colOff>381000</xdr:colOff>
      <xdr:row>3</xdr:row>
      <xdr:rowOff>180976</xdr:rowOff>
    </xdr:from>
    <xdr:to>
      <xdr:col>9</xdr:col>
      <xdr:colOff>190500</xdr:colOff>
      <xdr:row>4</xdr:row>
      <xdr:rowOff>173912</xdr:rowOff>
    </xdr:to>
    <xdr:sp macro="" textlink="">
      <xdr:nvSpPr>
        <xdr:cNvPr id="39" name="ZoneTexte 38"/>
        <xdr:cNvSpPr txBox="1"/>
      </xdr:nvSpPr>
      <xdr:spPr>
        <a:xfrm>
          <a:off x="4953000" y="752476"/>
          <a:ext cx="2095500" cy="1834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l"/>
          <a:r>
            <a:rPr lang="en-US" sz="1100" b="0" i="1" u="none" strike="noStrike">
              <a:solidFill>
                <a:schemeClr val="tx1">
                  <a:lumMod val="75000"/>
                  <a:lumOff val="25000"/>
                </a:schemeClr>
              </a:solidFill>
              <a:latin typeface="Calibri"/>
              <a:cs typeface="Calibri"/>
            </a:rPr>
            <a:t>Nombre</a:t>
          </a:r>
          <a:r>
            <a:rPr lang="en-US" sz="1100" b="0" i="1" u="none" strike="noStrike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cs typeface="Calibri"/>
            </a:rPr>
            <a:t> des transactions par type</a:t>
          </a:r>
          <a:endParaRPr lang="en-US" sz="1100" b="0" i="1" u="none" strike="noStrike">
            <a:solidFill>
              <a:schemeClr val="tx1">
                <a:lumMod val="75000"/>
                <a:lumOff val="25000"/>
              </a:schemeClr>
            </a:solidFill>
            <a:latin typeface="Calibri"/>
            <a:cs typeface="Calibri"/>
          </a:endParaRPr>
        </a:p>
      </xdr:txBody>
    </xdr:sp>
    <xdr:clientData/>
  </xdr:twoCellAnchor>
  <xdr:twoCellAnchor editAs="absolute">
    <xdr:from>
      <xdr:col>11</xdr:col>
      <xdr:colOff>66675</xdr:colOff>
      <xdr:row>3</xdr:row>
      <xdr:rowOff>180976</xdr:rowOff>
    </xdr:from>
    <xdr:to>
      <xdr:col>13</xdr:col>
      <xdr:colOff>638175</xdr:colOff>
      <xdr:row>4</xdr:row>
      <xdr:rowOff>173912</xdr:rowOff>
    </xdr:to>
    <xdr:sp macro="" textlink="">
      <xdr:nvSpPr>
        <xdr:cNvPr id="40" name="ZoneTexte 39"/>
        <xdr:cNvSpPr txBox="1"/>
      </xdr:nvSpPr>
      <xdr:spPr>
        <a:xfrm>
          <a:off x="8448675" y="752476"/>
          <a:ext cx="2095500" cy="1834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l"/>
          <a:r>
            <a:rPr lang="en-US" sz="1100" b="0" i="1" u="none" strike="noStrike">
              <a:solidFill>
                <a:schemeClr val="tx1">
                  <a:lumMod val="75000"/>
                  <a:lumOff val="25000"/>
                </a:schemeClr>
              </a:solidFill>
              <a:latin typeface="Calibri"/>
              <a:cs typeface="Calibri"/>
            </a:rPr>
            <a:t>Prix </a:t>
          </a:r>
          <a:r>
            <a:rPr lang="en-US" sz="1100" b="0" i="1" u="none" strike="noStrike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cs typeface="Calibri"/>
            </a:rPr>
            <a:t>des transactions par type</a:t>
          </a:r>
          <a:endParaRPr lang="en-US" sz="1100" b="0" i="1" u="none" strike="noStrike">
            <a:solidFill>
              <a:schemeClr val="tx1">
                <a:lumMod val="75000"/>
                <a:lumOff val="25000"/>
              </a:schemeClr>
            </a:solidFill>
            <a:latin typeface="Calibri"/>
            <a:cs typeface="Calibri"/>
          </a:endParaRPr>
        </a:p>
      </xdr:txBody>
    </xdr:sp>
    <xdr:clientData/>
  </xdr:twoCellAnchor>
  <xdr:twoCellAnchor editAs="absolute">
    <xdr:from>
      <xdr:col>1</xdr:col>
      <xdr:colOff>638175</xdr:colOff>
      <xdr:row>33</xdr:row>
      <xdr:rowOff>190499</xdr:rowOff>
    </xdr:from>
    <xdr:to>
      <xdr:col>15</xdr:col>
      <xdr:colOff>152400</xdr:colOff>
      <xdr:row>52</xdr:row>
      <xdr:rowOff>180974</xdr:rowOff>
    </xdr:to>
    <xdr:grpSp>
      <xdr:nvGrpSpPr>
        <xdr:cNvPr id="42" name="Groupe 41"/>
        <xdr:cNvGrpSpPr/>
      </xdr:nvGrpSpPr>
      <xdr:grpSpPr>
        <a:xfrm>
          <a:off x="1400175" y="6476999"/>
          <a:ext cx="10182225" cy="3609975"/>
          <a:chOff x="1400175" y="2933699"/>
          <a:chExt cx="10182225" cy="3609975"/>
        </a:xfrm>
      </xdr:grpSpPr>
      <xdr:sp macro="" textlink="">
        <xdr:nvSpPr>
          <xdr:cNvPr id="46" name="Rectangle à coins arrondis 45"/>
          <xdr:cNvSpPr/>
        </xdr:nvSpPr>
        <xdr:spPr>
          <a:xfrm>
            <a:off x="1400175" y="2933699"/>
            <a:ext cx="10172700" cy="3609975"/>
          </a:xfrm>
          <a:prstGeom prst="roundRect">
            <a:avLst>
              <a:gd name="adj" fmla="val 3173"/>
            </a:avLst>
          </a:prstGeom>
          <a:solidFill>
            <a:schemeClr val="tx1">
              <a:lumMod val="75000"/>
              <a:lumOff val="25000"/>
              <a:alpha val="5000"/>
            </a:schemeClr>
          </a:solidFill>
          <a:ln w="63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CA" sz="1100"/>
          </a:p>
        </xdr:txBody>
      </xdr:sp>
      <xdr:graphicFrame macro="">
        <xdr:nvGraphicFramePr>
          <xdr:cNvPr id="43" name="Graphique 42"/>
          <xdr:cNvGraphicFramePr>
            <a:graphicFrameLocks/>
          </xdr:cNvGraphicFramePr>
        </xdr:nvGraphicFramePr>
        <xdr:xfrm>
          <a:off x="1447800" y="2952750"/>
          <a:ext cx="10134600" cy="21050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  <xdr:twoCellAnchor editAs="absolute">
    <xdr:from>
      <xdr:col>1</xdr:col>
      <xdr:colOff>638175</xdr:colOff>
      <xdr:row>53</xdr:row>
      <xdr:rowOff>38100</xdr:rowOff>
    </xdr:from>
    <xdr:to>
      <xdr:col>15</xdr:col>
      <xdr:colOff>142875</xdr:colOff>
      <xdr:row>67</xdr:row>
      <xdr:rowOff>76199</xdr:rowOff>
    </xdr:to>
    <xdr:grpSp>
      <xdr:nvGrpSpPr>
        <xdr:cNvPr id="38" name="Groupe 37"/>
        <xdr:cNvGrpSpPr/>
      </xdr:nvGrpSpPr>
      <xdr:grpSpPr>
        <a:xfrm>
          <a:off x="1400175" y="10134600"/>
          <a:ext cx="10172700" cy="2705099"/>
          <a:chOff x="1400175" y="8477250"/>
          <a:chExt cx="10172700" cy="2705099"/>
        </a:xfrm>
      </xdr:grpSpPr>
      <xdr:sp macro="" textlink="">
        <xdr:nvSpPr>
          <xdr:cNvPr id="49" name="Rectangle à coins arrondis 48"/>
          <xdr:cNvSpPr/>
        </xdr:nvSpPr>
        <xdr:spPr>
          <a:xfrm>
            <a:off x="1400175" y="8477250"/>
            <a:ext cx="10172700" cy="2619375"/>
          </a:xfrm>
          <a:prstGeom prst="roundRect">
            <a:avLst>
              <a:gd name="adj" fmla="val 3173"/>
            </a:avLst>
          </a:prstGeom>
          <a:solidFill>
            <a:schemeClr val="tx1">
              <a:lumMod val="75000"/>
              <a:lumOff val="25000"/>
              <a:alpha val="5000"/>
            </a:schemeClr>
          </a:solidFill>
          <a:ln w="63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CA" sz="1100"/>
          </a:p>
        </xdr:txBody>
      </xdr:sp>
      <xdr:graphicFrame macro="">
        <xdr:nvGraphicFramePr>
          <xdr:cNvPr id="44" name="Graphique 43"/>
          <xdr:cNvGraphicFramePr>
            <a:graphicFrameLocks/>
          </xdr:cNvGraphicFramePr>
        </xdr:nvGraphicFramePr>
        <xdr:xfrm>
          <a:off x="1419225" y="8543924"/>
          <a:ext cx="10134600" cy="26384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  <xdr:twoCellAnchor editAs="absolute">
    <xdr:from>
      <xdr:col>13</xdr:col>
      <xdr:colOff>95250</xdr:colOff>
      <xdr:row>1</xdr:row>
      <xdr:rowOff>133350</xdr:rowOff>
    </xdr:from>
    <xdr:to>
      <xdr:col>15</xdr:col>
      <xdr:colOff>142875</xdr:colOff>
      <xdr:row>3</xdr:row>
      <xdr:rowOff>66675</xdr:rowOff>
    </xdr:to>
    <xdr:sp macro="[0]!btn_Recherche" textlink="">
      <xdr:nvSpPr>
        <xdr:cNvPr id="37" name="Rectangle à coins arrondis 36"/>
        <xdr:cNvSpPr/>
      </xdr:nvSpPr>
      <xdr:spPr>
        <a:xfrm>
          <a:off x="10001250" y="323850"/>
          <a:ext cx="1571625" cy="314325"/>
        </a:xfrm>
        <a:prstGeom prst="roundRect">
          <a:avLst/>
        </a:prstGeom>
        <a:solidFill>
          <a:srgbClr val="002060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CA" sz="1400" b="1"/>
            <a:t>RECHERCHE</a:t>
          </a:r>
        </a:p>
      </xdr:txBody>
    </xdr:sp>
    <xdr:clientData/>
  </xdr:twoCellAnchor>
  <xdr:twoCellAnchor editAs="absolute">
    <xdr:from>
      <xdr:col>4</xdr:col>
      <xdr:colOff>695325</xdr:colOff>
      <xdr:row>7</xdr:row>
      <xdr:rowOff>180976</xdr:rowOff>
    </xdr:from>
    <xdr:to>
      <xdr:col>5</xdr:col>
      <xdr:colOff>57150</xdr:colOff>
      <xdr:row>8</xdr:row>
      <xdr:rowOff>142876</xdr:rowOff>
    </xdr:to>
    <xdr:sp macro="" textlink="">
      <xdr:nvSpPr>
        <xdr:cNvPr id="16" name="Flèche vers le haut 15"/>
        <xdr:cNvSpPr/>
      </xdr:nvSpPr>
      <xdr:spPr>
        <a:xfrm flipV="1">
          <a:off x="3743325" y="1514476"/>
          <a:ext cx="123825" cy="152400"/>
        </a:xfrm>
        <a:prstGeom prst="up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 editAs="absolute">
    <xdr:from>
      <xdr:col>4</xdr:col>
      <xdr:colOff>695325</xdr:colOff>
      <xdr:row>4</xdr:row>
      <xdr:rowOff>171451</xdr:rowOff>
    </xdr:from>
    <xdr:to>
      <xdr:col>5</xdr:col>
      <xdr:colOff>57150</xdr:colOff>
      <xdr:row>5</xdr:row>
      <xdr:rowOff>133351</xdr:rowOff>
    </xdr:to>
    <xdr:sp macro="" textlink="">
      <xdr:nvSpPr>
        <xdr:cNvPr id="45" name="Flèche vers le haut 44"/>
        <xdr:cNvSpPr/>
      </xdr:nvSpPr>
      <xdr:spPr>
        <a:xfrm>
          <a:off x="3743325" y="933451"/>
          <a:ext cx="123825" cy="152400"/>
        </a:xfrm>
        <a:prstGeom prst="upArrow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 editAs="absolute">
    <xdr:from>
      <xdr:col>0</xdr:col>
      <xdr:colOff>19051</xdr:colOff>
      <xdr:row>53</xdr:row>
      <xdr:rowOff>114301</xdr:rowOff>
    </xdr:from>
    <xdr:to>
      <xdr:col>1</xdr:col>
      <xdr:colOff>647701</xdr:colOff>
      <xdr:row>59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7" name="G/D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/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1" y="10210801"/>
              <a:ext cx="1390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CA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 fLocksWithSheet="0"/>
  </xdr:twoCellAnchor>
  <xdr:twoCellAnchor editAs="absolute">
    <xdr:from>
      <xdr:col>1</xdr:col>
      <xdr:colOff>647700</xdr:colOff>
      <xdr:row>15</xdr:row>
      <xdr:rowOff>76200</xdr:rowOff>
    </xdr:from>
    <xdr:to>
      <xdr:col>15</xdr:col>
      <xdr:colOff>142875</xdr:colOff>
      <xdr:row>33</xdr:row>
      <xdr:rowOff>133350</xdr:rowOff>
    </xdr:to>
    <xdr:sp macro="" textlink="">
      <xdr:nvSpPr>
        <xdr:cNvPr id="48" name="Rectangle à coins arrondis 47"/>
        <xdr:cNvSpPr/>
      </xdr:nvSpPr>
      <xdr:spPr>
        <a:xfrm>
          <a:off x="1409700" y="2933700"/>
          <a:ext cx="10163175" cy="3486150"/>
        </a:xfrm>
        <a:prstGeom prst="roundRect">
          <a:avLst>
            <a:gd name="adj" fmla="val 3173"/>
          </a:avLst>
        </a:prstGeom>
        <a:solidFill>
          <a:schemeClr val="tx1">
            <a:lumMod val="75000"/>
            <a:lumOff val="25000"/>
            <a:alpha val="5000"/>
          </a:schemeClr>
        </a:solidFill>
        <a:ln w="6350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 editAs="absolute">
    <xdr:from>
      <xdr:col>1</xdr:col>
      <xdr:colOff>476250</xdr:colOff>
      <xdr:row>15</xdr:row>
      <xdr:rowOff>114300</xdr:rowOff>
    </xdr:from>
    <xdr:to>
      <xdr:col>14</xdr:col>
      <xdr:colOff>666750</xdr:colOff>
      <xdr:row>28</xdr:row>
      <xdr:rowOff>95250</xdr:rowOff>
    </xdr:to>
    <xdr:graphicFrame macro="">
      <xdr:nvGraphicFramePr>
        <xdr:cNvPr id="52" name="Graphique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1</xdr:col>
      <xdr:colOff>647701</xdr:colOff>
      <xdr:row>27</xdr:row>
      <xdr:rowOff>123825</xdr:rowOff>
    </xdr:from>
    <xdr:to>
      <xdr:col>14</xdr:col>
      <xdr:colOff>381001</xdr:colOff>
      <xdr:row>33</xdr:row>
      <xdr:rowOff>19050</xdr:rowOff>
    </xdr:to>
    <xdr:graphicFrame macro="">
      <xdr:nvGraphicFramePr>
        <xdr:cNvPr id="53" name="Graphique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absolute">
    <xdr:from>
      <xdr:col>0</xdr:col>
      <xdr:colOff>0</xdr:colOff>
      <xdr:row>17</xdr:row>
      <xdr:rowOff>76200</xdr:rowOff>
    </xdr:from>
    <xdr:to>
      <xdr:col>1</xdr:col>
      <xdr:colOff>647700</xdr:colOff>
      <xdr:row>22</xdr:row>
      <xdr:rowOff>161925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4" name="G/D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/D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3314700"/>
              <a:ext cx="1409700" cy="1038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CA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 fLocksWithSheet="0"/>
  </xdr:twoCellAnchor>
  <xdr:twoCellAnchor editAs="absolute">
    <xdr:from>
      <xdr:col>1</xdr:col>
      <xdr:colOff>571500</xdr:colOff>
      <xdr:row>44</xdr:row>
      <xdr:rowOff>9525</xdr:rowOff>
    </xdr:from>
    <xdr:to>
      <xdr:col>15</xdr:col>
      <xdr:colOff>38100</xdr:colOff>
      <xdr:row>52</xdr:row>
      <xdr:rowOff>9525</xdr:rowOff>
    </xdr:to>
    <xdr:graphicFrame macro="">
      <xdr:nvGraphicFramePr>
        <xdr:cNvPr id="54" name="Graphique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absolute">
    <xdr:from>
      <xdr:col>0</xdr:col>
      <xdr:colOff>737981</xdr:colOff>
      <xdr:row>1</xdr:row>
      <xdr:rowOff>137906</xdr:rowOff>
    </xdr:from>
    <xdr:to>
      <xdr:col>1</xdr:col>
      <xdr:colOff>295275</xdr:colOff>
      <xdr:row>3</xdr:row>
      <xdr:rowOff>76200</xdr:rowOff>
    </xdr:to>
    <xdr:grpSp>
      <xdr:nvGrpSpPr>
        <xdr:cNvPr id="57" name="Groupe 56"/>
        <xdr:cNvGrpSpPr/>
      </xdr:nvGrpSpPr>
      <xdr:grpSpPr>
        <a:xfrm>
          <a:off x="737981" y="328406"/>
          <a:ext cx="319294" cy="319294"/>
          <a:chOff x="737981" y="328406"/>
          <a:chExt cx="319294" cy="319294"/>
        </a:xfrm>
      </xdr:grpSpPr>
      <xdr:sp macro="[0]!nav_Acceuil" textlink="">
        <xdr:nvSpPr>
          <xdr:cNvPr id="56" name="Rectangle à coins arrondis 55"/>
          <xdr:cNvSpPr/>
        </xdr:nvSpPr>
        <xdr:spPr>
          <a:xfrm>
            <a:off x="737981" y="328406"/>
            <a:ext cx="319294" cy="319294"/>
          </a:xfrm>
          <a:prstGeom prst="roundRect">
            <a:avLst>
              <a:gd name="adj" fmla="val 9221"/>
            </a:avLst>
          </a:prstGeom>
          <a:gradFill flip="none" rotWithShape="1">
            <a:gsLst>
              <a:gs pos="0">
                <a:srgbClr val="002060">
                  <a:lumMod val="89000"/>
                  <a:lumOff val="11000"/>
                </a:srgbClr>
              </a:gs>
              <a:gs pos="100000">
                <a:srgbClr val="002060">
                  <a:lumMod val="88000"/>
                  <a:lumOff val="12000"/>
                </a:srgbClr>
              </a:gs>
            </a:gsLst>
            <a:lin ang="18900000" scaled="1"/>
            <a:tileRect/>
          </a:gra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CA" sz="1100" b="0" i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pic macro="[0]!nav_Acceuil">
        <xdr:nvPicPr>
          <xdr:cNvPr id="55" name="Image 54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rightnessContrast bright="100000" contrast="9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82811" y="391226"/>
            <a:ext cx="229634" cy="193654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4</xdr:col>
      <xdr:colOff>809625</xdr:colOff>
      <xdr:row>2</xdr:row>
      <xdr:rowOff>123825</xdr:rowOff>
    </xdr:to>
    <xdr:sp macro="[0]!btn_ajouter" textlink="">
      <xdr:nvSpPr>
        <xdr:cNvPr id="2" name="Rectangle à coins arrondis 1"/>
        <xdr:cNvSpPr/>
      </xdr:nvSpPr>
      <xdr:spPr>
        <a:xfrm>
          <a:off x="2286000" y="190500"/>
          <a:ext cx="1571625" cy="314325"/>
        </a:xfrm>
        <a:prstGeom prst="roundRect">
          <a:avLst/>
        </a:prstGeom>
        <a:solidFill>
          <a:srgbClr val="002060"/>
        </a:solidFill>
        <a:ln w="63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CA" sz="1400" b="1"/>
            <a:t>AJOUTER</a:t>
          </a:r>
        </a:p>
      </xdr:txBody>
    </xdr:sp>
    <xdr:clientData/>
  </xdr:twoCellAnchor>
  <xdr:twoCellAnchor editAs="absolute">
    <xdr:from>
      <xdr:col>4</xdr:col>
      <xdr:colOff>847725</xdr:colOff>
      <xdr:row>1</xdr:row>
      <xdr:rowOff>0</xdr:rowOff>
    </xdr:from>
    <xdr:to>
      <xdr:col>6</xdr:col>
      <xdr:colOff>714375</xdr:colOff>
      <xdr:row>2</xdr:row>
      <xdr:rowOff>123825</xdr:rowOff>
    </xdr:to>
    <xdr:sp macro="[0]!btn_modifier" textlink="">
      <xdr:nvSpPr>
        <xdr:cNvPr id="3" name="Rectangle à coins arrondis 2"/>
        <xdr:cNvSpPr/>
      </xdr:nvSpPr>
      <xdr:spPr>
        <a:xfrm>
          <a:off x="3895725" y="190500"/>
          <a:ext cx="1571625" cy="314325"/>
        </a:xfrm>
        <a:prstGeom prst="roundRect">
          <a:avLst/>
        </a:prstGeom>
        <a:solidFill>
          <a:srgbClr val="002060"/>
        </a:solidFill>
        <a:ln w="63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CA" sz="1400" b="1"/>
            <a:t>MODIFIER</a:t>
          </a:r>
        </a:p>
      </xdr:txBody>
    </xdr:sp>
    <xdr:clientData/>
  </xdr:twoCellAnchor>
  <xdr:twoCellAnchor editAs="absolute">
    <xdr:from>
      <xdr:col>6</xdr:col>
      <xdr:colOff>752475</xdr:colOff>
      <xdr:row>1</xdr:row>
      <xdr:rowOff>0</xdr:rowOff>
    </xdr:from>
    <xdr:to>
      <xdr:col>8</xdr:col>
      <xdr:colOff>800100</xdr:colOff>
      <xdr:row>2</xdr:row>
      <xdr:rowOff>123825</xdr:rowOff>
    </xdr:to>
    <xdr:sp macro="[0]!btn_Recherche" textlink="">
      <xdr:nvSpPr>
        <xdr:cNvPr id="4" name="Rectangle à coins arrondis 3"/>
        <xdr:cNvSpPr/>
      </xdr:nvSpPr>
      <xdr:spPr>
        <a:xfrm>
          <a:off x="5505450" y="190500"/>
          <a:ext cx="1571625" cy="314325"/>
        </a:xfrm>
        <a:prstGeom prst="roundRect">
          <a:avLst/>
        </a:prstGeom>
        <a:solidFill>
          <a:srgbClr val="002060"/>
        </a:solidFill>
        <a:ln w="63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CA" sz="1400" b="1"/>
            <a:t>RECHERCHE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9525</xdr:colOff>
      <xdr:row>1</xdr:row>
      <xdr:rowOff>19050</xdr:rowOff>
    </xdr:from>
    <xdr:to>
      <xdr:col>5</xdr:col>
      <xdr:colOff>57150</xdr:colOff>
      <xdr:row>2</xdr:row>
      <xdr:rowOff>142875</xdr:rowOff>
    </xdr:to>
    <xdr:sp macro="[0]!btn_Recherche" textlink="">
      <xdr:nvSpPr>
        <xdr:cNvPr id="2" name="Rectangle à coins arrondis 1"/>
        <xdr:cNvSpPr/>
      </xdr:nvSpPr>
      <xdr:spPr>
        <a:xfrm>
          <a:off x="2295525" y="209550"/>
          <a:ext cx="1571625" cy="314325"/>
        </a:xfrm>
        <a:prstGeom prst="roundRect">
          <a:avLst/>
        </a:prstGeom>
        <a:solidFill>
          <a:srgbClr val="002060"/>
        </a:solidFill>
        <a:ln w="63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CA" sz="1400" b="1"/>
            <a:t>RECHERCHE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238125</xdr:colOff>
      <xdr:row>1</xdr:row>
      <xdr:rowOff>19050</xdr:rowOff>
    </xdr:from>
    <xdr:ext cx="1221104" cy="374141"/>
    <xdr:sp macro="" textlink="">
      <xdr:nvSpPr>
        <xdr:cNvPr id="2" name="ZoneTexte 1"/>
        <xdr:cNvSpPr txBox="1"/>
      </xdr:nvSpPr>
      <xdr:spPr>
        <a:xfrm>
          <a:off x="752475" y="209550"/>
          <a:ext cx="122110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CA" sz="1800" b="1" i="1"/>
            <a:t>Pas Encore</a:t>
          </a:r>
        </a:p>
      </xdr:txBody>
    </xdr:sp>
    <xdr:clientData/>
  </xdr:oneCellAnchor>
  <xdr:oneCellAnchor>
    <xdr:from>
      <xdr:col>8</xdr:col>
      <xdr:colOff>0</xdr:colOff>
      <xdr:row>1</xdr:row>
      <xdr:rowOff>19050</xdr:rowOff>
    </xdr:from>
    <xdr:ext cx="1155766" cy="374141"/>
    <xdr:sp macro="" textlink="">
      <xdr:nvSpPr>
        <xdr:cNvPr id="3" name="ZoneTexte 2"/>
        <xdr:cNvSpPr txBox="1"/>
      </xdr:nvSpPr>
      <xdr:spPr>
        <a:xfrm>
          <a:off x="4905375" y="209550"/>
          <a:ext cx="115576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CA" sz="1800" b="1" i="1"/>
            <a:t>Récupérer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9</xdr:col>
      <xdr:colOff>0</xdr:colOff>
      <xdr:row>1</xdr:row>
      <xdr:rowOff>1533525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571500</xdr:colOff>
      <xdr:row>0</xdr:row>
      <xdr:rowOff>1</xdr:rowOff>
    </xdr:from>
    <xdr:to>
      <xdr:col>3</xdr:col>
      <xdr:colOff>76200</xdr:colOff>
      <xdr:row>1</xdr:row>
      <xdr:rowOff>1409701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266700</xdr:colOff>
      <xdr:row>0</xdr:row>
      <xdr:rowOff>0</xdr:rowOff>
    </xdr:from>
    <xdr:to>
      <xdr:col>15</xdr:col>
      <xdr:colOff>219075</xdr:colOff>
      <xdr:row>2</xdr:row>
      <xdr:rowOff>9525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14287</xdr:colOff>
      <xdr:row>0</xdr:row>
      <xdr:rowOff>9525</xdr:rowOff>
    </xdr:from>
    <xdr:to>
      <xdr:col>21</xdr:col>
      <xdr:colOff>304800</xdr:colOff>
      <xdr:row>1</xdr:row>
      <xdr:rowOff>1524000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0</xdr:row>
      <xdr:rowOff>0</xdr:rowOff>
    </xdr:from>
    <xdr:to>
      <xdr:col>3</xdr:col>
      <xdr:colOff>209550</xdr:colOff>
      <xdr:row>1</xdr:row>
      <xdr:rowOff>1447800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22</xdr:col>
      <xdr:colOff>33337</xdr:colOff>
      <xdr:row>0</xdr:row>
      <xdr:rowOff>0</xdr:rowOff>
    </xdr:from>
    <xdr:to>
      <xdr:col>24</xdr:col>
      <xdr:colOff>1266826</xdr:colOff>
      <xdr:row>1</xdr:row>
      <xdr:rowOff>1419225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26</xdr:col>
      <xdr:colOff>4762</xdr:colOff>
      <xdr:row>0</xdr:row>
      <xdr:rowOff>9525</xdr:rowOff>
    </xdr:from>
    <xdr:to>
      <xdr:col>29</xdr:col>
      <xdr:colOff>800100</xdr:colOff>
      <xdr:row>1</xdr:row>
      <xdr:rowOff>1523999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CER" refreshedDate="43961.185310300927" createdVersion="4" refreshedVersion="4" minRefreshableVersion="3" recordCount="15">
  <cacheSource type="worksheet">
    <worksheetSource name="tab_BD_Rech"/>
  </cacheSource>
  <cacheFields count="8">
    <cacheField name="Date" numFmtId="164">
      <sharedItems containsSemiMixedTypes="0" containsNonDate="0" containsDate="1" containsString="0" minDate="2020-04-28T00:00:00" maxDate="2020-05-07T00:00:00" count="9">
        <d v="2020-05-01T00:00:00"/>
        <d v="2020-05-02T00:00:00"/>
        <d v="2020-05-03T00:00:00"/>
        <d v="2020-05-04T00:00:00"/>
        <d v="2020-05-05T00:00:00"/>
        <d v="2020-05-06T00:00:00"/>
        <d v="2020-04-29T00:00:00" u="1"/>
        <d v="2020-04-30T00:00:00" u="1"/>
        <d v="2020-04-28T00:00:00" u="1"/>
      </sharedItems>
    </cacheField>
    <cacheField name="Article" numFmtId="0">
      <sharedItems containsBlank="1" count="16">
        <s v="SDLCNLDS"/>
        <s v="FORMATAGE"/>
        <s v="PC"/>
        <s v="PLAY2"/>
        <s v="S&lt;DVSD"/>
        <s v="TETE CHARGEUR"/>
        <s v="DKNL"/>
        <s v="SQDSQ"/>
        <m u="1"/>
        <s v="SFDFD" u="1"/>
        <s v="LA WII" u="1"/>
        <s v="TRANSPORT" u="1"/>
        <s v="PLAY3" u="1"/>
        <s v="souris" u="1"/>
        <s v="CABLE ALIM" u="1"/>
        <s v="Ecran" u="1"/>
      </sharedItems>
    </cacheField>
    <cacheField name="Type" numFmtId="0">
      <sharedItems containsBlank="1" count="6">
        <s v="Achat"/>
        <s v="Réglage"/>
        <s v="Réparation"/>
        <s v="Vente"/>
        <s v="Frais"/>
        <m u="1"/>
      </sharedItems>
    </cacheField>
    <cacheField name="Nombre" numFmtId="0">
      <sharedItems containsSemiMixedTypes="0" containsString="0" containsNumber="1" containsInteger="1" minValue="1" maxValue="5"/>
    </cacheField>
    <cacheField name="Prix Unit." numFmtId="0">
      <sharedItems containsSemiMixedTypes="0" containsString="0" containsNumber="1" containsInteger="1" minValue="10" maxValue="854"/>
    </cacheField>
    <cacheField name="Total Correct" numFmtId="0">
      <sharedItems containsSemiMixedTypes="0" containsString="0" containsNumber="1" containsInteger="1" minValue="-451" maxValue="854"/>
    </cacheField>
    <cacheField name="Total Abs" numFmtId="0">
      <sharedItems containsSemiMixedTypes="0" containsString="0" containsNumber="1" containsInteger="1" minValue="10" maxValue="854"/>
    </cacheField>
    <cacheField name="G/D" numFmtId="0">
      <sharedItems containsBlank="1" count="3">
        <s v="D"/>
        <s v="G"/>
        <m u="1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x v="0"/>
    <n v="1"/>
    <n v="65"/>
    <n v="-65"/>
    <n v="65"/>
    <x v="0"/>
  </r>
  <r>
    <x v="0"/>
    <x v="1"/>
    <x v="1"/>
    <n v="1"/>
    <n v="40"/>
    <n v="40"/>
    <n v="40"/>
    <x v="1"/>
  </r>
  <r>
    <x v="0"/>
    <x v="1"/>
    <x v="1"/>
    <n v="1"/>
    <n v="100"/>
    <n v="100"/>
    <n v="100"/>
    <x v="1"/>
  </r>
  <r>
    <x v="0"/>
    <x v="2"/>
    <x v="2"/>
    <n v="1"/>
    <n v="20"/>
    <n v="20"/>
    <n v="20"/>
    <x v="1"/>
  </r>
  <r>
    <x v="0"/>
    <x v="3"/>
    <x v="1"/>
    <n v="1"/>
    <n v="10"/>
    <n v="10"/>
    <n v="10"/>
    <x v="1"/>
  </r>
  <r>
    <x v="0"/>
    <x v="3"/>
    <x v="1"/>
    <n v="1"/>
    <n v="15"/>
    <n v="15"/>
    <n v="15"/>
    <x v="1"/>
  </r>
  <r>
    <x v="1"/>
    <x v="4"/>
    <x v="0"/>
    <n v="1"/>
    <n v="20"/>
    <n v="-20"/>
    <n v="20"/>
    <x v="0"/>
  </r>
  <r>
    <x v="1"/>
    <x v="5"/>
    <x v="3"/>
    <n v="1"/>
    <n v="10"/>
    <n v="10"/>
    <n v="10"/>
    <x v="1"/>
  </r>
  <r>
    <x v="2"/>
    <x v="5"/>
    <x v="1"/>
    <n v="1"/>
    <n v="854"/>
    <n v="854"/>
    <n v="854"/>
    <x v="1"/>
  </r>
  <r>
    <x v="3"/>
    <x v="3"/>
    <x v="4"/>
    <n v="1"/>
    <n v="54"/>
    <n v="-54"/>
    <n v="54"/>
    <x v="0"/>
  </r>
  <r>
    <x v="4"/>
    <x v="6"/>
    <x v="0"/>
    <n v="1"/>
    <n v="451"/>
    <n v="-451"/>
    <n v="451"/>
    <x v="0"/>
  </r>
  <r>
    <x v="5"/>
    <x v="0"/>
    <x v="4"/>
    <n v="1"/>
    <n v="54"/>
    <n v="-54"/>
    <n v="54"/>
    <x v="0"/>
  </r>
  <r>
    <x v="5"/>
    <x v="7"/>
    <x v="0"/>
    <n v="1"/>
    <n v="65"/>
    <n v="-65"/>
    <n v="65"/>
    <x v="0"/>
  </r>
  <r>
    <x v="5"/>
    <x v="6"/>
    <x v="1"/>
    <n v="1"/>
    <n v="54"/>
    <n v="54"/>
    <n v="54"/>
    <x v="1"/>
  </r>
  <r>
    <x v="5"/>
    <x v="6"/>
    <x v="2"/>
    <n v="5"/>
    <n v="32"/>
    <n v="160"/>
    <n v="16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L3:R11" firstHeaderRow="1" firstDataRow="2" firstDataCol="1"/>
  <pivotFields count="8">
    <pivotField axis="axisRow" numFmtId="164" showAll="0">
      <items count="10">
        <item m="1" x="8"/>
        <item m="1" x="6"/>
        <item m="1" x="7"/>
        <item x="0"/>
        <item x="1"/>
        <item x="2"/>
        <item x="3"/>
        <item x="4"/>
        <item x="5"/>
        <item t="default"/>
      </items>
    </pivotField>
    <pivotField showAll="0"/>
    <pivotField axis="axisCol" showAll="0" sortType="ascending">
      <items count="7">
        <item x="0"/>
        <item x="4"/>
        <item x="1"/>
        <item x="2"/>
        <item x="3"/>
        <item m="1" x="5"/>
        <item t="default"/>
      </items>
    </pivotField>
    <pivotField showAll="0"/>
    <pivotField showAll="0"/>
    <pivotField dataField="1" showAll="0" defaultSubtotal="0"/>
    <pivotField showAll="0" defaultSubtotal="0"/>
    <pivotField showAll="0" defaultSubtotal="0"/>
  </pivotFields>
  <rowFields count="1">
    <field x="0"/>
  </rowFields>
  <rowItems count="7"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Total Correct" fld="5" baseField="0" baseItem="0"/>
  </dataFields>
  <chartFormats count="6">
    <chartFormat chart="0" format="6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8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9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10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7">
  <location ref="E3:K11" firstHeaderRow="1" firstDataRow="2" firstDataCol="1"/>
  <pivotFields count="8">
    <pivotField axis="axisRow" numFmtId="164" showAll="0">
      <items count="10">
        <item m="1" x="8"/>
        <item m="1" x="6"/>
        <item m="1" x="7"/>
        <item x="0"/>
        <item x="1"/>
        <item x="2"/>
        <item x="3"/>
        <item x="4"/>
        <item x="5"/>
        <item t="default"/>
      </items>
    </pivotField>
    <pivotField showAll="0"/>
    <pivotField axis="axisCol" showAll="0" sortType="ascending">
      <items count="7">
        <item x="0"/>
        <item x="4"/>
        <item x="1"/>
        <item x="2"/>
        <item x="3"/>
        <item m="1" x="5"/>
        <item t="default"/>
      </items>
    </pivotField>
    <pivotField dataField="1" showAll="0"/>
    <pivotField showAll="0"/>
    <pivotField showAll="0" defaultSubtotal="0"/>
    <pivotField showAll="0" defaultSubtotal="0"/>
    <pivotField showAll="0" defaultSubtotal="0"/>
  </pivotFields>
  <rowFields count="1">
    <field x="0"/>
  </rowFields>
  <rowItems count="7"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Nombre" fld="3" baseField="0" baseItem="0"/>
  </dataFields>
  <chartFormats count="6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6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AA3:AD11" firstHeaderRow="1" firstDataRow="2" firstDataCol="1"/>
  <pivotFields count="8">
    <pivotField axis="axisRow" numFmtId="164" showAll="0">
      <items count="10">
        <item m="1" x="8"/>
        <item m="1" x="6"/>
        <item m="1" x="7"/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showAll="0" defaultSubtotal="0"/>
    <pivotField dataField="1" showAll="0" defaultSubtotal="0"/>
    <pivotField axis="axisCol" showAll="0" sortType="descending">
      <items count="4">
        <item m="1" x="2"/>
        <item x="1"/>
        <item x="0"/>
        <item t="default"/>
      </items>
    </pivotField>
  </pivotFields>
  <rowFields count="1">
    <field x="0"/>
  </rowFields>
  <rowItems count="7"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7"/>
  </colFields>
  <colItems count="3">
    <i>
      <x v="1"/>
    </i>
    <i>
      <x v="2"/>
    </i>
    <i t="grand">
      <x/>
    </i>
  </colItems>
  <dataFields count="1">
    <dataField name="Somme de Total Abs" fld="6" baseField="0" baseItem="0"/>
  </dataFields>
  <chartFormats count="9"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9" format="4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  <chartFormat chart="9" format="5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11" format="8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  <chartFormat chart="11" format="9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9" format="6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11" format="10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5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7">
  <location ref="W3:Y12" firstHeaderRow="0" firstDataRow="1" firstDataCol="1"/>
  <pivotFields count="8">
    <pivotField numFmtId="164" showAll="0"/>
    <pivotField axis="axisRow" showAll="0" sortType="descending">
      <items count="17">
        <item m="1" x="15"/>
        <item x="2"/>
        <item m="1" x="13"/>
        <item m="1" x="8"/>
        <item m="1" x="12"/>
        <item m="1" x="14"/>
        <item m="1" x="11"/>
        <item m="1" x="10"/>
        <item m="1" x="9"/>
        <item x="0"/>
        <item x="1"/>
        <item x="3"/>
        <item x="4"/>
        <item x="5"/>
        <item x="6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dataField="1" showAll="0"/>
    <pivotField dataField="1" showAll="0"/>
    <pivotField showAll="0" defaultSubtotal="0"/>
    <pivotField showAll="0" defaultSubtotal="0"/>
    <pivotField showAll="0" defaultSubtotal="0">
      <items count="3">
        <item x="0"/>
        <item x="1"/>
        <item m="1" x="2"/>
      </items>
    </pivotField>
  </pivotFields>
  <rowFields count="1">
    <field x="1"/>
  </rowFields>
  <rowItems count="9">
    <i>
      <x v="14"/>
    </i>
    <i>
      <x v="11"/>
    </i>
    <i>
      <x v="13"/>
    </i>
    <i>
      <x v="9"/>
    </i>
    <i>
      <x v="10"/>
    </i>
    <i>
      <x v="15"/>
    </i>
    <i>
      <x v="1"/>
    </i>
    <i>
      <x v="1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ombre" fld="3" baseField="0" baseItem="0"/>
    <dataField name="Somme de Prix Unit." fld="4" baseField="0" baseItem="0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4" cacheId="12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multipleFieldFilters="0" chartFormat="8">
  <location ref="T3:U9" firstHeaderRow="1" firstDataRow="1" firstDataCol="1"/>
  <pivotFields count="8">
    <pivotField axis="axisRow" numFmtId="164" showAll="0">
      <items count="10">
        <item m="1" x="8"/>
        <item m="1" x="6"/>
        <item m="1" x="7"/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dataField="1" showAll="0" defaultSubtotal="0"/>
    <pivotField showAll="0" defaultSubtotal="0"/>
    <pivotField showAll="0" defaultSubtotal="0"/>
  </pivotFields>
  <rowFields count="1">
    <field x="0"/>
  </rowFields>
  <rowItems count="6">
    <i>
      <x v="3"/>
    </i>
    <i>
      <x v="4"/>
    </i>
    <i>
      <x v="5"/>
    </i>
    <i>
      <x v="6"/>
    </i>
    <i>
      <x v="7"/>
    </i>
    <i>
      <x v="8"/>
    </i>
  </rowItems>
  <colItems count="1">
    <i/>
  </colItems>
  <dataFields count="1">
    <dataField name="Somme de Total Correct" fld="5" baseField="0" baseItem="0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G_D1" sourceName="G/D">
  <pivotTables>
    <pivotTable tabId="4" name="Tableau croisé dynamique6"/>
  </pivotTables>
  <data>
    <tabular pivotCacheId="1">
      <items count="3">
        <i x="0" s="1"/>
        <i x="1" s="1"/>
        <i x="2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G_D" sourceName="G/D">
  <pivotTables>
    <pivotTable tabId="4" name="Tableau croisé dynamique5"/>
  </pivotTables>
  <data>
    <tabular pivotCacheId="1">
      <items count="3">
        <i x="0" s="1"/>
        <i x="1" s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G/D 1" cache="Segment_G_D1" caption="G/D" style="SlicerStyleDark2" rowHeight="241300"/>
  <slicer name="G/D" cache="Segment_G_D" caption="G/D" style="SlicerStyleDark5" rowHeight="241300"/>
</slicers>
</file>

<file path=xl/tables/table1.xml><?xml version="1.0" encoding="utf-8"?>
<table xmlns="http://schemas.openxmlformats.org/spreadsheetml/2006/main" id="2" name="tab_BD" displayName="tab_BD" ref="D4:K19" totalsRowShown="0">
  <autoFilter ref="D4:K19"/>
  <tableColumns count="8">
    <tableColumn id="1" name="Date" dataDxfId="2"/>
    <tableColumn id="2" name="Article"/>
    <tableColumn id="3" name="Type"/>
    <tableColumn id="4" name="Nombre"/>
    <tableColumn id="5" name="Prix Unit."/>
    <tableColumn id="6" name="Total Correct"/>
    <tableColumn id="7" name="Total ABS"/>
    <tableColumn id="8" name="G/D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4" name="tab_BD_Rech" displayName="tab_BD_Rech" ref="D4:K19" totalsRowShown="0">
  <autoFilter ref="D4:K19"/>
  <tableColumns count="8">
    <tableColumn id="1" name="Date" dataDxfId="1"/>
    <tableColumn id="2" name="Article"/>
    <tableColumn id="3" name="Type"/>
    <tableColumn id="4" name="Nombre"/>
    <tableColumn id="5" name="Prix Unit."/>
    <tableColumn id="6" name="Total Correct"/>
    <tableColumn id="7" name="Total Abs"/>
    <tableColumn id="8" name="G/D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1" name="tab_Qui" displayName="tab_Qui" ref="D4:G5" insertRow="1" totalsRowShown="0">
  <autoFilter ref="D4:G5"/>
  <tableColumns count="4">
    <tableColumn id="1" name="Date" dataDxfId="0"/>
    <tableColumn id="2" name="Qui"/>
    <tableColumn id="3" name="Article"/>
    <tableColumn id="4" name="Observation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5" name="tab_Qui_fin" displayName="tab_Qui_fin" ref="I4:L5" insertRow="1" totalsRowShown="0">
  <autoFilter ref="I4:L5"/>
  <tableColumns count="4">
    <tableColumn id="1" name="Date"/>
    <tableColumn id="2" name="Qui"/>
    <tableColumn id="3" name="Article"/>
    <tableColumn id="4" name="Observation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id="3" name="tab_Articles" displayName="tab_Articles" ref="D4:D12" totalsRowShown="0">
  <autoFilter ref="D4:D12"/>
  <tableColumns count="1">
    <tableColumn id="1" name="Articles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4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showGridLines="0" showRowColHeaders="0" tabSelected="1" workbookViewId="0">
      <selection activeCell="H11" sqref="H11"/>
    </sheetView>
  </sheetViews>
  <sheetFormatPr baseColWidth="10" defaultRowHeight="15" x14ac:dyDescent="0.25"/>
  <sheetData/>
  <sheetProtection password="CC6F" sheet="1" objects="1" scenarios="1" selectLockedCell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txt_user">
          <controlPr defaultSize="0" autoLine="0" autoPict="0" r:id="rId4">
            <anchor moveWithCells="1">
              <from>
                <xdr:col>6</xdr:col>
                <xdr:colOff>257175</xdr:colOff>
                <xdr:row>9</xdr:row>
                <xdr:rowOff>161925</xdr:rowOff>
              </from>
              <to>
                <xdr:col>9</xdr:col>
                <xdr:colOff>638175</xdr:colOff>
                <xdr:row>11</xdr:row>
                <xdr:rowOff>142875</xdr:rowOff>
              </to>
            </anchor>
          </controlPr>
        </control>
      </mc:Choice>
      <mc:Fallback>
        <control shapeId="7169" r:id="rId3" name="txt_user"/>
      </mc:Fallback>
    </mc:AlternateContent>
    <mc:AlternateContent xmlns:mc="http://schemas.openxmlformats.org/markup-compatibility/2006">
      <mc:Choice Requires="x14">
        <control shapeId="7170" r:id="rId5" name="txt_pw">
          <controlPr defaultSize="0" autoLine="0" r:id="rId4">
            <anchor moveWithCells="1">
              <from>
                <xdr:col>6</xdr:col>
                <xdr:colOff>257175</xdr:colOff>
                <xdr:row>13</xdr:row>
                <xdr:rowOff>19050</xdr:rowOff>
              </from>
              <to>
                <xdr:col>9</xdr:col>
                <xdr:colOff>638175</xdr:colOff>
                <xdr:row>15</xdr:row>
                <xdr:rowOff>0</xdr:rowOff>
              </to>
            </anchor>
          </controlPr>
        </control>
      </mc:Choice>
      <mc:Fallback>
        <control shapeId="7170" r:id="rId5" name="txt_pw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70C0"/>
  </sheetPr>
  <dimension ref="A1"/>
  <sheetViews>
    <sheetView showGridLines="0" showRowColHeaders="0" zoomScaleNormal="100" workbookViewId="0">
      <selection activeCell="H20" sqref="H20"/>
    </sheetView>
  </sheetViews>
  <sheetFormatPr baseColWidth="10" defaultRowHeight="15" x14ac:dyDescent="0.25"/>
  <cols>
    <col min="1" max="16384" width="11.42578125" style="11"/>
  </cols>
  <sheetData/>
  <sheetProtection password="CC6F" sheet="1" objects="1" scenarios="1" selectLockedCells="1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>
                  <from>
                    <xdr:col>2</xdr:col>
                    <xdr:colOff>390525</xdr:colOff>
                    <xdr:row>28</xdr:row>
                    <xdr:rowOff>0</xdr:rowOff>
                  </from>
                  <to>
                    <xdr:col>2</xdr:col>
                    <xdr:colOff>638175</xdr:colOff>
                    <xdr:row>37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"/>
  <sheetViews>
    <sheetView showGridLines="0" showRowColHeaders="0" workbookViewId="0">
      <selection activeCell="G5" sqref="G5"/>
    </sheetView>
  </sheetViews>
  <sheetFormatPr baseColWidth="10" defaultRowHeight="15" x14ac:dyDescent="0.25"/>
  <cols>
    <col min="1" max="16384" width="11.42578125" style="11"/>
  </cols>
  <sheetData/>
  <sheetProtection password="CC6F" sheet="1" objects="1" scenarios="1" selectLockedCells="1"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2060"/>
  </sheetPr>
  <dimension ref="D4:K46"/>
  <sheetViews>
    <sheetView workbookViewId="0">
      <selection activeCell="E23" sqref="E23"/>
    </sheetView>
  </sheetViews>
  <sheetFormatPr baseColWidth="10" defaultRowHeight="15" x14ac:dyDescent="0.25"/>
  <cols>
    <col min="5" max="5" width="14.140625" customWidth="1"/>
    <col min="9" max="9" width="12.140625" customWidth="1"/>
  </cols>
  <sheetData>
    <row r="4" spans="4:11" x14ac:dyDescent="0.25">
      <c r="D4" t="s">
        <v>0</v>
      </c>
      <c r="E4" t="s">
        <v>1</v>
      </c>
      <c r="F4" t="s">
        <v>2</v>
      </c>
      <c r="G4" t="s">
        <v>3</v>
      </c>
      <c r="H4" t="s">
        <v>4</v>
      </c>
      <c r="I4" t="s">
        <v>30</v>
      </c>
      <c r="J4" t="s">
        <v>31</v>
      </c>
      <c r="K4" t="s">
        <v>29</v>
      </c>
    </row>
    <row r="5" spans="4:11" x14ac:dyDescent="0.25">
      <c r="D5" s="5" t="s">
        <v>41</v>
      </c>
      <c r="E5" t="s">
        <v>42</v>
      </c>
      <c r="F5" t="s">
        <v>18</v>
      </c>
      <c r="G5">
        <v>1</v>
      </c>
      <c r="H5">
        <v>15</v>
      </c>
      <c r="I5">
        <v>15</v>
      </c>
      <c r="J5">
        <v>15</v>
      </c>
      <c r="K5" t="s">
        <v>43</v>
      </c>
    </row>
    <row r="6" spans="4:11" x14ac:dyDescent="0.25">
      <c r="D6" s="5" t="s">
        <v>41</v>
      </c>
      <c r="E6" t="s">
        <v>42</v>
      </c>
      <c r="F6" t="s">
        <v>18</v>
      </c>
      <c r="G6">
        <v>1</v>
      </c>
      <c r="H6">
        <v>10</v>
      </c>
      <c r="I6">
        <v>10</v>
      </c>
      <c r="J6">
        <v>10</v>
      </c>
      <c r="K6" t="s">
        <v>43</v>
      </c>
    </row>
    <row r="7" spans="4:11" x14ac:dyDescent="0.25">
      <c r="D7" s="5" t="s">
        <v>41</v>
      </c>
      <c r="E7" t="s">
        <v>44</v>
      </c>
      <c r="F7" t="s">
        <v>6</v>
      </c>
      <c r="G7">
        <v>1</v>
      </c>
      <c r="H7">
        <v>20</v>
      </c>
      <c r="I7">
        <v>20</v>
      </c>
      <c r="J7">
        <v>20</v>
      </c>
      <c r="K7" t="s">
        <v>43</v>
      </c>
    </row>
    <row r="8" spans="4:11" x14ac:dyDescent="0.25">
      <c r="D8" s="5" t="s">
        <v>41</v>
      </c>
      <c r="E8" t="s">
        <v>45</v>
      </c>
      <c r="F8" t="s">
        <v>18</v>
      </c>
      <c r="G8">
        <v>1</v>
      </c>
      <c r="H8">
        <v>100</v>
      </c>
      <c r="I8">
        <v>100</v>
      </c>
      <c r="J8">
        <v>100</v>
      </c>
      <c r="K8" t="s">
        <v>43</v>
      </c>
    </row>
    <row r="9" spans="4:11" x14ac:dyDescent="0.25">
      <c r="D9" s="5" t="s">
        <v>41</v>
      </c>
      <c r="E9" t="s">
        <v>45</v>
      </c>
      <c r="F9" t="s">
        <v>18</v>
      </c>
      <c r="G9">
        <v>1</v>
      </c>
      <c r="H9">
        <v>40</v>
      </c>
      <c r="I9">
        <v>40</v>
      </c>
      <c r="J9">
        <v>40</v>
      </c>
      <c r="K9" t="s">
        <v>43</v>
      </c>
    </row>
    <row r="10" spans="4:11" x14ac:dyDescent="0.25">
      <c r="D10" s="5" t="s">
        <v>41</v>
      </c>
      <c r="E10" t="s">
        <v>51</v>
      </c>
      <c r="F10" t="s">
        <v>16</v>
      </c>
      <c r="G10">
        <v>1</v>
      </c>
      <c r="H10">
        <v>65</v>
      </c>
      <c r="I10">
        <v>-65</v>
      </c>
      <c r="J10">
        <v>65</v>
      </c>
      <c r="K10" t="s">
        <v>50</v>
      </c>
    </row>
    <row r="11" spans="4:11" x14ac:dyDescent="0.25">
      <c r="D11" s="5" t="s">
        <v>46</v>
      </c>
      <c r="E11" t="s">
        <v>48</v>
      </c>
      <c r="F11" t="s">
        <v>47</v>
      </c>
      <c r="G11">
        <v>1</v>
      </c>
      <c r="H11">
        <v>10</v>
      </c>
      <c r="I11">
        <v>10</v>
      </c>
      <c r="J11">
        <v>10</v>
      </c>
      <c r="K11" t="s">
        <v>43</v>
      </c>
    </row>
    <row r="12" spans="4:11" x14ac:dyDescent="0.25">
      <c r="D12" s="5" t="s">
        <v>46</v>
      </c>
      <c r="E12" t="s">
        <v>49</v>
      </c>
      <c r="F12" t="s">
        <v>16</v>
      </c>
      <c r="G12">
        <v>1</v>
      </c>
      <c r="H12">
        <v>20</v>
      </c>
      <c r="I12">
        <v>-20</v>
      </c>
      <c r="J12">
        <v>20</v>
      </c>
      <c r="K12" t="s">
        <v>50</v>
      </c>
    </row>
    <row r="13" spans="4:11" x14ac:dyDescent="0.25">
      <c r="D13" s="5" t="s">
        <v>54</v>
      </c>
      <c r="E13" t="s">
        <v>48</v>
      </c>
      <c r="F13" t="s">
        <v>18</v>
      </c>
      <c r="G13">
        <v>1</v>
      </c>
      <c r="H13">
        <v>854</v>
      </c>
      <c r="I13">
        <v>854</v>
      </c>
      <c r="J13">
        <v>854</v>
      </c>
      <c r="K13" t="s">
        <v>43</v>
      </c>
    </row>
    <row r="14" spans="4:11" x14ac:dyDescent="0.25">
      <c r="D14" s="5" t="s">
        <v>55</v>
      </c>
      <c r="E14" t="s">
        <v>42</v>
      </c>
      <c r="F14" t="s">
        <v>7</v>
      </c>
      <c r="G14">
        <v>1</v>
      </c>
      <c r="H14">
        <v>54</v>
      </c>
      <c r="I14">
        <v>-54</v>
      </c>
      <c r="J14">
        <v>54</v>
      </c>
      <c r="K14" t="s">
        <v>50</v>
      </c>
    </row>
    <row r="15" spans="4:11" x14ac:dyDescent="0.25">
      <c r="D15" s="5" t="s">
        <v>57</v>
      </c>
      <c r="E15" t="s">
        <v>53</v>
      </c>
      <c r="F15" t="s">
        <v>16</v>
      </c>
      <c r="G15">
        <v>1</v>
      </c>
      <c r="H15">
        <v>451</v>
      </c>
      <c r="I15">
        <v>-451</v>
      </c>
      <c r="J15">
        <v>451</v>
      </c>
      <c r="K15" t="s">
        <v>50</v>
      </c>
    </row>
    <row r="16" spans="4:11" x14ac:dyDescent="0.25">
      <c r="D16" s="5" t="s">
        <v>52</v>
      </c>
      <c r="E16" t="s">
        <v>53</v>
      </c>
      <c r="F16" t="s">
        <v>6</v>
      </c>
      <c r="G16">
        <v>5</v>
      </c>
      <c r="H16">
        <v>32</v>
      </c>
      <c r="I16">
        <v>160</v>
      </c>
      <c r="J16">
        <v>160</v>
      </c>
      <c r="K16" t="s">
        <v>43</v>
      </c>
    </row>
    <row r="17" spans="4:11" x14ac:dyDescent="0.25">
      <c r="D17" s="5" t="s">
        <v>52</v>
      </c>
      <c r="E17" t="s">
        <v>53</v>
      </c>
      <c r="F17" t="s">
        <v>18</v>
      </c>
      <c r="G17">
        <v>1</v>
      </c>
      <c r="H17">
        <v>54</v>
      </c>
      <c r="I17">
        <v>54</v>
      </c>
      <c r="J17">
        <v>54</v>
      </c>
      <c r="K17" t="s">
        <v>43</v>
      </c>
    </row>
    <row r="18" spans="4:11" x14ac:dyDescent="0.25">
      <c r="D18" s="5" t="s">
        <v>52</v>
      </c>
      <c r="E18" t="s">
        <v>56</v>
      </c>
      <c r="F18" t="s">
        <v>16</v>
      </c>
      <c r="G18">
        <v>1</v>
      </c>
      <c r="H18">
        <v>65</v>
      </c>
      <c r="I18">
        <v>-65</v>
      </c>
      <c r="J18">
        <v>65</v>
      </c>
      <c r="K18" t="s">
        <v>50</v>
      </c>
    </row>
    <row r="19" spans="4:11" x14ac:dyDescent="0.25">
      <c r="D19" s="5" t="s">
        <v>52</v>
      </c>
      <c r="E19" t="s">
        <v>51</v>
      </c>
      <c r="F19" t="s">
        <v>7</v>
      </c>
      <c r="G19">
        <v>1</v>
      </c>
      <c r="H19">
        <v>54</v>
      </c>
      <c r="I19">
        <v>-54</v>
      </c>
      <c r="J19">
        <v>54</v>
      </c>
      <c r="K19" t="s">
        <v>50</v>
      </c>
    </row>
    <row r="20" spans="4:11" x14ac:dyDescent="0.25">
      <c r="D20" s="5"/>
    </row>
    <row r="21" spans="4:11" x14ac:dyDescent="0.25">
      <c r="D21" s="5"/>
    </row>
    <row r="22" spans="4:11" x14ac:dyDescent="0.25">
      <c r="D22" s="5"/>
    </row>
    <row r="23" spans="4:11" x14ac:dyDescent="0.25">
      <c r="D23" s="5"/>
    </row>
    <row r="24" spans="4:11" x14ac:dyDescent="0.25">
      <c r="D24" s="5"/>
    </row>
    <row r="25" spans="4:11" x14ac:dyDescent="0.25">
      <c r="D25" s="5"/>
    </row>
    <row r="26" spans="4:11" x14ac:dyDescent="0.25">
      <c r="D26" s="5"/>
    </row>
    <row r="27" spans="4:11" x14ac:dyDescent="0.25">
      <c r="D27" s="5"/>
    </row>
    <row r="28" spans="4:11" x14ac:dyDescent="0.25">
      <c r="D28" s="5"/>
    </row>
    <row r="29" spans="4:11" x14ac:dyDescent="0.25">
      <c r="D29" s="5"/>
    </row>
    <row r="30" spans="4:11" x14ac:dyDescent="0.25">
      <c r="D30" s="5"/>
    </row>
    <row r="31" spans="4:11" x14ac:dyDescent="0.25">
      <c r="D31" s="5"/>
    </row>
    <row r="32" spans="4:11" x14ac:dyDescent="0.25">
      <c r="D32" s="5"/>
    </row>
    <row r="33" spans="4:4" x14ac:dyDescent="0.25">
      <c r="D33" s="5"/>
    </row>
    <row r="34" spans="4:4" x14ac:dyDescent="0.25">
      <c r="D34" s="5"/>
    </row>
    <row r="35" spans="4:4" x14ac:dyDescent="0.25">
      <c r="D35" s="5"/>
    </row>
    <row r="36" spans="4:4" x14ac:dyDescent="0.25">
      <c r="D36" s="5"/>
    </row>
    <row r="37" spans="4:4" x14ac:dyDescent="0.25">
      <c r="D37" s="5"/>
    </row>
    <row r="38" spans="4:4" x14ac:dyDescent="0.25">
      <c r="D38" s="5"/>
    </row>
    <row r="39" spans="4:4" x14ac:dyDescent="0.25">
      <c r="D39" s="5"/>
    </row>
    <row r="40" spans="4:4" x14ac:dyDescent="0.25">
      <c r="D40" s="5"/>
    </row>
    <row r="41" spans="4:4" x14ac:dyDescent="0.25">
      <c r="D41" s="5"/>
    </row>
    <row r="42" spans="4:4" x14ac:dyDescent="0.25">
      <c r="D42" s="5"/>
    </row>
    <row r="43" spans="4:4" x14ac:dyDescent="0.25">
      <c r="D43" s="5"/>
    </row>
    <row r="44" spans="4:4" x14ac:dyDescent="0.25">
      <c r="D44" s="5"/>
    </row>
    <row r="45" spans="4:4" x14ac:dyDescent="0.25">
      <c r="D45" s="1"/>
    </row>
    <row r="46" spans="4:4" x14ac:dyDescent="0.25">
      <c r="D46" s="1"/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4:K37"/>
  <sheetViews>
    <sheetView workbookViewId="0">
      <selection activeCell="D5" sqref="D5:K19"/>
    </sheetView>
  </sheetViews>
  <sheetFormatPr baseColWidth="10" defaultRowHeight="15" x14ac:dyDescent="0.25"/>
  <cols>
    <col min="11" max="11" width="9.5703125" customWidth="1"/>
    <col min="12" max="12" width="15.5703125" customWidth="1"/>
    <col min="13" max="13" width="10.42578125" customWidth="1"/>
    <col min="14" max="14" width="12.5703125" customWidth="1"/>
    <col min="15" max="18" width="3" customWidth="1"/>
    <col min="19" max="19" width="4" customWidth="1"/>
    <col min="20" max="20" width="12.5703125" bestFit="1" customWidth="1"/>
  </cols>
  <sheetData>
    <row r="4" spans="4:11" x14ac:dyDescent="0.25">
      <c r="D4" t="s">
        <v>0</v>
      </c>
      <c r="E4" t="s">
        <v>1</v>
      </c>
      <c r="F4" t="s">
        <v>2</v>
      </c>
      <c r="G4" t="s">
        <v>3</v>
      </c>
      <c r="H4" t="s">
        <v>4</v>
      </c>
      <c r="I4" t="s">
        <v>30</v>
      </c>
      <c r="J4" t="s">
        <v>32</v>
      </c>
      <c r="K4" t="s">
        <v>29</v>
      </c>
    </row>
    <row r="5" spans="4:11" x14ac:dyDescent="0.25">
      <c r="D5" s="5">
        <v>43952</v>
      </c>
      <c r="E5" t="s">
        <v>51</v>
      </c>
      <c r="F5" t="s">
        <v>16</v>
      </c>
      <c r="G5">
        <v>1</v>
      </c>
      <c r="H5">
        <v>65</v>
      </c>
      <c r="I5">
        <v>-65</v>
      </c>
      <c r="J5">
        <v>65</v>
      </c>
      <c r="K5" t="s">
        <v>50</v>
      </c>
    </row>
    <row r="6" spans="4:11" x14ac:dyDescent="0.25">
      <c r="D6" s="5">
        <v>43952</v>
      </c>
      <c r="E6" t="s">
        <v>45</v>
      </c>
      <c r="F6" t="s">
        <v>18</v>
      </c>
      <c r="G6">
        <v>1</v>
      </c>
      <c r="H6">
        <v>40</v>
      </c>
      <c r="I6">
        <v>40</v>
      </c>
      <c r="J6">
        <v>40</v>
      </c>
      <c r="K6" t="s">
        <v>43</v>
      </c>
    </row>
    <row r="7" spans="4:11" x14ac:dyDescent="0.25">
      <c r="D7" s="5">
        <v>43952</v>
      </c>
      <c r="E7" t="s">
        <v>45</v>
      </c>
      <c r="F7" t="s">
        <v>18</v>
      </c>
      <c r="G7">
        <v>1</v>
      </c>
      <c r="H7">
        <v>100</v>
      </c>
      <c r="I7">
        <v>100</v>
      </c>
      <c r="J7">
        <v>100</v>
      </c>
      <c r="K7" t="s">
        <v>43</v>
      </c>
    </row>
    <row r="8" spans="4:11" x14ac:dyDescent="0.25">
      <c r="D8" s="5">
        <v>43952</v>
      </c>
      <c r="E8" t="s">
        <v>44</v>
      </c>
      <c r="F8" t="s">
        <v>6</v>
      </c>
      <c r="G8">
        <v>1</v>
      </c>
      <c r="H8">
        <v>20</v>
      </c>
      <c r="I8">
        <v>20</v>
      </c>
      <c r="J8">
        <v>20</v>
      </c>
      <c r="K8" t="s">
        <v>43</v>
      </c>
    </row>
    <row r="9" spans="4:11" x14ac:dyDescent="0.25">
      <c r="D9" s="5">
        <v>43952</v>
      </c>
      <c r="E9" t="s">
        <v>42</v>
      </c>
      <c r="F9" t="s">
        <v>18</v>
      </c>
      <c r="G9">
        <v>1</v>
      </c>
      <c r="H9">
        <v>10</v>
      </c>
      <c r="I9">
        <v>10</v>
      </c>
      <c r="J9">
        <v>10</v>
      </c>
      <c r="K9" t="s">
        <v>43</v>
      </c>
    </row>
    <row r="10" spans="4:11" x14ac:dyDescent="0.25">
      <c r="D10" s="5">
        <v>43952</v>
      </c>
      <c r="E10" t="s">
        <v>42</v>
      </c>
      <c r="F10" t="s">
        <v>18</v>
      </c>
      <c r="G10">
        <v>1</v>
      </c>
      <c r="H10">
        <v>15</v>
      </c>
      <c r="I10">
        <v>15</v>
      </c>
      <c r="J10">
        <v>15</v>
      </c>
      <c r="K10" t="s">
        <v>43</v>
      </c>
    </row>
    <row r="11" spans="4:11" x14ac:dyDescent="0.25">
      <c r="D11" s="5">
        <v>43953</v>
      </c>
      <c r="E11" t="s">
        <v>49</v>
      </c>
      <c r="F11" t="s">
        <v>16</v>
      </c>
      <c r="G11">
        <v>1</v>
      </c>
      <c r="H11">
        <v>20</v>
      </c>
      <c r="I11">
        <v>-20</v>
      </c>
      <c r="J11">
        <v>20</v>
      </c>
      <c r="K11" t="s">
        <v>50</v>
      </c>
    </row>
    <row r="12" spans="4:11" x14ac:dyDescent="0.25">
      <c r="D12" s="5">
        <v>43953</v>
      </c>
      <c r="E12" t="s">
        <v>48</v>
      </c>
      <c r="F12" t="s">
        <v>47</v>
      </c>
      <c r="G12">
        <v>1</v>
      </c>
      <c r="H12">
        <v>10</v>
      </c>
      <c r="I12">
        <v>10</v>
      </c>
      <c r="J12">
        <v>10</v>
      </c>
      <c r="K12" t="s">
        <v>43</v>
      </c>
    </row>
    <row r="13" spans="4:11" x14ac:dyDescent="0.25">
      <c r="D13" s="5">
        <v>43954</v>
      </c>
      <c r="E13" t="s">
        <v>48</v>
      </c>
      <c r="F13" t="s">
        <v>18</v>
      </c>
      <c r="G13">
        <v>1</v>
      </c>
      <c r="H13">
        <v>854</v>
      </c>
      <c r="I13">
        <v>854</v>
      </c>
      <c r="J13">
        <v>854</v>
      </c>
      <c r="K13" t="s">
        <v>43</v>
      </c>
    </row>
    <row r="14" spans="4:11" x14ac:dyDescent="0.25">
      <c r="D14" s="5">
        <v>43955</v>
      </c>
      <c r="E14" t="s">
        <v>42</v>
      </c>
      <c r="F14" t="s">
        <v>7</v>
      </c>
      <c r="G14">
        <v>1</v>
      </c>
      <c r="H14">
        <v>54</v>
      </c>
      <c r="I14">
        <v>-54</v>
      </c>
      <c r="J14">
        <v>54</v>
      </c>
      <c r="K14" t="s">
        <v>50</v>
      </c>
    </row>
    <row r="15" spans="4:11" x14ac:dyDescent="0.25">
      <c r="D15" s="5">
        <v>43956</v>
      </c>
      <c r="E15" t="s">
        <v>53</v>
      </c>
      <c r="F15" t="s">
        <v>16</v>
      </c>
      <c r="G15">
        <v>1</v>
      </c>
      <c r="H15">
        <v>451</v>
      </c>
      <c r="I15">
        <v>-451</v>
      </c>
      <c r="J15">
        <v>451</v>
      </c>
      <c r="K15" t="s">
        <v>50</v>
      </c>
    </row>
    <row r="16" spans="4:11" x14ac:dyDescent="0.25">
      <c r="D16" s="5">
        <v>43957</v>
      </c>
      <c r="E16" t="s">
        <v>51</v>
      </c>
      <c r="F16" t="s">
        <v>7</v>
      </c>
      <c r="G16">
        <v>1</v>
      </c>
      <c r="H16">
        <v>54</v>
      </c>
      <c r="I16">
        <v>-54</v>
      </c>
      <c r="J16">
        <v>54</v>
      </c>
      <c r="K16" t="s">
        <v>50</v>
      </c>
    </row>
    <row r="17" spans="4:11" x14ac:dyDescent="0.25">
      <c r="D17" s="5">
        <v>43957</v>
      </c>
      <c r="E17" t="s">
        <v>56</v>
      </c>
      <c r="F17" t="s">
        <v>16</v>
      </c>
      <c r="G17">
        <v>1</v>
      </c>
      <c r="H17">
        <v>65</v>
      </c>
      <c r="I17">
        <v>-65</v>
      </c>
      <c r="J17">
        <v>65</v>
      </c>
      <c r="K17" t="s">
        <v>50</v>
      </c>
    </row>
    <row r="18" spans="4:11" x14ac:dyDescent="0.25">
      <c r="D18" s="5">
        <v>43957</v>
      </c>
      <c r="E18" t="s">
        <v>53</v>
      </c>
      <c r="F18" t="s">
        <v>18</v>
      </c>
      <c r="G18">
        <v>1</v>
      </c>
      <c r="H18">
        <v>54</v>
      </c>
      <c r="I18">
        <v>54</v>
      </c>
      <c r="J18">
        <v>54</v>
      </c>
      <c r="K18" t="s">
        <v>43</v>
      </c>
    </row>
    <row r="19" spans="4:11" x14ac:dyDescent="0.25">
      <c r="D19" s="5">
        <v>43957</v>
      </c>
      <c r="E19" t="s">
        <v>53</v>
      </c>
      <c r="F19" t="s">
        <v>6</v>
      </c>
      <c r="G19">
        <v>5</v>
      </c>
      <c r="H19">
        <v>32</v>
      </c>
      <c r="I19">
        <v>160</v>
      </c>
      <c r="J19">
        <v>160</v>
      </c>
      <c r="K19" t="s">
        <v>43</v>
      </c>
    </row>
    <row r="20" spans="4:11" x14ac:dyDescent="0.25">
      <c r="D20" s="5"/>
    </row>
    <row r="21" spans="4:11" x14ac:dyDescent="0.25">
      <c r="D21" s="5"/>
    </row>
    <row r="22" spans="4:11" x14ac:dyDescent="0.25">
      <c r="D22" s="5"/>
    </row>
    <row r="23" spans="4:11" x14ac:dyDescent="0.25">
      <c r="D23" s="5"/>
    </row>
    <row r="24" spans="4:11" x14ac:dyDescent="0.25">
      <c r="D24" s="5"/>
    </row>
    <row r="25" spans="4:11" x14ac:dyDescent="0.25">
      <c r="D25" s="5"/>
    </row>
    <row r="26" spans="4:11" x14ac:dyDescent="0.25">
      <c r="D26" s="5"/>
    </row>
    <row r="27" spans="4:11" x14ac:dyDescent="0.25">
      <c r="D27" s="5"/>
    </row>
    <row r="28" spans="4:11" x14ac:dyDescent="0.25">
      <c r="D28" s="5"/>
    </row>
    <row r="29" spans="4:11" x14ac:dyDescent="0.25">
      <c r="D29" s="5"/>
    </row>
    <row r="30" spans="4:11" x14ac:dyDescent="0.25">
      <c r="D30" s="5"/>
    </row>
    <row r="31" spans="4:11" x14ac:dyDescent="0.25">
      <c r="D31" s="5"/>
    </row>
    <row r="32" spans="4:11" x14ac:dyDescent="0.25">
      <c r="K32" s="12"/>
    </row>
    <row r="33" spans="11:11" x14ac:dyDescent="0.25">
      <c r="K33" s="3"/>
    </row>
    <row r="34" spans="11:11" x14ac:dyDescent="0.25">
      <c r="K34" s="12"/>
    </row>
    <row r="35" spans="11:11" x14ac:dyDescent="0.25">
      <c r="K35" s="3"/>
    </row>
    <row r="36" spans="11:11" x14ac:dyDescent="0.25">
      <c r="K36" s="12"/>
    </row>
    <row r="37" spans="11:11" x14ac:dyDescent="0.25">
      <c r="K37" s="3"/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7030A0"/>
  </sheetPr>
  <dimension ref="D1:Q20"/>
  <sheetViews>
    <sheetView topLeftCell="B1" workbookViewId="0">
      <selection activeCell="G8" sqref="G8"/>
    </sheetView>
  </sheetViews>
  <sheetFormatPr baseColWidth="10" defaultRowHeight="15" x14ac:dyDescent="0.25"/>
  <cols>
    <col min="1" max="3" width="3.85546875" customWidth="1"/>
    <col min="7" max="7" width="24.42578125" customWidth="1"/>
    <col min="8" max="8" width="3.28515625" customWidth="1"/>
    <col min="12" max="12" width="21.140625" customWidth="1"/>
  </cols>
  <sheetData>
    <row r="1" spans="4:17" x14ac:dyDescent="0.25">
      <c r="M1" s="51">
        <v>0</v>
      </c>
    </row>
    <row r="4" spans="4:17" x14ac:dyDescent="0.25">
      <c r="D4" t="s">
        <v>0</v>
      </c>
      <c r="E4" t="s">
        <v>39</v>
      </c>
      <c r="F4" t="s">
        <v>1</v>
      </c>
      <c r="G4" t="s">
        <v>40</v>
      </c>
      <c r="I4" t="s">
        <v>0</v>
      </c>
      <c r="J4" t="s">
        <v>39</v>
      </c>
      <c r="K4" t="s">
        <v>1</v>
      </c>
      <c r="L4" t="s">
        <v>40</v>
      </c>
    </row>
    <row r="5" spans="4:17" x14ac:dyDescent="0.25">
      <c r="D5" s="1"/>
      <c r="I5" s="13"/>
      <c r="N5" s="13" t="str">
        <f ca="1">IF(OFFSET(D4,$M$1+1,0)="","",OFFSET(D4,$M$1+1,0))</f>
        <v/>
      </c>
      <c r="O5" s="13" t="str">
        <f t="shared" ref="O5:Q5" ca="1" si="0">IF(OFFSET(E4,$M$1+1,0)="","",OFFSET(E4,$M$1+1,0))</f>
        <v/>
      </c>
      <c r="P5" s="13" t="str">
        <f t="shared" ca="1" si="0"/>
        <v/>
      </c>
      <c r="Q5" s="13" t="str">
        <f t="shared" ca="1" si="0"/>
        <v/>
      </c>
    </row>
    <row r="6" spans="4:17" x14ac:dyDescent="0.25">
      <c r="D6" s="1"/>
      <c r="I6" s="13"/>
      <c r="N6" s="13" t="str">
        <f ca="1">IF(OFFSET(D4,$M$1+2,0)="","",OFFSET(D4,$M$1+2,0))</f>
        <v/>
      </c>
      <c r="O6" s="13" t="str">
        <f t="shared" ref="O6:Q6" ca="1" si="1">IF(OFFSET(E4,$M$1+2,0)="","",OFFSET(E4,$M$1+2,0))</f>
        <v/>
      </c>
      <c r="P6" s="13" t="str">
        <f t="shared" ca="1" si="1"/>
        <v/>
      </c>
      <c r="Q6" s="13" t="str">
        <f t="shared" ca="1" si="1"/>
        <v/>
      </c>
    </row>
    <row r="7" spans="4:17" x14ac:dyDescent="0.25">
      <c r="D7" s="1"/>
      <c r="I7" s="13"/>
      <c r="N7" s="13" t="str">
        <f ca="1">IF(OFFSET(D4,$M$1+3,0)="","",OFFSET(D4,$M$1+3,0))</f>
        <v/>
      </c>
      <c r="O7" s="13" t="str">
        <f t="shared" ref="O7:Q7" ca="1" si="2">IF(OFFSET(E4,$M$1+3,0)="","",OFFSET(E4,$M$1+3,0))</f>
        <v/>
      </c>
      <c r="P7" s="13" t="str">
        <f t="shared" ca="1" si="2"/>
        <v/>
      </c>
      <c r="Q7" s="13" t="str">
        <f t="shared" ca="1" si="2"/>
        <v/>
      </c>
    </row>
    <row r="8" spans="4:17" x14ac:dyDescent="0.25">
      <c r="I8" s="13"/>
      <c r="N8" s="13" t="str">
        <f ca="1">IF(OFFSET(D4,$M$1+4,0)="","",OFFSET(D4,$M$1+4,0))</f>
        <v/>
      </c>
      <c r="O8" s="13" t="str">
        <f t="shared" ref="O8:Q8" ca="1" si="3">IF(OFFSET(E4,$M$1+4,0)="","",OFFSET(E4,$M$1+4,0))</f>
        <v/>
      </c>
      <c r="P8" s="13" t="str">
        <f t="shared" ca="1" si="3"/>
        <v/>
      </c>
      <c r="Q8" s="13" t="str">
        <f t="shared" ca="1" si="3"/>
        <v/>
      </c>
    </row>
    <row r="9" spans="4:17" x14ac:dyDescent="0.25">
      <c r="I9" s="13"/>
      <c r="N9" s="13" t="str">
        <f ca="1">IF(OFFSET(D4,$M$1+5,0)="","",OFFSET(D4,$M$1+5,0))</f>
        <v/>
      </c>
      <c r="O9" s="13" t="str">
        <f t="shared" ref="O9:Q9" ca="1" si="4">IF(OFFSET(E4,$M$1+5,0)="","",OFFSET(E4,$M$1+5,0))</f>
        <v/>
      </c>
      <c r="P9" s="13" t="str">
        <f t="shared" ca="1" si="4"/>
        <v/>
      </c>
      <c r="Q9" s="13" t="str">
        <f t="shared" ca="1" si="4"/>
        <v/>
      </c>
    </row>
    <row r="10" spans="4:17" x14ac:dyDescent="0.25">
      <c r="I10" s="13"/>
    </row>
    <row r="11" spans="4:17" x14ac:dyDescent="0.25">
      <c r="I11" s="13"/>
    </row>
    <row r="12" spans="4:17" x14ac:dyDescent="0.25">
      <c r="I12" s="13"/>
    </row>
    <row r="18" spans="9:9" x14ac:dyDescent="0.25">
      <c r="I18" s="13"/>
    </row>
    <row r="19" spans="9:9" x14ac:dyDescent="0.25">
      <c r="I19" s="13"/>
    </row>
    <row r="20" spans="9:9" x14ac:dyDescent="0.25">
      <c r="I20" s="13"/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59999389629810485"/>
  </sheetPr>
  <dimension ref="D4:D12"/>
  <sheetViews>
    <sheetView workbookViewId="0">
      <selection activeCell="G11" sqref="G11"/>
    </sheetView>
  </sheetViews>
  <sheetFormatPr baseColWidth="10" defaultRowHeight="15" x14ac:dyDescent="0.25"/>
  <cols>
    <col min="4" max="4" width="22" customWidth="1"/>
  </cols>
  <sheetData>
    <row r="4" spans="4:4" x14ac:dyDescent="0.25">
      <c r="D4" t="s">
        <v>5</v>
      </c>
    </row>
    <row r="5" spans="4:4" x14ac:dyDescent="0.25">
      <c r="D5" t="s">
        <v>42</v>
      </c>
    </row>
    <row r="6" spans="4:4" x14ac:dyDescent="0.25">
      <c r="D6" t="s">
        <v>42</v>
      </c>
    </row>
    <row r="7" spans="4:4" x14ac:dyDescent="0.25">
      <c r="D7" t="s">
        <v>44</v>
      </c>
    </row>
    <row r="8" spans="4:4" x14ac:dyDescent="0.25">
      <c r="D8" t="s">
        <v>48</v>
      </c>
    </row>
    <row r="9" spans="4:4" x14ac:dyDescent="0.25">
      <c r="D9" t="s">
        <v>49</v>
      </c>
    </row>
    <row r="10" spans="4:4" x14ac:dyDescent="0.25">
      <c r="D10" t="s">
        <v>51</v>
      </c>
    </row>
    <row r="11" spans="4:4" x14ac:dyDescent="0.25">
      <c r="D11" t="s">
        <v>53</v>
      </c>
    </row>
    <row r="12" spans="4:4" x14ac:dyDescent="0.25">
      <c r="D12" t="s">
        <v>56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B2:AD49"/>
  <sheetViews>
    <sheetView topLeftCell="A4" workbookViewId="0">
      <selection activeCell="C23" sqref="C23"/>
    </sheetView>
  </sheetViews>
  <sheetFormatPr baseColWidth="10" defaultRowHeight="15" x14ac:dyDescent="0.25"/>
  <cols>
    <col min="1" max="1" width="5.140625" customWidth="1"/>
    <col min="2" max="2" width="14.28515625" customWidth="1"/>
    <col min="3" max="3" width="24" customWidth="1"/>
    <col min="4" max="4" width="4.85546875" customWidth="1"/>
    <col min="5" max="5" width="21" bestFit="1" customWidth="1"/>
    <col min="6" max="6" width="23.85546875" customWidth="1"/>
    <col min="7" max="7" width="5.140625" customWidth="1"/>
    <col min="8" max="8" width="8" customWidth="1"/>
    <col min="9" max="9" width="10.7109375" customWidth="1"/>
    <col min="10" max="10" width="6.42578125" customWidth="1"/>
    <col min="11" max="11" width="12.5703125" customWidth="1"/>
    <col min="12" max="12" width="22.42578125" customWidth="1"/>
    <col min="13" max="13" width="23.85546875" customWidth="1"/>
    <col min="14" max="14" width="5.140625" customWidth="1"/>
    <col min="15" max="15" width="8" customWidth="1"/>
    <col min="16" max="16" width="10.7109375" customWidth="1"/>
    <col min="17" max="17" width="6.42578125" customWidth="1"/>
    <col min="18" max="18" width="12.5703125" customWidth="1"/>
    <col min="19" max="19" width="9.28515625" customWidth="1"/>
    <col min="20" max="20" width="21" bestFit="1" customWidth="1"/>
    <col min="21" max="21" width="22.42578125" customWidth="1"/>
    <col min="22" max="22" width="4" customWidth="1"/>
    <col min="23" max="23" width="21" bestFit="1" customWidth="1"/>
    <col min="24" max="24" width="18.28515625" bestFit="1" customWidth="1"/>
    <col min="25" max="25" width="19.28515625" bestFit="1" customWidth="1"/>
    <col min="26" max="26" width="5.5703125" customWidth="1"/>
    <col min="27" max="27" width="21" bestFit="1" customWidth="1"/>
    <col min="28" max="28" width="23.85546875" bestFit="1" customWidth="1"/>
    <col min="29" max="29" width="4" customWidth="1"/>
    <col min="30" max="30" width="12.5703125" bestFit="1" customWidth="1"/>
  </cols>
  <sheetData>
    <row r="2" spans="2:30" ht="123" customHeight="1" x14ac:dyDescent="0.25"/>
    <row r="3" spans="2:30" x14ac:dyDescent="0.25">
      <c r="B3" s="6" t="s">
        <v>10</v>
      </c>
      <c r="C3" s="7"/>
      <c r="E3" s="2" t="s">
        <v>15</v>
      </c>
      <c r="F3" s="2" t="s">
        <v>14</v>
      </c>
      <c r="L3" s="2" t="s">
        <v>34</v>
      </c>
      <c r="M3" s="2" t="s">
        <v>14</v>
      </c>
      <c r="T3" s="2" t="s">
        <v>8</v>
      </c>
      <c r="U3" t="s">
        <v>34</v>
      </c>
      <c r="W3" s="2" t="s">
        <v>8</v>
      </c>
      <c r="X3" t="s">
        <v>15</v>
      </c>
      <c r="Y3" t="s">
        <v>19</v>
      </c>
      <c r="AA3" s="2" t="s">
        <v>33</v>
      </c>
      <c r="AB3" s="2" t="s">
        <v>14</v>
      </c>
    </row>
    <row r="4" spans="2:30" x14ac:dyDescent="0.25">
      <c r="B4" s="23" t="s">
        <v>11</v>
      </c>
      <c r="C4" s="33" t="s">
        <v>59</v>
      </c>
      <c r="E4" s="2" t="s">
        <v>8</v>
      </c>
      <c r="F4" t="s">
        <v>16</v>
      </c>
      <c r="G4" t="s">
        <v>7</v>
      </c>
      <c r="H4" t="s">
        <v>18</v>
      </c>
      <c r="I4" t="s">
        <v>6</v>
      </c>
      <c r="J4" t="s">
        <v>47</v>
      </c>
      <c r="K4" t="s">
        <v>9</v>
      </c>
      <c r="L4" s="2" t="s">
        <v>8</v>
      </c>
      <c r="M4" t="s">
        <v>16</v>
      </c>
      <c r="N4" t="s">
        <v>7</v>
      </c>
      <c r="O4" t="s">
        <v>18</v>
      </c>
      <c r="P4" t="s">
        <v>6</v>
      </c>
      <c r="Q4" t="s">
        <v>47</v>
      </c>
      <c r="R4" t="s">
        <v>9</v>
      </c>
      <c r="T4" s="8">
        <v>43952</v>
      </c>
      <c r="U4" s="4">
        <v>120</v>
      </c>
      <c r="W4" s="3" t="s">
        <v>53</v>
      </c>
      <c r="X4" s="4">
        <v>7</v>
      </c>
      <c r="Y4" s="4">
        <v>537</v>
      </c>
      <c r="AA4" s="2" t="s">
        <v>8</v>
      </c>
      <c r="AB4" t="s">
        <v>43</v>
      </c>
      <c r="AC4" t="s">
        <v>50</v>
      </c>
      <c r="AD4" t="s">
        <v>9</v>
      </c>
    </row>
    <row r="5" spans="2:30" x14ac:dyDescent="0.25">
      <c r="B5" s="34" t="s">
        <v>12</v>
      </c>
      <c r="C5" s="35" t="s">
        <v>58</v>
      </c>
      <c r="E5" s="8">
        <v>43952</v>
      </c>
      <c r="F5" s="4">
        <v>1</v>
      </c>
      <c r="G5" s="4"/>
      <c r="H5" s="4">
        <v>4</v>
      </c>
      <c r="I5" s="4">
        <v>1</v>
      </c>
      <c r="J5" s="4"/>
      <c r="K5" s="4">
        <v>6</v>
      </c>
      <c r="L5" s="8">
        <v>43952</v>
      </c>
      <c r="M5" s="4">
        <v>-65</v>
      </c>
      <c r="N5" s="4"/>
      <c r="O5" s="4">
        <v>165</v>
      </c>
      <c r="P5" s="4">
        <v>20</v>
      </c>
      <c r="Q5" s="4"/>
      <c r="R5" s="4">
        <v>120</v>
      </c>
      <c r="T5" s="8">
        <v>43953</v>
      </c>
      <c r="U5" s="4">
        <v>-10</v>
      </c>
      <c r="W5" s="3" t="s">
        <v>42</v>
      </c>
      <c r="X5" s="4">
        <v>3</v>
      </c>
      <c r="Y5" s="4">
        <v>79</v>
      </c>
      <c r="AA5" s="8">
        <v>43952</v>
      </c>
      <c r="AB5" s="4">
        <v>185</v>
      </c>
      <c r="AC5" s="4">
        <v>65</v>
      </c>
      <c r="AD5" s="4">
        <v>250</v>
      </c>
    </row>
    <row r="6" spans="2:30" x14ac:dyDescent="0.25">
      <c r="B6" s="36" t="s">
        <v>13</v>
      </c>
      <c r="C6" s="37" t="s">
        <v>60</v>
      </c>
      <c r="E6" s="8">
        <v>43953</v>
      </c>
      <c r="F6" s="4">
        <v>1</v>
      </c>
      <c r="G6" s="4"/>
      <c r="H6" s="4"/>
      <c r="I6" s="4"/>
      <c r="J6" s="4">
        <v>1</v>
      </c>
      <c r="K6" s="4">
        <v>2</v>
      </c>
      <c r="L6" s="8">
        <v>43953</v>
      </c>
      <c r="M6" s="4">
        <v>-20</v>
      </c>
      <c r="N6" s="4"/>
      <c r="O6" s="4"/>
      <c r="P6" s="4"/>
      <c r="Q6" s="4">
        <v>10</v>
      </c>
      <c r="R6" s="4">
        <v>-10</v>
      </c>
      <c r="T6" s="8">
        <v>43954</v>
      </c>
      <c r="U6" s="4">
        <v>854</v>
      </c>
      <c r="W6" s="3" t="s">
        <v>48</v>
      </c>
      <c r="X6" s="4">
        <v>2</v>
      </c>
      <c r="Y6" s="4">
        <v>864</v>
      </c>
      <c r="AA6" s="8">
        <v>43953</v>
      </c>
      <c r="AB6" s="4">
        <v>10</v>
      </c>
      <c r="AC6" s="4">
        <v>20</v>
      </c>
      <c r="AD6" s="4">
        <v>30</v>
      </c>
    </row>
    <row r="7" spans="2:30" x14ac:dyDescent="0.25">
      <c r="B7" s="38" t="s">
        <v>17</v>
      </c>
      <c r="C7" s="24">
        <f>IFERROR(SUMIF(tab_BD_Rech[Type],"Vente",tab_BD_Rech[Nombre]),0)</f>
        <v>1</v>
      </c>
      <c r="E7" s="8">
        <v>43954</v>
      </c>
      <c r="F7" s="4"/>
      <c r="G7" s="4"/>
      <c r="H7" s="4">
        <v>1</v>
      </c>
      <c r="I7" s="4"/>
      <c r="J7" s="4"/>
      <c r="K7" s="4">
        <v>1</v>
      </c>
      <c r="L7" s="8">
        <v>43954</v>
      </c>
      <c r="M7" s="4"/>
      <c r="N7" s="4"/>
      <c r="O7" s="4">
        <v>854</v>
      </c>
      <c r="P7" s="4"/>
      <c r="Q7" s="4"/>
      <c r="R7" s="4">
        <v>854</v>
      </c>
      <c r="T7" s="8">
        <v>43955</v>
      </c>
      <c r="U7" s="4">
        <v>-54</v>
      </c>
      <c r="W7" s="3" t="s">
        <v>51</v>
      </c>
      <c r="X7" s="4">
        <v>2</v>
      </c>
      <c r="Y7" s="4">
        <v>119</v>
      </c>
      <c r="AA7" s="8">
        <v>43954</v>
      </c>
      <c r="AB7" s="4">
        <v>854</v>
      </c>
      <c r="AC7" s="4"/>
      <c r="AD7" s="4">
        <v>854</v>
      </c>
    </row>
    <row r="8" spans="2:30" x14ac:dyDescent="0.25">
      <c r="B8" s="17" t="s">
        <v>6</v>
      </c>
      <c r="C8" s="25">
        <f>IFERROR(SUMIF(tab_BD_Rech[Type],"Réparation",tab_BD_Rech[Nombre]),0)</f>
        <v>6</v>
      </c>
      <c r="E8" s="8">
        <v>43955</v>
      </c>
      <c r="F8" s="4"/>
      <c r="G8" s="4">
        <v>1</v>
      </c>
      <c r="H8" s="4"/>
      <c r="I8" s="4"/>
      <c r="J8" s="4"/>
      <c r="K8" s="4">
        <v>1</v>
      </c>
      <c r="L8" s="8">
        <v>43955</v>
      </c>
      <c r="M8" s="4"/>
      <c r="N8" s="4">
        <v>-54</v>
      </c>
      <c r="O8" s="4"/>
      <c r="P8" s="4"/>
      <c r="Q8" s="4"/>
      <c r="R8" s="4">
        <v>-54</v>
      </c>
      <c r="T8" s="8">
        <v>43956</v>
      </c>
      <c r="U8" s="4">
        <v>-451</v>
      </c>
      <c r="W8" s="3" t="s">
        <v>45</v>
      </c>
      <c r="X8" s="4">
        <v>2</v>
      </c>
      <c r="Y8" s="4">
        <v>140</v>
      </c>
      <c r="AA8" s="8">
        <v>43955</v>
      </c>
      <c r="AB8" s="4"/>
      <c r="AC8" s="4">
        <v>54</v>
      </c>
      <c r="AD8" s="4">
        <v>54</v>
      </c>
    </row>
    <row r="9" spans="2:30" x14ac:dyDescent="0.25">
      <c r="B9" s="17" t="s">
        <v>18</v>
      </c>
      <c r="C9" s="25">
        <f>IFERROR(SUMIF(tab_BD_Rech[Type],"Réglage",tab_BD_Rech[Nombre]),0)</f>
        <v>6</v>
      </c>
      <c r="E9" s="8">
        <v>43956</v>
      </c>
      <c r="F9" s="4">
        <v>1</v>
      </c>
      <c r="G9" s="4"/>
      <c r="H9" s="4"/>
      <c r="I9" s="4"/>
      <c r="J9" s="4"/>
      <c r="K9" s="4">
        <v>1</v>
      </c>
      <c r="L9" s="8">
        <v>43956</v>
      </c>
      <c r="M9" s="4">
        <v>-451</v>
      </c>
      <c r="N9" s="4"/>
      <c r="O9" s="4"/>
      <c r="P9" s="4"/>
      <c r="Q9" s="4"/>
      <c r="R9" s="4">
        <v>-451</v>
      </c>
      <c r="T9" s="8">
        <v>43957</v>
      </c>
      <c r="U9" s="4">
        <v>95</v>
      </c>
      <c r="W9" s="3" t="s">
        <v>56</v>
      </c>
      <c r="X9" s="4">
        <v>1</v>
      </c>
      <c r="Y9" s="4">
        <v>65</v>
      </c>
      <c r="AA9" s="8">
        <v>43956</v>
      </c>
      <c r="AB9" s="4"/>
      <c r="AC9" s="4">
        <v>451</v>
      </c>
      <c r="AD9" s="4">
        <v>451</v>
      </c>
    </row>
    <row r="10" spans="2:30" x14ac:dyDescent="0.25">
      <c r="B10" s="19" t="s">
        <v>16</v>
      </c>
      <c r="C10" s="26">
        <f>IFERROR(SUMIF(tab_BD_Rech[Type],"Achat",tab_BD_Rech[Nombre]),0)</f>
        <v>4</v>
      </c>
      <c r="E10" s="8">
        <v>43957</v>
      </c>
      <c r="F10" s="4">
        <v>1</v>
      </c>
      <c r="G10" s="4">
        <v>1</v>
      </c>
      <c r="H10" s="4">
        <v>1</v>
      </c>
      <c r="I10" s="4">
        <v>5</v>
      </c>
      <c r="J10" s="4"/>
      <c r="K10" s="4">
        <v>8</v>
      </c>
      <c r="L10" s="8">
        <v>43957</v>
      </c>
      <c r="M10" s="4">
        <v>-65</v>
      </c>
      <c r="N10" s="4">
        <v>-54</v>
      </c>
      <c r="O10" s="4">
        <v>54</v>
      </c>
      <c r="P10" s="4">
        <v>160</v>
      </c>
      <c r="Q10" s="4"/>
      <c r="R10" s="4">
        <v>95</v>
      </c>
      <c r="W10" s="3" t="s">
        <v>44</v>
      </c>
      <c r="X10" s="4">
        <v>1</v>
      </c>
      <c r="Y10" s="4">
        <v>20</v>
      </c>
      <c r="AA10" s="8">
        <v>43957</v>
      </c>
      <c r="AB10" s="4">
        <v>214</v>
      </c>
      <c r="AC10" s="4">
        <v>119</v>
      </c>
      <c r="AD10" s="4">
        <v>333</v>
      </c>
    </row>
    <row r="11" spans="2:30" x14ac:dyDescent="0.25">
      <c r="B11" s="21" t="s">
        <v>7</v>
      </c>
      <c r="C11" s="27">
        <f>IFERROR(SUMIF(tab_BD_Rech[Type],"Frais",tab_BD_Rech[Nombre]),0)</f>
        <v>2</v>
      </c>
      <c r="E11" s="8" t="s">
        <v>9</v>
      </c>
      <c r="F11" s="4">
        <v>4</v>
      </c>
      <c r="G11" s="4">
        <v>2</v>
      </c>
      <c r="H11" s="4">
        <v>6</v>
      </c>
      <c r="I11" s="4">
        <v>6</v>
      </c>
      <c r="J11" s="4">
        <v>1</v>
      </c>
      <c r="K11" s="4">
        <v>19</v>
      </c>
      <c r="L11" s="8" t="s">
        <v>9</v>
      </c>
      <c r="M11" s="4">
        <v>-601</v>
      </c>
      <c r="N11" s="4">
        <v>-108</v>
      </c>
      <c r="O11" s="4">
        <v>1073</v>
      </c>
      <c r="P11" s="4">
        <v>180</v>
      </c>
      <c r="Q11" s="4">
        <v>10</v>
      </c>
      <c r="R11" s="4">
        <v>554</v>
      </c>
      <c r="W11" s="3" t="s">
        <v>49</v>
      </c>
      <c r="X11" s="4">
        <v>1</v>
      </c>
      <c r="Y11" s="4">
        <v>20</v>
      </c>
      <c r="AA11" s="8" t="s">
        <v>9</v>
      </c>
      <c r="AB11" s="4">
        <v>1263</v>
      </c>
      <c r="AC11" s="4">
        <v>709</v>
      </c>
      <c r="AD11" s="4">
        <v>1972</v>
      </c>
    </row>
    <row r="12" spans="2:30" x14ac:dyDescent="0.25">
      <c r="B12" s="23" t="s">
        <v>17</v>
      </c>
      <c r="C12" s="28">
        <f>IFERROR(SUMIFS(tab_BD_Rech[Total Correct],tab_BD_Rech[Type],"Vente"),0)</f>
        <v>10</v>
      </c>
      <c r="W12" s="3" t="s">
        <v>9</v>
      </c>
      <c r="X12" s="4">
        <v>19</v>
      </c>
      <c r="Y12" s="4">
        <v>1844</v>
      </c>
    </row>
    <row r="13" spans="2:30" x14ac:dyDescent="0.25">
      <c r="B13" s="17" t="s">
        <v>6</v>
      </c>
      <c r="C13" s="18">
        <f>IFERROR(SUMIFS(tab_BD_Rech[Total Correct],tab_BD_Rech[Type],"Réparation"),0)</f>
        <v>180</v>
      </c>
    </row>
    <row r="14" spans="2:30" x14ac:dyDescent="0.25">
      <c r="B14" s="17" t="s">
        <v>18</v>
      </c>
      <c r="C14" s="18">
        <f>IFERROR(SUMIFS(tab_BD_Rech[Total Correct],tab_BD_Rech[Type],"Réglage"),0)</f>
        <v>1073</v>
      </c>
    </row>
    <row r="15" spans="2:30" x14ac:dyDescent="0.25">
      <c r="B15" s="19" t="s">
        <v>16</v>
      </c>
      <c r="C15" s="20">
        <f>IFERROR(SUMIFS(tab_BD_Rech[Total Correct],tab_BD_Rech[Type],"Achat"),0)</f>
        <v>-601</v>
      </c>
    </row>
    <row r="16" spans="2:30" x14ac:dyDescent="0.25">
      <c r="B16" s="21" t="s">
        <v>7</v>
      </c>
      <c r="C16" s="22">
        <f>IFERROR(SUMIFS(tab_BD_Rech[Total Correct],tab_BD_Rech[Type],"Frais"),0)</f>
        <v>-108</v>
      </c>
    </row>
    <row r="17" spans="2:3" x14ac:dyDescent="0.25">
      <c r="B17" s="23" t="s">
        <v>20</v>
      </c>
      <c r="C17" s="28">
        <f>SUM(C12,C13,C14)</f>
        <v>1263</v>
      </c>
    </row>
    <row r="18" spans="2:3" x14ac:dyDescent="0.25">
      <c r="B18" s="17" t="s">
        <v>21</v>
      </c>
      <c r="C18" s="18">
        <f>SUM(C15,C16)</f>
        <v>-709</v>
      </c>
    </row>
    <row r="19" spans="2:3" x14ac:dyDescent="0.25">
      <c r="B19" s="39" t="s">
        <v>22</v>
      </c>
      <c r="C19" s="40">
        <f>ABS(SUM(C15,C16))</f>
        <v>709</v>
      </c>
    </row>
    <row r="20" spans="2:3" x14ac:dyDescent="0.25">
      <c r="B20" s="41" t="s">
        <v>23</v>
      </c>
      <c r="C20" s="42">
        <f>SUM(C17:C18)</f>
        <v>554</v>
      </c>
    </row>
    <row r="21" spans="2:3" x14ac:dyDescent="0.25">
      <c r="B21" s="43" t="s">
        <v>24</v>
      </c>
      <c r="C21" s="18">
        <f>MAX(Valeurs_Totaux)</f>
        <v>854</v>
      </c>
    </row>
    <row r="22" spans="2:3" x14ac:dyDescent="0.25">
      <c r="B22" s="43" t="s">
        <v>26</v>
      </c>
      <c r="C22" s="44">
        <f>INDEX(T:U,MATCH(C21,Valeurs_Totaux,0),1)</f>
        <v>43954</v>
      </c>
    </row>
    <row r="23" spans="2:3" x14ac:dyDescent="0.25">
      <c r="B23" s="43" t="s">
        <v>25</v>
      </c>
      <c r="C23" s="18">
        <f>MIN(Valeurs_Totaux)</f>
        <v>-451</v>
      </c>
    </row>
    <row r="24" spans="2:3" ht="15.75" thickBot="1" x14ac:dyDescent="0.3">
      <c r="B24" s="47" t="s">
        <v>27</v>
      </c>
      <c r="C24" s="48">
        <f>INDEX(T:U,MATCH(C23,Valeurs_Totaux,0),1)</f>
        <v>43956</v>
      </c>
    </row>
    <row r="25" spans="2:3" ht="16.5" thickTop="1" thickBot="1" x14ac:dyDescent="0.3">
      <c r="B25" s="45" t="s">
        <v>28</v>
      </c>
      <c r="C25" s="46">
        <v>43961</v>
      </c>
    </row>
    <row r="26" spans="2:3" x14ac:dyDescent="0.25">
      <c r="B26" s="15" t="s">
        <v>17</v>
      </c>
      <c r="C26" s="16">
        <v>0</v>
      </c>
    </row>
    <row r="27" spans="2:3" x14ac:dyDescent="0.25">
      <c r="B27" s="17" t="s">
        <v>6</v>
      </c>
      <c r="C27" s="18">
        <v>0</v>
      </c>
    </row>
    <row r="28" spans="2:3" x14ac:dyDescent="0.25">
      <c r="B28" s="17" t="s">
        <v>18</v>
      </c>
      <c r="C28" s="18">
        <v>0</v>
      </c>
    </row>
    <row r="29" spans="2:3" x14ac:dyDescent="0.25">
      <c r="B29" s="19" t="s">
        <v>16</v>
      </c>
      <c r="C29" s="20">
        <v>0</v>
      </c>
    </row>
    <row r="30" spans="2:3" x14ac:dyDescent="0.25">
      <c r="B30" s="21" t="s">
        <v>7</v>
      </c>
      <c r="C30" s="22">
        <v>0</v>
      </c>
    </row>
    <row r="31" spans="2:3" x14ac:dyDescent="0.25">
      <c r="B31" s="23" t="s">
        <v>17</v>
      </c>
      <c r="C31" s="24">
        <v>0</v>
      </c>
    </row>
    <row r="32" spans="2:3" x14ac:dyDescent="0.25">
      <c r="B32" s="17" t="s">
        <v>6</v>
      </c>
      <c r="C32" s="25">
        <v>0</v>
      </c>
    </row>
    <row r="33" spans="2:3" x14ac:dyDescent="0.25">
      <c r="B33" s="17" t="s">
        <v>18</v>
      </c>
      <c r="C33" s="25">
        <v>0</v>
      </c>
    </row>
    <row r="34" spans="2:3" x14ac:dyDescent="0.25">
      <c r="B34" s="19" t="s">
        <v>16</v>
      </c>
      <c r="C34" s="26">
        <v>0</v>
      </c>
    </row>
    <row r="35" spans="2:3" x14ac:dyDescent="0.25">
      <c r="B35" s="21" t="s">
        <v>7</v>
      </c>
      <c r="C35" s="27">
        <v>0</v>
      </c>
    </row>
    <row r="36" spans="2:3" x14ac:dyDescent="0.25">
      <c r="B36" s="23" t="s">
        <v>21</v>
      </c>
      <c r="C36" s="28">
        <f>SUM(C29:C30)</f>
        <v>0</v>
      </c>
    </row>
    <row r="37" spans="2:3" ht="15.75" thickBot="1" x14ac:dyDescent="0.3">
      <c r="B37" s="29" t="s">
        <v>35</v>
      </c>
      <c r="C37" s="30">
        <f>SUM(C26:C28)</f>
        <v>0</v>
      </c>
    </row>
    <row r="38" spans="2:3" ht="16.5" thickTop="1" thickBot="1" x14ac:dyDescent="0.3">
      <c r="B38" s="31" t="s">
        <v>23</v>
      </c>
      <c r="C38" s="32">
        <f>C37-C36</f>
        <v>0</v>
      </c>
    </row>
    <row r="39" spans="2:3" x14ac:dyDescent="0.25">
      <c r="B39" s="49" t="s">
        <v>0</v>
      </c>
      <c r="C39" s="50">
        <f>C25</f>
        <v>43961</v>
      </c>
    </row>
    <row r="40" spans="2:3" x14ac:dyDescent="0.25">
      <c r="B40" s="10" t="s">
        <v>36</v>
      </c>
      <c r="C40" s="9" t="s">
        <v>38</v>
      </c>
    </row>
    <row r="41" spans="2:3" x14ac:dyDescent="0.25">
      <c r="B41" s="10" t="s">
        <v>37</v>
      </c>
      <c r="C41" s="9">
        <v>1111</v>
      </c>
    </row>
    <row r="42" spans="2:3" x14ac:dyDescent="0.25">
      <c r="B42" s="14"/>
      <c r="C42" s="14"/>
    </row>
    <row r="43" spans="2:3" x14ac:dyDescent="0.25">
      <c r="B43" s="14"/>
      <c r="C43" s="14"/>
    </row>
    <row r="44" spans="2:3" x14ac:dyDescent="0.25">
      <c r="B44" s="14"/>
      <c r="C44" s="14"/>
    </row>
    <row r="45" spans="2:3" x14ac:dyDescent="0.25">
      <c r="B45" s="14"/>
      <c r="C45" s="14"/>
    </row>
    <row r="46" spans="2:3" x14ac:dyDescent="0.25">
      <c r="B46" s="14"/>
      <c r="C46" s="14"/>
    </row>
    <row r="47" spans="2:3" x14ac:dyDescent="0.25">
      <c r="B47" s="14"/>
      <c r="C47" s="14"/>
    </row>
    <row r="48" spans="2:3" x14ac:dyDescent="0.25">
      <c r="B48" s="14"/>
      <c r="C48" s="14"/>
    </row>
    <row r="49" spans="2:3" x14ac:dyDescent="0.25">
      <c r="B49" s="14"/>
      <c r="C49" s="14"/>
    </row>
  </sheetData>
  <pageMargins left="0.7" right="0.7" top="0.75" bottom="0.75" header="0.3" footer="0.3"/>
  <pageSetup orientation="portrait" r:id="rId6"/>
  <ignoredErrors>
    <ignoredError sqref="C23" formula="1"/>
    <ignoredError sqref="C36:C37" formulaRange="1"/>
  </ignoredErrors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Identification</vt:lpstr>
      <vt:lpstr>Dates_Totales</vt:lpstr>
      <vt:lpstr>Valeurs_Totaux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2020-04-27T23:40:24Z</dcterms:created>
  <dcterms:modified xsi:type="dcterms:W3CDTF">2020-05-10T04:31:27Z</dcterms:modified>
</cp:coreProperties>
</file>