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901"/>
  <workbookPr defaultThemeVersion="166925"/>
  <mc:AlternateContent xmlns:mc="http://schemas.openxmlformats.org/markup-compatibility/2006">
    <mc:Choice Requires="x15">
      <x15ac:absPath xmlns:x15ac="http://schemas.microsoft.com/office/spreadsheetml/2010/11/ac" url="C:\Users\conta\OneDrive\Desktop\"/>
    </mc:Choice>
  </mc:AlternateContent>
  <xr:revisionPtr revIDLastSave="0" documentId="8_{A9D262E5-D4E4-4F78-8ABC-3B23430A05D5}" xr6:coauthVersionLast="46" xr6:coauthVersionMax="46" xr10:uidLastSave="{00000000-0000-0000-0000-000000000000}"/>
  <bookViews>
    <workbookView xWindow="-120" yWindow="-120" windowWidth="29040" windowHeight="15840" xr2:uid="{066E57E5-D578-4643-96CB-02D0881E86F7}"/>
  </bookViews>
  <sheets>
    <sheet name="Feuil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46" i="1" l="1"/>
  <c r="B146" i="1"/>
  <c r="C145" i="1"/>
  <c r="D145" i="1" s="1"/>
  <c r="B145" i="1"/>
  <c r="D144" i="1"/>
  <c r="C144" i="1"/>
  <c r="B144" i="1"/>
  <c r="C143" i="1"/>
  <c r="D143" i="1" s="1"/>
  <c r="B143" i="1"/>
  <c r="D142" i="1"/>
  <c r="C142" i="1"/>
  <c r="B142" i="1"/>
  <c r="C141" i="1"/>
  <c r="B141" i="1"/>
  <c r="M135" i="1"/>
  <c r="M134" i="1"/>
  <c r="I134" i="1"/>
  <c r="H134" i="1"/>
  <c r="M133" i="1"/>
  <c r="M132" i="1"/>
  <c r="I132" i="1"/>
  <c r="H132" i="1"/>
  <c r="M131" i="1"/>
  <c r="I131" i="1"/>
  <c r="H131" i="1"/>
  <c r="M130" i="1"/>
  <c r="I130" i="1"/>
  <c r="H130" i="1"/>
  <c r="M129" i="1"/>
  <c r="I129" i="1"/>
  <c r="H129" i="1"/>
  <c r="M128" i="1"/>
  <c r="I128" i="1"/>
  <c r="H128" i="1"/>
  <c r="M127" i="1"/>
  <c r="I127" i="1"/>
  <c r="H127" i="1"/>
  <c r="M126" i="1"/>
  <c r="I126" i="1"/>
  <c r="H126" i="1"/>
  <c r="M125" i="1"/>
  <c r="I125" i="1"/>
  <c r="H125" i="1"/>
  <c r="M124" i="1"/>
  <c r="I124" i="1"/>
  <c r="H124" i="1"/>
  <c r="M123" i="1"/>
  <c r="I123" i="1"/>
  <c r="H123" i="1"/>
  <c r="M122" i="1"/>
  <c r="I122" i="1"/>
  <c r="H122" i="1"/>
  <c r="M121" i="1"/>
  <c r="I121" i="1"/>
  <c r="H121" i="1"/>
  <c r="M120" i="1"/>
  <c r="I120" i="1"/>
  <c r="H120" i="1"/>
  <c r="M119" i="1"/>
  <c r="I119" i="1"/>
  <c r="H119" i="1"/>
  <c r="M118" i="1"/>
  <c r="I118" i="1"/>
  <c r="H118" i="1"/>
  <c r="M117" i="1"/>
  <c r="I117" i="1"/>
  <c r="H117" i="1"/>
  <c r="M116" i="1"/>
  <c r="I116" i="1"/>
  <c r="H116" i="1"/>
  <c r="M115" i="1"/>
  <c r="I115" i="1"/>
  <c r="H115" i="1"/>
  <c r="M114" i="1"/>
  <c r="I114" i="1"/>
  <c r="H114" i="1"/>
  <c r="M113" i="1"/>
  <c r="I113" i="1"/>
  <c r="H113" i="1"/>
  <c r="M112" i="1"/>
  <c r="I112" i="1"/>
  <c r="H112" i="1"/>
  <c r="M111" i="1"/>
  <c r="I111" i="1"/>
  <c r="H111" i="1"/>
  <c r="M110" i="1"/>
  <c r="I110" i="1"/>
  <c r="H110" i="1"/>
  <c r="M109" i="1"/>
  <c r="I109" i="1"/>
  <c r="H109" i="1"/>
  <c r="M108" i="1"/>
  <c r="I108" i="1"/>
  <c r="H108" i="1"/>
  <c r="M107" i="1"/>
  <c r="I107" i="1"/>
  <c r="H107" i="1"/>
  <c r="M106" i="1"/>
  <c r="I106" i="1"/>
  <c r="H106" i="1"/>
  <c r="M105" i="1"/>
  <c r="I105" i="1"/>
  <c r="H105" i="1"/>
  <c r="M104" i="1"/>
  <c r="I104" i="1"/>
  <c r="H104" i="1"/>
  <c r="M103" i="1"/>
  <c r="I103" i="1"/>
  <c r="H103" i="1"/>
  <c r="M102" i="1"/>
  <c r="I102" i="1"/>
  <c r="H102" i="1"/>
  <c r="M101" i="1"/>
  <c r="I101" i="1"/>
  <c r="H101" i="1"/>
  <c r="M100" i="1"/>
  <c r="I100" i="1"/>
  <c r="H100" i="1"/>
  <c r="M99" i="1"/>
  <c r="I99" i="1"/>
  <c r="H99" i="1"/>
  <c r="M98" i="1"/>
  <c r="I98" i="1"/>
  <c r="H98" i="1"/>
  <c r="M97" i="1"/>
  <c r="I97" i="1"/>
  <c r="H97" i="1"/>
  <c r="M96" i="1"/>
  <c r="I96" i="1"/>
  <c r="H96" i="1"/>
  <c r="M95" i="1"/>
  <c r="I95" i="1"/>
  <c r="H95" i="1"/>
  <c r="M94" i="1"/>
  <c r="I94" i="1"/>
  <c r="H94" i="1"/>
  <c r="M93" i="1"/>
  <c r="I93" i="1"/>
  <c r="H93" i="1"/>
  <c r="M92" i="1"/>
  <c r="I92" i="1"/>
  <c r="H92" i="1"/>
  <c r="M91" i="1"/>
  <c r="I91" i="1"/>
  <c r="H91" i="1"/>
  <c r="M90" i="1"/>
  <c r="I90" i="1"/>
  <c r="H90" i="1"/>
  <c r="M89" i="1"/>
  <c r="I89" i="1"/>
  <c r="H89" i="1"/>
  <c r="M88" i="1"/>
  <c r="I88" i="1"/>
  <c r="H88" i="1"/>
  <c r="M87" i="1"/>
  <c r="I87" i="1"/>
  <c r="H87" i="1"/>
  <c r="M86" i="1"/>
  <c r="I86" i="1"/>
  <c r="H86" i="1"/>
  <c r="M85" i="1"/>
  <c r="I85" i="1"/>
  <c r="H85" i="1"/>
  <c r="M84" i="1"/>
  <c r="I84" i="1"/>
  <c r="H84" i="1"/>
  <c r="M83" i="1"/>
  <c r="I83" i="1"/>
  <c r="H83" i="1"/>
  <c r="M82" i="1"/>
  <c r="I82" i="1"/>
  <c r="H82" i="1"/>
  <c r="M81" i="1"/>
  <c r="I81" i="1"/>
  <c r="H81" i="1"/>
  <c r="M80" i="1"/>
  <c r="I80" i="1"/>
  <c r="H80" i="1"/>
  <c r="M79" i="1"/>
  <c r="I79" i="1"/>
  <c r="H79" i="1"/>
  <c r="M78" i="1"/>
  <c r="I78" i="1"/>
  <c r="H78" i="1"/>
  <c r="M77" i="1"/>
  <c r="I77" i="1"/>
  <c r="H77" i="1"/>
  <c r="M76" i="1"/>
  <c r="I76" i="1"/>
  <c r="H76" i="1"/>
  <c r="M75" i="1"/>
  <c r="I75" i="1"/>
  <c r="H75" i="1"/>
  <c r="M74" i="1"/>
  <c r="I74" i="1"/>
  <c r="H74" i="1"/>
  <c r="M73" i="1"/>
  <c r="I73" i="1"/>
  <c r="H73" i="1"/>
  <c r="M72" i="1"/>
  <c r="I72" i="1"/>
  <c r="H72" i="1"/>
  <c r="M71" i="1"/>
  <c r="I71" i="1"/>
  <c r="H71" i="1"/>
  <c r="M70" i="1"/>
  <c r="I70" i="1"/>
  <c r="H70" i="1"/>
  <c r="M69" i="1"/>
  <c r="I69" i="1"/>
  <c r="H69" i="1"/>
  <c r="M68" i="1"/>
  <c r="I68" i="1"/>
  <c r="H68" i="1"/>
  <c r="M67" i="1"/>
  <c r="I67" i="1"/>
  <c r="H67" i="1"/>
  <c r="M66" i="1"/>
  <c r="I66" i="1"/>
  <c r="H66" i="1"/>
  <c r="M65" i="1"/>
  <c r="I65" i="1"/>
  <c r="H65" i="1"/>
  <c r="M64" i="1"/>
  <c r="I64" i="1"/>
  <c r="H64" i="1"/>
  <c r="M63" i="1"/>
  <c r="I63" i="1"/>
  <c r="H63" i="1"/>
  <c r="M62" i="1"/>
  <c r="I62" i="1"/>
  <c r="H62" i="1"/>
  <c r="M61" i="1"/>
  <c r="I61" i="1"/>
  <c r="H61" i="1"/>
  <c r="M60" i="1"/>
  <c r="I60" i="1"/>
  <c r="H60" i="1"/>
  <c r="M59" i="1"/>
  <c r="I59" i="1"/>
  <c r="H59" i="1"/>
  <c r="M58" i="1"/>
  <c r="I58" i="1"/>
  <c r="H58" i="1"/>
  <c r="M57" i="1"/>
  <c r="I57" i="1"/>
  <c r="H57" i="1"/>
  <c r="M56" i="1"/>
  <c r="I56" i="1"/>
  <c r="H56" i="1"/>
  <c r="M55" i="1"/>
  <c r="I55" i="1"/>
  <c r="H55" i="1"/>
  <c r="M54" i="1"/>
  <c r="I54" i="1"/>
  <c r="H54" i="1"/>
  <c r="M53" i="1"/>
  <c r="I53" i="1"/>
  <c r="H53" i="1"/>
  <c r="M52" i="1"/>
  <c r="I52" i="1"/>
  <c r="H52" i="1"/>
  <c r="M51" i="1"/>
  <c r="I51" i="1"/>
  <c r="H51" i="1"/>
  <c r="M50" i="1"/>
  <c r="I50" i="1"/>
  <c r="H50" i="1"/>
  <c r="M49" i="1"/>
  <c r="I49" i="1"/>
  <c r="H49" i="1"/>
  <c r="M48" i="1"/>
  <c r="I48" i="1"/>
  <c r="H48" i="1"/>
  <c r="M47" i="1"/>
  <c r="I47" i="1"/>
  <c r="H47" i="1"/>
  <c r="M46" i="1"/>
  <c r="I46" i="1"/>
  <c r="H46" i="1"/>
  <c r="M45" i="1"/>
  <c r="I45" i="1"/>
  <c r="H45" i="1"/>
  <c r="M44" i="1"/>
  <c r="I44" i="1"/>
  <c r="H44" i="1"/>
  <c r="M43" i="1"/>
  <c r="I43" i="1"/>
  <c r="H43" i="1"/>
  <c r="M42" i="1"/>
  <c r="I42" i="1"/>
  <c r="H42" i="1"/>
  <c r="M41" i="1"/>
  <c r="I41" i="1"/>
  <c r="H41" i="1"/>
  <c r="M40" i="1"/>
  <c r="I40" i="1"/>
  <c r="H40" i="1"/>
  <c r="M39" i="1"/>
  <c r="I39" i="1"/>
  <c r="H39" i="1"/>
  <c r="M38" i="1"/>
  <c r="I38" i="1"/>
  <c r="H38" i="1"/>
  <c r="M37" i="1"/>
  <c r="I37" i="1"/>
  <c r="H37" i="1"/>
  <c r="M36" i="1"/>
  <c r="I36" i="1"/>
  <c r="H36" i="1"/>
  <c r="M35" i="1"/>
  <c r="I35" i="1"/>
  <c r="H35" i="1"/>
  <c r="M34" i="1"/>
  <c r="I34" i="1"/>
  <c r="H34" i="1"/>
  <c r="M33" i="1"/>
  <c r="I33" i="1"/>
  <c r="H33" i="1"/>
  <c r="M32" i="1"/>
  <c r="I32" i="1"/>
  <c r="H32" i="1"/>
  <c r="M31" i="1"/>
  <c r="I31" i="1"/>
  <c r="H31" i="1"/>
  <c r="M30" i="1"/>
  <c r="I30" i="1"/>
  <c r="H30" i="1"/>
  <c r="M29" i="1"/>
  <c r="I29" i="1"/>
  <c r="H29" i="1"/>
  <c r="M28" i="1"/>
  <c r="I28" i="1"/>
  <c r="H28" i="1"/>
  <c r="M27" i="1"/>
  <c r="I27" i="1"/>
  <c r="H27" i="1"/>
  <c r="M26" i="1"/>
  <c r="I26" i="1"/>
  <c r="H26" i="1"/>
  <c r="M25" i="1"/>
  <c r="I25" i="1"/>
  <c r="H25" i="1"/>
  <c r="M24" i="1"/>
  <c r="I24" i="1"/>
  <c r="H24" i="1"/>
  <c r="M23" i="1"/>
  <c r="I23" i="1"/>
  <c r="H23" i="1"/>
  <c r="M22" i="1"/>
  <c r="I22" i="1"/>
  <c r="H22" i="1"/>
  <c r="M21" i="1"/>
  <c r="I21" i="1"/>
  <c r="H21" i="1"/>
  <c r="M20" i="1"/>
  <c r="I20" i="1"/>
  <c r="H20" i="1"/>
  <c r="M19" i="1"/>
  <c r="I19" i="1"/>
  <c r="H19" i="1"/>
  <c r="M18" i="1"/>
  <c r="I18" i="1"/>
  <c r="H18" i="1"/>
  <c r="M17" i="1"/>
  <c r="I17" i="1"/>
  <c r="H17" i="1"/>
  <c r="M16" i="1"/>
  <c r="I16" i="1"/>
  <c r="H16" i="1"/>
  <c r="M15" i="1"/>
  <c r="I15" i="1"/>
  <c r="H15" i="1"/>
  <c r="M14" i="1"/>
  <c r="I14" i="1"/>
  <c r="H14" i="1"/>
  <c r="M13" i="1"/>
  <c r="I13" i="1"/>
  <c r="H13" i="1"/>
  <c r="M12" i="1"/>
  <c r="I12" i="1"/>
  <c r="H12" i="1"/>
  <c r="M11" i="1"/>
  <c r="I11" i="1"/>
  <c r="H11" i="1"/>
  <c r="M10" i="1"/>
  <c r="I10" i="1"/>
  <c r="H10" i="1"/>
  <c r="M9" i="1"/>
  <c r="I9" i="1"/>
  <c r="H9" i="1"/>
  <c r="M8" i="1"/>
  <c r="I8" i="1"/>
  <c r="H8" i="1"/>
  <c r="M7" i="1"/>
  <c r="I7" i="1"/>
  <c r="H7" i="1"/>
  <c r="M6" i="1"/>
  <c r="I6" i="1"/>
  <c r="H6" i="1"/>
  <c r="M5" i="1"/>
  <c r="I5" i="1"/>
  <c r="H5" i="1"/>
  <c r="M4" i="1"/>
  <c r="I4" i="1"/>
  <c r="H4" i="1"/>
  <c r="M3" i="1"/>
  <c r="I3" i="1"/>
  <c r="D141" i="1" l="1"/>
</calcChain>
</file>

<file path=xl/sharedStrings.xml><?xml version="1.0" encoding="utf-8"?>
<sst xmlns="http://schemas.openxmlformats.org/spreadsheetml/2006/main" count="159" uniqueCount="24">
  <si>
    <t>DATE</t>
  </si>
  <si>
    <t>NOM</t>
  </si>
  <si>
    <t>PRENOM</t>
  </si>
  <si>
    <t>ADRESSE</t>
  </si>
  <si>
    <t>COMPAGNIE</t>
  </si>
  <si>
    <t>REEL</t>
  </si>
  <si>
    <t>AN</t>
  </si>
  <si>
    <t>CA</t>
  </si>
  <si>
    <t>Total converti</t>
  </si>
  <si>
    <t xml:space="preserve">COM </t>
  </si>
  <si>
    <t>DE</t>
  </si>
  <si>
    <t>APP</t>
  </si>
  <si>
    <t>Prime APP</t>
  </si>
  <si>
    <t>INFO</t>
  </si>
  <si>
    <t>ENVOYE</t>
  </si>
  <si>
    <t>SIGNE</t>
  </si>
  <si>
    <t>CLIENT 1</t>
  </si>
  <si>
    <t>CLIENT 2</t>
  </si>
  <si>
    <t>CLIENT 3</t>
  </si>
  <si>
    <t>CLIENT 4</t>
  </si>
  <si>
    <t>CLIENT 5</t>
  </si>
  <si>
    <t>TOTAL</t>
  </si>
  <si>
    <t>TOTAL CONVERTI</t>
  </si>
  <si>
    <t>Je voudrais que lorsque je filtre ma colonne en rouge, le sous total soit fait comme actuellement dans mon carré vert SAUF que je voudrais également pourvoir pouvoir ajouter une somme si avec critere "client 1" "client 2" pour automatiser sans rentrer le nombre de ligne manuellement. Je sais faire cette formule mais ne parviens pas à faire un somme si "client 1" alors sous total pour lorsque je filtre ma colonne rouge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</si>
</sst>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quot; &quot;[$€-40C];[Red]&quot;-&quot;#,##0.00&quot; &quot;[$€-40C]"/>
  </numFmts>
  <fonts count="13">
    <font>
      <sz val="11"/>
      <color theme="1"/>
      <name val="Calibri"/>
      <family val="2"/>
      <scheme val="minor"/>
    </font>
    <font>
      <b/>
      <sz val="28"/>
      <name val="Calibri"/>
      <family val="2"/>
      <scheme val="minor"/>
    </font>
    <font>
      <b/>
      <sz val="12"/>
      <name val="Calibri"/>
      <family val="2"/>
      <scheme val="minor"/>
    </font>
    <font>
      <sz val="10"/>
      <name val="Arial"/>
      <family val="2"/>
    </font>
    <font>
      <sz val="10"/>
      <name val="Calibri"/>
      <family val="2"/>
      <scheme val="minor"/>
    </font>
    <font>
      <sz val="10"/>
      <color theme="1"/>
      <name val="Calibri"/>
      <family val="2"/>
      <scheme val="minor"/>
    </font>
    <font>
      <strike/>
      <sz val="10"/>
      <color theme="1"/>
      <name val="Calibri"/>
      <family val="2"/>
      <scheme val="minor"/>
    </font>
    <font>
      <sz val="10"/>
      <color rgb="FF000000"/>
      <name val="Calibri"/>
      <family val="2"/>
      <scheme val="minor"/>
    </font>
    <font>
      <sz val="8"/>
      <name val="Calibri"/>
      <family val="2"/>
      <scheme val="minor"/>
    </font>
    <font>
      <b/>
      <sz val="16"/>
      <name val="Calibri"/>
      <family val="2"/>
      <scheme val="minor"/>
    </font>
    <font>
      <sz val="16"/>
      <name val="Calibri"/>
      <family val="2"/>
      <scheme val="minor"/>
    </font>
    <font>
      <b/>
      <sz val="10"/>
      <name val="Liberation Sans"/>
    </font>
    <font>
      <b/>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7C80"/>
        <bgColor indexed="64"/>
      </patternFill>
    </fill>
    <fill>
      <patternFill patternType="solid">
        <fgColor theme="9" tint="0.59999389629810485"/>
        <bgColor indexed="64"/>
      </patternFill>
    </fill>
  </fills>
  <borders count="2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xf numFmtId="0" fontId="3" fillId="0" borderId="0"/>
  </cellStyleXfs>
  <cellXfs count="52">
    <xf numFmtId="0" fontId="0" fillId="0" borderId="0" xfId="0"/>
    <xf numFmtId="49" fontId="1" fillId="0" borderId="2" xfId="0" applyNumberFormat="1" applyFont="1" applyBorder="1" applyAlignment="1">
      <alignment horizontal="center" vertical="center"/>
    </xf>
    <xf numFmtId="49" fontId="1" fillId="0" borderId="3" xfId="0" applyNumberFormat="1" applyFont="1" applyBorder="1" applyAlignment="1">
      <alignment horizontal="center" vertical="center"/>
    </xf>
    <xf numFmtId="0" fontId="2" fillId="0" borderId="4" xfId="0" applyFont="1" applyBorder="1" applyAlignment="1">
      <alignment horizontal="center" vertical="top"/>
    </xf>
    <xf numFmtId="2" fontId="2" fillId="0" borderId="4" xfId="0" applyNumberFormat="1" applyFont="1" applyBorder="1" applyAlignment="1">
      <alignment horizontal="center" vertical="top"/>
    </xf>
    <xf numFmtId="2" fontId="2" fillId="0" borderId="4" xfId="0" applyNumberFormat="1" applyFont="1" applyBorder="1" applyAlignment="1">
      <alignment horizontal="center" vertical="top" wrapText="1"/>
    </xf>
    <xf numFmtId="0" fontId="2" fillId="0" borderId="4" xfId="0" applyFont="1" applyBorder="1" applyAlignment="1">
      <alignment horizontal="center" vertical="top" wrapText="1"/>
    </xf>
    <xf numFmtId="14" fontId="4" fillId="2" borderId="4" xfId="1" applyNumberFormat="1" applyFont="1" applyFill="1" applyBorder="1" applyAlignment="1">
      <alignment horizontal="center" vertical="center"/>
    </xf>
    <xf numFmtId="0" fontId="4" fillId="2" borderId="4" xfId="1" applyFont="1" applyFill="1" applyBorder="1" applyAlignment="1">
      <alignment horizontal="center" vertical="center"/>
    </xf>
    <xf numFmtId="0" fontId="5" fillId="2" borderId="4" xfId="0" applyFont="1" applyFill="1" applyBorder="1" applyAlignment="1">
      <alignment horizontal="center" vertical="center"/>
    </xf>
    <xf numFmtId="2" fontId="5" fillId="2" borderId="4" xfId="0" applyNumberFormat="1" applyFont="1" applyFill="1" applyBorder="1" applyAlignment="1">
      <alignment horizontal="center" vertical="center"/>
    </xf>
    <xf numFmtId="0" fontId="5" fillId="2" borderId="4" xfId="0" quotePrefix="1" applyFont="1" applyFill="1" applyBorder="1" applyAlignment="1">
      <alignment horizontal="center" vertical="center"/>
    </xf>
    <xf numFmtId="14" fontId="4" fillId="3" borderId="4" xfId="1" applyNumberFormat="1" applyFont="1" applyFill="1" applyBorder="1" applyAlignment="1">
      <alignment horizontal="center" vertical="center"/>
    </xf>
    <xf numFmtId="14" fontId="5" fillId="0" borderId="4" xfId="0" applyNumberFormat="1" applyFont="1" applyBorder="1" applyAlignment="1">
      <alignment horizontal="center"/>
    </xf>
    <xf numFmtId="0" fontId="5" fillId="0" borderId="4" xfId="0" applyFont="1" applyBorder="1" applyAlignment="1">
      <alignment horizontal="center"/>
    </xf>
    <xf numFmtId="0" fontId="5" fillId="2" borderId="4" xfId="0" applyFont="1" applyFill="1" applyBorder="1" applyAlignment="1">
      <alignment horizontal="center"/>
    </xf>
    <xf numFmtId="2" fontId="5" fillId="0" borderId="4" xfId="0" applyNumberFormat="1" applyFont="1" applyBorder="1" applyAlignment="1">
      <alignment horizontal="center"/>
    </xf>
    <xf numFmtId="14" fontId="5" fillId="3" borderId="4" xfId="0" applyNumberFormat="1" applyFont="1" applyFill="1" applyBorder="1" applyAlignment="1">
      <alignment horizontal="center"/>
    </xf>
    <xf numFmtId="0" fontId="6" fillId="2" borderId="5" xfId="0" applyFont="1" applyFill="1" applyBorder="1" applyAlignment="1">
      <alignment vertical="center"/>
    </xf>
    <xf numFmtId="3" fontId="5" fillId="2" borderId="4" xfId="0" applyNumberFormat="1" applyFont="1" applyFill="1" applyBorder="1" applyAlignment="1">
      <alignment horizontal="center" vertical="center"/>
    </xf>
    <xf numFmtId="0" fontId="6" fillId="2" borderId="6" xfId="0" applyFont="1" applyFill="1" applyBorder="1" applyAlignment="1">
      <alignment vertical="center"/>
    </xf>
    <xf numFmtId="0" fontId="7" fillId="0" borderId="0" xfId="0" applyFont="1"/>
    <xf numFmtId="3" fontId="4" fillId="2" borderId="4" xfId="1" applyNumberFormat="1" applyFont="1" applyFill="1" applyBorder="1" applyAlignment="1">
      <alignment horizontal="center" vertical="center"/>
    </xf>
    <xf numFmtId="14" fontId="4" fillId="2" borderId="0" xfId="1" applyNumberFormat="1" applyFont="1" applyFill="1" applyAlignment="1">
      <alignment horizontal="center" vertical="center"/>
    </xf>
    <xf numFmtId="0" fontId="0" fillId="2" borderId="0" xfId="0" applyFill="1"/>
    <xf numFmtId="14" fontId="4" fillId="2" borderId="1" xfId="1" applyNumberFormat="1" applyFont="1" applyFill="1" applyBorder="1" applyAlignment="1">
      <alignment horizontal="center" vertical="center"/>
    </xf>
    <xf numFmtId="0" fontId="6" fillId="2" borderId="7" xfId="0" applyFont="1" applyFill="1" applyBorder="1" applyAlignment="1">
      <alignment vertical="center"/>
    </xf>
    <xf numFmtId="0" fontId="2" fillId="4" borderId="4" xfId="0" applyFont="1" applyFill="1" applyBorder="1" applyAlignment="1">
      <alignment horizontal="center" vertical="top"/>
    </xf>
    <xf numFmtId="0" fontId="5" fillId="4" borderId="4" xfId="0" applyFont="1" applyFill="1" applyBorder="1" applyAlignment="1">
      <alignment horizontal="center" vertical="center"/>
    </xf>
    <xf numFmtId="0" fontId="2" fillId="2" borderId="4" xfId="0" applyFont="1" applyFill="1" applyBorder="1" applyAlignment="1">
      <alignment horizontal="center" vertical="top"/>
    </xf>
    <xf numFmtId="0" fontId="0" fillId="0" borderId="0" xfId="0" applyAlignment="1">
      <alignment horizontal="center" wrapText="1"/>
    </xf>
    <xf numFmtId="0" fontId="9" fillId="5" borderId="8" xfId="0" applyFont="1" applyFill="1" applyBorder="1" applyAlignment="1">
      <alignment horizontal="center" vertical="center"/>
    </xf>
    <xf numFmtId="0" fontId="9" fillId="5" borderId="9" xfId="0" applyFont="1" applyFill="1" applyBorder="1" applyAlignment="1">
      <alignment horizontal="center" vertical="center"/>
    </xf>
    <xf numFmtId="0" fontId="9" fillId="5" borderId="10" xfId="0" applyFont="1" applyFill="1" applyBorder="1" applyAlignment="1">
      <alignment horizontal="center" vertical="center"/>
    </xf>
    <xf numFmtId="0" fontId="9" fillId="5" borderId="11" xfId="0" applyFont="1" applyFill="1" applyBorder="1" applyAlignment="1">
      <alignment horizontal="center" vertical="center"/>
    </xf>
    <xf numFmtId="0" fontId="9" fillId="5" borderId="12" xfId="0" applyFont="1" applyFill="1" applyBorder="1" applyAlignment="1">
      <alignment horizontal="center" vertical="center"/>
    </xf>
    <xf numFmtId="164" fontId="10" fillId="5" borderId="10" xfId="0" quotePrefix="1" applyNumberFormat="1" applyFont="1" applyFill="1" applyBorder="1" applyAlignment="1">
      <alignment horizontal="center" vertical="center"/>
    </xf>
    <xf numFmtId="0" fontId="10" fillId="5" borderId="13" xfId="0" quotePrefix="1" applyFont="1" applyFill="1" applyBorder="1" applyAlignment="1">
      <alignment horizontal="center" vertical="center"/>
    </xf>
    <xf numFmtId="2" fontId="10" fillId="5" borderId="14" xfId="0" applyNumberFormat="1" applyFont="1" applyFill="1" applyBorder="1" applyAlignment="1">
      <alignment horizontal="center"/>
    </xf>
    <xf numFmtId="0" fontId="11" fillId="5" borderId="10" xfId="0" applyFont="1" applyFill="1" applyBorder="1" applyAlignment="1">
      <alignment horizontal="center" vertical="center" wrapText="1"/>
    </xf>
    <xf numFmtId="164" fontId="12" fillId="5" borderId="15" xfId="0" quotePrefix="1" applyNumberFormat="1" applyFont="1" applyFill="1" applyBorder="1" applyAlignment="1">
      <alignment horizontal="center" vertical="center"/>
    </xf>
    <xf numFmtId="0" fontId="12" fillId="5" borderId="16" xfId="0" quotePrefix="1" applyFont="1" applyFill="1" applyBorder="1" applyAlignment="1">
      <alignment horizontal="center" vertical="center"/>
    </xf>
    <xf numFmtId="2" fontId="12" fillId="5" borderId="17" xfId="0" applyNumberFormat="1" applyFont="1" applyFill="1" applyBorder="1" applyAlignment="1">
      <alignment horizontal="center"/>
    </xf>
    <xf numFmtId="0" fontId="11" fillId="5" borderId="18" xfId="0" applyFont="1" applyFill="1" applyBorder="1" applyAlignment="1">
      <alignment horizontal="center" vertical="center"/>
    </xf>
    <xf numFmtId="164" fontId="12" fillId="5" borderId="19" xfId="0" quotePrefix="1" applyNumberFormat="1" applyFont="1" applyFill="1" applyBorder="1" applyAlignment="1">
      <alignment horizontal="center" vertical="center"/>
    </xf>
    <xf numFmtId="2" fontId="12" fillId="5" borderId="20" xfId="0" applyNumberFormat="1" applyFont="1" applyFill="1" applyBorder="1" applyAlignment="1">
      <alignment horizontal="center"/>
    </xf>
    <xf numFmtId="0" fontId="11" fillId="5" borderId="10" xfId="0" applyFont="1" applyFill="1" applyBorder="1" applyAlignment="1">
      <alignment horizontal="center" vertical="center"/>
    </xf>
    <xf numFmtId="164" fontId="12" fillId="5" borderId="21" xfId="0" quotePrefix="1" applyNumberFormat="1" applyFont="1" applyFill="1" applyBorder="1" applyAlignment="1">
      <alignment horizontal="center" vertical="center"/>
    </xf>
    <xf numFmtId="0" fontId="11" fillId="5" borderId="13" xfId="0" applyFont="1" applyFill="1" applyBorder="1" applyAlignment="1">
      <alignment horizontal="center" vertical="center"/>
    </xf>
    <xf numFmtId="164" fontId="12" fillId="5" borderId="22" xfId="0" quotePrefix="1" applyNumberFormat="1" applyFont="1" applyFill="1" applyBorder="1" applyAlignment="1">
      <alignment horizontal="center" vertical="center"/>
    </xf>
    <xf numFmtId="0" fontId="12" fillId="5" borderId="23" xfId="0" quotePrefix="1" applyFont="1" applyFill="1" applyBorder="1" applyAlignment="1">
      <alignment horizontal="center" vertical="center"/>
    </xf>
    <xf numFmtId="2" fontId="12" fillId="5" borderId="24" xfId="0" applyNumberFormat="1" applyFont="1" applyFill="1" applyBorder="1" applyAlignment="1">
      <alignment horizontal="center"/>
    </xf>
  </cellXfs>
  <cellStyles count="2">
    <cellStyle name="Normal" xfId="0" builtinId="0"/>
    <cellStyle name="Normal 3" xfId="1" xr:uid="{98159C42-4F0D-4C80-8AE2-E1FFED1C0350}"/>
  </cellStyles>
  <dxfs count="0"/>
  <tableStyles count="0" defaultTableStyle="TableStyleMedium2" defaultPivotStyle="PivotStyleLight16"/>
  <colors>
    <mruColors>
      <color rgb="FFFF7C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E34A82-A720-4028-B551-759944F4EAB9}">
  <dimension ref="A1:P146"/>
  <sheetViews>
    <sheetView tabSelected="1" topLeftCell="A40" workbookViewId="0">
      <selection activeCell="Q144" sqref="Q144"/>
    </sheetView>
  </sheetViews>
  <sheetFormatPr baseColWidth="10" defaultRowHeight="15"/>
  <cols>
    <col min="2" max="2" width="16" bestFit="1" customWidth="1"/>
    <col min="4" max="4" width="23" bestFit="1" customWidth="1"/>
    <col min="5" max="5" width="13.140625" style="24" bestFit="1" customWidth="1"/>
  </cols>
  <sheetData>
    <row r="1" spans="1:16" ht="36">
      <c r="A1" s="1"/>
      <c r="B1" s="1"/>
      <c r="C1" s="1"/>
      <c r="D1" s="1"/>
      <c r="E1" s="1"/>
      <c r="F1" s="1"/>
      <c r="G1" s="1"/>
      <c r="H1" s="1"/>
      <c r="I1" s="1"/>
      <c r="J1" s="1"/>
      <c r="K1" s="1"/>
      <c r="L1" s="1"/>
      <c r="M1" s="1"/>
      <c r="N1" s="1"/>
      <c r="O1" s="1"/>
      <c r="P1" s="2"/>
    </row>
    <row r="2" spans="1:16" ht="31.5">
      <c r="A2" s="3" t="s">
        <v>0</v>
      </c>
      <c r="B2" s="3" t="s">
        <v>1</v>
      </c>
      <c r="C2" s="3" t="s">
        <v>2</v>
      </c>
      <c r="D2" s="3" t="s">
        <v>3</v>
      </c>
      <c r="E2" s="29" t="s">
        <v>4</v>
      </c>
      <c r="F2" s="3" t="s">
        <v>5</v>
      </c>
      <c r="G2" s="3" t="s">
        <v>6</v>
      </c>
      <c r="H2" s="4" t="s">
        <v>7</v>
      </c>
      <c r="I2" s="5" t="s">
        <v>8</v>
      </c>
      <c r="J2" s="27" t="s">
        <v>9</v>
      </c>
      <c r="K2" s="3" t="s">
        <v>10</v>
      </c>
      <c r="L2" s="3" t="s">
        <v>11</v>
      </c>
      <c r="M2" s="6" t="s">
        <v>12</v>
      </c>
      <c r="N2" s="3" t="s">
        <v>13</v>
      </c>
      <c r="O2" s="3" t="s">
        <v>14</v>
      </c>
      <c r="P2" s="3" t="s">
        <v>15</v>
      </c>
    </row>
    <row r="3" spans="1:16">
      <c r="A3" s="7">
        <v>43840</v>
      </c>
      <c r="B3" s="8"/>
      <c r="C3" s="8"/>
      <c r="D3" s="8"/>
      <c r="E3" s="8" t="s">
        <v>16</v>
      </c>
      <c r="F3" s="8">
        <v>100</v>
      </c>
      <c r="G3" s="9">
        <v>10</v>
      </c>
      <c r="H3" s="9"/>
      <c r="I3" s="10">
        <f>F3</f>
        <v>100</v>
      </c>
      <c r="J3" s="28">
        <v>1</v>
      </c>
      <c r="K3" s="9"/>
      <c r="L3" s="9"/>
      <c r="M3" s="11" t="str">
        <f>IF(ISBLANK(L3),"",F3)</f>
        <v/>
      </c>
    </row>
    <row r="4" spans="1:16">
      <c r="A4" s="7">
        <v>43840</v>
      </c>
      <c r="B4" s="8"/>
      <c r="C4" s="8"/>
      <c r="D4" s="8"/>
      <c r="E4" s="8" t="s">
        <v>16</v>
      </c>
      <c r="F4" s="8">
        <v>100</v>
      </c>
      <c r="G4" s="9">
        <v>30</v>
      </c>
      <c r="H4" s="9">
        <f t="shared" ref="H4:H45" si="0">SUM(F4*4.8)</f>
        <v>480</v>
      </c>
      <c r="I4" s="10">
        <f t="shared" ref="I4:I45" si="1">F4</f>
        <v>100</v>
      </c>
      <c r="J4" s="28">
        <v>1</v>
      </c>
      <c r="K4" s="9"/>
      <c r="L4" s="9"/>
      <c r="M4" s="11" t="str">
        <f t="shared" ref="M4:M67" si="2">IF(ISBLANK(L4),"",F4)</f>
        <v/>
      </c>
    </row>
    <row r="5" spans="1:16">
      <c r="A5" s="7">
        <v>43840</v>
      </c>
      <c r="B5" s="8"/>
      <c r="C5" s="8"/>
      <c r="D5" s="8"/>
      <c r="E5" s="8" t="s">
        <v>16</v>
      </c>
      <c r="F5" s="8">
        <v>100</v>
      </c>
      <c r="G5" s="9">
        <v>30</v>
      </c>
      <c r="H5" s="9">
        <f t="shared" si="0"/>
        <v>480</v>
      </c>
      <c r="I5" s="10">
        <f t="shared" si="1"/>
        <v>100</v>
      </c>
      <c r="J5" s="28">
        <v>1</v>
      </c>
      <c r="K5" s="9"/>
      <c r="L5" s="9"/>
      <c r="M5" s="11" t="str">
        <f t="shared" si="2"/>
        <v/>
      </c>
    </row>
    <row r="6" spans="1:16">
      <c r="A6" s="7">
        <v>43844</v>
      </c>
      <c r="B6" s="8"/>
      <c r="C6" s="8"/>
      <c r="D6" s="8"/>
      <c r="E6" s="8" t="s">
        <v>16</v>
      </c>
      <c r="F6" s="8">
        <v>50</v>
      </c>
      <c r="G6" s="9">
        <v>20</v>
      </c>
      <c r="H6" s="9">
        <f t="shared" si="0"/>
        <v>240</v>
      </c>
      <c r="I6" s="10">
        <f t="shared" si="1"/>
        <v>50</v>
      </c>
      <c r="J6" s="28">
        <v>1</v>
      </c>
      <c r="K6" s="9"/>
      <c r="L6" s="9"/>
      <c r="M6" s="11" t="str">
        <f t="shared" si="2"/>
        <v/>
      </c>
    </row>
    <row r="7" spans="1:16">
      <c r="A7" s="12">
        <v>43844</v>
      </c>
      <c r="B7" s="8"/>
      <c r="C7" s="8"/>
      <c r="D7" s="8"/>
      <c r="E7" s="8" t="s">
        <v>16</v>
      </c>
      <c r="F7" s="8">
        <v>50</v>
      </c>
      <c r="G7" s="9">
        <v>20</v>
      </c>
      <c r="H7" s="9">
        <f t="shared" si="0"/>
        <v>240</v>
      </c>
      <c r="I7" s="10">
        <f t="shared" si="1"/>
        <v>50</v>
      </c>
      <c r="J7" s="28">
        <v>1</v>
      </c>
      <c r="K7" s="9"/>
      <c r="L7" s="9"/>
      <c r="M7" s="11" t="str">
        <f t="shared" si="2"/>
        <v/>
      </c>
    </row>
    <row r="8" spans="1:16">
      <c r="A8" s="7">
        <v>43829</v>
      </c>
      <c r="B8" s="8"/>
      <c r="C8" s="8"/>
      <c r="D8" s="8"/>
      <c r="E8" s="8" t="s">
        <v>16</v>
      </c>
      <c r="F8" s="8">
        <v>75</v>
      </c>
      <c r="G8" s="9">
        <v>10</v>
      </c>
      <c r="H8" s="9">
        <f t="shared" si="0"/>
        <v>360</v>
      </c>
      <c r="I8" s="10">
        <f t="shared" si="1"/>
        <v>75</v>
      </c>
      <c r="J8" s="28">
        <v>1</v>
      </c>
      <c r="K8" s="9"/>
      <c r="L8" s="9"/>
      <c r="M8" s="11" t="str">
        <f t="shared" si="2"/>
        <v/>
      </c>
    </row>
    <row r="9" spans="1:16">
      <c r="A9" s="7">
        <v>43829</v>
      </c>
      <c r="B9" s="8"/>
      <c r="C9" s="8"/>
      <c r="D9" s="8"/>
      <c r="E9" s="8" t="s">
        <v>16</v>
      </c>
      <c r="F9" s="8">
        <v>75</v>
      </c>
      <c r="G9" s="9">
        <v>10</v>
      </c>
      <c r="H9" s="9">
        <f t="shared" si="0"/>
        <v>360</v>
      </c>
      <c r="I9" s="10">
        <f t="shared" si="1"/>
        <v>75</v>
      </c>
      <c r="J9" s="28">
        <v>1</v>
      </c>
      <c r="K9" s="9"/>
      <c r="L9" s="9"/>
      <c r="M9" s="11" t="str">
        <f t="shared" si="2"/>
        <v/>
      </c>
    </row>
    <row r="10" spans="1:16">
      <c r="A10" s="7">
        <v>43841</v>
      </c>
      <c r="B10" s="8"/>
      <c r="C10" s="8"/>
      <c r="D10" s="8"/>
      <c r="E10" s="8" t="s">
        <v>16</v>
      </c>
      <c r="F10" s="8">
        <v>100</v>
      </c>
      <c r="G10" s="9">
        <v>20</v>
      </c>
      <c r="H10" s="9">
        <f t="shared" si="0"/>
        <v>480</v>
      </c>
      <c r="I10" s="10">
        <f t="shared" si="1"/>
        <v>100</v>
      </c>
      <c r="J10" s="28">
        <v>1</v>
      </c>
      <c r="K10" s="9"/>
      <c r="L10" s="9"/>
      <c r="M10" s="11" t="str">
        <f t="shared" si="2"/>
        <v/>
      </c>
    </row>
    <row r="11" spans="1:16">
      <c r="A11" s="7">
        <v>43837</v>
      </c>
      <c r="B11" s="8"/>
      <c r="C11" s="8"/>
      <c r="D11" s="8"/>
      <c r="E11" s="8" t="s">
        <v>16</v>
      </c>
      <c r="F11" s="8">
        <v>60</v>
      </c>
      <c r="G11" s="9">
        <v>10</v>
      </c>
      <c r="H11" s="9">
        <f t="shared" si="0"/>
        <v>288</v>
      </c>
      <c r="I11" s="10">
        <f t="shared" si="1"/>
        <v>60</v>
      </c>
      <c r="J11" s="28">
        <v>2</v>
      </c>
      <c r="K11" s="9"/>
      <c r="L11" s="9"/>
      <c r="M11" s="11" t="str">
        <f t="shared" si="2"/>
        <v/>
      </c>
    </row>
    <row r="12" spans="1:16">
      <c r="A12" s="7">
        <v>43837</v>
      </c>
      <c r="B12" s="8"/>
      <c r="C12" s="8"/>
      <c r="D12" s="8"/>
      <c r="E12" s="8" t="s">
        <v>16</v>
      </c>
      <c r="F12" s="8">
        <v>60</v>
      </c>
      <c r="G12" s="9">
        <v>10</v>
      </c>
      <c r="H12" s="9">
        <f t="shared" si="0"/>
        <v>288</v>
      </c>
      <c r="I12" s="10">
        <f t="shared" si="1"/>
        <v>60</v>
      </c>
      <c r="J12" s="28">
        <v>2</v>
      </c>
      <c r="K12" s="9"/>
      <c r="L12" s="9"/>
      <c r="M12" s="11" t="str">
        <f t="shared" si="2"/>
        <v/>
      </c>
    </row>
    <row r="13" spans="1:16">
      <c r="A13" s="7">
        <v>43840</v>
      </c>
      <c r="B13" s="8"/>
      <c r="C13" s="8"/>
      <c r="D13" s="8"/>
      <c r="E13" s="8" t="s">
        <v>16</v>
      </c>
      <c r="F13" s="8">
        <v>175</v>
      </c>
      <c r="G13" s="9">
        <v>15</v>
      </c>
      <c r="H13" s="9">
        <f t="shared" si="0"/>
        <v>840</v>
      </c>
      <c r="I13" s="10">
        <f t="shared" si="1"/>
        <v>175</v>
      </c>
      <c r="J13" s="28">
        <v>2</v>
      </c>
      <c r="K13" s="9"/>
      <c r="L13" s="9"/>
      <c r="M13" s="11" t="str">
        <f t="shared" si="2"/>
        <v/>
      </c>
    </row>
    <row r="14" spans="1:16">
      <c r="A14" s="7">
        <v>43844</v>
      </c>
      <c r="B14" s="8"/>
      <c r="C14" s="8"/>
      <c r="D14" s="8"/>
      <c r="E14" s="8" t="s">
        <v>16</v>
      </c>
      <c r="F14" s="8">
        <v>75</v>
      </c>
      <c r="G14" s="9">
        <v>30</v>
      </c>
      <c r="H14" s="9">
        <f t="shared" si="0"/>
        <v>360</v>
      </c>
      <c r="I14" s="10">
        <f t="shared" si="1"/>
        <v>75</v>
      </c>
      <c r="J14" s="28">
        <v>2</v>
      </c>
      <c r="K14" s="9"/>
      <c r="L14" s="9"/>
      <c r="M14" s="11" t="str">
        <f t="shared" si="2"/>
        <v/>
      </c>
    </row>
    <row r="15" spans="1:16">
      <c r="A15" s="7">
        <v>43845</v>
      </c>
      <c r="B15" s="8"/>
      <c r="C15" s="8"/>
      <c r="D15" s="8"/>
      <c r="E15" s="8" t="s">
        <v>16</v>
      </c>
      <c r="F15" s="8">
        <v>500</v>
      </c>
      <c r="G15" s="9">
        <v>30</v>
      </c>
      <c r="H15" s="9">
        <f t="shared" si="0"/>
        <v>2400</v>
      </c>
      <c r="I15" s="10">
        <f t="shared" si="1"/>
        <v>500</v>
      </c>
      <c r="J15" s="28">
        <v>2</v>
      </c>
      <c r="K15" s="9"/>
      <c r="L15" s="9"/>
      <c r="M15" s="11" t="str">
        <f t="shared" si="2"/>
        <v/>
      </c>
    </row>
    <row r="16" spans="1:16">
      <c r="A16" s="7">
        <v>43839</v>
      </c>
      <c r="B16" s="8"/>
      <c r="C16" s="8"/>
      <c r="D16" s="8"/>
      <c r="E16" s="8" t="s">
        <v>16</v>
      </c>
      <c r="F16" s="8">
        <v>37.5</v>
      </c>
      <c r="G16" s="9">
        <v>30</v>
      </c>
      <c r="H16" s="9">
        <f t="shared" si="0"/>
        <v>180</v>
      </c>
      <c r="I16" s="10">
        <f t="shared" si="1"/>
        <v>37.5</v>
      </c>
      <c r="J16" s="28">
        <v>2</v>
      </c>
      <c r="K16" s="9"/>
      <c r="L16" s="9"/>
      <c r="M16" s="11" t="str">
        <f t="shared" si="2"/>
        <v/>
      </c>
    </row>
    <row r="17" spans="1:13">
      <c r="A17" s="12">
        <v>43839</v>
      </c>
      <c r="B17" s="8"/>
      <c r="C17" s="8"/>
      <c r="D17" s="8"/>
      <c r="E17" s="8" t="s">
        <v>16</v>
      </c>
      <c r="F17" s="8">
        <v>37.5</v>
      </c>
      <c r="G17" s="9">
        <v>30</v>
      </c>
      <c r="H17" s="9">
        <f t="shared" si="0"/>
        <v>180</v>
      </c>
      <c r="I17" s="10">
        <f t="shared" si="1"/>
        <v>37.5</v>
      </c>
      <c r="J17" s="28">
        <v>2</v>
      </c>
      <c r="K17" s="9"/>
      <c r="L17" s="9"/>
      <c r="M17" s="11" t="str">
        <f t="shared" si="2"/>
        <v/>
      </c>
    </row>
    <row r="18" spans="1:13">
      <c r="A18" s="7">
        <v>43845</v>
      </c>
      <c r="B18" s="8"/>
      <c r="C18" s="8"/>
      <c r="D18" s="8"/>
      <c r="E18" s="8" t="s">
        <v>16</v>
      </c>
      <c r="F18" s="8">
        <v>200</v>
      </c>
      <c r="G18" s="9">
        <v>30</v>
      </c>
      <c r="H18" s="9">
        <f t="shared" si="0"/>
        <v>960</v>
      </c>
      <c r="I18" s="10">
        <f t="shared" si="1"/>
        <v>200</v>
      </c>
      <c r="J18" s="28">
        <v>3</v>
      </c>
      <c r="K18" s="9"/>
      <c r="L18" s="9"/>
      <c r="M18" s="11" t="str">
        <f t="shared" si="2"/>
        <v/>
      </c>
    </row>
    <row r="19" spans="1:13">
      <c r="A19" s="7">
        <v>43810</v>
      </c>
      <c r="B19" s="8"/>
      <c r="C19" s="8"/>
      <c r="D19" s="8"/>
      <c r="E19" s="8" t="s">
        <v>16</v>
      </c>
      <c r="F19" s="8">
        <v>75</v>
      </c>
      <c r="G19" s="9">
        <v>20</v>
      </c>
      <c r="H19" s="9">
        <f t="shared" si="0"/>
        <v>360</v>
      </c>
      <c r="I19" s="10">
        <f t="shared" si="1"/>
        <v>75</v>
      </c>
      <c r="J19" s="28">
        <v>3</v>
      </c>
      <c r="K19" s="9"/>
      <c r="L19" s="9"/>
      <c r="M19" s="11" t="str">
        <f t="shared" si="2"/>
        <v/>
      </c>
    </row>
    <row r="20" spans="1:13">
      <c r="A20" s="7">
        <v>43837</v>
      </c>
      <c r="B20" s="8"/>
      <c r="C20" s="8"/>
      <c r="D20" s="8"/>
      <c r="E20" s="8" t="s">
        <v>16</v>
      </c>
      <c r="F20" s="8">
        <v>115</v>
      </c>
      <c r="G20" s="9">
        <v>12</v>
      </c>
      <c r="H20" s="9">
        <f t="shared" si="0"/>
        <v>552</v>
      </c>
      <c r="I20" s="10">
        <f t="shared" si="1"/>
        <v>115</v>
      </c>
      <c r="J20" s="28">
        <v>3</v>
      </c>
      <c r="K20" s="9"/>
      <c r="L20" s="9"/>
      <c r="M20" s="11" t="str">
        <f t="shared" si="2"/>
        <v/>
      </c>
    </row>
    <row r="21" spans="1:13">
      <c r="A21" s="7">
        <v>43837</v>
      </c>
      <c r="B21" s="8"/>
      <c r="C21" s="8"/>
      <c r="D21" s="8"/>
      <c r="E21" s="8" t="s">
        <v>16</v>
      </c>
      <c r="F21" s="8">
        <v>115</v>
      </c>
      <c r="G21" s="9">
        <v>15</v>
      </c>
      <c r="H21" s="9">
        <f t="shared" si="0"/>
        <v>552</v>
      </c>
      <c r="I21" s="10">
        <f t="shared" si="1"/>
        <v>115</v>
      </c>
      <c r="J21" s="28">
        <v>3</v>
      </c>
      <c r="K21" s="9"/>
      <c r="L21" s="9"/>
      <c r="M21" s="11" t="str">
        <f t="shared" si="2"/>
        <v/>
      </c>
    </row>
    <row r="22" spans="1:13">
      <c r="A22" s="7">
        <v>43833</v>
      </c>
      <c r="B22" s="8"/>
      <c r="C22" s="8"/>
      <c r="D22" s="8"/>
      <c r="E22" s="8" t="s">
        <v>16</v>
      </c>
      <c r="F22" s="8">
        <v>70</v>
      </c>
      <c r="G22" s="9">
        <v>23</v>
      </c>
      <c r="H22" s="9">
        <f t="shared" si="0"/>
        <v>336</v>
      </c>
      <c r="I22" s="10">
        <f t="shared" si="1"/>
        <v>70</v>
      </c>
      <c r="J22" s="28">
        <v>3</v>
      </c>
      <c r="K22" s="9"/>
      <c r="L22" s="9"/>
      <c r="M22" s="11" t="str">
        <f t="shared" si="2"/>
        <v/>
      </c>
    </row>
    <row r="23" spans="1:13">
      <c r="A23" s="7">
        <v>43843</v>
      </c>
      <c r="B23" s="8"/>
      <c r="C23" s="8"/>
      <c r="D23" s="8"/>
      <c r="E23" s="8" t="s">
        <v>16</v>
      </c>
      <c r="F23" s="8">
        <v>100</v>
      </c>
      <c r="G23" s="9">
        <v>30</v>
      </c>
      <c r="H23" s="9">
        <f t="shared" si="0"/>
        <v>480</v>
      </c>
      <c r="I23" s="10">
        <f t="shared" si="1"/>
        <v>100</v>
      </c>
      <c r="J23" s="28">
        <v>3</v>
      </c>
      <c r="K23" s="9"/>
      <c r="L23" s="9"/>
      <c r="M23" s="11" t="str">
        <f t="shared" si="2"/>
        <v/>
      </c>
    </row>
    <row r="24" spans="1:13">
      <c r="A24" s="7">
        <v>43851</v>
      </c>
      <c r="B24" s="8"/>
      <c r="C24" s="8"/>
      <c r="D24" s="8"/>
      <c r="E24" s="8" t="s">
        <v>16</v>
      </c>
      <c r="F24" s="8">
        <v>100</v>
      </c>
      <c r="G24" s="9">
        <v>30</v>
      </c>
      <c r="H24" s="9">
        <f t="shared" si="0"/>
        <v>480</v>
      </c>
      <c r="I24" s="10">
        <f t="shared" si="1"/>
        <v>100</v>
      </c>
      <c r="J24" s="28">
        <v>4</v>
      </c>
      <c r="K24" s="9"/>
      <c r="L24" s="9"/>
      <c r="M24" s="11" t="str">
        <f t="shared" si="2"/>
        <v/>
      </c>
    </row>
    <row r="25" spans="1:13">
      <c r="A25" s="12">
        <v>43852</v>
      </c>
      <c r="B25" s="8"/>
      <c r="C25" s="8"/>
      <c r="D25" s="8"/>
      <c r="E25" s="8" t="s">
        <v>16</v>
      </c>
      <c r="F25" s="8">
        <v>50</v>
      </c>
      <c r="G25" s="9">
        <v>20</v>
      </c>
      <c r="H25" s="9">
        <f t="shared" si="0"/>
        <v>240</v>
      </c>
      <c r="I25" s="10">
        <f t="shared" si="1"/>
        <v>50</v>
      </c>
      <c r="J25" s="28">
        <v>4</v>
      </c>
      <c r="K25" s="9"/>
      <c r="L25" s="9"/>
      <c r="M25" s="11" t="str">
        <f t="shared" si="2"/>
        <v/>
      </c>
    </row>
    <row r="26" spans="1:13">
      <c r="A26" s="12">
        <v>43852</v>
      </c>
      <c r="B26" s="8"/>
      <c r="C26" s="8"/>
      <c r="D26" s="8"/>
      <c r="E26" s="8" t="s">
        <v>16</v>
      </c>
      <c r="F26" s="8">
        <v>50</v>
      </c>
      <c r="G26" s="9">
        <v>20</v>
      </c>
      <c r="H26" s="9">
        <f t="shared" si="0"/>
        <v>240</v>
      </c>
      <c r="I26" s="10">
        <f t="shared" si="1"/>
        <v>50</v>
      </c>
      <c r="J26" s="28">
        <v>4</v>
      </c>
      <c r="K26" s="9"/>
      <c r="L26" s="9"/>
      <c r="M26" s="11" t="str">
        <f t="shared" si="2"/>
        <v/>
      </c>
    </row>
    <row r="27" spans="1:13">
      <c r="A27" s="7">
        <v>43852</v>
      </c>
      <c r="B27" s="8"/>
      <c r="C27" s="8"/>
      <c r="D27" s="8"/>
      <c r="E27" s="8" t="s">
        <v>16</v>
      </c>
      <c r="F27" s="8">
        <v>100</v>
      </c>
      <c r="G27" s="9">
        <v>30</v>
      </c>
      <c r="H27" s="9">
        <f t="shared" si="0"/>
        <v>480</v>
      </c>
      <c r="I27" s="10">
        <f t="shared" si="1"/>
        <v>100</v>
      </c>
      <c r="J27" s="28">
        <v>4</v>
      </c>
      <c r="K27" s="9"/>
      <c r="L27" s="9"/>
      <c r="M27" s="11" t="str">
        <f t="shared" si="2"/>
        <v/>
      </c>
    </row>
    <row r="28" spans="1:13">
      <c r="A28" s="7">
        <v>43852</v>
      </c>
      <c r="B28" s="8"/>
      <c r="C28" s="8"/>
      <c r="D28" s="8"/>
      <c r="E28" s="8" t="s">
        <v>16</v>
      </c>
      <c r="F28" s="8">
        <v>50</v>
      </c>
      <c r="G28" s="9">
        <v>30</v>
      </c>
      <c r="H28" s="9">
        <f t="shared" si="0"/>
        <v>240</v>
      </c>
      <c r="I28" s="10">
        <f t="shared" si="1"/>
        <v>50</v>
      </c>
      <c r="J28" s="28">
        <v>4</v>
      </c>
      <c r="K28" s="9"/>
      <c r="L28" s="9"/>
      <c r="M28" s="11" t="str">
        <f t="shared" si="2"/>
        <v/>
      </c>
    </row>
    <row r="29" spans="1:13">
      <c r="A29" s="7">
        <v>43852</v>
      </c>
      <c r="B29" s="8"/>
      <c r="C29" s="8"/>
      <c r="D29" s="8"/>
      <c r="E29" s="8" t="s">
        <v>16</v>
      </c>
      <c r="F29" s="8">
        <v>100</v>
      </c>
      <c r="G29" s="9">
        <v>10</v>
      </c>
      <c r="H29" s="9">
        <f t="shared" si="0"/>
        <v>480</v>
      </c>
      <c r="I29" s="10">
        <f t="shared" si="1"/>
        <v>100</v>
      </c>
      <c r="J29" s="28">
        <v>4</v>
      </c>
      <c r="K29" s="9"/>
      <c r="L29" s="9"/>
      <c r="M29" s="11" t="str">
        <f t="shared" si="2"/>
        <v/>
      </c>
    </row>
    <row r="30" spans="1:13">
      <c r="A30" s="7">
        <v>43850</v>
      </c>
      <c r="B30" s="8"/>
      <c r="C30" s="8"/>
      <c r="D30" s="8"/>
      <c r="E30" s="8" t="s">
        <v>16</v>
      </c>
      <c r="F30" s="8">
        <v>100</v>
      </c>
      <c r="G30" s="9">
        <v>30</v>
      </c>
      <c r="H30" s="9">
        <f t="shared" si="0"/>
        <v>480</v>
      </c>
      <c r="I30" s="10">
        <f t="shared" si="1"/>
        <v>100</v>
      </c>
      <c r="J30" s="28">
        <v>2</v>
      </c>
      <c r="K30" s="9"/>
      <c r="L30" s="9"/>
      <c r="M30" s="11" t="str">
        <f t="shared" si="2"/>
        <v/>
      </c>
    </row>
    <row r="31" spans="1:13">
      <c r="A31" s="7">
        <v>43858</v>
      </c>
      <c r="B31" s="8"/>
      <c r="C31" s="8"/>
      <c r="D31" s="8"/>
      <c r="E31" s="8" t="s">
        <v>16</v>
      </c>
      <c r="F31" s="8">
        <v>100</v>
      </c>
      <c r="G31" s="9">
        <v>20</v>
      </c>
      <c r="H31" s="9">
        <f t="shared" si="0"/>
        <v>480</v>
      </c>
      <c r="I31" s="10">
        <f t="shared" si="1"/>
        <v>100</v>
      </c>
      <c r="J31" s="28">
        <v>2</v>
      </c>
      <c r="K31" s="9"/>
      <c r="L31" s="9"/>
      <c r="M31" s="11" t="str">
        <f t="shared" si="2"/>
        <v/>
      </c>
    </row>
    <row r="32" spans="1:13">
      <c r="A32" s="7">
        <v>43858</v>
      </c>
      <c r="B32" s="8"/>
      <c r="C32" s="8"/>
      <c r="D32" s="8"/>
      <c r="E32" s="8" t="s">
        <v>16</v>
      </c>
      <c r="F32" s="8">
        <v>112</v>
      </c>
      <c r="G32" s="9">
        <v>30</v>
      </c>
      <c r="H32" s="9">
        <f t="shared" si="0"/>
        <v>537.6</v>
      </c>
      <c r="I32" s="10">
        <f t="shared" si="1"/>
        <v>112</v>
      </c>
      <c r="J32" s="28">
        <v>2</v>
      </c>
      <c r="K32" s="9"/>
      <c r="L32" s="9"/>
      <c r="M32" s="11" t="str">
        <f t="shared" si="2"/>
        <v/>
      </c>
    </row>
    <row r="33" spans="1:13">
      <c r="A33" s="7">
        <v>43860</v>
      </c>
      <c r="B33" s="8"/>
      <c r="C33" s="8"/>
      <c r="D33" s="8"/>
      <c r="E33" s="8" t="s">
        <v>16</v>
      </c>
      <c r="F33" s="8">
        <v>50</v>
      </c>
      <c r="G33" s="9">
        <v>30</v>
      </c>
      <c r="H33" s="9">
        <f t="shared" si="0"/>
        <v>240</v>
      </c>
      <c r="I33" s="10">
        <f t="shared" si="1"/>
        <v>50</v>
      </c>
      <c r="J33" s="28">
        <v>2</v>
      </c>
      <c r="K33" s="9"/>
      <c r="L33" s="9"/>
      <c r="M33" s="11" t="str">
        <f t="shared" si="2"/>
        <v/>
      </c>
    </row>
    <row r="34" spans="1:13">
      <c r="A34" s="7">
        <v>43857</v>
      </c>
      <c r="B34" s="8"/>
      <c r="C34" s="8"/>
      <c r="D34" s="8"/>
      <c r="E34" s="8" t="s">
        <v>16</v>
      </c>
      <c r="F34" s="8">
        <v>50</v>
      </c>
      <c r="G34" s="9">
        <v>30</v>
      </c>
      <c r="H34" s="9">
        <f t="shared" si="0"/>
        <v>240</v>
      </c>
      <c r="I34" s="10">
        <f t="shared" si="1"/>
        <v>50</v>
      </c>
      <c r="J34" s="28">
        <v>2</v>
      </c>
      <c r="K34" s="9"/>
      <c r="L34" s="9"/>
      <c r="M34" s="11" t="str">
        <f t="shared" si="2"/>
        <v/>
      </c>
    </row>
    <row r="35" spans="1:13">
      <c r="A35" s="7">
        <v>43859</v>
      </c>
      <c r="B35" s="8"/>
      <c r="C35" s="8"/>
      <c r="D35" s="8"/>
      <c r="E35" s="8" t="s">
        <v>16</v>
      </c>
      <c r="F35" s="8">
        <v>60</v>
      </c>
      <c r="G35" s="9">
        <v>30</v>
      </c>
      <c r="H35" s="9">
        <f t="shared" si="0"/>
        <v>288</v>
      </c>
      <c r="I35" s="10">
        <f t="shared" si="1"/>
        <v>60</v>
      </c>
      <c r="J35" s="28">
        <v>2</v>
      </c>
      <c r="K35" s="9"/>
      <c r="L35" s="9"/>
      <c r="M35" s="11" t="str">
        <f t="shared" si="2"/>
        <v/>
      </c>
    </row>
    <row r="36" spans="1:13">
      <c r="A36" s="7">
        <v>43857</v>
      </c>
      <c r="B36" s="8"/>
      <c r="C36" s="8"/>
      <c r="D36" s="8"/>
      <c r="E36" s="8" t="s">
        <v>16</v>
      </c>
      <c r="F36" s="8">
        <v>70</v>
      </c>
      <c r="G36" s="9">
        <v>20</v>
      </c>
      <c r="H36" s="9">
        <f t="shared" si="0"/>
        <v>336</v>
      </c>
      <c r="I36" s="10">
        <f t="shared" si="1"/>
        <v>70</v>
      </c>
      <c r="J36" s="28">
        <v>2</v>
      </c>
      <c r="K36" s="9"/>
      <c r="L36" s="9"/>
      <c r="M36" s="11" t="str">
        <f t="shared" si="2"/>
        <v/>
      </c>
    </row>
    <row r="37" spans="1:13">
      <c r="A37" s="7">
        <v>43854</v>
      </c>
      <c r="B37" s="8"/>
      <c r="C37" s="8"/>
      <c r="D37" s="8"/>
      <c r="E37" s="8" t="s">
        <v>16</v>
      </c>
      <c r="F37" s="8">
        <v>70</v>
      </c>
      <c r="G37" s="9">
        <v>20</v>
      </c>
      <c r="H37" s="9">
        <f t="shared" si="0"/>
        <v>336</v>
      </c>
      <c r="I37" s="10">
        <f t="shared" si="1"/>
        <v>70</v>
      </c>
      <c r="J37" s="28">
        <v>1</v>
      </c>
      <c r="K37" s="9"/>
      <c r="L37" s="9"/>
      <c r="M37" s="11" t="str">
        <f t="shared" si="2"/>
        <v/>
      </c>
    </row>
    <row r="38" spans="1:13">
      <c r="A38" s="7">
        <v>43854</v>
      </c>
      <c r="B38" s="8"/>
      <c r="C38" s="8"/>
      <c r="D38" s="8"/>
      <c r="E38" s="8" t="s">
        <v>16</v>
      </c>
      <c r="F38" s="8">
        <v>100</v>
      </c>
      <c r="G38" s="9">
        <v>10</v>
      </c>
      <c r="H38" s="9">
        <f t="shared" si="0"/>
        <v>480</v>
      </c>
      <c r="I38" s="10">
        <f t="shared" si="1"/>
        <v>100</v>
      </c>
      <c r="J38" s="28">
        <v>1</v>
      </c>
      <c r="K38" s="9"/>
      <c r="L38" s="9"/>
      <c r="M38" s="11" t="str">
        <f t="shared" si="2"/>
        <v/>
      </c>
    </row>
    <row r="39" spans="1:13">
      <c r="A39" s="7">
        <v>43858</v>
      </c>
      <c r="B39" s="8"/>
      <c r="C39" s="8"/>
      <c r="D39" s="8"/>
      <c r="E39" s="8" t="s">
        <v>16</v>
      </c>
      <c r="F39" s="8">
        <v>100</v>
      </c>
      <c r="G39" s="9">
        <v>20</v>
      </c>
      <c r="H39" s="9">
        <f t="shared" si="0"/>
        <v>480</v>
      </c>
      <c r="I39" s="10">
        <f t="shared" si="1"/>
        <v>100</v>
      </c>
      <c r="J39" s="28">
        <v>1</v>
      </c>
      <c r="K39" s="9"/>
      <c r="L39" s="9"/>
      <c r="M39" s="11" t="str">
        <f t="shared" si="2"/>
        <v/>
      </c>
    </row>
    <row r="40" spans="1:13">
      <c r="A40" s="7">
        <v>43859</v>
      </c>
      <c r="B40" s="8"/>
      <c r="C40" s="8"/>
      <c r="D40" s="8"/>
      <c r="E40" s="8" t="s">
        <v>16</v>
      </c>
      <c r="F40" s="8">
        <v>100</v>
      </c>
      <c r="G40" s="9">
        <v>15</v>
      </c>
      <c r="H40" s="9">
        <f t="shared" si="0"/>
        <v>480</v>
      </c>
      <c r="I40" s="10">
        <f t="shared" si="1"/>
        <v>100</v>
      </c>
      <c r="J40" s="28">
        <v>1</v>
      </c>
      <c r="K40" s="9"/>
      <c r="L40" s="9"/>
      <c r="M40" s="11" t="str">
        <f t="shared" si="2"/>
        <v/>
      </c>
    </row>
    <row r="41" spans="1:13">
      <c r="A41" s="7">
        <v>43857</v>
      </c>
      <c r="B41" s="8"/>
      <c r="C41" s="8"/>
      <c r="D41" s="8"/>
      <c r="E41" s="8" t="s">
        <v>16</v>
      </c>
      <c r="F41" s="8">
        <v>100</v>
      </c>
      <c r="G41" s="9">
        <v>10</v>
      </c>
      <c r="H41" s="9">
        <f t="shared" si="0"/>
        <v>480</v>
      </c>
      <c r="I41" s="10">
        <f t="shared" si="1"/>
        <v>100</v>
      </c>
      <c r="J41" s="28">
        <v>1</v>
      </c>
      <c r="K41" s="9"/>
      <c r="L41" s="9"/>
      <c r="M41" s="11" t="str">
        <f t="shared" si="2"/>
        <v/>
      </c>
    </row>
    <row r="42" spans="1:13">
      <c r="A42" s="7">
        <v>43853</v>
      </c>
      <c r="B42" s="8"/>
      <c r="C42" s="8"/>
      <c r="D42" s="8"/>
      <c r="E42" s="8" t="s">
        <v>16</v>
      </c>
      <c r="F42" s="8">
        <v>100</v>
      </c>
      <c r="G42" s="9">
        <v>10</v>
      </c>
      <c r="H42" s="9">
        <f t="shared" si="0"/>
        <v>480</v>
      </c>
      <c r="I42" s="10">
        <f t="shared" si="1"/>
        <v>100</v>
      </c>
      <c r="J42" s="28">
        <v>1</v>
      </c>
      <c r="K42" s="9"/>
      <c r="L42" s="9"/>
      <c r="M42" s="11" t="str">
        <f t="shared" si="2"/>
        <v/>
      </c>
    </row>
    <row r="43" spans="1:13">
      <c r="A43" s="7">
        <v>43860</v>
      </c>
      <c r="B43" s="8"/>
      <c r="C43" s="8"/>
      <c r="D43" s="8"/>
      <c r="E43" s="8" t="s">
        <v>16</v>
      </c>
      <c r="F43" s="8">
        <v>50</v>
      </c>
      <c r="G43" s="9">
        <v>28</v>
      </c>
      <c r="H43" s="9">
        <f t="shared" si="0"/>
        <v>240</v>
      </c>
      <c r="I43" s="10">
        <f t="shared" si="1"/>
        <v>50</v>
      </c>
      <c r="J43" s="28">
        <v>1</v>
      </c>
      <c r="K43" s="9"/>
      <c r="L43" s="9"/>
      <c r="M43" s="11" t="str">
        <f t="shared" si="2"/>
        <v/>
      </c>
    </row>
    <row r="44" spans="1:13">
      <c r="A44" s="7">
        <v>43861</v>
      </c>
      <c r="B44" s="8"/>
      <c r="C44" s="8"/>
      <c r="D44" s="8"/>
      <c r="E44" s="8" t="s">
        <v>16</v>
      </c>
      <c r="F44" s="8">
        <v>100</v>
      </c>
      <c r="G44" s="9">
        <v>20</v>
      </c>
      <c r="H44" s="9">
        <f t="shared" si="0"/>
        <v>480</v>
      </c>
      <c r="I44" s="10">
        <f t="shared" si="1"/>
        <v>100</v>
      </c>
      <c r="J44" s="28">
        <v>2</v>
      </c>
      <c r="K44" s="9"/>
      <c r="L44" s="9"/>
      <c r="M44" s="11" t="str">
        <f t="shared" si="2"/>
        <v/>
      </c>
    </row>
    <row r="45" spans="1:13">
      <c r="A45" s="7">
        <v>43860</v>
      </c>
      <c r="B45" s="8"/>
      <c r="C45" s="8"/>
      <c r="D45" s="8"/>
      <c r="E45" s="8" t="s">
        <v>16</v>
      </c>
      <c r="F45" s="8">
        <v>150</v>
      </c>
      <c r="G45" s="9">
        <v>10</v>
      </c>
      <c r="H45" s="9">
        <f t="shared" si="0"/>
        <v>720</v>
      </c>
      <c r="I45" s="10">
        <f t="shared" si="1"/>
        <v>150</v>
      </c>
      <c r="J45" s="28">
        <v>2</v>
      </c>
      <c r="K45" s="9"/>
      <c r="L45" s="9"/>
      <c r="M45" s="11" t="str">
        <f t="shared" si="2"/>
        <v/>
      </c>
    </row>
    <row r="46" spans="1:13">
      <c r="A46" s="13">
        <v>43819</v>
      </c>
      <c r="B46" s="14"/>
      <c r="C46" s="14"/>
      <c r="D46" s="14"/>
      <c r="E46" s="15" t="s">
        <v>17</v>
      </c>
      <c r="F46" s="14">
        <v>150</v>
      </c>
      <c r="G46" s="15">
        <v>27</v>
      </c>
      <c r="H46" s="16">
        <f>SUM(F46*12)*(G46/100)</f>
        <v>486.00000000000006</v>
      </c>
      <c r="I46" s="10">
        <f>(F46/2)</f>
        <v>75</v>
      </c>
      <c r="J46" s="28">
        <v>2</v>
      </c>
      <c r="K46" s="9"/>
      <c r="L46" s="9"/>
      <c r="M46" s="11" t="str">
        <f t="shared" si="2"/>
        <v/>
      </c>
    </row>
    <row r="47" spans="1:13">
      <c r="A47" s="7">
        <v>43841</v>
      </c>
      <c r="B47" s="8"/>
      <c r="C47" s="8"/>
      <c r="D47" s="8"/>
      <c r="E47" s="15" t="s">
        <v>17</v>
      </c>
      <c r="F47" s="8">
        <v>210</v>
      </c>
      <c r="G47" s="9">
        <v>24</v>
      </c>
      <c r="H47" s="16">
        <f t="shared" ref="H47:H104" si="3">SUM(F47*12)*(G47/100)</f>
        <v>604.79999999999995</v>
      </c>
      <c r="I47" s="10">
        <f>(F47/2)</f>
        <v>105</v>
      </c>
      <c r="J47" s="28">
        <v>2</v>
      </c>
      <c r="K47" s="9"/>
      <c r="L47" s="9"/>
      <c r="M47" s="11" t="str">
        <f t="shared" si="2"/>
        <v/>
      </c>
    </row>
    <row r="48" spans="1:13">
      <c r="A48" s="7">
        <v>43841</v>
      </c>
      <c r="B48" s="8"/>
      <c r="C48" s="8"/>
      <c r="D48" s="8"/>
      <c r="E48" s="15" t="s">
        <v>17</v>
      </c>
      <c r="F48" s="8">
        <v>150</v>
      </c>
      <c r="G48" s="9">
        <v>30</v>
      </c>
      <c r="H48" s="16">
        <f t="shared" si="3"/>
        <v>540</v>
      </c>
      <c r="I48" s="10">
        <f>(F48/2)</f>
        <v>75</v>
      </c>
      <c r="J48" s="28">
        <v>2</v>
      </c>
      <c r="K48" s="9"/>
      <c r="L48" s="9"/>
      <c r="M48" s="11" t="str">
        <f t="shared" si="2"/>
        <v/>
      </c>
    </row>
    <row r="49" spans="1:13">
      <c r="A49" s="7">
        <v>43845</v>
      </c>
      <c r="B49" s="8"/>
      <c r="C49" s="8"/>
      <c r="D49" s="8"/>
      <c r="E49" s="15" t="s">
        <v>17</v>
      </c>
      <c r="F49" s="8">
        <v>150</v>
      </c>
      <c r="G49" s="9">
        <v>19</v>
      </c>
      <c r="H49" s="16">
        <f t="shared" si="3"/>
        <v>342</v>
      </c>
      <c r="I49" s="10">
        <f t="shared" ref="I49:I104" si="4">(F49/2)</f>
        <v>75</v>
      </c>
      <c r="J49" s="28">
        <v>2</v>
      </c>
      <c r="K49" s="9"/>
      <c r="L49" s="9"/>
      <c r="M49" s="11" t="str">
        <f t="shared" si="2"/>
        <v/>
      </c>
    </row>
    <row r="50" spans="1:13">
      <c r="A50" s="13">
        <v>43819</v>
      </c>
      <c r="B50" s="14"/>
      <c r="C50" s="14"/>
      <c r="D50" s="14"/>
      <c r="E50" s="15" t="s">
        <v>17</v>
      </c>
      <c r="F50" s="14">
        <v>150</v>
      </c>
      <c r="G50" s="15">
        <v>26</v>
      </c>
      <c r="H50" s="16">
        <f t="shared" si="3"/>
        <v>468</v>
      </c>
      <c r="I50" s="10">
        <f t="shared" si="4"/>
        <v>75</v>
      </c>
      <c r="J50" s="28">
        <v>2</v>
      </c>
      <c r="K50" s="9"/>
      <c r="L50" s="9"/>
      <c r="M50" s="11" t="str">
        <f t="shared" si="2"/>
        <v/>
      </c>
    </row>
    <row r="51" spans="1:13">
      <c r="A51" s="13">
        <v>43836</v>
      </c>
      <c r="B51" s="14"/>
      <c r="C51" s="14"/>
      <c r="D51" s="14"/>
      <c r="E51" s="15" t="s">
        <v>17</v>
      </c>
      <c r="F51" s="14">
        <v>25</v>
      </c>
      <c r="G51" s="15">
        <v>17</v>
      </c>
      <c r="H51" s="16">
        <f t="shared" si="3"/>
        <v>51.000000000000007</v>
      </c>
      <c r="I51" s="10">
        <f t="shared" si="4"/>
        <v>12.5</v>
      </c>
      <c r="J51" s="28">
        <v>2</v>
      </c>
      <c r="K51" s="9"/>
      <c r="L51" s="9"/>
      <c r="M51" s="11" t="str">
        <f t="shared" si="2"/>
        <v/>
      </c>
    </row>
    <row r="52" spans="1:13">
      <c r="A52" s="17">
        <v>43836</v>
      </c>
      <c r="B52" s="14"/>
      <c r="C52" s="14"/>
      <c r="D52" s="14"/>
      <c r="E52" s="15" t="s">
        <v>17</v>
      </c>
      <c r="F52" s="14">
        <v>25</v>
      </c>
      <c r="G52" s="15">
        <v>17</v>
      </c>
      <c r="H52" s="16">
        <f t="shared" si="3"/>
        <v>51.000000000000007</v>
      </c>
      <c r="I52" s="10">
        <f t="shared" si="4"/>
        <v>12.5</v>
      </c>
      <c r="J52" s="28">
        <v>2</v>
      </c>
      <c r="K52" s="9"/>
      <c r="L52" s="9"/>
      <c r="M52" s="11" t="str">
        <f t="shared" si="2"/>
        <v/>
      </c>
    </row>
    <row r="53" spans="1:13">
      <c r="A53" s="13">
        <v>43836</v>
      </c>
      <c r="B53" s="14"/>
      <c r="C53" s="14"/>
      <c r="D53" s="14"/>
      <c r="E53" s="15" t="s">
        <v>17</v>
      </c>
      <c r="F53" s="14">
        <v>25</v>
      </c>
      <c r="G53" s="15">
        <v>12</v>
      </c>
      <c r="H53" s="16">
        <f t="shared" si="3"/>
        <v>36</v>
      </c>
      <c r="I53" s="10">
        <f t="shared" si="4"/>
        <v>12.5</v>
      </c>
      <c r="J53" s="28">
        <v>3</v>
      </c>
      <c r="K53" s="9"/>
      <c r="L53" s="9"/>
      <c r="M53" s="11" t="str">
        <f t="shared" si="2"/>
        <v/>
      </c>
    </row>
    <row r="54" spans="1:13">
      <c r="A54" s="17">
        <v>43836</v>
      </c>
      <c r="B54" s="14"/>
      <c r="C54" s="14"/>
      <c r="D54" s="14"/>
      <c r="E54" s="15" t="s">
        <v>17</v>
      </c>
      <c r="F54" s="14">
        <v>25</v>
      </c>
      <c r="G54" s="15">
        <v>12</v>
      </c>
      <c r="H54" s="16">
        <f t="shared" si="3"/>
        <v>36</v>
      </c>
      <c r="I54" s="10">
        <f t="shared" si="4"/>
        <v>12.5</v>
      </c>
      <c r="J54" s="28">
        <v>3</v>
      </c>
      <c r="K54" s="9"/>
      <c r="L54" s="9"/>
      <c r="M54" s="11" t="str">
        <f t="shared" si="2"/>
        <v/>
      </c>
    </row>
    <row r="55" spans="1:13">
      <c r="A55" s="17">
        <v>43845</v>
      </c>
      <c r="B55" s="14"/>
      <c r="C55" s="14"/>
      <c r="D55" s="14"/>
      <c r="E55" s="15" t="s">
        <v>17</v>
      </c>
      <c r="F55" s="14">
        <v>266.66000000000003</v>
      </c>
      <c r="G55" s="15">
        <v>13</v>
      </c>
      <c r="H55" s="16">
        <f t="shared" si="3"/>
        <v>415.9896</v>
      </c>
      <c r="I55" s="10">
        <f t="shared" si="4"/>
        <v>133.33000000000001</v>
      </c>
      <c r="J55" s="28">
        <v>3</v>
      </c>
      <c r="K55" s="9"/>
      <c r="L55" s="9"/>
      <c r="M55" s="11" t="str">
        <f t="shared" si="2"/>
        <v/>
      </c>
    </row>
    <row r="56" spans="1:13">
      <c r="A56" s="13">
        <v>43837</v>
      </c>
      <c r="B56" s="14"/>
      <c r="C56" s="14"/>
      <c r="D56" s="14"/>
      <c r="E56" s="15" t="s">
        <v>17</v>
      </c>
      <c r="F56" s="14">
        <v>100</v>
      </c>
      <c r="G56" s="15">
        <v>30</v>
      </c>
      <c r="H56" s="16">
        <f t="shared" si="3"/>
        <v>360</v>
      </c>
      <c r="I56" s="10">
        <f t="shared" si="4"/>
        <v>50</v>
      </c>
      <c r="J56" s="28">
        <v>3</v>
      </c>
      <c r="K56" s="9"/>
      <c r="L56" s="9"/>
      <c r="M56" s="11" t="str">
        <f t="shared" si="2"/>
        <v/>
      </c>
    </row>
    <row r="57" spans="1:13">
      <c r="A57" s="17">
        <v>43836</v>
      </c>
      <c r="B57" s="14"/>
      <c r="C57" s="14"/>
      <c r="D57" s="14"/>
      <c r="E57" s="15" t="s">
        <v>17</v>
      </c>
      <c r="F57" s="14">
        <v>50</v>
      </c>
      <c r="G57" s="15">
        <v>23</v>
      </c>
      <c r="H57" s="16">
        <f t="shared" si="3"/>
        <v>138</v>
      </c>
      <c r="I57" s="10">
        <f t="shared" si="4"/>
        <v>25</v>
      </c>
      <c r="J57" s="28">
        <v>3</v>
      </c>
      <c r="K57" s="9"/>
      <c r="L57" s="9"/>
      <c r="M57" s="11" t="str">
        <f t="shared" si="2"/>
        <v/>
      </c>
    </row>
    <row r="58" spans="1:13">
      <c r="A58" s="13">
        <v>43833</v>
      </c>
      <c r="B58" s="14"/>
      <c r="C58" s="14"/>
      <c r="D58" s="14"/>
      <c r="E58" s="15" t="s">
        <v>17</v>
      </c>
      <c r="F58" s="14">
        <v>70</v>
      </c>
      <c r="G58" s="15">
        <v>24</v>
      </c>
      <c r="H58" s="16">
        <f t="shared" si="3"/>
        <v>201.6</v>
      </c>
      <c r="I58" s="10">
        <f t="shared" si="4"/>
        <v>35</v>
      </c>
      <c r="J58" s="28">
        <v>3</v>
      </c>
      <c r="K58" s="9"/>
      <c r="L58" s="9"/>
      <c r="M58" s="11" t="str">
        <f t="shared" si="2"/>
        <v/>
      </c>
    </row>
    <row r="59" spans="1:13">
      <c r="A59" s="13">
        <v>43847</v>
      </c>
      <c r="B59" s="14"/>
      <c r="C59" s="14"/>
      <c r="D59" s="14"/>
      <c r="E59" s="15" t="s">
        <v>17</v>
      </c>
      <c r="F59" s="14">
        <v>50</v>
      </c>
      <c r="G59" s="15">
        <v>30</v>
      </c>
      <c r="H59" s="16">
        <f t="shared" si="3"/>
        <v>180</v>
      </c>
      <c r="I59" s="10">
        <f t="shared" si="4"/>
        <v>25</v>
      </c>
      <c r="J59" s="28">
        <v>4</v>
      </c>
      <c r="K59" s="9"/>
      <c r="L59" s="9"/>
      <c r="M59" s="11" t="str">
        <f t="shared" si="2"/>
        <v/>
      </c>
    </row>
    <row r="60" spans="1:13">
      <c r="A60" s="13">
        <v>43847</v>
      </c>
      <c r="B60" s="14"/>
      <c r="C60" s="14"/>
      <c r="D60" s="14"/>
      <c r="E60" s="15" t="s">
        <v>17</v>
      </c>
      <c r="F60" s="14">
        <v>50</v>
      </c>
      <c r="G60" s="15">
        <v>30</v>
      </c>
      <c r="H60" s="16">
        <f t="shared" si="3"/>
        <v>180</v>
      </c>
      <c r="I60" s="10">
        <f t="shared" si="4"/>
        <v>25</v>
      </c>
      <c r="J60" s="28">
        <v>4</v>
      </c>
      <c r="K60" s="9"/>
      <c r="L60" s="9"/>
      <c r="M60" s="11" t="str">
        <f t="shared" si="2"/>
        <v/>
      </c>
    </row>
    <row r="61" spans="1:13">
      <c r="A61" s="13">
        <v>43847</v>
      </c>
      <c r="B61" s="14"/>
      <c r="C61" s="14"/>
      <c r="D61" s="14"/>
      <c r="E61" s="15" t="s">
        <v>17</v>
      </c>
      <c r="F61" s="14">
        <v>100</v>
      </c>
      <c r="G61" s="15">
        <v>22</v>
      </c>
      <c r="H61" s="16">
        <f t="shared" si="3"/>
        <v>264</v>
      </c>
      <c r="I61" s="10">
        <f t="shared" si="4"/>
        <v>50</v>
      </c>
      <c r="J61" s="28">
        <v>4</v>
      </c>
      <c r="K61" s="9"/>
      <c r="L61" s="9"/>
      <c r="M61" s="11" t="str">
        <f t="shared" si="2"/>
        <v/>
      </c>
    </row>
    <row r="62" spans="1:13">
      <c r="A62" s="13">
        <v>43848</v>
      </c>
      <c r="B62" s="14"/>
      <c r="C62" s="14"/>
      <c r="D62" s="14"/>
      <c r="E62" s="15" t="s">
        <v>17</v>
      </c>
      <c r="F62" s="14">
        <v>50</v>
      </c>
      <c r="G62" s="15">
        <v>18</v>
      </c>
      <c r="H62" s="16">
        <f t="shared" si="3"/>
        <v>108</v>
      </c>
      <c r="I62" s="10">
        <f t="shared" si="4"/>
        <v>25</v>
      </c>
      <c r="J62" s="28">
        <v>1</v>
      </c>
      <c r="K62" s="9"/>
      <c r="L62" s="9"/>
      <c r="M62" s="11" t="str">
        <f t="shared" si="2"/>
        <v/>
      </c>
    </row>
    <row r="63" spans="1:13">
      <c r="A63" s="13">
        <v>43848</v>
      </c>
      <c r="B63" s="14"/>
      <c r="C63" s="14"/>
      <c r="D63" s="14"/>
      <c r="E63" s="15" t="s">
        <v>17</v>
      </c>
      <c r="F63" s="14">
        <v>50</v>
      </c>
      <c r="G63" s="15">
        <v>20</v>
      </c>
      <c r="H63" s="16">
        <f t="shared" si="3"/>
        <v>120</v>
      </c>
      <c r="I63" s="10">
        <f t="shared" si="4"/>
        <v>25</v>
      </c>
      <c r="J63" s="28">
        <v>1</v>
      </c>
      <c r="K63" s="9"/>
      <c r="L63" s="9"/>
      <c r="M63" s="11" t="str">
        <f t="shared" si="2"/>
        <v/>
      </c>
    </row>
    <row r="64" spans="1:13">
      <c r="A64" s="13">
        <v>43848</v>
      </c>
      <c r="B64" s="14"/>
      <c r="C64" s="14"/>
      <c r="D64" s="14"/>
      <c r="E64" s="15" t="s">
        <v>17</v>
      </c>
      <c r="F64" s="14">
        <v>150</v>
      </c>
      <c r="G64" s="15">
        <v>8</v>
      </c>
      <c r="H64" s="16">
        <f t="shared" si="3"/>
        <v>144</v>
      </c>
      <c r="I64" s="10">
        <f t="shared" si="4"/>
        <v>75</v>
      </c>
      <c r="J64" s="28">
        <v>1</v>
      </c>
      <c r="K64" s="9"/>
      <c r="L64" s="9"/>
      <c r="M64" s="11" t="str">
        <f t="shared" si="2"/>
        <v/>
      </c>
    </row>
    <row r="65" spans="1:13">
      <c r="A65" s="13">
        <v>43848</v>
      </c>
      <c r="B65" s="14"/>
      <c r="C65" s="14"/>
      <c r="D65" s="14"/>
      <c r="E65" s="15" t="s">
        <v>17</v>
      </c>
      <c r="F65" s="14">
        <v>100</v>
      </c>
      <c r="G65" s="15">
        <v>10</v>
      </c>
      <c r="H65" s="16">
        <f t="shared" si="3"/>
        <v>120</v>
      </c>
      <c r="I65" s="10">
        <f t="shared" si="4"/>
        <v>50</v>
      </c>
      <c r="J65" s="28">
        <v>1</v>
      </c>
      <c r="K65" s="9"/>
      <c r="L65" s="9"/>
      <c r="M65" s="11" t="str">
        <f t="shared" si="2"/>
        <v/>
      </c>
    </row>
    <row r="66" spans="1:13">
      <c r="A66" s="17">
        <v>43859</v>
      </c>
      <c r="B66" s="14"/>
      <c r="C66" s="14"/>
      <c r="D66" s="14"/>
      <c r="E66" s="15" t="s">
        <v>17</v>
      </c>
      <c r="F66" s="14">
        <v>100</v>
      </c>
      <c r="G66" s="15">
        <v>27</v>
      </c>
      <c r="H66" s="16">
        <f t="shared" si="3"/>
        <v>324</v>
      </c>
      <c r="I66" s="10">
        <f t="shared" si="4"/>
        <v>50</v>
      </c>
      <c r="J66" s="28">
        <v>1</v>
      </c>
      <c r="K66" s="9"/>
      <c r="L66" s="9"/>
      <c r="M66" s="11" t="str">
        <f t="shared" si="2"/>
        <v/>
      </c>
    </row>
    <row r="67" spans="1:13">
      <c r="A67" s="17">
        <v>43846</v>
      </c>
      <c r="B67" s="14"/>
      <c r="C67" s="14"/>
      <c r="D67" s="14"/>
      <c r="E67" s="15" t="s">
        <v>17</v>
      </c>
      <c r="F67" s="14">
        <v>266.66000000000003</v>
      </c>
      <c r="G67" s="15">
        <v>25</v>
      </c>
      <c r="H67" s="16">
        <f t="shared" si="3"/>
        <v>799.98</v>
      </c>
      <c r="I67" s="10">
        <f t="shared" si="4"/>
        <v>133.33000000000001</v>
      </c>
      <c r="J67" s="28">
        <v>1</v>
      </c>
      <c r="K67" s="9"/>
      <c r="L67" s="9"/>
      <c r="M67" s="11" t="str">
        <f t="shared" si="2"/>
        <v/>
      </c>
    </row>
    <row r="68" spans="1:13">
      <c r="A68" s="13">
        <v>43846</v>
      </c>
      <c r="B68" s="14"/>
      <c r="C68" s="14"/>
      <c r="D68" s="14"/>
      <c r="E68" s="15" t="s">
        <v>17</v>
      </c>
      <c r="F68" s="14">
        <v>200</v>
      </c>
      <c r="G68" s="15">
        <v>21</v>
      </c>
      <c r="H68" s="16">
        <f t="shared" si="3"/>
        <v>504</v>
      </c>
      <c r="I68" s="10">
        <f t="shared" si="4"/>
        <v>100</v>
      </c>
      <c r="J68" s="28">
        <v>3</v>
      </c>
      <c r="K68" s="9"/>
      <c r="L68" s="9"/>
      <c r="M68" s="11" t="str">
        <f t="shared" ref="M68:M131" si="5">IF(ISBLANK(L68),"",F68)</f>
        <v/>
      </c>
    </row>
    <row r="69" spans="1:13">
      <c r="A69" s="17">
        <v>43848</v>
      </c>
      <c r="B69" s="14"/>
      <c r="C69" s="14"/>
      <c r="D69" s="14"/>
      <c r="E69" s="15" t="s">
        <v>17</v>
      </c>
      <c r="F69" s="14">
        <v>50</v>
      </c>
      <c r="G69" s="15">
        <v>26</v>
      </c>
      <c r="H69" s="16">
        <f t="shared" si="3"/>
        <v>156</v>
      </c>
      <c r="I69" s="10">
        <f t="shared" si="4"/>
        <v>25</v>
      </c>
      <c r="J69" s="28">
        <v>3</v>
      </c>
      <c r="K69" s="9"/>
      <c r="L69" s="9"/>
      <c r="M69" s="11" t="str">
        <f t="shared" si="5"/>
        <v/>
      </c>
    </row>
    <row r="70" spans="1:13">
      <c r="A70" s="13">
        <v>43836</v>
      </c>
      <c r="B70" s="14"/>
      <c r="C70" s="14"/>
      <c r="D70" s="14"/>
      <c r="E70" s="15" t="s">
        <v>17</v>
      </c>
      <c r="F70" s="14">
        <v>266</v>
      </c>
      <c r="G70" s="15">
        <v>30</v>
      </c>
      <c r="H70" s="16">
        <f t="shared" si="3"/>
        <v>957.59999999999991</v>
      </c>
      <c r="I70" s="10">
        <f t="shared" si="4"/>
        <v>133</v>
      </c>
      <c r="J70" s="28">
        <v>3</v>
      </c>
      <c r="K70" s="9"/>
      <c r="L70" s="9"/>
      <c r="M70" s="11" t="str">
        <f t="shared" si="5"/>
        <v/>
      </c>
    </row>
    <row r="71" spans="1:13">
      <c r="A71" s="13">
        <v>43836</v>
      </c>
      <c r="B71" s="14"/>
      <c r="C71" s="14"/>
      <c r="D71" s="14"/>
      <c r="E71" s="15" t="s">
        <v>17</v>
      </c>
      <c r="F71" s="14">
        <v>150</v>
      </c>
      <c r="G71" s="15">
        <v>30</v>
      </c>
      <c r="H71" s="16">
        <f t="shared" si="3"/>
        <v>540</v>
      </c>
      <c r="I71" s="10">
        <f t="shared" si="4"/>
        <v>75</v>
      </c>
      <c r="J71" s="28">
        <v>3</v>
      </c>
      <c r="K71" s="9"/>
      <c r="L71" s="9"/>
      <c r="M71" s="11" t="str">
        <f t="shared" si="5"/>
        <v/>
      </c>
    </row>
    <row r="72" spans="1:13">
      <c r="A72" s="13">
        <v>43843</v>
      </c>
      <c r="B72" s="14"/>
      <c r="C72" s="14"/>
      <c r="D72" s="14"/>
      <c r="E72" s="15" t="s">
        <v>17</v>
      </c>
      <c r="F72" s="14">
        <v>100</v>
      </c>
      <c r="G72" s="15">
        <v>20</v>
      </c>
      <c r="H72" s="16">
        <f t="shared" si="3"/>
        <v>240</v>
      </c>
      <c r="I72" s="10">
        <f t="shared" si="4"/>
        <v>50</v>
      </c>
      <c r="J72" s="28">
        <v>3</v>
      </c>
      <c r="K72" s="9"/>
      <c r="L72" s="9"/>
      <c r="M72" s="11" t="str">
        <f t="shared" si="5"/>
        <v/>
      </c>
    </row>
    <row r="73" spans="1:13">
      <c r="A73" s="17">
        <v>43851</v>
      </c>
      <c r="B73" s="14"/>
      <c r="C73" s="14"/>
      <c r="D73" s="14"/>
      <c r="E73" s="15" t="s">
        <v>17</v>
      </c>
      <c r="F73" s="14">
        <v>100</v>
      </c>
      <c r="G73" s="15">
        <v>30</v>
      </c>
      <c r="H73" s="16">
        <f t="shared" si="3"/>
        <v>360</v>
      </c>
      <c r="I73" s="10">
        <f t="shared" si="4"/>
        <v>50</v>
      </c>
      <c r="J73" s="28">
        <v>3</v>
      </c>
      <c r="K73" s="9"/>
      <c r="L73" s="9"/>
      <c r="M73" s="11" t="str">
        <f t="shared" si="5"/>
        <v/>
      </c>
    </row>
    <row r="74" spans="1:13">
      <c r="A74" s="13">
        <v>43850</v>
      </c>
      <c r="B74" s="14"/>
      <c r="C74" s="14"/>
      <c r="D74" s="14"/>
      <c r="E74" s="15" t="s">
        <v>17</v>
      </c>
      <c r="F74" s="14">
        <v>100</v>
      </c>
      <c r="G74" s="15">
        <v>30</v>
      </c>
      <c r="H74" s="16">
        <f t="shared" si="3"/>
        <v>360</v>
      </c>
      <c r="I74" s="10">
        <f t="shared" si="4"/>
        <v>50</v>
      </c>
      <c r="J74" s="28">
        <v>4</v>
      </c>
      <c r="K74" s="9"/>
      <c r="L74" s="9"/>
      <c r="M74" s="11" t="str">
        <f t="shared" si="5"/>
        <v/>
      </c>
    </row>
    <row r="75" spans="1:13">
      <c r="A75" s="13">
        <v>43850</v>
      </c>
      <c r="B75" s="14"/>
      <c r="C75" s="14"/>
      <c r="D75" s="14"/>
      <c r="E75" s="15" t="s">
        <v>17</v>
      </c>
      <c r="F75" s="14">
        <v>50</v>
      </c>
      <c r="G75" s="15">
        <v>30</v>
      </c>
      <c r="H75" s="16">
        <f t="shared" si="3"/>
        <v>180</v>
      </c>
      <c r="I75" s="10">
        <f t="shared" si="4"/>
        <v>25</v>
      </c>
      <c r="J75" s="28">
        <v>4</v>
      </c>
      <c r="K75" s="9"/>
      <c r="L75" s="9"/>
      <c r="M75" s="11" t="str">
        <f t="shared" si="5"/>
        <v/>
      </c>
    </row>
    <row r="76" spans="1:13">
      <c r="A76" s="13">
        <v>43844</v>
      </c>
      <c r="B76" s="14"/>
      <c r="C76" s="14"/>
      <c r="D76" s="14"/>
      <c r="E76" s="15" t="s">
        <v>17</v>
      </c>
      <c r="F76" s="14">
        <v>100</v>
      </c>
      <c r="G76" s="15">
        <v>20</v>
      </c>
      <c r="H76" s="16">
        <f t="shared" si="3"/>
        <v>240</v>
      </c>
      <c r="I76" s="10">
        <f t="shared" si="4"/>
        <v>50</v>
      </c>
      <c r="J76" s="28">
        <v>4</v>
      </c>
      <c r="K76" s="9"/>
      <c r="L76" s="9"/>
      <c r="M76" s="11" t="str">
        <f t="shared" si="5"/>
        <v/>
      </c>
    </row>
    <row r="77" spans="1:13">
      <c r="A77" s="13">
        <v>43853</v>
      </c>
      <c r="B77" s="14"/>
      <c r="C77" s="14"/>
      <c r="D77" s="14"/>
      <c r="E77" s="15" t="s">
        <v>17</v>
      </c>
      <c r="F77" s="14">
        <v>75</v>
      </c>
      <c r="G77" s="15">
        <v>26</v>
      </c>
      <c r="H77" s="16">
        <f t="shared" si="3"/>
        <v>234</v>
      </c>
      <c r="I77" s="10">
        <f t="shared" si="4"/>
        <v>37.5</v>
      </c>
      <c r="J77" s="28">
        <v>2</v>
      </c>
      <c r="K77" s="9"/>
      <c r="L77" s="9"/>
      <c r="M77" s="11" t="str">
        <f t="shared" si="5"/>
        <v/>
      </c>
    </row>
    <row r="78" spans="1:13">
      <c r="A78" s="13">
        <v>43851</v>
      </c>
      <c r="B78" s="14"/>
      <c r="C78" s="14"/>
      <c r="D78" s="14"/>
      <c r="E78" s="15" t="s">
        <v>17</v>
      </c>
      <c r="F78" s="14">
        <v>266.66000000000003</v>
      </c>
      <c r="G78" s="15">
        <v>30</v>
      </c>
      <c r="H78" s="16">
        <f t="shared" si="3"/>
        <v>959.976</v>
      </c>
      <c r="I78" s="10">
        <f t="shared" si="4"/>
        <v>133.33000000000001</v>
      </c>
      <c r="J78" s="28">
        <v>2</v>
      </c>
      <c r="K78" s="9"/>
      <c r="L78" s="9"/>
      <c r="M78" s="11" t="str">
        <f t="shared" si="5"/>
        <v/>
      </c>
    </row>
    <row r="79" spans="1:13">
      <c r="A79" s="13">
        <v>43848</v>
      </c>
      <c r="B79" s="14"/>
      <c r="C79" s="14"/>
      <c r="D79" s="14"/>
      <c r="E79" s="15" t="s">
        <v>17</v>
      </c>
      <c r="F79" s="14">
        <v>266</v>
      </c>
      <c r="G79" s="15">
        <v>30</v>
      </c>
      <c r="H79" s="16">
        <f t="shared" si="3"/>
        <v>957.59999999999991</v>
      </c>
      <c r="I79" s="10">
        <f t="shared" si="4"/>
        <v>133</v>
      </c>
      <c r="J79" s="28">
        <v>2</v>
      </c>
      <c r="K79" s="9"/>
      <c r="L79" s="9"/>
      <c r="M79" s="11" t="str">
        <f t="shared" si="5"/>
        <v/>
      </c>
    </row>
    <row r="80" spans="1:13">
      <c r="A80" s="13">
        <v>43854</v>
      </c>
      <c r="B80" s="14"/>
      <c r="C80" s="14"/>
      <c r="D80" s="14"/>
      <c r="E80" s="15" t="s">
        <v>17</v>
      </c>
      <c r="F80" s="14">
        <v>266</v>
      </c>
      <c r="G80" s="15">
        <v>18</v>
      </c>
      <c r="H80" s="16">
        <f t="shared" si="3"/>
        <v>574.55999999999995</v>
      </c>
      <c r="I80" s="10">
        <f t="shared" si="4"/>
        <v>133</v>
      </c>
      <c r="J80" s="28">
        <v>2</v>
      </c>
      <c r="K80" s="9"/>
      <c r="L80" s="9"/>
      <c r="M80" s="11" t="str">
        <f t="shared" si="5"/>
        <v/>
      </c>
    </row>
    <row r="81" spans="1:13">
      <c r="A81" s="13">
        <v>43859</v>
      </c>
      <c r="B81" s="14"/>
      <c r="C81" s="14"/>
      <c r="D81" s="14"/>
      <c r="E81" s="15" t="s">
        <v>17</v>
      </c>
      <c r="F81" s="14">
        <v>80</v>
      </c>
      <c r="G81" s="15">
        <v>27</v>
      </c>
      <c r="H81" s="16">
        <f t="shared" si="3"/>
        <v>259.20000000000005</v>
      </c>
      <c r="I81" s="10">
        <f t="shared" si="4"/>
        <v>40</v>
      </c>
      <c r="J81" s="28">
        <v>2</v>
      </c>
      <c r="K81" s="9"/>
      <c r="L81" s="9"/>
      <c r="M81" s="11" t="str">
        <f t="shared" si="5"/>
        <v/>
      </c>
    </row>
    <row r="82" spans="1:13">
      <c r="A82" s="13">
        <v>43860</v>
      </c>
      <c r="B82" s="14"/>
      <c r="C82" s="14"/>
      <c r="D82" s="14"/>
      <c r="E82" s="15" t="s">
        <v>17</v>
      </c>
      <c r="F82" s="14">
        <v>50</v>
      </c>
      <c r="G82" s="15">
        <v>15</v>
      </c>
      <c r="H82" s="16">
        <f t="shared" si="3"/>
        <v>90</v>
      </c>
      <c r="I82" s="10">
        <f t="shared" si="4"/>
        <v>25</v>
      </c>
      <c r="J82" s="28">
        <v>2</v>
      </c>
      <c r="K82" s="9"/>
      <c r="L82" s="9"/>
      <c r="M82" s="11" t="str">
        <f t="shared" si="5"/>
        <v/>
      </c>
    </row>
    <row r="83" spans="1:13">
      <c r="A83" s="13">
        <v>43860</v>
      </c>
      <c r="B83" s="14"/>
      <c r="C83" s="14"/>
      <c r="D83" s="14"/>
      <c r="E83" s="15" t="s">
        <v>17</v>
      </c>
      <c r="F83" s="14">
        <v>50</v>
      </c>
      <c r="G83" s="15">
        <v>17</v>
      </c>
      <c r="H83" s="16">
        <f t="shared" si="3"/>
        <v>102.00000000000001</v>
      </c>
      <c r="I83" s="10">
        <f t="shared" si="4"/>
        <v>25</v>
      </c>
      <c r="J83" s="28">
        <v>2</v>
      </c>
      <c r="K83" s="9"/>
      <c r="L83" s="9"/>
      <c r="M83" s="11" t="str">
        <f t="shared" si="5"/>
        <v/>
      </c>
    </row>
    <row r="84" spans="1:13">
      <c r="A84" s="13">
        <v>43855</v>
      </c>
      <c r="B84" s="14"/>
      <c r="C84" s="14"/>
      <c r="D84" s="14"/>
      <c r="E84" s="15" t="s">
        <v>17</v>
      </c>
      <c r="F84" s="14">
        <v>100</v>
      </c>
      <c r="G84" s="15">
        <v>30</v>
      </c>
      <c r="H84" s="16">
        <f t="shared" si="3"/>
        <v>360</v>
      </c>
      <c r="I84" s="10">
        <f t="shared" si="4"/>
        <v>50</v>
      </c>
      <c r="J84" s="28">
        <v>1</v>
      </c>
      <c r="K84" s="9"/>
      <c r="L84" s="9"/>
      <c r="M84" s="11" t="str">
        <f t="shared" si="5"/>
        <v/>
      </c>
    </row>
    <row r="85" spans="1:13">
      <c r="A85" s="13">
        <v>43859</v>
      </c>
      <c r="B85" s="14"/>
      <c r="C85" s="14"/>
      <c r="D85" s="14"/>
      <c r="E85" s="15" t="s">
        <v>17</v>
      </c>
      <c r="F85" s="14">
        <v>100</v>
      </c>
      <c r="G85" s="15">
        <v>10</v>
      </c>
      <c r="H85" s="16">
        <f t="shared" si="3"/>
        <v>120</v>
      </c>
      <c r="I85" s="10">
        <f t="shared" si="4"/>
        <v>50</v>
      </c>
      <c r="J85" s="28">
        <v>1</v>
      </c>
      <c r="K85" s="9"/>
      <c r="L85" s="9"/>
      <c r="M85" s="11" t="str">
        <f t="shared" si="5"/>
        <v/>
      </c>
    </row>
    <row r="86" spans="1:13">
      <c r="A86" s="13">
        <v>43859</v>
      </c>
      <c r="B86" s="14"/>
      <c r="C86" s="14"/>
      <c r="D86" s="14"/>
      <c r="E86" s="15" t="s">
        <v>17</v>
      </c>
      <c r="F86" s="14">
        <v>100</v>
      </c>
      <c r="G86" s="15">
        <v>10</v>
      </c>
      <c r="H86" s="16">
        <f t="shared" si="3"/>
        <v>120</v>
      </c>
      <c r="I86" s="10">
        <f t="shared" si="4"/>
        <v>50</v>
      </c>
      <c r="J86" s="28">
        <v>1</v>
      </c>
      <c r="K86" s="9"/>
      <c r="L86" s="9"/>
      <c r="M86" s="11" t="str">
        <f t="shared" si="5"/>
        <v/>
      </c>
    </row>
    <row r="87" spans="1:13">
      <c r="A87" s="13">
        <v>43860</v>
      </c>
      <c r="B87" s="14"/>
      <c r="C87" s="14"/>
      <c r="D87" s="14"/>
      <c r="E87" s="15" t="s">
        <v>17</v>
      </c>
      <c r="F87" s="14">
        <v>100</v>
      </c>
      <c r="G87" s="15">
        <v>30</v>
      </c>
      <c r="H87" s="16">
        <f t="shared" si="3"/>
        <v>360</v>
      </c>
      <c r="I87" s="10">
        <f t="shared" si="4"/>
        <v>50</v>
      </c>
      <c r="J87" s="28">
        <v>1</v>
      </c>
      <c r="K87" s="9"/>
      <c r="L87" s="9"/>
      <c r="M87" s="11" t="str">
        <f t="shared" si="5"/>
        <v/>
      </c>
    </row>
    <row r="88" spans="1:13">
      <c r="A88" s="13">
        <v>43860</v>
      </c>
      <c r="B88" s="14"/>
      <c r="C88" s="14"/>
      <c r="D88" s="14"/>
      <c r="E88" s="15" t="s">
        <v>17</v>
      </c>
      <c r="F88" s="14">
        <v>100</v>
      </c>
      <c r="G88" s="15">
        <v>21</v>
      </c>
      <c r="H88" s="16">
        <f t="shared" si="3"/>
        <v>252</v>
      </c>
      <c r="I88" s="10">
        <f t="shared" si="4"/>
        <v>50</v>
      </c>
      <c r="J88" s="28">
        <v>3</v>
      </c>
      <c r="K88" s="9"/>
      <c r="L88" s="9"/>
      <c r="M88" s="11" t="str">
        <f t="shared" si="5"/>
        <v/>
      </c>
    </row>
    <row r="89" spans="1:13">
      <c r="A89" s="13">
        <v>43858</v>
      </c>
      <c r="B89" s="14"/>
      <c r="C89" s="14"/>
      <c r="D89" s="14"/>
      <c r="E89" s="15" t="s">
        <v>17</v>
      </c>
      <c r="F89" s="14">
        <v>266.5</v>
      </c>
      <c r="G89" s="15">
        <v>30</v>
      </c>
      <c r="H89" s="16">
        <f t="shared" si="3"/>
        <v>959.4</v>
      </c>
      <c r="I89" s="10">
        <f t="shared" si="4"/>
        <v>133.25</v>
      </c>
      <c r="J89" s="28">
        <v>3</v>
      </c>
      <c r="K89" s="9"/>
      <c r="L89" s="9"/>
      <c r="M89" s="11" t="str">
        <f t="shared" si="5"/>
        <v/>
      </c>
    </row>
    <row r="90" spans="1:13">
      <c r="A90" s="13">
        <v>43858</v>
      </c>
      <c r="B90" s="14"/>
      <c r="C90" s="14"/>
      <c r="D90" s="14"/>
      <c r="E90" s="15" t="s">
        <v>17</v>
      </c>
      <c r="F90" s="14">
        <v>266.5</v>
      </c>
      <c r="G90" s="15">
        <v>30</v>
      </c>
      <c r="H90" s="16">
        <f t="shared" si="3"/>
        <v>959.4</v>
      </c>
      <c r="I90" s="10">
        <f t="shared" si="4"/>
        <v>133.25</v>
      </c>
      <c r="J90" s="28">
        <v>3</v>
      </c>
      <c r="K90" s="9"/>
      <c r="L90" s="9"/>
      <c r="M90" s="11" t="str">
        <f t="shared" si="5"/>
        <v/>
      </c>
    </row>
    <row r="91" spans="1:13">
      <c r="A91" s="17">
        <v>43852</v>
      </c>
      <c r="B91" s="14"/>
      <c r="C91" s="14"/>
      <c r="D91" s="14"/>
      <c r="E91" s="15" t="s">
        <v>17</v>
      </c>
      <c r="F91" s="14">
        <v>133.25</v>
      </c>
      <c r="G91" s="15">
        <v>30</v>
      </c>
      <c r="H91" s="16">
        <f t="shared" si="3"/>
        <v>479.7</v>
      </c>
      <c r="I91" s="10">
        <f t="shared" si="4"/>
        <v>66.625</v>
      </c>
      <c r="J91" s="28">
        <v>3</v>
      </c>
      <c r="K91" s="9"/>
      <c r="L91" s="9"/>
      <c r="M91" s="11" t="str">
        <f t="shared" si="5"/>
        <v/>
      </c>
    </row>
    <row r="92" spans="1:13">
      <c r="A92" s="13">
        <v>43852</v>
      </c>
      <c r="B92" s="14"/>
      <c r="C92" s="14"/>
      <c r="D92" s="14"/>
      <c r="E92" s="15" t="s">
        <v>17</v>
      </c>
      <c r="F92" s="14">
        <v>133.25</v>
      </c>
      <c r="G92" s="15">
        <v>30</v>
      </c>
      <c r="H92" s="16">
        <f t="shared" si="3"/>
        <v>479.7</v>
      </c>
      <c r="I92" s="10">
        <f t="shared" si="4"/>
        <v>66.625</v>
      </c>
      <c r="J92" s="28">
        <v>3</v>
      </c>
      <c r="K92" s="9"/>
      <c r="L92" s="9"/>
      <c r="M92" s="11" t="str">
        <f t="shared" si="5"/>
        <v/>
      </c>
    </row>
    <row r="93" spans="1:13">
      <c r="A93" s="13">
        <v>43858</v>
      </c>
      <c r="B93" s="14"/>
      <c r="C93" s="14"/>
      <c r="D93" s="14"/>
      <c r="E93" s="15" t="s">
        <v>17</v>
      </c>
      <c r="F93" s="14">
        <v>50</v>
      </c>
      <c r="G93" s="15">
        <v>29</v>
      </c>
      <c r="H93" s="16">
        <f t="shared" si="3"/>
        <v>174</v>
      </c>
      <c r="I93" s="10">
        <f t="shared" si="4"/>
        <v>25</v>
      </c>
      <c r="J93" s="28">
        <v>3</v>
      </c>
      <c r="K93" s="9"/>
      <c r="L93" s="9"/>
      <c r="M93" s="11" t="str">
        <f t="shared" si="5"/>
        <v/>
      </c>
    </row>
    <row r="94" spans="1:13">
      <c r="A94" s="13">
        <v>43859</v>
      </c>
      <c r="B94" s="14"/>
      <c r="C94" s="14"/>
      <c r="D94" s="14"/>
      <c r="E94" s="15" t="s">
        <v>17</v>
      </c>
      <c r="F94" s="14">
        <v>50</v>
      </c>
      <c r="G94" s="15">
        <v>15</v>
      </c>
      <c r="H94" s="16">
        <f t="shared" si="3"/>
        <v>90</v>
      </c>
      <c r="I94" s="10">
        <f t="shared" si="4"/>
        <v>25</v>
      </c>
      <c r="J94" s="28">
        <v>4</v>
      </c>
      <c r="K94" s="9"/>
      <c r="L94" s="9"/>
      <c r="M94" s="11" t="str">
        <f t="shared" si="5"/>
        <v/>
      </c>
    </row>
    <row r="95" spans="1:13">
      <c r="A95" s="13">
        <v>43859</v>
      </c>
      <c r="B95" s="14"/>
      <c r="C95" s="14"/>
      <c r="D95" s="14"/>
      <c r="E95" s="15" t="s">
        <v>17</v>
      </c>
      <c r="F95" s="14">
        <v>100</v>
      </c>
      <c r="G95" s="15">
        <v>30</v>
      </c>
      <c r="H95" s="16">
        <f t="shared" si="3"/>
        <v>360</v>
      </c>
      <c r="I95" s="10">
        <f t="shared" si="4"/>
        <v>50</v>
      </c>
      <c r="J95" s="28">
        <v>4</v>
      </c>
      <c r="K95" s="9"/>
      <c r="L95" s="9"/>
      <c r="M95" s="11" t="str">
        <f t="shared" si="5"/>
        <v/>
      </c>
    </row>
    <row r="96" spans="1:13">
      <c r="A96" s="13">
        <v>43857</v>
      </c>
      <c r="B96" s="14"/>
      <c r="C96" s="14"/>
      <c r="D96" s="14"/>
      <c r="E96" s="15" t="s">
        <v>17</v>
      </c>
      <c r="F96" s="14">
        <v>50</v>
      </c>
      <c r="G96" s="15">
        <v>30</v>
      </c>
      <c r="H96" s="16">
        <f t="shared" si="3"/>
        <v>180</v>
      </c>
      <c r="I96" s="10">
        <f t="shared" si="4"/>
        <v>25</v>
      </c>
      <c r="J96" s="28">
        <v>4</v>
      </c>
      <c r="K96" s="9"/>
      <c r="L96" s="9"/>
      <c r="M96" s="11" t="str">
        <f t="shared" si="5"/>
        <v/>
      </c>
    </row>
    <row r="97" spans="1:13">
      <c r="A97" s="13">
        <v>43860</v>
      </c>
      <c r="B97" s="14"/>
      <c r="C97" s="14"/>
      <c r="D97" s="14"/>
      <c r="E97" s="15" t="s">
        <v>17</v>
      </c>
      <c r="F97" s="14">
        <v>100</v>
      </c>
      <c r="G97" s="15">
        <v>30</v>
      </c>
      <c r="H97" s="16">
        <f t="shared" si="3"/>
        <v>360</v>
      </c>
      <c r="I97" s="10">
        <f t="shared" si="4"/>
        <v>50</v>
      </c>
      <c r="J97" s="28">
        <v>2</v>
      </c>
      <c r="K97" s="9"/>
      <c r="L97" s="9"/>
      <c r="M97" s="11" t="str">
        <f t="shared" si="5"/>
        <v/>
      </c>
    </row>
    <row r="98" spans="1:13">
      <c r="A98" s="13">
        <v>43861</v>
      </c>
      <c r="B98" s="14"/>
      <c r="C98" s="14"/>
      <c r="D98" s="14"/>
      <c r="E98" s="15" t="s">
        <v>17</v>
      </c>
      <c r="F98" s="14">
        <v>100</v>
      </c>
      <c r="G98" s="15">
        <v>20</v>
      </c>
      <c r="H98" s="16">
        <f t="shared" si="3"/>
        <v>240</v>
      </c>
      <c r="I98" s="10">
        <f t="shared" si="4"/>
        <v>50</v>
      </c>
      <c r="J98" s="28">
        <v>2</v>
      </c>
      <c r="K98" s="9"/>
      <c r="L98" s="9"/>
      <c r="M98" s="11" t="str">
        <f t="shared" si="5"/>
        <v/>
      </c>
    </row>
    <row r="99" spans="1:13">
      <c r="A99" s="13">
        <v>43860</v>
      </c>
      <c r="B99" s="14"/>
      <c r="C99" s="14"/>
      <c r="D99" s="14"/>
      <c r="E99" s="15" t="s">
        <v>17</v>
      </c>
      <c r="F99" s="14">
        <v>266.66000000000003</v>
      </c>
      <c r="G99" s="15">
        <v>28</v>
      </c>
      <c r="H99" s="16">
        <f t="shared" si="3"/>
        <v>895.97760000000005</v>
      </c>
      <c r="I99" s="10">
        <f t="shared" si="4"/>
        <v>133.33000000000001</v>
      </c>
      <c r="J99" s="28">
        <v>2</v>
      </c>
      <c r="K99" s="9"/>
      <c r="L99" s="9"/>
      <c r="M99" s="11" t="str">
        <f t="shared" si="5"/>
        <v/>
      </c>
    </row>
    <row r="100" spans="1:13">
      <c r="A100" s="13">
        <v>43843</v>
      </c>
      <c r="B100" s="14"/>
      <c r="C100" s="14"/>
      <c r="D100" s="14"/>
      <c r="E100" s="15" t="s">
        <v>17</v>
      </c>
      <c r="F100" s="14">
        <v>50</v>
      </c>
      <c r="G100" s="15">
        <v>30</v>
      </c>
      <c r="H100" s="16">
        <f t="shared" si="3"/>
        <v>180</v>
      </c>
      <c r="I100" s="10">
        <f t="shared" si="4"/>
        <v>25</v>
      </c>
      <c r="J100" s="28">
        <v>2</v>
      </c>
      <c r="K100" s="9"/>
      <c r="L100" s="9"/>
      <c r="M100" s="11" t="str">
        <f t="shared" si="5"/>
        <v/>
      </c>
    </row>
    <row r="101" spans="1:13">
      <c r="A101" s="13">
        <v>44195</v>
      </c>
      <c r="B101" s="14"/>
      <c r="C101" s="14"/>
      <c r="D101" s="14"/>
      <c r="E101" s="15" t="s">
        <v>17</v>
      </c>
      <c r="F101" s="14">
        <v>50</v>
      </c>
      <c r="G101" s="15">
        <v>28</v>
      </c>
      <c r="H101" s="16">
        <f t="shared" si="3"/>
        <v>168.00000000000003</v>
      </c>
      <c r="I101" s="10">
        <f t="shared" si="4"/>
        <v>25</v>
      </c>
      <c r="J101" s="28">
        <v>2</v>
      </c>
      <c r="K101" s="9"/>
      <c r="L101" s="9"/>
      <c r="M101" s="11" t="str">
        <f t="shared" si="5"/>
        <v/>
      </c>
    </row>
    <row r="102" spans="1:13">
      <c r="A102" s="13">
        <v>43857</v>
      </c>
      <c r="B102" s="14"/>
      <c r="C102" s="14"/>
      <c r="D102" s="14"/>
      <c r="E102" s="15" t="s">
        <v>17</v>
      </c>
      <c r="F102" s="14">
        <v>266</v>
      </c>
      <c r="G102" s="15">
        <v>10</v>
      </c>
      <c r="H102" s="16">
        <f t="shared" si="3"/>
        <v>319.20000000000005</v>
      </c>
      <c r="I102" s="10">
        <f t="shared" si="4"/>
        <v>133</v>
      </c>
      <c r="J102" s="28">
        <v>2</v>
      </c>
      <c r="K102" s="9"/>
      <c r="L102" s="9"/>
      <c r="M102" s="11" t="str">
        <f t="shared" si="5"/>
        <v/>
      </c>
    </row>
    <row r="103" spans="1:13">
      <c r="A103" s="13">
        <v>43857</v>
      </c>
      <c r="B103" s="14"/>
      <c r="C103" s="14"/>
      <c r="D103" s="14"/>
      <c r="E103" s="15" t="s">
        <v>17</v>
      </c>
      <c r="F103" s="14">
        <v>200</v>
      </c>
      <c r="G103" s="15">
        <v>24</v>
      </c>
      <c r="H103" s="16">
        <f t="shared" si="3"/>
        <v>576</v>
      </c>
      <c r="I103" s="10">
        <f t="shared" si="4"/>
        <v>100</v>
      </c>
      <c r="J103" s="28">
        <v>2</v>
      </c>
      <c r="K103" s="9"/>
      <c r="L103" s="9"/>
      <c r="M103" s="11" t="str">
        <f t="shared" si="5"/>
        <v/>
      </c>
    </row>
    <row r="104" spans="1:13">
      <c r="A104" s="13">
        <v>43860</v>
      </c>
      <c r="B104" s="14"/>
      <c r="C104" s="14"/>
      <c r="D104" s="14"/>
      <c r="E104" s="15" t="s">
        <v>17</v>
      </c>
      <c r="F104" s="14">
        <v>266.66000000000003</v>
      </c>
      <c r="G104" s="15">
        <v>30</v>
      </c>
      <c r="H104" s="16">
        <f t="shared" si="3"/>
        <v>959.976</v>
      </c>
      <c r="I104" s="10">
        <f t="shared" si="4"/>
        <v>133.33000000000001</v>
      </c>
      <c r="J104" s="28">
        <v>1</v>
      </c>
      <c r="K104" s="9"/>
      <c r="L104" s="9"/>
      <c r="M104" s="11" t="str">
        <f t="shared" si="5"/>
        <v/>
      </c>
    </row>
    <row r="105" spans="1:13">
      <c r="A105" s="7">
        <v>43839</v>
      </c>
      <c r="B105" s="8"/>
      <c r="C105" s="8"/>
      <c r="D105" s="8"/>
      <c r="E105" s="8" t="s">
        <v>18</v>
      </c>
      <c r="F105" s="9">
        <v>750</v>
      </c>
      <c r="G105" s="18"/>
      <c r="H105" s="9">
        <f>SUM(F105*12)*15%</f>
        <v>1350</v>
      </c>
      <c r="I105" s="10">
        <f>(F105/3)</f>
        <v>250</v>
      </c>
      <c r="J105" s="28">
        <v>1</v>
      </c>
      <c r="K105" s="9"/>
      <c r="L105" s="9"/>
      <c r="M105" s="11" t="str">
        <f t="shared" si="5"/>
        <v/>
      </c>
    </row>
    <row r="106" spans="1:13">
      <c r="A106" s="7">
        <v>43844</v>
      </c>
      <c r="B106" s="8"/>
      <c r="C106" s="8"/>
      <c r="D106" s="8"/>
      <c r="E106" s="8" t="s">
        <v>18</v>
      </c>
      <c r="F106" s="19">
        <v>1000</v>
      </c>
      <c r="G106" s="20"/>
      <c r="H106" s="9">
        <f t="shared" ref="H106:H120" si="6">SUM(F106*12)*15%</f>
        <v>1800</v>
      </c>
      <c r="I106" s="10">
        <f t="shared" ref="I106:I119" si="7">(F106/3)</f>
        <v>333.33333333333331</v>
      </c>
      <c r="J106" s="28">
        <v>1</v>
      </c>
      <c r="K106" s="9"/>
      <c r="L106" s="9"/>
      <c r="M106" s="11" t="str">
        <f t="shared" si="5"/>
        <v/>
      </c>
    </row>
    <row r="107" spans="1:13">
      <c r="A107" s="7">
        <v>43839</v>
      </c>
      <c r="B107" s="8"/>
      <c r="C107" s="8"/>
      <c r="D107" s="8"/>
      <c r="E107" s="8" t="s">
        <v>18</v>
      </c>
      <c r="F107" s="19">
        <v>400</v>
      </c>
      <c r="G107" s="20"/>
      <c r="H107" s="9">
        <f t="shared" si="6"/>
        <v>720</v>
      </c>
      <c r="I107" s="10">
        <f t="shared" si="7"/>
        <v>133.33333333333334</v>
      </c>
      <c r="J107" s="28">
        <v>1</v>
      </c>
      <c r="K107" s="9"/>
      <c r="L107" s="9"/>
      <c r="M107" s="11" t="str">
        <f t="shared" si="5"/>
        <v/>
      </c>
    </row>
    <row r="108" spans="1:13">
      <c r="A108" s="7">
        <v>43839</v>
      </c>
      <c r="B108" s="8"/>
      <c r="C108" s="8"/>
      <c r="D108" s="8"/>
      <c r="E108" s="8" t="s">
        <v>18</v>
      </c>
      <c r="F108" s="19">
        <v>1000</v>
      </c>
      <c r="G108" s="20"/>
      <c r="H108" s="9">
        <f t="shared" si="6"/>
        <v>1800</v>
      </c>
      <c r="I108" s="10">
        <f t="shared" si="7"/>
        <v>333.33333333333331</v>
      </c>
      <c r="J108" s="28">
        <v>1</v>
      </c>
      <c r="K108" s="9"/>
      <c r="L108" s="9"/>
      <c r="M108" s="11" t="str">
        <f t="shared" si="5"/>
        <v/>
      </c>
    </row>
    <row r="109" spans="1:13">
      <c r="A109" s="7">
        <v>43845</v>
      </c>
      <c r="B109" s="8"/>
      <c r="C109" s="8"/>
      <c r="D109" s="8"/>
      <c r="E109" s="8" t="s">
        <v>18</v>
      </c>
      <c r="F109" s="19">
        <v>1000</v>
      </c>
      <c r="G109" s="20"/>
      <c r="H109" s="9">
        <f t="shared" si="6"/>
        <v>1800</v>
      </c>
      <c r="I109" s="10">
        <f t="shared" si="7"/>
        <v>333.33333333333331</v>
      </c>
      <c r="J109" s="28">
        <v>1</v>
      </c>
      <c r="K109" s="9"/>
      <c r="L109" s="9"/>
      <c r="M109" s="11" t="str">
        <f t="shared" si="5"/>
        <v/>
      </c>
    </row>
    <row r="110" spans="1:13">
      <c r="A110" s="7">
        <v>43845</v>
      </c>
      <c r="B110" s="8"/>
      <c r="C110" s="8"/>
      <c r="D110" s="8"/>
      <c r="E110" s="8" t="s">
        <v>18</v>
      </c>
      <c r="F110" s="19">
        <v>500</v>
      </c>
      <c r="G110" s="20"/>
      <c r="H110" s="9">
        <f t="shared" si="6"/>
        <v>900</v>
      </c>
      <c r="I110" s="10">
        <f t="shared" si="7"/>
        <v>166.66666666666666</v>
      </c>
      <c r="J110" s="28">
        <v>4</v>
      </c>
      <c r="K110" s="9"/>
      <c r="L110" s="9"/>
      <c r="M110" s="11" t="str">
        <f t="shared" si="5"/>
        <v/>
      </c>
    </row>
    <row r="111" spans="1:13">
      <c r="A111" s="7">
        <v>43846</v>
      </c>
      <c r="B111" s="8"/>
      <c r="C111" s="8"/>
      <c r="D111" s="8"/>
      <c r="E111" s="8" t="s">
        <v>18</v>
      </c>
      <c r="F111" s="19">
        <v>500</v>
      </c>
      <c r="G111" s="20"/>
      <c r="H111" s="9">
        <f t="shared" si="6"/>
        <v>900</v>
      </c>
      <c r="I111" s="10">
        <f t="shared" si="7"/>
        <v>166.66666666666666</v>
      </c>
      <c r="J111" s="28">
        <v>4</v>
      </c>
      <c r="K111" s="9"/>
      <c r="L111" s="9"/>
      <c r="M111" s="11" t="str">
        <f t="shared" si="5"/>
        <v/>
      </c>
    </row>
    <row r="112" spans="1:13">
      <c r="A112" s="7">
        <v>43852</v>
      </c>
      <c r="B112" s="8"/>
      <c r="C112" s="8"/>
      <c r="D112" s="8"/>
      <c r="E112" s="8" t="s">
        <v>18</v>
      </c>
      <c r="F112" s="19">
        <v>500</v>
      </c>
      <c r="G112" s="20"/>
      <c r="H112" s="9">
        <f t="shared" si="6"/>
        <v>900</v>
      </c>
      <c r="I112" s="10">
        <f t="shared" si="7"/>
        <v>166.66666666666666</v>
      </c>
      <c r="J112" s="28">
        <v>4</v>
      </c>
      <c r="K112" s="9"/>
      <c r="L112" s="9"/>
      <c r="M112" s="11" t="str">
        <f t="shared" si="5"/>
        <v/>
      </c>
    </row>
    <row r="113" spans="1:13">
      <c r="A113" s="7">
        <v>43851</v>
      </c>
      <c r="B113" s="8"/>
      <c r="C113" s="8"/>
      <c r="D113" s="8"/>
      <c r="E113" s="8" t="s">
        <v>18</v>
      </c>
      <c r="F113" s="19">
        <v>500</v>
      </c>
      <c r="G113" s="20"/>
      <c r="H113" s="9">
        <f t="shared" si="6"/>
        <v>900</v>
      </c>
      <c r="I113" s="10">
        <f t="shared" si="7"/>
        <v>166.66666666666666</v>
      </c>
      <c r="J113" s="28">
        <v>1</v>
      </c>
      <c r="K113" s="9"/>
      <c r="L113" s="9"/>
      <c r="M113" s="11" t="str">
        <f t="shared" si="5"/>
        <v/>
      </c>
    </row>
    <row r="114" spans="1:13">
      <c r="A114" s="7">
        <v>43846</v>
      </c>
      <c r="B114" s="8"/>
      <c r="C114" s="8"/>
      <c r="D114" s="8"/>
      <c r="E114" s="8" t="s">
        <v>18</v>
      </c>
      <c r="F114" s="19">
        <v>500</v>
      </c>
      <c r="G114" s="20"/>
      <c r="H114" s="9">
        <f t="shared" si="6"/>
        <v>900</v>
      </c>
      <c r="I114" s="10">
        <f t="shared" si="7"/>
        <v>166.66666666666666</v>
      </c>
      <c r="J114" s="28">
        <v>1</v>
      </c>
      <c r="K114" s="9"/>
      <c r="L114" s="9"/>
      <c r="M114" s="11" t="str">
        <f t="shared" si="5"/>
        <v/>
      </c>
    </row>
    <row r="115" spans="1:13">
      <c r="A115" s="7">
        <v>43846</v>
      </c>
      <c r="B115" s="8"/>
      <c r="C115" s="8"/>
      <c r="D115" s="8"/>
      <c r="E115" s="8" t="s">
        <v>18</v>
      </c>
      <c r="F115" s="19">
        <v>500</v>
      </c>
      <c r="G115" s="20"/>
      <c r="H115" s="9">
        <f t="shared" si="6"/>
        <v>900</v>
      </c>
      <c r="I115" s="10">
        <f t="shared" si="7"/>
        <v>166.66666666666666</v>
      </c>
      <c r="J115" s="28">
        <v>1</v>
      </c>
      <c r="K115" s="9"/>
      <c r="L115" s="9"/>
      <c r="M115" s="11" t="str">
        <f t="shared" si="5"/>
        <v/>
      </c>
    </row>
    <row r="116" spans="1:13">
      <c r="A116" s="7">
        <v>43858</v>
      </c>
      <c r="B116" s="8"/>
      <c r="C116" s="8"/>
      <c r="D116" s="8"/>
      <c r="E116" s="8" t="s">
        <v>18</v>
      </c>
      <c r="F116" s="19">
        <v>500</v>
      </c>
      <c r="G116" s="20"/>
      <c r="H116" s="9">
        <f t="shared" si="6"/>
        <v>900</v>
      </c>
      <c r="I116" s="10">
        <f t="shared" si="7"/>
        <v>166.66666666666666</v>
      </c>
      <c r="J116" s="28">
        <v>1</v>
      </c>
      <c r="K116" s="9"/>
      <c r="L116" s="9"/>
      <c r="M116" s="11" t="str">
        <f t="shared" si="5"/>
        <v/>
      </c>
    </row>
    <row r="117" spans="1:13">
      <c r="A117" s="7">
        <v>43860</v>
      </c>
      <c r="B117" s="8"/>
      <c r="C117" s="8"/>
      <c r="D117" s="8"/>
      <c r="E117" s="8" t="s">
        <v>18</v>
      </c>
      <c r="F117" s="19">
        <v>200</v>
      </c>
      <c r="G117" s="20"/>
      <c r="H117" s="9">
        <f t="shared" si="6"/>
        <v>360</v>
      </c>
      <c r="I117" s="10">
        <f>(F117/3)</f>
        <v>66.666666666666671</v>
      </c>
      <c r="J117" s="28">
        <v>1</v>
      </c>
      <c r="K117" s="9"/>
      <c r="L117" s="9"/>
      <c r="M117" s="11" t="str">
        <f t="shared" si="5"/>
        <v/>
      </c>
    </row>
    <row r="118" spans="1:13">
      <c r="A118" s="7">
        <v>43858</v>
      </c>
      <c r="B118" s="8"/>
      <c r="C118" s="8"/>
      <c r="D118" s="8"/>
      <c r="E118" s="8" t="s">
        <v>18</v>
      </c>
      <c r="F118" s="19">
        <v>200</v>
      </c>
      <c r="G118" s="20"/>
      <c r="H118" s="9">
        <f t="shared" si="6"/>
        <v>360</v>
      </c>
      <c r="I118" s="10">
        <f t="shared" si="7"/>
        <v>66.666666666666671</v>
      </c>
      <c r="J118" s="28">
        <v>1</v>
      </c>
      <c r="K118" s="9"/>
      <c r="L118" s="9"/>
      <c r="M118" s="11" t="str">
        <f t="shared" si="5"/>
        <v/>
      </c>
    </row>
    <row r="119" spans="1:13">
      <c r="A119" s="7">
        <v>43861</v>
      </c>
      <c r="B119" s="8"/>
      <c r="C119" s="8"/>
      <c r="D119" s="8"/>
      <c r="E119" s="8" t="s">
        <v>18</v>
      </c>
      <c r="F119" s="19">
        <v>300</v>
      </c>
      <c r="G119" s="20"/>
      <c r="H119" s="9">
        <f t="shared" si="6"/>
        <v>540</v>
      </c>
      <c r="I119" s="10">
        <f t="shared" si="7"/>
        <v>100</v>
      </c>
      <c r="J119" s="28">
        <v>1</v>
      </c>
      <c r="K119" s="9"/>
      <c r="L119" s="9"/>
      <c r="M119" s="11" t="str">
        <f t="shared" si="5"/>
        <v/>
      </c>
    </row>
    <row r="120" spans="1:13">
      <c r="A120" s="7">
        <v>43860</v>
      </c>
      <c r="B120" s="8"/>
      <c r="C120" s="8"/>
      <c r="D120" s="8"/>
      <c r="E120" s="8" t="s">
        <v>18</v>
      </c>
      <c r="F120" s="19">
        <v>100</v>
      </c>
      <c r="G120" s="20"/>
      <c r="H120" s="9">
        <f t="shared" si="6"/>
        <v>180</v>
      </c>
      <c r="I120" s="10">
        <f>(F120/3)</f>
        <v>33.333333333333336</v>
      </c>
      <c r="J120" s="28">
        <v>1</v>
      </c>
      <c r="K120" s="9"/>
      <c r="L120" s="9"/>
      <c r="M120" s="11" t="str">
        <f t="shared" si="5"/>
        <v/>
      </c>
    </row>
    <row r="121" spans="1:13">
      <c r="A121" s="7">
        <v>43803</v>
      </c>
      <c r="B121" s="8"/>
      <c r="C121" s="8"/>
      <c r="D121" s="21"/>
      <c r="E121" s="8" t="s">
        <v>19</v>
      </c>
      <c r="F121" s="22">
        <v>5000</v>
      </c>
      <c r="G121" s="20"/>
      <c r="H121" s="9">
        <f>SUM(F121*3%)</f>
        <v>150</v>
      </c>
      <c r="I121" s="10">
        <f>(F121*3%/6)</f>
        <v>25</v>
      </c>
      <c r="J121" s="28">
        <v>3</v>
      </c>
      <c r="K121" s="9"/>
      <c r="L121" s="9"/>
      <c r="M121" s="11" t="str">
        <f t="shared" si="5"/>
        <v/>
      </c>
    </row>
    <row r="122" spans="1:13">
      <c r="A122" s="7">
        <v>43839</v>
      </c>
      <c r="B122" s="8"/>
      <c r="C122" s="8"/>
      <c r="D122" s="8"/>
      <c r="E122" s="8" t="s">
        <v>19</v>
      </c>
      <c r="F122" s="22">
        <v>15000</v>
      </c>
      <c r="G122" s="20"/>
      <c r="H122" s="9">
        <f t="shared" ref="H122:H132" si="8">SUM(F122*3%)</f>
        <v>450</v>
      </c>
      <c r="I122" s="10">
        <f>(F122*3%/6)</f>
        <v>75</v>
      </c>
      <c r="J122" s="28">
        <v>2</v>
      </c>
      <c r="K122" s="9"/>
      <c r="L122" s="9"/>
      <c r="M122" s="11" t="str">
        <f t="shared" si="5"/>
        <v/>
      </c>
    </row>
    <row r="123" spans="1:13">
      <c r="A123" s="7">
        <v>43843</v>
      </c>
      <c r="B123" s="8"/>
      <c r="C123" s="8"/>
      <c r="D123" s="8"/>
      <c r="E123" s="8" t="s">
        <v>19</v>
      </c>
      <c r="F123" s="22">
        <v>30000</v>
      </c>
      <c r="G123" s="20"/>
      <c r="H123" s="9">
        <f t="shared" si="8"/>
        <v>900</v>
      </c>
      <c r="I123" s="10">
        <f t="shared" ref="I123:I132" si="9">(F123*3%/6)</f>
        <v>150</v>
      </c>
      <c r="J123" s="28">
        <v>2</v>
      </c>
      <c r="K123" s="9"/>
      <c r="L123" s="9"/>
      <c r="M123" s="11" t="str">
        <f t="shared" si="5"/>
        <v/>
      </c>
    </row>
    <row r="124" spans="1:13">
      <c r="A124" s="7">
        <v>43844</v>
      </c>
      <c r="B124" s="8"/>
      <c r="C124" s="8"/>
      <c r="D124" s="8"/>
      <c r="E124" s="8" t="s">
        <v>19</v>
      </c>
      <c r="F124" s="22">
        <v>13000</v>
      </c>
      <c r="G124" s="20"/>
      <c r="H124" s="9">
        <f t="shared" si="8"/>
        <v>390</v>
      </c>
      <c r="I124" s="10">
        <f t="shared" si="9"/>
        <v>65</v>
      </c>
      <c r="J124" s="28">
        <v>2</v>
      </c>
      <c r="K124" s="9"/>
      <c r="L124" s="9"/>
      <c r="M124" s="11" t="str">
        <f t="shared" si="5"/>
        <v/>
      </c>
    </row>
    <row r="125" spans="1:13">
      <c r="A125" s="7">
        <v>43847</v>
      </c>
      <c r="B125" s="8"/>
      <c r="C125" s="8"/>
      <c r="D125" s="8"/>
      <c r="E125" s="8" t="s">
        <v>19</v>
      </c>
      <c r="F125" s="8">
        <v>1500</v>
      </c>
      <c r="G125" s="20"/>
      <c r="H125" s="9">
        <f t="shared" si="8"/>
        <v>45</v>
      </c>
      <c r="I125" s="10">
        <f t="shared" si="9"/>
        <v>7.5</v>
      </c>
      <c r="J125" s="28">
        <v>2</v>
      </c>
      <c r="K125" s="9"/>
      <c r="L125" s="9"/>
      <c r="M125" s="11" t="str">
        <f t="shared" si="5"/>
        <v/>
      </c>
    </row>
    <row r="126" spans="1:13">
      <c r="A126" s="7">
        <v>43847</v>
      </c>
      <c r="B126" s="8"/>
      <c r="C126" s="8"/>
      <c r="D126" s="8"/>
      <c r="E126" s="8" t="s">
        <v>19</v>
      </c>
      <c r="F126" s="22">
        <v>15000</v>
      </c>
      <c r="G126" s="20"/>
      <c r="H126" s="9">
        <f t="shared" si="8"/>
        <v>450</v>
      </c>
      <c r="I126" s="10">
        <f t="shared" si="9"/>
        <v>75</v>
      </c>
      <c r="J126" s="28">
        <v>2</v>
      </c>
      <c r="K126" s="9"/>
      <c r="L126" s="9"/>
      <c r="M126" s="11" t="str">
        <f t="shared" si="5"/>
        <v/>
      </c>
    </row>
    <row r="127" spans="1:13">
      <c r="A127" s="7">
        <v>43860</v>
      </c>
      <c r="B127" s="8"/>
      <c r="C127" s="8"/>
      <c r="D127" s="8"/>
      <c r="E127" s="8" t="s">
        <v>19</v>
      </c>
      <c r="F127" s="22">
        <v>20000</v>
      </c>
      <c r="G127" s="20"/>
      <c r="H127" s="9">
        <f t="shared" si="8"/>
        <v>600</v>
      </c>
      <c r="I127" s="10">
        <f t="shared" si="9"/>
        <v>100</v>
      </c>
      <c r="J127" s="28">
        <v>2</v>
      </c>
      <c r="K127" s="9"/>
      <c r="L127" s="9"/>
      <c r="M127" s="11" t="str">
        <f t="shared" si="5"/>
        <v/>
      </c>
    </row>
    <row r="128" spans="1:13">
      <c r="A128" s="7">
        <v>43857</v>
      </c>
      <c r="B128" s="8"/>
      <c r="C128" s="8"/>
      <c r="D128" s="8"/>
      <c r="E128" s="8" t="s">
        <v>19</v>
      </c>
      <c r="F128" s="22">
        <v>10475</v>
      </c>
      <c r="G128" s="20"/>
      <c r="H128" s="9">
        <f t="shared" si="8"/>
        <v>314.25</v>
      </c>
      <c r="I128" s="10">
        <f t="shared" si="9"/>
        <v>52.375</v>
      </c>
      <c r="J128" s="28">
        <v>2</v>
      </c>
      <c r="K128" s="9"/>
      <c r="L128" s="9"/>
      <c r="M128" s="11" t="str">
        <f t="shared" si="5"/>
        <v/>
      </c>
    </row>
    <row r="129" spans="1:13">
      <c r="A129" s="7">
        <v>43860</v>
      </c>
      <c r="B129" s="8"/>
      <c r="C129" s="8"/>
      <c r="D129" s="8"/>
      <c r="E129" s="8" t="s">
        <v>19</v>
      </c>
      <c r="F129" s="22">
        <v>2200</v>
      </c>
      <c r="G129" s="20"/>
      <c r="H129" s="9">
        <f t="shared" si="8"/>
        <v>66</v>
      </c>
      <c r="I129" s="10">
        <f t="shared" si="9"/>
        <v>11</v>
      </c>
      <c r="J129" s="28">
        <v>1</v>
      </c>
      <c r="K129" s="9"/>
      <c r="L129" s="9"/>
      <c r="M129" s="11" t="str">
        <f t="shared" si="5"/>
        <v/>
      </c>
    </row>
    <row r="130" spans="1:13">
      <c r="A130" s="7">
        <v>43859</v>
      </c>
      <c r="B130" s="8"/>
      <c r="C130" s="8"/>
      <c r="D130" s="8"/>
      <c r="E130" s="8" t="s">
        <v>19</v>
      </c>
      <c r="F130" s="22">
        <v>10000</v>
      </c>
      <c r="G130" s="20"/>
      <c r="H130" s="9">
        <f t="shared" si="8"/>
        <v>300</v>
      </c>
      <c r="I130" s="10">
        <f t="shared" si="9"/>
        <v>50</v>
      </c>
      <c r="J130" s="28">
        <v>1</v>
      </c>
      <c r="K130" s="9"/>
      <c r="L130" s="9"/>
      <c r="M130" s="11" t="str">
        <f t="shared" si="5"/>
        <v/>
      </c>
    </row>
    <row r="131" spans="1:13">
      <c r="A131" s="7">
        <v>43861</v>
      </c>
      <c r="B131" s="8"/>
      <c r="C131" s="8"/>
      <c r="D131" s="8"/>
      <c r="E131" s="8" t="s">
        <v>19</v>
      </c>
      <c r="F131" s="22">
        <v>8000</v>
      </c>
      <c r="G131" s="20"/>
      <c r="H131" s="9">
        <f t="shared" si="8"/>
        <v>240</v>
      </c>
      <c r="I131" s="10">
        <f t="shared" si="9"/>
        <v>40</v>
      </c>
      <c r="J131" s="28">
        <v>1</v>
      </c>
      <c r="K131" s="9"/>
      <c r="L131" s="9"/>
      <c r="M131" s="11" t="str">
        <f t="shared" si="5"/>
        <v/>
      </c>
    </row>
    <row r="132" spans="1:13">
      <c r="A132" s="7">
        <v>43845</v>
      </c>
      <c r="B132" s="8"/>
      <c r="C132" s="8"/>
      <c r="D132" s="8"/>
      <c r="E132" s="8" t="s">
        <v>19</v>
      </c>
      <c r="F132" s="22">
        <v>15500</v>
      </c>
      <c r="G132" s="20"/>
      <c r="H132" s="9">
        <f t="shared" si="8"/>
        <v>465</v>
      </c>
      <c r="I132" s="10">
        <f t="shared" si="9"/>
        <v>77.5</v>
      </c>
      <c r="J132" s="28">
        <v>1</v>
      </c>
      <c r="K132" s="9"/>
      <c r="L132" s="9"/>
      <c r="M132" s="11" t="str">
        <f t="shared" ref="M132:M135" si="10">IF(ISBLANK(L132),"",F132)</f>
        <v/>
      </c>
    </row>
    <row r="133" spans="1:13">
      <c r="A133" s="23">
        <v>43857</v>
      </c>
      <c r="B133" s="8"/>
      <c r="C133" s="8"/>
      <c r="D133" s="8"/>
      <c r="E133" s="8" t="s">
        <v>19</v>
      </c>
      <c r="F133" s="9">
        <v>40000</v>
      </c>
      <c r="G133" s="20"/>
      <c r="H133" s="9"/>
      <c r="I133" s="10"/>
      <c r="J133" s="28">
        <v>1</v>
      </c>
      <c r="K133" s="9"/>
      <c r="L133" s="9"/>
      <c r="M133" s="11" t="str">
        <f t="shared" si="10"/>
        <v/>
      </c>
    </row>
    <row r="134" spans="1:13">
      <c r="A134" s="7">
        <v>43845</v>
      </c>
      <c r="B134" s="8"/>
      <c r="C134" s="8"/>
      <c r="D134" s="8"/>
      <c r="E134" s="8" t="s">
        <v>19</v>
      </c>
      <c r="F134" s="22">
        <v>15500</v>
      </c>
      <c r="G134" s="24"/>
      <c r="H134" s="9">
        <f t="shared" ref="H134" si="11">SUM(F134*3%)</f>
        <v>465</v>
      </c>
      <c r="I134" s="10">
        <f t="shared" ref="I134" si="12">(F134*3%/6)</f>
        <v>77.5</v>
      </c>
      <c r="J134" s="28">
        <v>1</v>
      </c>
      <c r="K134" s="9"/>
      <c r="L134" s="9"/>
      <c r="M134" s="11" t="str">
        <f t="shared" si="10"/>
        <v/>
      </c>
    </row>
    <row r="135" spans="1:13">
      <c r="A135" s="25">
        <v>43857</v>
      </c>
      <c r="B135" s="8"/>
      <c r="C135" s="8"/>
      <c r="D135" s="8"/>
      <c r="E135" s="8" t="s">
        <v>20</v>
      </c>
      <c r="F135" s="9">
        <v>10.36</v>
      </c>
      <c r="G135" s="26"/>
      <c r="H135" s="9"/>
      <c r="I135" s="10"/>
      <c r="J135" s="28">
        <v>4</v>
      </c>
      <c r="K135" s="9"/>
      <c r="L135" s="9"/>
      <c r="M135" s="11" t="str">
        <f t="shared" si="10"/>
        <v/>
      </c>
    </row>
    <row r="139" spans="1:13" ht="15.75" thickBot="1"/>
    <row r="140" spans="1:13" ht="21.75" thickBot="1">
      <c r="A140" s="31" t="s">
        <v>21</v>
      </c>
      <c r="B140" s="32" t="s">
        <v>7</v>
      </c>
      <c r="C140" s="33" t="s">
        <v>5</v>
      </c>
      <c r="D140" s="34" t="s">
        <v>22</v>
      </c>
      <c r="F140" s="30" t="s">
        <v>23</v>
      </c>
      <c r="G140" s="30"/>
      <c r="H140" s="30"/>
      <c r="I140" s="30"/>
      <c r="J140" s="30"/>
    </row>
    <row r="141" spans="1:13" ht="21.75" thickBot="1">
      <c r="A141" s="35"/>
      <c r="B141" s="36">
        <f>SUBTOTAL(9,H32:H135)</f>
        <v>47141.5092</v>
      </c>
      <c r="C141" s="37">
        <f>SUBTOTAL(9,F32:F135)</f>
        <v>218179.15999999997</v>
      </c>
      <c r="D141" s="38">
        <f>SUM(D142:D146)</f>
        <v>18458.826799999999</v>
      </c>
      <c r="F141" s="30"/>
      <c r="G141" s="30"/>
      <c r="H141" s="30"/>
      <c r="I141" s="30"/>
      <c r="J141" s="30"/>
    </row>
    <row r="142" spans="1:13" ht="15.75" thickBot="1">
      <c r="A142" s="39" t="s">
        <v>16</v>
      </c>
      <c r="B142" s="40">
        <f>SUBTOTAL(9,H5:H47)</f>
        <v>19964.399999999998</v>
      </c>
      <c r="C142" s="41">
        <f>SUBTOTAL(9,F5:F47)</f>
        <v>4292</v>
      </c>
      <c r="D142" s="42">
        <f>C142</f>
        <v>4292</v>
      </c>
      <c r="F142" s="30"/>
      <c r="G142" s="30"/>
      <c r="H142" s="30"/>
      <c r="I142" s="30"/>
      <c r="J142" s="30"/>
    </row>
    <row r="143" spans="1:13" ht="15.75" thickBot="1">
      <c r="A143" s="43" t="s">
        <v>17</v>
      </c>
      <c r="B143" s="44">
        <f>SUBTOTAL(9,H48:H106)</f>
        <v>23337.859199999999</v>
      </c>
      <c r="C143" s="44">
        <f>SUBTOTAL(9,F48:F106)</f>
        <v>8721.7999999999993</v>
      </c>
      <c r="D143" s="45">
        <f>C143/2</f>
        <v>4360.8999999999996</v>
      </c>
      <c r="F143" s="30"/>
      <c r="G143" s="30"/>
      <c r="H143" s="30"/>
      <c r="I143" s="30"/>
      <c r="J143" s="30"/>
    </row>
    <row r="144" spans="1:13" ht="15.75" thickBot="1">
      <c r="A144" s="46" t="s">
        <v>18</v>
      </c>
      <c r="B144" s="47">
        <f>SUBTOTAL(9,H123:H135)</f>
        <v>4235.25</v>
      </c>
      <c r="C144" s="40">
        <f>SUBTOTAL(9,F123:F135)</f>
        <v>181185.36</v>
      </c>
      <c r="D144" s="42">
        <f>C144*3%/6</f>
        <v>905.92679999999984</v>
      </c>
      <c r="F144" s="30"/>
      <c r="G144" s="30"/>
      <c r="H144" s="30"/>
      <c r="I144" s="30"/>
      <c r="J144" s="30"/>
    </row>
    <row r="145" spans="1:10" ht="15.75" thickBot="1">
      <c r="A145" s="48" t="s">
        <v>19</v>
      </c>
      <c r="B145" s="49">
        <f>SUBTOTAL(9,H107:H122)</f>
        <v>12660</v>
      </c>
      <c r="C145" s="50">
        <f>SUBTOTAL(9,F107:F122)</f>
        <v>26700</v>
      </c>
      <c r="D145" s="51">
        <f>C145/3</f>
        <v>8900</v>
      </c>
      <c r="F145" s="30"/>
      <c r="G145" s="30"/>
      <c r="H145" s="30"/>
      <c r="I145" s="30"/>
      <c r="J145" s="30"/>
    </row>
    <row r="146" spans="1:10" ht="15.75" thickBot="1">
      <c r="A146" s="48" t="s">
        <v>20</v>
      </c>
      <c r="B146" s="49">
        <f>SUBTOTAL(9,H135)</f>
        <v>0</v>
      </c>
      <c r="C146" s="49">
        <f>SUBTOTAL(9,I135)</f>
        <v>0</v>
      </c>
      <c r="D146" s="51"/>
    </row>
  </sheetData>
  <mergeCells count="3">
    <mergeCell ref="A1:P1"/>
    <mergeCell ref="A140:A141"/>
    <mergeCell ref="F140:J145"/>
  </mergeCells>
  <phoneticPr fontId="8" type="noConversion"/>
  <pageMargins left="0.7" right="0.7" top="0.75" bottom="0.75" header="0.3" footer="0.3"/>
  <pageSetup paperSize="9" orientation="portrait" horizontalDpi="0" verticalDpi="0" copies="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Julia FOIS</dc:creator>
  <cp:lastModifiedBy>Julia FOIS</cp:lastModifiedBy>
  <dcterms:created xsi:type="dcterms:W3CDTF">2021-04-18T16:51:50Z</dcterms:created>
  <dcterms:modified xsi:type="dcterms:W3CDTF">2021-04-18T17:18:13Z</dcterms:modified>
</cp:coreProperties>
</file>